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5365dfba5d9ee5/Desktop/MODULE ONE/"/>
    </mc:Choice>
  </mc:AlternateContent>
  <xr:revisionPtr revIDLastSave="383" documentId="8_{48CE614E-5C5A-4DB8-AA78-4448F708E7A2}" xr6:coauthVersionLast="47" xr6:coauthVersionMax="47" xr10:uidLastSave="{269E5EA5-AA60-4D68-A279-C5B9E9423226}"/>
  <bookViews>
    <workbookView xWindow="-120" yWindow="-120" windowWidth="29040" windowHeight="15720" activeTab="3" xr2:uid="{00000000-000D-0000-FFFF-FFFF00000000}"/>
  </bookViews>
  <sheets>
    <sheet name="Crowdfunding" sheetId="1" r:id="rId1"/>
    <sheet name="Pivot Table 1" sheetId="3" r:id="rId2"/>
    <sheet name="Pivot Table 2" sheetId="6" r:id="rId3"/>
    <sheet name="Pivot Table 3" sheetId="8" r:id="rId4"/>
    <sheet name="Crowdfunding Goal Analysis" sheetId="9" r:id="rId5"/>
    <sheet name="Statistical Ananlysis" sheetId="13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J8" i="13"/>
  <c r="J7" i="13"/>
  <c r="J6" i="13"/>
  <c r="J5" i="13"/>
  <c r="I8" i="13"/>
  <c r="I7" i="13"/>
  <c r="I6" i="13"/>
  <c r="I5" i="13"/>
  <c r="J4" i="13"/>
  <c r="I4" i="13"/>
  <c r="J3" i="13"/>
  <c r="I3" i="13"/>
  <c r="D13" i="9"/>
  <c r="D12" i="9"/>
  <c r="D11" i="9"/>
  <c r="D10" i="9"/>
  <c r="D9" i="9"/>
  <c r="D8" i="9"/>
  <c r="D7" i="9"/>
  <c r="D6" i="9"/>
  <c r="D5" i="9"/>
  <c r="D4" i="9"/>
  <c r="D3" i="9"/>
  <c r="C13" i="9"/>
  <c r="C12" i="9"/>
  <c r="C11" i="9"/>
  <c r="C10" i="9"/>
  <c r="C9" i="9"/>
  <c r="C8" i="9"/>
  <c r="C7" i="9"/>
  <c r="C6" i="9"/>
  <c r="C5" i="9"/>
  <c r="C4" i="9"/>
  <c r="C3" i="9"/>
  <c r="B13" i="9"/>
  <c r="B12" i="9"/>
  <c r="B11" i="9"/>
  <c r="B10" i="9"/>
  <c r="B9" i="9"/>
  <c r="B8" i="9"/>
  <c r="B7" i="9"/>
  <c r="B6" i="9"/>
  <c r="B5" i="9"/>
  <c r="B3" i="9"/>
  <c r="B4" i="9"/>
  <c r="D2" i="9"/>
  <c r="C2" i="9"/>
  <c r="B2" i="9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5" i="1"/>
  <c r="O6" i="1"/>
  <c r="O7" i="1"/>
  <c r="O8" i="1"/>
  <c r="O9" i="1"/>
  <c r="O10" i="1"/>
  <c r="O11" i="1"/>
  <c r="O12" i="1"/>
  <c r="O13" i="1"/>
  <c r="O3" i="1"/>
  <c r="O4" i="1"/>
  <c r="O2" i="1"/>
  <c r="E11" i="9" l="1"/>
  <c r="F11" i="9" s="1"/>
  <c r="E2" i="9"/>
  <c r="H2" i="9" s="1"/>
  <c r="E13" i="9"/>
  <c r="H13" i="9" s="1"/>
  <c r="E12" i="9"/>
  <c r="F12" i="9" s="1"/>
  <c r="E10" i="9"/>
  <c r="H10" i="9" s="1"/>
  <c r="E9" i="9"/>
  <c r="H9" i="9" s="1"/>
  <c r="E8" i="9"/>
  <c r="F8" i="9" s="1"/>
  <c r="E7" i="9"/>
  <c r="H7" i="9" s="1"/>
  <c r="E6" i="9"/>
  <c r="G6" i="9" s="1"/>
  <c r="E5" i="9"/>
  <c r="G5" i="9" s="1"/>
  <c r="F2" i="9"/>
  <c r="E4" i="9"/>
  <c r="H4" i="9" s="1"/>
  <c r="E3" i="9"/>
  <c r="H11" i="9" l="1"/>
  <c r="G11" i="9"/>
  <c r="G2" i="9"/>
  <c r="F6" i="9"/>
  <c r="G13" i="9"/>
  <c r="H6" i="9"/>
  <c r="G8" i="9"/>
  <c r="H8" i="9"/>
  <c r="G12" i="9"/>
  <c r="F7" i="9"/>
  <c r="F13" i="9"/>
  <c r="H12" i="9"/>
  <c r="H5" i="9"/>
  <c r="G10" i="9"/>
  <c r="F9" i="9"/>
  <c r="G7" i="9"/>
  <c r="F10" i="9"/>
  <c r="F4" i="9"/>
  <c r="G3" i="9"/>
  <c r="H3" i="9"/>
  <c r="G9" i="9"/>
  <c r="F5" i="9"/>
  <c r="F3" i="9"/>
  <c r="G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<sst xmlns="http://schemas.openxmlformats.org/spreadsheetml/2006/main" count="7061" uniqueCount="2114">
  <si>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</si>
  <si>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</si>
  <si>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</si>
  <si>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</si>
  <si>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</si>
  <si>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</si>
  <si>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</si>
  <si>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</si>
  <si>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</si>
  <si>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</si>
  <si>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</si>
  <si>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</si>
  <si>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</si>
  <si>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</si>
  <si>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</si>
  <si>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</si>
  <si>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</si>
  <si>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</si>
  <si>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</si>
  <si>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</si>
  <si>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</si>
  <si>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</si>
  <si>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</si>
  <si>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</si>
  <si>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</si>
  <si>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</si>
  <si>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</si>
  <si>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</si>
  <si>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</si>
  <si>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</si>
  <si>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</si>
  <si>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</si>
  <si>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</si>
  <si>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</si>
  <si>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</si>
  <si>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</si>
  <si>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</si>
  <si>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</si>
  <si>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</si>
  <si>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</si>
  <si>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</si>
  <si>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</si>
  <si>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</si>
  <si>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</si>
  <si>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</si>
  <si>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</si>
  <si>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</si>
  <si>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</si>
  <si>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</si>
  <si>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</si>
  <si>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</si>
  <si>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</si>
  <si>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</si>
  <si>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</si>
  <si>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</si>
  <si>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</si>
  <si>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</si>
  <si>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</si>
  <si>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</si>
  <si>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</si>
  <si>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</si>
  <si>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</si>
  <si>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</si>
  <si>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</si>
  <si>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</si>
  <si>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</si>
  <si>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</si>
  <si>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</si>
  <si>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</si>
  <si>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</si>
  <si>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</si>
  <si>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</si>
  <si>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</si>
  <si>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</si>
  <si>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</si>
  <si>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</si>
  <si>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</si>
  <si>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</si>
  <si>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</si>
  <si>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</si>
  <si>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</si>
  <si>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</si>
  <si>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</si>
  <si>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</si>
  <si>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</si>
  <si>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</si>
  <si>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</si>
  <si>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</si>
  <si>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</si>
  <si>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</si>
  <si>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</si>
  <si>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</si>
  <si>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</si>
  <si>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</si>
  <si>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</si>
  <si>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</si>
  <si>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</si>
  <si>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</si>
  <si>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</si>
  <si>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</si>
  <si>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</si>
  <si>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</si>
  <si>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</si>
  <si>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</si>
  <si>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</si>
  <si>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</si>
  <si>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</si>
  <si>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</si>
  <si>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</si>
  <si>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</si>
  <si>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</si>
  <si>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</si>
  <si>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</si>
  <si>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</si>
  <si>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</si>
  <si>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</si>
  <si>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</si>
  <si>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</si>
  <si>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</si>
  <si>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</si>
  <si>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</si>
  <si>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</si>
  <si>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</si>
  <si>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</si>
  <si>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</si>
  <si>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</si>
  <si>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</si>
  <si>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</si>
  <si>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</si>
  <si>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</si>
  <si>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</si>
  <si>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</si>
  <si>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</si>
  <si>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</si>
  <si>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</si>
  <si>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</si>
  <si>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</si>
  <si>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</si>
  <si>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</si>
  <si>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</si>
  <si>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</si>
  <si>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</si>
  <si>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</si>
  <si>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</si>
  <si>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</si>
  <si>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</si>
  <si>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</si>
  <si>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</si>
  <si>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</si>
  <si>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</si>
  <si>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</si>
  <si>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</si>
  <si>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</si>
  <si>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</si>
  <si>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</si>
  <si>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</si>
  <si>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</si>
  <si>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</si>
  <si>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</si>
  <si>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</si>
  <si>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</si>
  <si>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</si>
  <si>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</si>
  <si>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</si>
  <si>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</si>
  <si>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</si>
  <si>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</si>
  <si>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</si>
  <si>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</si>
  <si>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</si>
  <si>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</si>
  <si>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</si>
  <si>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</si>
  <si>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</si>
  <si>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</si>
  <si>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</si>
  <si>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</si>
  <si>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</si>
  <si>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</si>
  <si>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</si>
  <si>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</si>
  <si>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</si>
  <si>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</si>
  <si>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</si>
  <si>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</si>
  <si>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</si>
  <si>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</si>
  <si>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</si>
  <si>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</si>
  <si>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</si>
  <si>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</si>
  <si>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</si>
  <si>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</si>
  <si>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</si>
  <si>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</si>
  <si>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</si>
  <si>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</si>
  <si>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</si>
  <si>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</si>
  <si>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</si>
  <si>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</si>
  <si>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</si>
  <si>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</si>
  <si>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</si>
  <si>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</si>
  <si>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</si>
  <si>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</si>
  <si>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</si>
  <si>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</si>
  <si>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</si>
  <si>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</si>
  <si>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</si>
  <si>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</si>
  <si>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</si>
  <si>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</si>
  <si>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</si>
  <si>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</si>
  <si>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</si>
  <si>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</si>
  <si>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</si>
  <si>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</si>
  <si>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</si>
  <si>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</si>
  <si>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</si>
  <si>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</si>
  <si>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</si>
  <si>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</si>
  <si>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</si>
  <si>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</si>
  <si>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</si>
  <si>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</si>
  <si>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</si>
  <si>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</si>
  <si>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</si>
  <si>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</si>
  <si>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</si>
  <si>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</si>
  <si>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</si>
  <si>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</si>
  <si>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</si>
  <si>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</si>
  <si>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</si>
  <si>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</si>
  <si>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</si>
  <si>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</si>
  <si>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</si>
  <si>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</si>
  <si>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</si>
  <si>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</si>
  <si>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</si>
  <si>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</si>
  <si>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</si>
  <si>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</si>
  <si>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</si>
  <si>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</si>
  <si>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</si>
  <si>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</si>
  <si>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</si>
  <si>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</si>
  <si>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</si>
  <si>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</si>
  <si>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</si>
  <si>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</si>
  <si>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</si>
  <si>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</si>
  <si>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</si>
  <si>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</si>
  <si>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</si>
  <si>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</si>
  <si>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</si>
  <si>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</si>
  <si>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</si>
  <si>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</si>
  <si>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</si>
  <si>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</si>
  <si>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</si>
  <si>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</si>
  <si>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</si>
  <si>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</si>
  <si>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</si>
  <si>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</si>
  <si>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</si>
  <si>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</si>
  <si>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</si>
  <si>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</si>
  <si>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</si>
  <si>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</si>
  <si>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</si>
  <si>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</si>
  <si>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</si>
  <si>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</si>
  <si>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</si>
  <si>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</si>
  <si>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</si>
  <si>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</si>
  <si>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</si>
  <si>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</si>
  <si>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</si>
  <si>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</si>
  <si>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</si>
  <si>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</si>
  <si>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</si>
  <si>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</si>
  <si>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</si>
  <si>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</si>
  <si>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</si>
  <si>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</si>
  <si>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</si>
  <si>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</si>
  <si>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</si>
  <si>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</si>
  <si>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</si>
  <si>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</si>
  <si>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</si>
  <si>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</si>
  <si>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</si>
  <si>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</si>
  <si>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</si>
  <si>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</si>
  <si>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</si>
  <si>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</si>
  <si>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</si>
  <si>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</si>
  <si>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</si>
  <si>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</si>
  <si>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</si>
  <si>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</si>
  <si>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</si>
  <si>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</si>
  <si>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</si>
  <si>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</si>
  <si>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</si>
  <si>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</si>
  <si>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</si>
  <si>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</si>
  <si>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</si>
  <si>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</si>
  <si>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</si>
  <si>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</si>
  <si>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</si>
  <si>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</si>
  <si>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</si>
  <si>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</si>
  <si>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</si>
  <si>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</si>
  <si>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</si>
  <si>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</si>
  <si>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</si>
  <si>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</si>
  <si>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</si>
  <si>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</si>
  <si>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</si>
  <si>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</si>
  <si>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</si>
  <si>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</si>
  <si>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</si>
  <si>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</si>
  <si>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</si>
  <si>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</si>
  <si>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</si>
  <si>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</si>
  <si>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</si>
  <si>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</si>
  <si>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</si>
  <si>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</si>
  <si>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</si>
  <si>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</si>
  <si>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</si>
  <si>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</si>
  <si>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</si>
  <si>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</si>
  <si>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</si>
  <si>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</si>
  <si>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</si>
  <si>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</si>
  <si>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</si>
  <si>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</si>
  <si>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</si>
  <si>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</si>
  <si>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</si>
  <si>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</si>
  <si>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</si>
  <si>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</si>
  <si>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</si>
  <si>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</si>
  <si>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</si>
  <si>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</si>
  <si>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</si>
  <si>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</si>
  <si>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</si>
  <si>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</si>
  <si>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</si>
  <si>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</si>
  <si>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</si>
  <si>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</si>
  <si>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</si>
  <si>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</si>
  <si>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</si>
  <si>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</si>
  <si>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</si>
  <si>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</si>
  <si>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</si>
  <si>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</si>
  <si>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</si>
  <si>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</si>
  <si>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</si>
  <si>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</si>
  <si>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</si>
  <si>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</si>
  <si>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</si>
  <si>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</si>
  <si>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</si>
  <si>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</si>
  <si>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</si>
  <si>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</si>
  <si>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</si>
  <si>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</si>
  <si>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</si>
  <si>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</si>
  <si>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</si>
  <si>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</si>
  <si>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</si>
  <si>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</si>
  <si>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</si>
  <si>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</si>
  <si>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</si>
  <si>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</si>
  <si>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</si>
  <si>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</si>
  <si>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</si>
  <si>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</si>
  <si>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</si>
  <si>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</si>
  <si>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</si>
  <si>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</si>
  <si>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</si>
  <si>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</si>
  <si>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</si>
  <si>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</si>
  <si>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</si>
  <si>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</si>
  <si>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</si>
  <si>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</si>
  <si>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</si>
  <si>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</si>
  <si>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</si>
  <si>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</si>
  <si>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</si>
  <si>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</si>
  <si>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</si>
  <si>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</si>
  <si>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</si>
  <si>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</si>
  <si>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</si>
  <si>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</si>
  <si>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</si>
  <si>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</si>
  <si>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</si>
  <si>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</si>
  <si>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</si>
  <si>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</si>
  <si>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</si>
  <si>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</si>
  <si>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</si>
  <si>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</si>
  <si>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</si>
  <si>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</si>
  <si>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</si>
  <si>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</si>
  <si>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</si>
  <si>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</si>
  <si>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</si>
  <si>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</si>
  <si>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</si>
  <si>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</si>
  <si>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</si>
  <si>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</si>
  <si>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</si>
  <si>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</si>
  <si>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</si>
  <si>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</si>
  <si>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</si>
  <si>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</si>
  <si>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</si>
  <si>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</si>
  <si>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</si>
  <si>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</si>
  <si>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</si>
  <si>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</si>
  <si>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</si>
  <si>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</si>
  <si>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</si>
  <si>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</si>
  <si>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</si>
  <si>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</si>
  <si>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</si>
  <si>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</si>
  <si>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</si>
  <si>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</si>
  <si>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</si>
  <si>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</si>
  <si>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</si>
  <si>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</si>
  <si>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</si>
  <si>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</si>
  <si>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</si>
  <si>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</si>
  <si>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</si>
  <si>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</si>
  <si>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</si>
  <si>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</si>
  <si>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</si>
  <si>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</si>
  <si>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</si>
  <si>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</si>
  <si>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</si>
  <si>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</si>
  <si>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</si>
  <si>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</si>
  <si>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</si>
  <si>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</si>
  <si>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</si>
  <si>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</si>
  <si>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</si>
  <si>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</si>
  <si>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</si>
  <si>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</si>
  <si>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</si>
  <si>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</si>
  <si>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</si>
  <si>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</si>
  <si>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</si>
  <si>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</si>
  <si>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</si>
  <si>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</si>
  <si>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</si>
  <si>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</si>
  <si>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</si>
  <si>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</si>
  <si>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</si>
  <si>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</si>
  <si>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</si>
  <si>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</si>
  <si>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</si>
  <si>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</si>
  <si>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</si>
  <si>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</si>
  <si>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</si>
  <si>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</si>
  <si>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</si>
  <si>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</si>
  <si>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</si>
  <si>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</si>
  <si>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</si>
  <si>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</si>
  <si>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</si>
  <si>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</si>
  <si>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</si>
  <si>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</si>
  <si>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</si>
  <si>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</si>
  <si>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</si>
  <si>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</si>
  <si>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</si>
  <si>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</si>
  <si>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</si>
  <si>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</si>
  <si>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</si>
  <si>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</si>
  <si>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</si>
  <si>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</si>
  <si>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</si>
  <si>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</si>
  <si>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</si>
  <si>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</si>
  <si>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</si>
  <si>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</si>
  <si>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</si>
  <si>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</si>
  <si>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</si>
  <si>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</si>
  <si>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</si>
  <si>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</si>
  <si>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</si>
  <si>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</si>
  <si>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</si>
  <si>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</si>
  <si>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</si>
  <si>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</si>
  <si>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</si>
  <si>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</si>
  <si>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</si>
  <si>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</si>
  <si>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</si>
  <si>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</si>
  <si>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</si>
  <si>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</si>
  <si>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</si>
  <si>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</si>
  <si>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</si>
  <si>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</si>
  <si>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</si>
  <si>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</si>
  <si>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</si>
  <si>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</si>
  <si>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</si>
  <si>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</si>
  <si>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</si>
  <si>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</si>
  <si>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</si>
  <si>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</si>
  <si>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</si>
  <si>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</si>
  <si>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</si>
  <si>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</si>
  <si>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</si>
  <si>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</si>
  <si>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</si>
  <si>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</si>
  <si>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</si>
  <si>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</si>
  <si>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</si>
  <si>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</si>
  <si>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</si>
  <si>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</si>
  <si>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</si>
  <si>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</si>
  <si>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</si>
  <si>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</si>
  <si>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</si>
  <si>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</si>
  <si>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</si>
  <si>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</si>
  <si>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</si>
  <si>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</si>
  <si>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</si>
  <si>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</si>
  <si>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</si>
  <si>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</si>
  <si>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</si>
  <si>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</si>
  <si>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</si>
  <si>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</si>
  <si>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</si>
  <si>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</si>
  <si>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</si>
  <si>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</si>
  <si>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</si>
  <si>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</si>
  <si>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</si>
  <si>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</si>
  <si>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</si>
  <si>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</si>
  <si>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</si>
  <si>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</si>
  <si>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</si>
  <si>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</si>
  <si>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</si>
  <si>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</si>
  <si>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</si>
  <si>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</si>
  <si>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</si>
  <si>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</si>
  <si>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</si>
  <si>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</si>
  <si>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</si>
  <si>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</si>
  <si>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</si>
  <si>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</si>
  <si>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</si>
  <si>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</si>
  <si>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</si>
  <si>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</si>
  <si>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</si>
  <si>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</si>
  <si>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</si>
  <si>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</si>
  <si>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</si>
  <si>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</si>
  <si>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</si>
  <si>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</si>
  <si>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</si>
  <si>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</si>
  <si>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</si>
  <si>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</si>
  <si>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</si>
  <si>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</si>
  <si>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</si>
  <si>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</si>
  <si>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</si>
  <si>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</si>
  <si>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</si>
  <si>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</si>
  <si>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</si>
  <si>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</si>
  <si>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</si>
  <si>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</si>
  <si>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</si>
  <si>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</si>
  <si>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</si>
  <si>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</si>
  <si>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</si>
  <si>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</si>
  <si>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</si>
  <si>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</si>
  <si>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</si>
  <si>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</si>
  <si>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</si>
  <si>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</si>
  <si>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</si>
  <si>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</si>
  <si>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</si>
  <si>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</si>
  <si>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</si>
  <si>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</si>
  <si>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</si>
  <si>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</si>
  <si>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</si>
  <si>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</si>
  <si>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</si>
  <si>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</si>
  <si>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</si>
  <si>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</si>
  <si>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</si>
  <si>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</si>
  <si>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</si>
  <si>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</si>
  <si>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</si>
  <si>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</si>
  <si>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</si>
  <si>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</si>
  <si>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</si>
  <si>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</si>
  <si>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</si>
  <si>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</si>
  <si>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</si>
  <si>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</si>
  <si>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</si>
  <si>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</si>
  <si>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</si>
  <si>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</si>
  <si>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</si>
  <si>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</si>
  <si>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</si>
  <si>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</si>
  <si>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</si>
  <si>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</si>
  <si>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</si>
  <si>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</si>
  <si>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</si>
  <si>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</si>
  <si>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</si>
  <si>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</si>
  <si>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</si>
  <si>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</si>
  <si>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</si>
  <si>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</si>
  <si>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</si>
  <si>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</si>
  <si>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</si>
  <si>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</si>
  <si>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</si>
  <si>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</si>
  <si>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</si>
  <si>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</si>
  <si>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</si>
  <si>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</si>
  <si>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</si>
  <si>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</si>
  <si>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</si>
  <si>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</si>
  <si>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</si>
  <si>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</si>
  <si>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</si>
  <si>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</si>
  <si>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</si>
  <si>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</si>
  <si>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</si>
  <si>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</si>
  <si>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</si>
  <si>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</si>
  <si>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</si>
  <si>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</si>
  <si>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</si>
  <si>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</si>
  <si>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</si>
  <si>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</si>
  <si>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</si>
  <si>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</si>
  <si>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</si>
  <si>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</si>
  <si>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</si>
  <si>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</si>
  <si>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</si>
  <si>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</si>
  <si>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</si>
  <si>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</si>
  <si>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</si>
  <si>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</si>
  <si>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</si>
  <si>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</si>
  <si>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</si>
  <si>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</si>
  <si>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</si>
  <si>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</si>
  <si>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</si>
  <si>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</si>
  <si>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</si>
  <si>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</si>
  <si>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</si>
  <si>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</si>
  <si>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</si>
  <si>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</si>
  <si>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</si>
  <si>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</si>
  <si>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</si>
  <si>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</si>
  <si>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</si>
  <si>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</si>
  <si>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</si>
  <si>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</si>
  <si>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</si>
  <si>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</si>
  <si>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</si>
  <si>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</si>
  <si>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</si>
  <si>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</si>
  <si>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</si>
  <si>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</si>
  <si>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</si>
  <si>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</si>
  <si>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</si>
  <si>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</si>
  <si>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</si>
  <si>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</si>
  <si>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</si>
  <si>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</si>
  <si>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</si>
  <si>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</si>
  <si>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</si>
  <si>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</si>
  <si>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</si>
  <si>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</si>
  <si>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</si>
  <si>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</si>
  <si>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</si>
  <si>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</si>
  <si>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</si>
  <si>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</si>
  <si>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</si>
  <si>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</si>
  <si>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</si>
  <si>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</si>
  <si>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</si>
  <si>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</si>
  <si>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</si>
  <si>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</si>
  <si>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</si>
  <si>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</si>
  <si>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</si>
  <si>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</si>
  <si>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</si>
  <si>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</si>
  <si>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</si>
  <si>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</si>
  <si>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</si>
  <si>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</si>
  <si>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</si>
  <si>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</si>
  <si>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</si>
  <si>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</si>
  <si>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</si>
  <si>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</si>
  <si>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</si>
  <si>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</si>
  <si>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</si>
  <si>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</si>
  <si>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</si>
  <si>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</si>
  <si>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</si>
  <si>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</si>
  <si>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</si>
  <si>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</si>
  <si>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</si>
  <si>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</si>
  <si>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</si>
  <si>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</si>
  <si>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</si>
  <si>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</si>
  <si>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</si>
  <si>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</si>
  <si>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</si>
  <si>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</si>
  <si>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</si>
  <si>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</si>
  <si>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</si>
  <si>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</si>
  <si>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</si>
  <si>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</si>
  <si>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</si>
  <si>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</si>
  <si>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</si>
  <si>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</si>
  <si>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</si>
  <si>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</si>
  <si>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</si>
  <si>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</si>
  <si>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</si>
  <si>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</si>
  <si>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</si>
  <si>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</si>
  <si>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</si>
  <si>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</si>
  <si>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</si>
  <si>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</si>
  <si>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</si>
  <si>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</si>
  <si>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</si>
  <si>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</si>
  <si>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</si>
  <si>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</si>
  <si>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</si>
  <si>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</si>
  <si>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</si>
  <si>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</si>
  <si>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</si>
  <si>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</si>
  <si>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</si>
  <si>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</si>
  <si>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</si>
  <si>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</si>
  <si>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</si>
  <si>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</si>
  <si>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</si>
  <si>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</si>
  <si>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</si>
  <si>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</si>
  <si>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</si>
  <si>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</si>
  <si>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</si>
  <si>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</si>
  <si>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</si>
  <si>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</si>
  <si>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</si>
  <si>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</si>
  <si>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</si>
  <si>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</si>
  <si>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</si>
  <si>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</si>
  <si>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</si>
  <si>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</si>
  <si>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</si>
  <si>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</si>
  <si>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</si>
  <si>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</si>
  <si>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</si>
  <si>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</si>
  <si>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</si>
  <si>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</si>
  <si>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</si>
  <si>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</si>
  <si>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</si>
  <si>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</si>
  <si>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</si>
  <si>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</si>
  <si>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</si>
  <si>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</si>
  <si>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</si>
  <si>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</si>
  <si>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</si>
  <si>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</si>
  <si>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</si>
  <si>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</si>
  <si>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</si>
  <si>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</si>
  <si>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</si>
  <si>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</si>
  <si>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</si>
  <si>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</si>
  <si>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</si>
  <si>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</si>
  <si>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</si>
  <si>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</si>
  <si>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</si>
  <si>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</si>
  <si>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</si>
  <si>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</si>
  <si>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</si>
  <si>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</si>
  <si>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</si>
  <si>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</si>
  <si>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</si>
  <si>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</si>
  <si>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</si>
  <si>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</si>
  <si>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</si>
  <si>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</si>
  <si>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</si>
  <si>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</si>
  <si>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</si>
  <si>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</si>
  <si>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</si>
  <si>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</si>
  <si>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</si>
  <si>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</si>
  <si>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</si>
  <si>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</si>
  <si>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</si>
  <si>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</si>
  <si>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</si>
  <si>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</si>
  <si>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</si>
  <si>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</si>
  <si>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</si>
  <si>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</si>
  <si>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</si>
  <si>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</si>
  <si>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</si>
  <si>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</si>
  <si>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</si>
  <si>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</si>
  <si>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</si>
  <si>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</si>
  <si>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</si>
  <si>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</si>
  <si>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</si>
  <si>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</si>
  <si>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</si>
  <si>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</si>
  <si>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</si>
  <si>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</si>
  <si>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</si>
  <si>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</si>
  <si>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</si>
  <si>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</si>
  <si>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</si>
  <si>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</si>
  <si>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</si>
  <si>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</si>
  <si>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</si>
  <si>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</si>
  <si>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</si>
  <si>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</si>
  <si>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</si>
  <si>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</si>
  <si>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</si>
  <si>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</si>
  <si>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</si>
  <si>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</si>
  <si>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</si>
  <si>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</si>
  <si>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</si>
  <si>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</si>
  <si>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</si>
  <si>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</si>
  <si>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</si>
  <si>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</si>
  <si>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</si>
  <si>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</si>
  <si>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</si>
  <si>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</si>
  <si>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</si>
  <si>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</si>
  <si>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</si>
  <si>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</si>
  <si>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</si>
  <si>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</si>
  <si>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</si>
  <si>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</si>
  <si>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</si>
  <si>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</si>
  <si>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</si>
  <si>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</si>
  <si>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</si>
  <si>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</si>
  <si>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</si>
  <si>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</si>
  <si>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</si>
  <si>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</si>
  <si>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</si>
  <si>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</si>
  <si>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</si>
  <si>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</si>
  <si>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</si>
  <si>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</si>
  <si>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</si>
  <si>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</si>
  <si>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</si>
  <si>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</si>
  <si>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</si>
  <si>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</si>
  <si>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</si>
  <si>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</si>
  <si>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</si>
  <si>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</si>
  <si>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</si>
  <si>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</si>
  <si>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</si>
  <si>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</si>
  <si>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</si>
  <si>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</si>
  <si>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</si>
  <si>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</si>
  <si>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</si>
  <si>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</si>
  <si>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</si>
  <si>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</si>
  <si>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</si>
  <si>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</si>
  <si>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</si>
  <si>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</si>
  <si>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</si>
  <si>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</si>
  <si>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</si>
  <si>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</si>
  <si>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</si>
  <si>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</si>
  <si>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</si>
  <si>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</si>
  <si>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</si>
  <si>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</si>
  <si>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</si>
  <si>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</si>
  <si>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</si>
  <si>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</si>
  <si>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</si>
  <si>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</si>
  <si>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</si>
  <si>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</si>
  <si>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</si>
  <si>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</si>
  <si>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</si>
  <si>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</si>
  <si>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</si>
  <si>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</si>
  <si>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</si>
  <si>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</si>
  <si>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</si>
  <si>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</si>
  <si>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</si>
  <si>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</si>
  <si>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</si>
  <si>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</si>
  <si>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</si>
  <si>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</si>
  <si>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</si>
  <si>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</si>
  <si>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</si>
  <si>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</si>
  <si>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</si>
  <si>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</si>
  <si>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</si>
  <si>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</si>
  <si>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</si>
  <si>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</si>
  <si>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</si>
  <si>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</si>
  <si>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</si>
  <si>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</si>
  <si>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</si>
  <si>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</si>
  <si>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</si>
  <si>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</si>
  <si>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</si>
  <si>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</si>
  <si>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</si>
  <si>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</si>
  <si>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</si>
  <si>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</si>
  <si>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</si>
  <si>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</si>
  <si>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</si>
  <si>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</si>
  <si>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</si>
  <si>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</si>
  <si>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</si>
  <si>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</si>
  <si>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</si>
  <si>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</si>
  <si>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</si>
  <si>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</si>
  <si>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</si>
  <si>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</si>
  <si>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</si>
  <si>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</si>
  <si>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</si>
  <si>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</si>
  <si>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</si>
  <si>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</si>
  <si>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</si>
  <si>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</si>
  <si>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</si>
  <si>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</si>
  <si>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</si>
  <si>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</si>
  <si>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</si>
  <si>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</si>
  <si>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</si>
  <si>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</si>
  <si>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</si>
  <si>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</si>
  <si>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</si>
  <si>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</si>
  <si>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</si>
  <si>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</si>
  <si>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</si>
  <si>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</si>
  <si>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</si>
  <si>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</si>
  <si>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</si>
  <si>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</si>
  <si>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</si>
  <si>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</si>
  <si>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</si>
  <si>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</si>
  <si>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</si>
  <si>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</si>
  <si>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</si>
  <si>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</si>
  <si>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</si>
  <si>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</si>
  <si>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</si>
  <si>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</si>
  <si>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</si>
  <si>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</si>
  <si>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</si>
  <si>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</si>
  <si>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</si>
  <si>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</si>
  <si>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</si>
  <si>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</si>
  <si>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</si>
  <si>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</si>
  <si>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</si>
  <si>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</si>
  <si>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</si>
  <si>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</si>
  <si>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</si>
  <si>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</si>
  <si>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</si>
  <si>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</si>
  <si>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</si>
  <si>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</si>
  <si>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</si>
  <si>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</si>
  <si>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</si>
  <si>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</si>
  <si>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</si>
  <si>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</si>
  <si>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</si>
  <si>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</si>
  <si>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</si>
  <si>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</si>
  <si>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</si>
  <si>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</si>
  <si>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</si>
  <si>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</si>
  <si>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</si>
  <si>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</si>
  <si>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</si>
  <si>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</si>
  <si>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</si>
  <si>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</si>
  <si>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</si>
  <si>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</si>
  <si>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</si>
  <si>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</si>
  <si>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</si>
  <si>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</si>
  <si>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</si>
  <si>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</si>
  <si>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</si>
  <si>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</si>
  <si>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</si>
  <si>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</si>
  <si>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</si>
  <si>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</si>
  <si>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</si>
  <si>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</si>
  <si>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</si>
  <si>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</si>
  <si>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</si>
  <si>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</si>
  <si>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</si>
  <si>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</si>
  <si>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</si>
  <si>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</si>
  <si>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</si>
  <si>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</si>
  <si>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</si>
  <si>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</si>
  <si>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</si>
  <si>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</si>
  <si>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</si>
  <si>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</si>
  <si>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</si>
  <si>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</si>
  <si>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</si>
  <si>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</si>
  <si>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</si>
  <si>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</si>
  <si>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</si>
  <si>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</si>
  <si>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</si>
  <si>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</si>
  <si>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</si>
  <si>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</si>
  <si>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</si>
  <si>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</si>
  <si>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</si>
  <si>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</si>
  <si>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</si>
  <si>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</si>
  <si>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</si>
  <si>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</si>
  <si>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</si>
  <si>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</si>
  <si>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</si>
  <si>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</si>
  <si>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</si>
  <si>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</si>
  <si>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</si>
  <si>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</si>
  <si>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</si>
  <si>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</si>
  <si>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</si>
  <si>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</si>
  <si>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</si>
  <si>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</si>
  <si>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</si>
  <si>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</si>
  <si>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</si>
  <si>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</si>
  <si>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</si>
  <si>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</si>
  <si>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</si>
  <si>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</si>
  <si>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</si>
  <si>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</si>
  <si>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</si>
  <si>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</si>
  <si>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</si>
  <si>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</si>
  <si>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</si>
  <si>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</si>
  <si>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</si>
  <si>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</si>
  <si>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</si>
  <si>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</si>
  <si>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</si>
  <si>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</si>
  <si>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</si>
  <si>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</si>
  <si>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</si>
  <si>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</si>
  <si>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</si>
  <si>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</si>
  <si>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</si>
  <si>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</si>
  <si>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</si>
  <si>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</si>
  <si>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</si>
  <si>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</si>
  <si>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</si>
  <si>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</si>
  <si>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</si>
  <si>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</si>
  <si>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</si>
  <si>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</si>
  <si>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</si>
  <si>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</si>
  <si>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</si>
  <si>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</si>
  <si>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</si>
  <si>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</si>
  <si>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</si>
  <si>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</si>
  <si>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</si>
  <si>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</si>
  <si>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</si>
  <si>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</si>
  <si>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</si>
  <si>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</si>
  <si>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</si>
  <si>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</si>
  <si>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</si>
  <si>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</si>
  <si>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</si>
  <si>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</si>
  <si>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</si>
  <si>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</si>
  <si>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</si>
  <si>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</si>
  <si>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</si>
  <si>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</si>
  <si>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</si>
  <si>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</si>
  <si>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</si>
  <si>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</si>
  <si>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</si>
  <si>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</si>
  <si>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</si>
  <si>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</si>
  <si>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</si>
  <si>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</si>
  <si>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</si>
  <si>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</si>
  <si>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</si>
  <si>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</si>
  <si>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</si>
  <si>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</si>
  <si>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</si>
  <si>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</si>
  <si>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</si>
  <si>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</si>
  <si>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</si>
  <si>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</si>
  <si>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</si>
  <si>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</si>
  <si>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</si>
  <si>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</si>
  <si>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</si>
  <si>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</si>
  <si>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</si>
  <si>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</si>
  <si>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</si>
  <si>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</si>
  <si>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</si>
  <si>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</si>
  <si>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</si>
  <si>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</si>
  <si>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</si>
  <si>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</si>
  <si>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</si>
  <si>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</si>
  <si>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</si>
  <si>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</si>
  <si>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</si>
  <si>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</si>
  <si>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</si>
  <si>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</si>
  <si>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</si>
  <si>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</si>
  <si>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</si>
  <si>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</si>
  <si>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</si>
  <si>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</si>
  <si>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</si>
  <si>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</si>
  <si>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</si>
  <si>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</si>
  <si>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</si>
  <si>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</si>
  <si>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</si>
  <si>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</si>
  <si>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</si>
  <si>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</si>
  <si>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</si>
  <si>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</si>
  <si>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</si>
  <si>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</si>
  <si>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</si>
  <si>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</si>
  <si>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</si>
  <si>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</si>
  <si>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</si>
  <si>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</si>
  <si>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</si>
  <si>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</si>
  <si>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</si>
  <si>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</si>
  <si>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</si>
  <si>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</si>
  <si>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</si>
  <si>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</si>
  <si>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</si>
  <si>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</si>
  <si>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</si>
  <si>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</si>
  <si>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</si>
  <si>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</si>
  <si>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</si>
  <si>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</si>
  <si>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</si>
  <si>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</si>
  <si>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</si>
  <si>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</si>
  <si>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</si>
  <si>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</si>
  <si>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</si>
  <si>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</si>
  <si>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</si>
  <si>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</si>
  <si>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</si>
  <si>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</si>
  <si>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</si>
  <si>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</si>
  <si>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</si>
  <si>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</si>
  <si>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</si>
  <si>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</si>
  <si>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</si>
  <si>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</si>
  <si>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</si>
  <si>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</si>
  <si>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</si>
  <si>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</si>
  <si>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</si>
  <si>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</si>
  <si>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</si>
  <si>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</si>
  <si>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</si>
  <si>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</si>
  <si>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</si>
  <si>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</si>
  <si>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</si>
  <si>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</si>
  <si>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</si>
  <si>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</si>
  <si>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</si>
  <si>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</si>
  <si>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</si>
  <si>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</si>
  <si>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</si>
  <si>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</si>
  <si>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</si>
  <si>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</si>
  <si>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</si>
  <si>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</si>
  <si>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</si>
  <si>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</si>
  <si>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</si>
  <si>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</si>
  <si>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</si>
  <si>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</si>
  <si>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</si>
  <si>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</si>
  <si>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</si>
  <si>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</si>
  <si>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</si>
  <si>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</si>
  <si>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</si>
  <si>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</si>
  <si>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</si>
  <si>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</si>
  <si>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</si>
  <si>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</si>
  <si>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</si>
  <si>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</si>
  <si>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</si>
  <si>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</si>
  <si>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</si>
  <si>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</si>
  <si>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</si>
  <si>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</si>
  <si>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</si>
  <si>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</si>
  <si>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</si>
  <si>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</si>
  <si>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</si>
  <si>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</si>
  <si>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</si>
  <si>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</si>
  <si>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</si>
  <si>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</si>
  <si>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</si>
  <si>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</si>
  <si>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</si>
  <si>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</si>
  <si>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</si>
  <si>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</si>
  <si>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</si>
  <si>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</si>
  <si>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</si>
  <si>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</si>
  <si>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</si>
  <si>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</si>
  <si>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</si>
  <si>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</si>
  <si>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</si>
  <si>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</si>
  <si>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</si>
  <si>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</si>
  <si>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</si>
  <si>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</si>
  <si>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</si>
  <si>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</si>
  <si>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</si>
  <si>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</si>
  <si>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</si>
  <si>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</si>
  <si>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</si>
  <si>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</si>
  <si>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</si>
  <si>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</si>
  <si>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</si>
  <si>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</si>
  <si>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</si>
  <si>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</si>
  <si>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</si>
  <si>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</si>
  <si>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</si>
  <si>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</si>
  <si>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</si>
  <si>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</si>
  <si>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</si>
  <si>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</si>
  <si>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</si>
  <si>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</si>
  <si>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</si>
  <si>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</si>
  <si>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</si>
  <si>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</si>
  <si>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</si>
  <si>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</si>
  <si>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</si>
  <si>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</si>
  <si>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</si>
  <si>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</si>
  <si>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</si>
  <si>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</si>
  <si>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</si>
  <si>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</si>
  <si>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</si>
  <si>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</si>
  <si>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</si>
  <si>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</si>
  <si>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</si>
  <si>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</si>
  <si>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</si>
  <si>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</si>
  <si>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</si>
  <si>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</si>
  <si>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</si>
  <si>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</si>
  <si>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</si>
  <si>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</si>
  <si>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</si>
  <si>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</si>
  <si>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</si>
  <si>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</si>
  <si>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</si>
  <si>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</si>
  <si>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</si>
  <si>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</si>
  <si>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</si>
  <si>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</si>
  <si>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</si>
  <si>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</si>
  <si>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</si>
  <si>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</si>
  <si>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</si>
  <si>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</si>
  <si>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</si>
  <si>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</si>
  <si>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</si>
  <si>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</si>
  <si>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</si>
  <si>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</si>
  <si>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</si>
  <si>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</si>
  <si>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</si>
  <si>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</si>
  <si>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</si>
  <si>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</si>
  <si>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</si>
  <si>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</si>
  <si>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</si>
  <si>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</si>
  <si>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</si>
  <si>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</si>
  <si>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</si>
  <si>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</si>
  <si>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</si>
  <si>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</si>
  <si>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</si>
  <si>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</si>
  <si>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</si>
  <si>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</si>
  <si>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</si>
  <si>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</si>
  <si>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</si>
  <si>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</si>
  <si>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</si>
  <si>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</si>
  <si>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</si>
  <si>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</si>
  <si>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</si>
  <si>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</si>
  <si>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</si>
  <si>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</si>
  <si>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</si>
  <si>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</si>
  <si>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</si>
  <si>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</si>
  <si>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</si>
  <si>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</si>
  <si>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</si>
  <si>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</si>
  <si>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</si>
  <si>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</si>
  <si>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</si>
  <si>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</si>
  <si>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</si>
  <si>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</si>
  <si>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</si>
  <si>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</si>
  <si>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</si>
  <si>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</si>
  <si>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</si>
  <si>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</si>
  <si>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</si>
  <si>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</si>
  <si>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</si>
  <si>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</si>
  <si>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</si>
  <si>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</si>
  <si>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</si>
  <si>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</si>
  <si>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</si>
  <si>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</si>
  <si>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</si>
  <si>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</si>
  <si>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</si>
  <si>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</si>
  <si>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</si>
  <si>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</si>
  <si>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</si>
  <si>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</si>
  <si>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</si>
  <si>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</si>
  <si>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</si>
  <si>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</si>
  <si>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</si>
  <si>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</si>
  <si>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</si>
  <si>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</si>
  <si>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</si>
  <si>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</si>
  <si>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</si>
  <si>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</si>
  <si>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</si>
  <si>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</si>
  <si>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</si>
  <si>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</si>
  <si>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</si>
  <si>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</si>
  <si>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</si>
  <si>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</si>
  <si>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</si>
  <si>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</si>
  <si>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</si>
  <si>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</si>
  <si>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</si>
  <si>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</si>
  <si>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</si>
  <si>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</si>
  <si>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</si>
  <si>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</si>
  <si>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</si>
  <si>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</si>
  <si>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</si>
  <si>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</si>
  <si>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</si>
  <si>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</si>
  <si>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</si>
  <si>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</si>
  <si>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</si>
  <si>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</si>
  <si>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</si>
  <si>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</si>
  <si>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</si>
  <si>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</si>
  <si>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</si>
  <si>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</si>
  <si>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</si>
  <si>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</si>
  <si>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</si>
  <si>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</si>
  <si>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</si>
  <si>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</si>
  <si>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</si>
  <si>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</si>
  <si>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</si>
  <si>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</si>
  <si>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</si>
  <si>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</si>
  <si>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</si>
  <si>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</si>
  <si>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</si>
  <si>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</si>
  <si>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</si>
  <si>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</si>
  <si>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</si>
  <si>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</si>
  <si>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</si>
  <si>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</si>
  <si>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</si>
  <si>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</si>
  <si>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</si>
  <si>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</si>
  <si>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</si>
  <si>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</si>
  <si>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</si>
  <si>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</si>
  <si>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</si>
  <si>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</si>
  <si>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</si>
  <si>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</si>
  <si>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</si>
  <si>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</si>
  <si>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</si>
  <si>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</si>
  <si>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</si>
  <si>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</si>
  <si>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</si>
  <si>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</si>
  <si>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</si>
  <si>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</si>
  <si>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</si>
  <si>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</si>
  <si>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</si>
  <si>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</si>
  <si>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</si>
  <si>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</si>
  <si>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</si>
  <si>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</si>
  <si>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</si>
  <si>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</si>
  <si>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</si>
  <si>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</si>
  <si>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</si>
  <si>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</si>
  <si>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</si>
  <si>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</si>
  <si>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</si>
  <si>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</si>
  <si>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</si>
  <si>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</si>
  <si>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</si>
  <si>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</si>
  <si>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</si>
  <si>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</si>
  <si>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</si>
  <si>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</si>
  <si>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</si>
  <si>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</si>
  <si>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</si>
  <si>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</si>
  <si>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</si>
  <si>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</si>
  <si>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</si>
  <si>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</si>
  <si>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</si>
  <si>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</si>
  <si>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</si>
  <si>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</si>
  <si>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</si>
  <si>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</si>
  <si>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</si>
  <si>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</si>
  <si>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</si>
  <si>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</si>
  <si>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</si>
  <si>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</si>
  <si>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</si>
  <si>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</si>
  <si>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</si>
  <si>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</si>
  <si>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</si>
  <si>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</si>
  <si>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</si>
  <si>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</si>
  <si>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</si>
  <si>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</si>
  <si>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</si>
  <si>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</si>
  <si>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</si>
  <si>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</si>
  <si>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</si>
  <si>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</si>
  <si>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</si>
  <si>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</si>
  <si>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</si>
  <si>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</si>
  <si>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</si>
  <si>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</si>
  <si>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</si>
  <si>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</si>
  <si>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</si>
  <si>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</si>
  <si>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</si>
  <si>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</si>
  <si>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</si>
  <si>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</si>
  <si>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</si>
  <si>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</si>
  <si>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</si>
  <si>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</si>
  <si>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</si>
  <si>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</si>
  <si>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</si>
  <si>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</si>
  <si>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</si>
  <si>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</si>
  <si>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</si>
  <si>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</si>
  <si>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</si>
  <si>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</si>
  <si>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</si>
  <si>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</si>
  <si>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</si>
  <si>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</si>
  <si>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</si>
  <si>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</si>
  <si>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</si>
  <si>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</si>
  <si>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</si>
  <si>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</si>
  <si>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</si>
  <si>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</si>
  <si>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</si>
  <si>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</si>
  <si>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</si>
  <si>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</si>
  <si>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</si>
  <si>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</si>
  <si>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</si>
  <si>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</si>
  <si>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</si>
  <si>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</si>
  <si>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</si>
  <si>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</si>
  <si>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</si>
  <si>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</si>
  <si>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</si>
  <si>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</si>
  <si>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</si>
  <si>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</si>
  <si>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</si>
  <si>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</si>
  <si>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</si>
  <si>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</si>
  <si>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</si>
  <si>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</si>
  <si>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</si>
  <si>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</si>
  <si>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</si>
  <si>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</si>
  <si>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</si>
  <si>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</si>
  <si>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</si>
  <si>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</si>
  <si>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</si>
  <si>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</si>
  <si>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</si>
  <si>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</si>
  <si>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</si>
  <si>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</si>
  <si>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</si>
  <si>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</si>
  <si>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</si>
  <si>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</si>
  <si>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</si>
  <si>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</si>
  <si>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</si>
  <si>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</si>
  <si>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</si>
  <si>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</si>
  <si>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</si>
  <si>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</si>
  <si>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</si>
  <si>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</si>
  <si>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</si>
  <si>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</si>
  <si>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</si>
  <si>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</si>
  <si>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</si>
  <si>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</si>
  <si>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</si>
  <si>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</si>
  <si>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</si>
  <si>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</si>
  <si>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</si>
  <si>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</si>
  <si>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</si>
  <si>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</si>
  <si>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</si>
  <si>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</si>
  <si>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</si>
  <si>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</si>
  <si>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</si>
  <si>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</si>
  <si>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</si>
  <si>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</si>
  <si>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</si>
  <si>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</si>
  <si>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</si>
  <si>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</si>
  <si>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</si>
  <si>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</si>
  <si>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</si>
  <si>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</si>
  <si>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</si>
  <si>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</si>
  <si>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</si>
  <si>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</si>
  <si>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</si>
  <si>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</si>
  <si>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</si>
  <si>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</si>
  <si>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</si>
  <si>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</si>
  <si>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</si>
  <si>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</si>
  <si>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</si>
  <si>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</si>
  <si>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</si>
  <si>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</si>
  <si>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</si>
  <si>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</si>
  <si>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</si>
  <si>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</si>
  <si>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</si>
  <si>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</si>
  <si>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</si>
  <si>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</si>
  <si>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</si>
  <si>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</si>
  <si>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</si>
  <si>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</si>
  <si>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 Category</t>
  </si>
  <si>
    <t>Row Labels</t>
  </si>
  <si>
    <t>Grand Total</t>
  </si>
  <si>
    <t>(All)</t>
  </si>
  <si>
    <t>film &amp; video</t>
  </si>
  <si>
    <t>food</t>
  </si>
  <si>
    <t>games</t>
  </si>
  <si>
    <t>music</t>
  </si>
  <si>
    <t>publishing</t>
  </si>
  <si>
    <t>technology</t>
  </si>
  <si>
    <t>theater</t>
  </si>
  <si>
    <t>Count of outcome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</si>
  <si>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</si>
  <si>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</si>
  <si>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</si>
  <si>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</si>
  <si>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</si>
  <si>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</si>
  <si>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</si>
  <si>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</si>
  <si>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</si>
  <si>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</si>
  <si>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</si>
  <si>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</si>
  <si>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</si>
  <si>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</si>
  <si>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</si>
  <si>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</si>
  <si>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</si>
  <si>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</si>
  <si>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</si>
  <si>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</si>
  <si>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</si>
  <si>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</si>
  <si>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</si>
  <si>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</si>
  <si>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</si>
  <si>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</si>
  <si>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</si>
  <si>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</si>
  <si>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</si>
  <si>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</si>
  <si>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</si>
  <si>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</si>
  <si>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</si>
  <si>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</si>
  <si>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</si>
  <si>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</si>
  <si>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</si>
  <si>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</si>
  <si>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</si>
  <si>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</si>
  <si>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</si>
  <si>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</si>
  <si>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</si>
  <si>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</si>
  <si>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</si>
  <si>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</si>
  <si>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</si>
  <si>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</si>
  <si>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</si>
  <si>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</si>
  <si>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</si>
  <si>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</si>
  <si>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</si>
  <si>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</si>
  <si>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</si>
  <si>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</si>
  <si>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</si>
  <si>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</si>
  <si>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</si>
  <si>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</si>
  <si>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</si>
  <si>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</t>
  </si>
  <si>
    <t>Failed Campaign</t>
  </si>
  <si>
    <t>Data Point</t>
  </si>
  <si>
    <t>Mean</t>
  </si>
  <si>
    <t>Median</t>
  </si>
  <si>
    <t>Minimum</t>
  </si>
  <si>
    <t>Maximum</t>
  </si>
  <si>
    <t>Variance</t>
  </si>
  <si>
    <t>Standard Dev.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</si>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</sst>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4" applyFont="1"/>
    <xf numFmtId="0" fontId="16" fillId="33" borderId="0" xfId="0" applyFont="1" applyFill="1" applyAlignment="1">
      <alignment horizontal="center"/>
    </xf>
    <xf numFmtId="44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/>
    <xf numFmtId="43" fontId="0" fillId="0" borderId="0" xfId="42" applyFont="1"/>
    <xf numFmtId="0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8"/>
        </patternFill>
      </fill>
    </dxf>
    <dxf>
      <font>
        <color theme="7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2060"/>
      </font>
      <fill>
        <patternFill>
          <bgColor theme="8"/>
        </patternFill>
      </fill>
    </dxf>
    <dxf>
      <font>
        <color theme="7"/>
      </font>
      <fill>
        <patternFill>
          <bgColor rgb="FFFFFF00"/>
        </patternFill>
      </fill>
    </dxf>
    <dxf>
      <font>
        <color theme="7"/>
      </font>
      <fill>
        <patternFill>
          <bgColor rgb="FFFFFF00"/>
        </patternFill>
      </fill>
    </dxf>
    <dxf>
      <font>
        <color rgb="FF002060"/>
      </font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One Project.xlsx]Pivot Table 1!PivotTable9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'Pivot Table 1'!$B$5:$B$12</c:f>
              <c:numCache>
                <c:formatCode>General</c:formatCode>
                <c:ptCount val="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36-4801-8F4B-8EECF8208B8F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'Pivot Table 1'!$C$5:$C$12</c:f>
              <c:numCache>
                <c:formatCode>General</c:formatCode>
                <c:ptCount val="7"/>
                <c:pt idx="0">
                  <c:v>4</c:v>
                </c:pt>
                <c:pt idx="1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36-4801-8F4B-8EECF8208B8F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'Pivot Table 1'!$D$5:$D$12</c:f>
              <c:numCache>
                <c:formatCode>General</c:formatCode>
                <c:ptCount val="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36-4801-8F4B-8EECF8208B8F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1'!$A$5:$A$12</c:f>
              <c:strCache>
                <c:ptCount val="7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publishing</c:v>
                </c:pt>
                <c:pt idx="5">
                  <c:v>technology</c:v>
                </c:pt>
                <c:pt idx="6">
                  <c:v>theater</c:v>
                </c:pt>
              </c:strCache>
            </c:strRef>
          </c:cat>
          <c:val>
            <c:numRef>
              <c:f>'Pivot Table 1'!$E$5:$E$12</c:f>
              <c:numCache>
                <c:formatCode>General</c:formatCode>
                <c:ptCount val="7"/>
                <c:pt idx="0">
                  <c:v>7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36-4801-8F4B-8EECF8208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1283968"/>
        <c:axId val="161283008"/>
      </c:barChart>
      <c:catAx>
        <c:axId val="161283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83008"/>
        <c:crosses val="autoZero"/>
        <c:auto val="1"/>
        <c:lblAlgn val="ctr"/>
        <c:lblOffset val="100"/>
        <c:noMultiLvlLbl val="0"/>
      </c:catAx>
      <c:valAx>
        <c:axId val="16128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8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One Project.xlsx]Pivot Table 2!PivotTable12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A5-4AF3-90EA-B2616B42CD61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A5-4AF3-90EA-B2616B42CD61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DA5-4AF3-90EA-B2616B42CD61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56-463A-A1AB-7ED1E3EED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76472432"/>
        <c:axId val="276472912"/>
      </c:barChart>
      <c:catAx>
        <c:axId val="27647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72912"/>
        <c:crosses val="autoZero"/>
        <c:auto val="1"/>
        <c:lblAlgn val="ctr"/>
        <c:lblOffset val="100"/>
        <c:noMultiLvlLbl val="0"/>
      </c:catAx>
      <c:valAx>
        <c:axId val="27647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47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One Project.xlsx]Pivot Table 3!PivotTable14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2</c:v>
                </c:pt>
                <c:pt idx="4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3-4C37-9FA7-91D38A177EB8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18-40D9-B349-A87A09154EBC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9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8</c:v>
                </c:pt>
                <c:pt idx="10">
                  <c:v>6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18-40D9-B349-A87A09154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3984"/>
        <c:axId val="4113024"/>
      </c:lineChart>
      <c:catAx>
        <c:axId val="411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024"/>
        <c:crosses val="autoZero"/>
        <c:auto val="1"/>
        <c:lblAlgn val="ctr"/>
        <c:lblOffset val="100"/>
        <c:noMultiLvlLbl val="0"/>
      </c:catAx>
      <c:valAx>
        <c:axId val="411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AD-4A07-8763-20E67F6F7C02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AD-4A07-8763-20E67F6F7C02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AD-4A07-8763-20E67F6F7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777280"/>
        <c:axId val="327777760"/>
      </c:lineChart>
      <c:catAx>
        <c:axId val="32777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777760"/>
        <c:crosses val="autoZero"/>
        <c:auto val="1"/>
        <c:lblAlgn val="ctr"/>
        <c:lblOffset val="100"/>
        <c:noMultiLvlLbl val="0"/>
      </c:catAx>
      <c:valAx>
        <c:axId val="32777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77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604837</xdr:colOff>
      <xdr:row>1</xdr:row>
      <xdr:rowOff>14287</xdr:rowOff>
    </xdr:from>
    <xdr:to>
      <xdr:col>14</xdr:col>
      <xdr:colOff>261937</xdr:colOff>
      <xdr:row>14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EFE694-1CA8-DEBB-403B-5A05ED8EF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138111</xdr:colOff>
      <xdr:row>2</xdr:row>
      <xdr:rowOff>200024</xdr:rowOff>
    </xdr:from>
    <xdr:to>
      <xdr:col>14</xdr:col>
      <xdr:colOff>523874</xdr:colOff>
      <xdr:row>18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B977D5-45F0-0853-577E-2975B8D37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681036</xdr:colOff>
      <xdr:row>0</xdr:row>
      <xdr:rowOff>195262</xdr:rowOff>
    </xdr:from>
    <xdr:to>
      <xdr:col>13</xdr:col>
      <xdr:colOff>666749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F05C02-59D4-3D06-D873-0ED6343A0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14</xdr:row>
      <xdr:rowOff>76200</xdr:rowOff>
    </xdr:from>
    <xdr:to>
      <xdr:col>8</xdr:col>
      <xdr:colOff>0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D1F9B2-35A3-FD3F-0E14-24E388E49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 Glasser" refreshedDate="45029.962871527779" createdVersion="8" refreshedVersion="8" minRefreshableVersion="3" recordCount="1000" xr:uid="{6406BFCE-80B9-42FA-966F-2B97F610E1E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tring="0" containsBlank="1" containsNumber="1" minValue="727.005" maxValue="727.00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 Glasser" refreshedDate="45029.974961689812" createdVersion="8" refreshedVersion="8" minRefreshableVersion="3" recordCount="1000" xr:uid="{35609235-D684-4ACC-98C0-8DDCDE6B4DBF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tring="0" containsBlank="1" containsNumber="1" minValue="727.005" maxValue="727.00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727.005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m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m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m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m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m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m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m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m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m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m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m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m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m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m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m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m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m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m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m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m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m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m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m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m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m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m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m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m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m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m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m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m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m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m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m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m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m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m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m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m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m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m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m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m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m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m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m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m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m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m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m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m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m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m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m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m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m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m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m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m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m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m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m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m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m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m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m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m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m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m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m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m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m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m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m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m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m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m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m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m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m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m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m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m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m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m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m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m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m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m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m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m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m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m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m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m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m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m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m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m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m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m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m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m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m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m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m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m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m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m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m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m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m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m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m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m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m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m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m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m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m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m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m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m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m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m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m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m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m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m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m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m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m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m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m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m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m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m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m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m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m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m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m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m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m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m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m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m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m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m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m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m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m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m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m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m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m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m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m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m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m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m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m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m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m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m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m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m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m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m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m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m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m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m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m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m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m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m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m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m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m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m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m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m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m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m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m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m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m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m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m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m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m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m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m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m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m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m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m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m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m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m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m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m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m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m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m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m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m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m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m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m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m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m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m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m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m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m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m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m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m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m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m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m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m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m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m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m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m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m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m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m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m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m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m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m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m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m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m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m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m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m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m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m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m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m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m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m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m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m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m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m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m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m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m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m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m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m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m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m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m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m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m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m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m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m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m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m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m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m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m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m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m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m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m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m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m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m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m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m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m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m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m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m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m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m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m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m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m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m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m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m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m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m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m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m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m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m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m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m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m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m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m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m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m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m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m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m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m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m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m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m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m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m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m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m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m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m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m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m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m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m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m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m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m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m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m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m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m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m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m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m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m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m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m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m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m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m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m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m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m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m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m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m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m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m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m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m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m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m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m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m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m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m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m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m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m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m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m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m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m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m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m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m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m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m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m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m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m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m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m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m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m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m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m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m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m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m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m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m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m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m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m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m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m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m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m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m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m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m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m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m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m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m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m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m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m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m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m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m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m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m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m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m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m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m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m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m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m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m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m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m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m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m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m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m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m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m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m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m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m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m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m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m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m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m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m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m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m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m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m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m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m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m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m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m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m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m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m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m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m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m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m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m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m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m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m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m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m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m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m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m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m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m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m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m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m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m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m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m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m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m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m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m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m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m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m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m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m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m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m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m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m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m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m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m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m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m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m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m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m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m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m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m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m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m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m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m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m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m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m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m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m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m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m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m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m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m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m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m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m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m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m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m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m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m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m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m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m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m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m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m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m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m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m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m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m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m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m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m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m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m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m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m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m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m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m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m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m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m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m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m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m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m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m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m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m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m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m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m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m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m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m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m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m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m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m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m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m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m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m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m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m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m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m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m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m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m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m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m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m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m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m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m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m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m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m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m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m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m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m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m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m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m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m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m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m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m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m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m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m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m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m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m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m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m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m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m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m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m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m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m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m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m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m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m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m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m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m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m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m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m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m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m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m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m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m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m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m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m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m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m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m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m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m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m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m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m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m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m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m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m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m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m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m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m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m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m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m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m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m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m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m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m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m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m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m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m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m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m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m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m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m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m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m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m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m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m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m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m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m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m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m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m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m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m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m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m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m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m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m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m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m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m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m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m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m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m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m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m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m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m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m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m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m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m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m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m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m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m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m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m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m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m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m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m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m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m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m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m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m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m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m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m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m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m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m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m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m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m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m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m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m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m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m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m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m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m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m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m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m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m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m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m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m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m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m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m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m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m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m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m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m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m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m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m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m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m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m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m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m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m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m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m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m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m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m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m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m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m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m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m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m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m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m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m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m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m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m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m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m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m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m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m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m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m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m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m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m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m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m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m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m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m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m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m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m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m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m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m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m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m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m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m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m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m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m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m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m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m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m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m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m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m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m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m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m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m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m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m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m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m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m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m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m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m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m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m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m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m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m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m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m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m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m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m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m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m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m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m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m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m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m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m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m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m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m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m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m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m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m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m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m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m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m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m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m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m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m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m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m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m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m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m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m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m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m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m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m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m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m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m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m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m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m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m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m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m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m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m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m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m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m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m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m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m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m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m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m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m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m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m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m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m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m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m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m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m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m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m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m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m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m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m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m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m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m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m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m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m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m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m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m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m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m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m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m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m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m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m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m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m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m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m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m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m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m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m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m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m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m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m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m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m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m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m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m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m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m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m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m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m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m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m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m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m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m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m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m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m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m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m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m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m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m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m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m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m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m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m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m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m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m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m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m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m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m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m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m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m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m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m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m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m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m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m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m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m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m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m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m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m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m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m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m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m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m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m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m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m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m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m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m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m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m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m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m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m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m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m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m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m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m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m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m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m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m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m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m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m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m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m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m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m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m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m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m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m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m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m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m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m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m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m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m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m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m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m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m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727.005"/>
    <x v="0"/>
    <s v="food trucks"/>
    <x v="0"/>
    <d v="2015-12-15T06:00:0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m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m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m/>
    <x v="1"/>
    <s v="rock"/>
    <x v="3"/>
    <d v="2019-09-20T05:00:0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m/>
    <x v="3"/>
    <s v="plays"/>
    <x v="4"/>
    <d v="2019-01-24T06:00:0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m/>
    <x v="3"/>
    <s v="plays"/>
    <x v="5"/>
    <d v="2012-09-08T05:00:0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m/>
    <x v="4"/>
    <s v="documentary"/>
    <x v="6"/>
    <d v="2017-09-14T05:00:0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m/>
    <x v="3"/>
    <s v="plays"/>
    <x v="7"/>
    <d v="2015-08-15T05:00:0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m/>
    <x v="3"/>
    <s v="plays"/>
    <x v="8"/>
    <d v="2010-08-11T05:00:0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m/>
    <x v="1"/>
    <s v="electric music"/>
    <x v="9"/>
    <d v="2013-11-07T06:00:0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m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m/>
    <x v="3"/>
    <s v="plays"/>
    <x v="11"/>
    <d v="2010-09-27T05:00:0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m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m/>
    <x v="1"/>
    <s v="indie rock"/>
    <x v="13"/>
    <d v="2016-06-23T05:00:0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m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m/>
    <x v="2"/>
    <s v="wearables"/>
    <x v="15"/>
    <d v="2019-12-14T06:00:0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m/>
    <x v="5"/>
    <s v="nonfiction"/>
    <x v="16"/>
    <d v="2014-02-13T06:00:0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m/>
    <x v="4"/>
    <s v="animation"/>
    <x v="17"/>
    <d v="2011-01-13T06:00:0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m/>
    <x v="3"/>
    <s v="plays"/>
    <x v="18"/>
    <d v="2018-09-16T05:00:0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m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m/>
    <x v="4"/>
    <s v="drama"/>
    <x v="20"/>
    <d v="2014-07-28T05:00:0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m/>
    <x v="3"/>
    <s v="plays"/>
    <x v="21"/>
    <d v="2011-09-18T05:00:0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m/>
    <x v="3"/>
    <s v="plays"/>
    <x v="22"/>
    <d v="2018-04-18T05:00:0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m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m/>
    <x v="2"/>
    <s v="wearables"/>
    <x v="24"/>
    <d v="2014-06-23T05:00:0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m/>
    <x v="6"/>
    <s v="video games"/>
    <x v="25"/>
    <d v="2011-06-07T05:00:0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m/>
    <x v="3"/>
    <s v="plays"/>
    <x v="26"/>
    <d v="2018-08-27T05:00:0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m/>
    <x v="1"/>
    <s v="rock"/>
    <x v="27"/>
    <d v="2015-10-11T05:00:0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m/>
    <x v="3"/>
    <s v="plays"/>
    <x v="28"/>
    <d v="2010-03-04T06:00:0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m/>
    <x v="4"/>
    <s v="shorts"/>
    <x v="29"/>
    <d v="2018-08-29T05:00:0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m/>
    <x v="4"/>
    <s v="animation"/>
    <x v="30"/>
    <d v="2019-05-29T05:00:0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m/>
    <x v="6"/>
    <s v="video games"/>
    <x v="31"/>
    <d v="2016-02-02T06:00:0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m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m/>
    <x v="3"/>
    <s v="plays"/>
    <x v="33"/>
    <d v="2014-11-11T06:00:0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m/>
    <x v="4"/>
    <s v="documentary"/>
    <x v="34"/>
    <d v="2017-03-28T05:00:0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m/>
    <x v="4"/>
    <s v="drama"/>
    <x v="35"/>
    <d v="2019-03-02T06:00:0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m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m/>
    <x v="5"/>
    <s v="fiction"/>
    <x v="37"/>
    <d v="2019-11-08T06:00:0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m/>
    <x v="7"/>
    <s v="photography books"/>
    <x v="38"/>
    <d v="2010-10-23T05:00:0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m/>
    <x v="3"/>
    <s v="plays"/>
    <x v="39"/>
    <d v="2013-03-11T05:00:0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m/>
    <x v="2"/>
    <s v="wearables"/>
    <x v="40"/>
    <d v="2010-06-24T05:00:0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m/>
    <x v="1"/>
    <s v="rock"/>
    <x v="41"/>
    <d v="2012-09-30T05:00:0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m/>
    <x v="0"/>
    <s v="food trucks"/>
    <x v="42"/>
    <d v="2011-07-13T05:00:0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m/>
    <x v="5"/>
    <s v="radio &amp; podcasts"/>
    <x v="43"/>
    <d v="2014-08-09T05:00:0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m/>
    <x v="5"/>
    <s v="fiction"/>
    <x v="44"/>
    <d v="2019-03-18T05:00:0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m/>
    <x v="3"/>
    <s v="plays"/>
    <x v="45"/>
    <d v="2016-11-17T06:00:0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m/>
    <x v="1"/>
    <s v="rock"/>
    <x v="46"/>
    <d v="2010-07-31T05:00:0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m/>
    <x v="3"/>
    <s v="plays"/>
    <x v="47"/>
    <d v="2014-04-28T05:00:0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m/>
    <x v="3"/>
    <s v="plays"/>
    <x v="48"/>
    <d v="2015-07-07T05:00:0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m/>
    <x v="1"/>
    <s v="rock"/>
    <x v="49"/>
    <d v="2019-12-04T06:00:0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m/>
    <x v="1"/>
    <s v="metal"/>
    <x v="50"/>
    <d v="2013-08-29T05:00:0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m/>
    <x v="2"/>
    <s v="wearables"/>
    <x v="51"/>
    <d v="2012-04-12T05:00:0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m/>
    <x v="3"/>
    <s v="plays"/>
    <x v="52"/>
    <d v="2010-09-19T05:00:0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m/>
    <x v="4"/>
    <s v="drama"/>
    <x v="53"/>
    <d v="2014-06-28T05:00:0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m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m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m/>
    <x v="2"/>
    <s v="wearables"/>
    <x v="56"/>
    <d v="2015-01-17T06:00:0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m/>
    <x v="6"/>
    <s v="video games"/>
    <x v="57"/>
    <d v="2017-09-13T05:00:0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m/>
    <x v="3"/>
    <s v="plays"/>
    <x v="58"/>
    <d v="2015-10-04T05:00:0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m/>
    <x v="3"/>
    <s v="plays"/>
    <x v="59"/>
    <d v="2017-06-27T05:00:0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m/>
    <x v="3"/>
    <s v="plays"/>
    <x v="60"/>
    <d v="2012-07-20T05:00:0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m/>
    <x v="3"/>
    <s v="plays"/>
    <x v="61"/>
    <d v="2011-04-02T05:00:0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m/>
    <x v="2"/>
    <s v="web"/>
    <x v="62"/>
    <d v="2015-06-06T05:00:0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m/>
    <x v="3"/>
    <s v="plays"/>
    <x v="63"/>
    <d v="2017-05-04T05:00:0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m/>
    <x v="2"/>
    <s v="web"/>
    <x v="64"/>
    <d v="2018-07-17T05:00:0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m/>
    <x v="3"/>
    <s v="plays"/>
    <x v="65"/>
    <d v="2011-02-03T06:00:0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m/>
    <x v="3"/>
    <s v="plays"/>
    <x v="66"/>
    <d v="2015-04-13T05:00:0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m/>
    <x v="2"/>
    <s v="wearables"/>
    <x v="67"/>
    <d v="2010-01-30T06:00:0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m/>
    <x v="3"/>
    <s v="plays"/>
    <x v="68"/>
    <d v="2017-09-12T05:00:0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m/>
    <x v="3"/>
    <s v="plays"/>
    <x v="69"/>
    <d v="2011-01-22T06:00:0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m/>
    <x v="3"/>
    <s v="plays"/>
    <x v="70"/>
    <d v="2010-12-21T06:00:0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m/>
    <x v="3"/>
    <s v="plays"/>
    <x v="71"/>
    <d v="2019-12-04T06:00:0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m/>
    <x v="4"/>
    <s v="animation"/>
    <x v="72"/>
    <d v="2015-08-06T05:00:0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m/>
    <x v="1"/>
    <s v="jazz"/>
    <x v="73"/>
    <d v="2016-11-30T06:00:0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m/>
    <x v="1"/>
    <s v="metal"/>
    <x v="74"/>
    <d v="2016-03-28T05:00:0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m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m/>
    <x v="3"/>
    <s v="plays"/>
    <x v="76"/>
    <d v="2015-03-13T05:00:0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m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m/>
    <x v="5"/>
    <s v="translations"/>
    <x v="78"/>
    <d v="2018-04-17T05:00:0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m/>
    <x v="3"/>
    <s v="plays"/>
    <x v="79"/>
    <d v="2018-06-21T05:00:0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m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m/>
    <x v="1"/>
    <s v="rock"/>
    <x v="81"/>
    <d v="2017-12-18T06:00:0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m/>
    <x v="6"/>
    <s v="video games"/>
    <x v="82"/>
    <d v="2019-01-24T06:00:0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m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m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m/>
    <x v="1"/>
    <s v="indie rock"/>
    <x v="85"/>
    <d v="2011-09-19T05:00:0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m/>
    <x v="3"/>
    <s v="plays"/>
    <x v="86"/>
    <d v="2015-05-17T05:00:0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m/>
    <x v="1"/>
    <s v="rock"/>
    <x v="87"/>
    <d v="2011-03-19T05:00:0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m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m/>
    <x v="3"/>
    <s v="plays"/>
    <x v="89"/>
    <d v="2010-04-17T05:00:0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m/>
    <x v="3"/>
    <s v="plays"/>
    <x v="90"/>
    <d v="2016-02-25T06:00:0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m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m/>
    <x v="6"/>
    <s v="video games"/>
    <x v="92"/>
    <d v="2010-06-24T05:00:0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m/>
    <x v="3"/>
    <s v="plays"/>
    <x v="93"/>
    <d v="2012-10-24T05:00:0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m/>
    <x v="2"/>
    <s v="web"/>
    <x v="94"/>
    <d v="2019-04-18T05:00:0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m/>
    <x v="4"/>
    <s v="documentary"/>
    <x v="95"/>
    <d v="2019-10-21T05:00:0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m/>
    <x v="3"/>
    <s v="plays"/>
    <x v="96"/>
    <d v="2011-03-23T05:00:0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m/>
    <x v="0"/>
    <s v="food trucks"/>
    <x v="48"/>
    <d v="2015-08-18T05:00:0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m/>
    <x v="6"/>
    <s v="video games"/>
    <x v="97"/>
    <d v="2015-07-31T05:00:0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m/>
    <x v="3"/>
    <s v="plays"/>
    <x v="98"/>
    <d v="2014-12-24T06:00:0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m/>
    <x v="3"/>
    <s v="plays"/>
    <x v="99"/>
    <d v="2011-11-06T05:00:0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m/>
    <x v="1"/>
    <s v="electric music"/>
    <x v="100"/>
    <d v="2015-02-28T06:00:0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m/>
    <x v="2"/>
    <s v="wearables"/>
    <x v="101"/>
    <d v="2018-05-21T05:00:0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m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m/>
    <x v="1"/>
    <s v="indie rock"/>
    <x v="103"/>
    <d v="2017-05-24T05:00: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m/>
    <x v="2"/>
    <s v="web"/>
    <x v="104"/>
    <d v="2013-04-20T05:00:0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m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m/>
    <x v="3"/>
    <s v="plays"/>
    <x v="106"/>
    <d v="2018-05-10T05:00:0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m/>
    <x v="4"/>
    <s v="documentary"/>
    <x v="107"/>
    <d v="2012-05-13T05:00:0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m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m/>
    <x v="0"/>
    <s v="food trucks"/>
    <x v="109"/>
    <d v="2018-09-30T05:00:0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m/>
    <x v="5"/>
    <s v="radio &amp; podcasts"/>
    <x v="110"/>
    <d v="2012-09-28T05:00:0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m/>
    <x v="2"/>
    <s v="web"/>
    <x v="111"/>
    <d v="2014-09-08T05:00:0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m/>
    <x v="0"/>
    <s v="food trucks"/>
    <x v="112"/>
    <d v="2017-09-19T05:00:0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m/>
    <x v="2"/>
    <s v="wearables"/>
    <x v="113"/>
    <d v="2019-04-10T05:00:0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m/>
    <x v="5"/>
    <s v="fiction"/>
    <x v="114"/>
    <d v="2017-12-22T06:00:0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m/>
    <x v="3"/>
    <s v="plays"/>
    <x v="115"/>
    <d v="2015-09-19T05:00:0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m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m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m/>
    <x v="4"/>
    <s v="documentary"/>
    <x v="118"/>
    <d v="2014-07-03T05:00:0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m/>
    <x v="6"/>
    <s v="mobile games"/>
    <x v="119"/>
    <d v="2015-04-21T05:00:0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m/>
    <x v="6"/>
    <s v="video games"/>
    <x v="33"/>
    <d v="2014-10-18T05:00:0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m/>
    <x v="5"/>
    <s v="fiction"/>
    <x v="120"/>
    <d v="2014-12-24T06:00:0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m/>
    <x v="3"/>
    <s v="plays"/>
    <x v="121"/>
    <d v="2015-11-27T06:00:0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m/>
    <x v="7"/>
    <s v="photography books"/>
    <x v="122"/>
    <d v="2019-07-05T05:00:0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m/>
    <x v="3"/>
    <s v="plays"/>
    <x v="123"/>
    <d v="2018-09-23T05:00:0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m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m/>
    <x v="3"/>
    <s v="plays"/>
    <x v="125"/>
    <d v="2010-05-15T05:00:0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m/>
    <x v="1"/>
    <s v="rock"/>
    <x v="126"/>
    <d v="2010-09-09T05:00:0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m/>
    <x v="0"/>
    <s v="food trucks"/>
    <x v="127"/>
    <d v="2015-02-28T06:00:0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m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m/>
    <x v="2"/>
    <s v="web"/>
    <x v="129"/>
    <d v="2013-12-12T06:00:0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m/>
    <x v="3"/>
    <s v="plays"/>
    <x v="130"/>
    <d v="2018-01-28T06:00:0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m/>
    <x v="1"/>
    <s v="world music"/>
    <x v="131"/>
    <d v="2011-09-03T05:00:0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m/>
    <x v="4"/>
    <s v="documentary"/>
    <x v="132"/>
    <d v="2011-08-07T05:00:0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m/>
    <x v="3"/>
    <s v="plays"/>
    <x v="133"/>
    <d v="2013-03-12T05:00:0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m/>
    <x v="4"/>
    <s v="drama"/>
    <x v="134"/>
    <d v="2014-06-19T05:00:0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m/>
    <x v="5"/>
    <s v="nonfiction"/>
    <x v="135"/>
    <d v="2010-10-12T05:00:0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m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m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m/>
    <x v="4"/>
    <s v="documentary"/>
    <x v="138"/>
    <d v="2018-03-02T06:00:0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m/>
    <x v="2"/>
    <s v="web"/>
    <x v="139"/>
    <d v="2015-06-18T05:00:0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m/>
    <x v="2"/>
    <s v="web"/>
    <x v="107"/>
    <d v="2012-05-17T05:00:0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m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m/>
    <x v="3"/>
    <s v="plays"/>
    <x v="141"/>
    <d v="2019-06-25T05:00:0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m/>
    <x v="2"/>
    <s v="wearables"/>
    <x v="142"/>
    <d v="2014-09-12T05:00:0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m/>
    <x v="3"/>
    <s v="plays"/>
    <x v="143"/>
    <d v="2011-11-28T06:00:0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m/>
    <x v="3"/>
    <s v="plays"/>
    <x v="144"/>
    <d v="2016-06-19T05:00:0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m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m/>
    <x v="1"/>
    <s v="indie rock"/>
    <x v="146"/>
    <d v="2013-02-22T06:00:0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m/>
    <x v="1"/>
    <s v="rock"/>
    <x v="147"/>
    <d v="2018-12-17T06:00:0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m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m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m/>
    <x v="3"/>
    <s v="plays"/>
    <x v="150"/>
    <d v="2012-10-25T05:00:0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m/>
    <x v="1"/>
    <s v="indie rock"/>
    <x v="151"/>
    <d v="2016-06-04T05:00:0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m/>
    <x v="3"/>
    <s v="plays"/>
    <x v="152"/>
    <d v="2010-04-09T05:00:0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m/>
    <x v="1"/>
    <s v="rock"/>
    <x v="153"/>
    <d v="2019-10-29T05:00:0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m/>
    <x v="7"/>
    <s v="photography books"/>
    <x v="154"/>
    <d v="2014-01-11T06:00:0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m/>
    <x v="1"/>
    <s v="rock"/>
    <x v="155"/>
    <d v="2015-12-09T06:00:0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m/>
    <x v="3"/>
    <s v="plays"/>
    <x v="156"/>
    <d v="2019-04-14T05:00:0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m/>
    <x v="2"/>
    <s v="wearables"/>
    <x v="157"/>
    <d v="2019-05-13T05:00:0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m/>
    <x v="2"/>
    <s v="web"/>
    <x v="158"/>
    <d v="2015-09-29T05:00:0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m/>
    <x v="1"/>
    <s v="rock"/>
    <x v="159"/>
    <d v="2019-01-07T06:00:0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m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m/>
    <x v="3"/>
    <s v="plays"/>
    <x v="161"/>
    <d v="2017-10-09T05:00:0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m/>
    <x v="2"/>
    <s v="web"/>
    <x v="162"/>
    <d v="2017-09-02T05:00:0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m/>
    <x v="7"/>
    <s v="photography books"/>
    <x v="163"/>
    <d v="2010-12-26T06:00:0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m/>
    <x v="3"/>
    <s v="plays"/>
    <x v="164"/>
    <d v="2013-06-20T05:00:0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m/>
    <x v="1"/>
    <s v="indie rock"/>
    <x v="165"/>
    <d v="2019-03-17T05:00:0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m/>
    <x v="4"/>
    <s v="shorts"/>
    <x v="166"/>
    <d v="2012-07-15T05:00:0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m/>
    <x v="1"/>
    <s v="indie rock"/>
    <x v="167"/>
    <d v="2017-08-10T05:00:0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m/>
    <x v="5"/>
    <s v="translations"/>
    <x v="168"/>
    <d v="2014-04-11T05:00:0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m/>
    <x v="4"/>
    <s v="documentary"/>
    <x v="169"/>
    <d v="2014-08-03T05:00:0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m/>
    <x v="3"/>
    <s v="plays"/>
    <x v="170"/>
    <d v="2013-05-24T05:00:0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m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m/>
    <x v="3"/>
    <s v="plays"/>
    <x v="172"/>
    <d v="2016-09-19T05:00:0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m/>
    <x v="3"/>
    <s v="plays"/>
    <x v="173"/>
    <d v="2016-09-12T05:00:0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m/>
    <x v="3"/>
    <s v="plays"/>
    <x v="174"/>
    <d v="2010-12-10T06:00:0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m/>
    <x v="0"/>
    <s v="food trucks"/>
    <x v="175"/>
    <d v="2017-09-30T05:00:0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m/>
    <x v="3"/>
    <s v="plays"/>
    <x v="176"/>
    <d v="2013-03-18T05:00:0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m/>
    <x v="2"/>
    <s v="wearables"/>
    <x v="177"/>
    <d v="2010-03-27T05:00:0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m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m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m/>
    <x v="1"/>
    <s v="rock"/>
    <x v="180"/>
    <d v="2010-09-22T05:00:0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m/>
    <x v="3"/>
    <s v="plays"/>
    <x v="181"/>
    <d v="2019-05-04T05:00:0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m/>
    <x v="4"/>
    <s v="television"/>
    <x v="182"/>
    <d v="2018-05-24T05:00:0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m/>
    <x v="3"/>
    <s v="plays"/>
    <x v="183"/>
    <d v="2014-06-07T05:00:0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m/>
    <x v="4"/>
    <s v="shorts"/>
    <x v="184"/>
    <d v="2013-03-23T05:00:0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m/>
    <x v="3"/>
    <s v="plays"/>
    <x v="185"/>
    <d v="2014-12-03T06:00:0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m/>
    <x v="3"/>
    <s v="plays"/>
    <x v="186"/>
    <d v="2016-03-04T06:00:0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m/>
    <x v="3"/>
    <s v="plays"/>
    <x v="187"/>
    <d v="2013-06-05T05:00:0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m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m/>
    <x v="1"/>
    <s v="rock"/>
    <x v="189"/>
    <d v="2014-07-01T05:00:0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m/>
    <x v="1"/>
    <s v="indie rock"/>
    <x v="190"/>
    <d v="2018-04-12T05:00:0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m/>
    <x v="1"/>
    <s v="metal"/>
    <x v="191"/>
    <d v="2015-09-30T05:00:0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m/>
    <x v="1"/>
    <s v="electric music"/>
    <x v="192"/>
    <d v="2018-08-05T05:00:0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m/>
    <x v="2"/>
    <s v="wearables"/>
    <x v="173"/>
    <d v="2016-09-22T05:00:0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m/>
    <x v="4"/>
    <s v="drama"/>
    <x v="193"/>
    <d v="2017-07-07T05:00:0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m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m/>
    <x v="1"/>
    <s v="rock"/>
    <x v="195"/>
    <d v="2015-07-11T05:00:0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m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m/>
    <x v="2"/>
    <s v="web"/>
    <x v="196"/>
    <d v="2014-08-12T05:00:0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m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m/>
    <x v="3"/>
    <s v="plays"/>
    <x v="198"/>
    <d v="2017-01-19T06:00:0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m/>
    <x v="1"/>
    <s v="jazz"/>
    <x v="199"/>
    <d v="2011-04-13T05:00:0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m/>
    <x v="3"/>
    <s v="plays"/>
    <x v="200"/>
    <d v="2018-10-29T05:00:0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m/>
    <x v="5"/>
    <s v="fiction"/>
    <x v="201"/>
    <d v="2010-03-08T06:00: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m/>
    <x v="1"/>
    <s v="rock"/>
    <x v="202"/>
    <d v="2018-09-17T05:00:0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m/>
    <x v="4"/>
    <s v="documentary"/>
    <x v="203"/>
    <d v="2017-12-03T06:00:0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m/>
    <x v="4"/>
    <s v="documentary"/>
    <x v="204"/>
    <d v="2016-05-13T05:00:0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m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m/>
    <x v="3"/>
    <s v="plays"/>
    <x v="206"/>
    <d v="2013-09-20T05:00:0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m/>
    <x v="3"/>
    <s v="plays"/>
    <x v="207"/>
    <d v="2020-01-30T06:00:0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m/>
    <x v="1"/>
    <s v="indie rock"/>
    <x v="208"/>
    <d v="2010-11-14T06:00:0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m/>
    <x v="1"/>
    <s v="rock"/>
    <x v="209"/>
    <d v="2010-08-25T05:00:0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m/>
    <x v="3"/>
    <s v="plays"/>
    <x v="210"/>
    <d v="2019-02-15T06:00:0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m/>
    <x v="3"/>
    <s v="plays"/>
    <x v="211"/>
    <d v="2011-11-24T06:00:0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m/>
    <x v="4"/>
    <s v="science fiction"/>
    <x v="212"/>
    <d v="2019-05-07T05:00:0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m/>
    <x v="4"/>
    <s v="shorts"/>
    <x v="213"/>
    <d v="2011-12-15T06:00:0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m/>
    <x v="4"/>
    <s v="animation"/>
    <x v="214"/>
    <d v="2012-08-28T05:00:0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m/>
    <x v="3"/>
    <s v="plays"/>
    <x v="215"/>
    <d v="2011-07-19T05:00:0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m/>
    <x v="0"/>
    <s v="food trucks"/>
    <x v="216"/>
    <d v="2012-06-23T05:00:0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m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m/>
    <x v="3"/>
    <s v="plays"/>
    <x v="218"/>
    <d v="2016-03-30T05:00:0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m/>
    <x v="4"/>
    <s v="science fiction"/>
    <x v="219"/>
    <d v="2014-11-08T06:00:0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m/>
    <x v="1"/>
    <s v="rock"/>
    <x v="220"/>
    <d v="2014-05-03T05:00:0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m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m/>
    <x v="6"/>
    <s v="mobile games"/>
    <x v="222"/>
    <d v="2015-05-21T05:00:0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m/>
    <x v="4"/>
    <s v="animation"/>
    <x v="172"/>
    <d v="2016-09-25T05:00:0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m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m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m/>
    <x v="3"/>
    <s v="plays"/>
    <x v="225"/>
    <d v="2013-07-18T05:00:0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m/>
    <x v="3"/>
    <s v="plays"/>
    <x v="226"/>
    <d v="2016-07-26T05:00:0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m/>
    <x v="4"/>
    <s v="animation"/>
    <x v="227"/>
    <d v="2011-06-28T05:00:0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m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m/>
    <x v="4"/>
    <s v="animation"/>
    <x v="229"/>
    <d v="2017-02-18T06:00:0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m/>
    <x v="1"/>
    <s v="rock"/>
    <x v="230"/>
    <d v="2019-07-02T05:00:0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m/>
    <x v="4"/>
    <s v="animation"/>
    <x v="231"/>
    <d v="2014-04-27T05:00:0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m/>
    <x v="3"/>
    <s v="plays"/>
    <x v="232"/>
    <d v="2018-01-08T06:00:0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m/>
    <x v="2"/>
    <s v="wearables"/>
    <x v="233"/>
    <d v="2015-09-02T05:00:0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m/>
    <x v="3"/>
    <s v="plays"/>
    <x v="194"/>
    <d v="2010-08-07T05:00:0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m/>
    <x v="5"/>
    <s v="nonfiction"/>
    <x v="234"/>
    <d v="2014-04-23T05:00:0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m/>
    <x v="1"/>
    <s v="rock"/>
    <x v="235"/>
    <d v="2017-05-20T05:00:0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m/>
    <x v="3"/>
    <s v="plays"/>
    <x v="236"/>
    <d v="2018-03-07T06:00:0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m/>
    <x v="3"/>
    <s v="plays"/>
    <x v="237"/>
    <d v="2014-09-04T05:00:0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m/>
    <x v="3"/>
    <s v="plays"/>
    <x v="238"/>
    <d v="2014-04-08T05:00:0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m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m/>
    <x v="5"/>
    <s v="fiction"/>
    <x v="240"/>
    <d v="2017-01-06T06:00:0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m/>
    <x v="6"/>
    <s v="mobile games"/>
    <x v="241"/>
    <d v="2015-01-05T06:00:0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m/>
    <x v="5"/>
    <s v="translations"/>
    <x v="242"/>
    <d v="2015-01-09T06:00:0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m/>
    <x v="1"/>
    <s v="rock"/>
    <x v="67"/>
    <d v="2010-03-01T06:00:0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m/>
    <x v="3"/>
    <s v="plays"/>
    <x v="243"/>
    <d v="2012-12-11T06:00:0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m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m/>
    <x v="4"/>
    <s v="drama"/>
    <x v="245"/>
    <d v="2011-04-20T05:00:0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m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m/>
    <x v="1"/>
    <s v="rock"/>
    <x v="247"/>
    <d v="2011-02-21T06:00:0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m/>
    <x v="1"/>
    <s v="rock"/>
    <x v="248"/>
    <d v="2016-03-01T06:00:0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m/>
    <x v="3"/>
    <s v="plays"/>
    <x v="249"/>
    <d v="2013-03-19T05:00:0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m/>
    <x v="3"/>
    <s v="plays"/>
    <x v="250"/>
    <d v="2016-12-28T06:00:0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m/>
    <x v="7"/>
    <s v="photography books"/>
    <x v="251"/>
    <d v="2012-12-27T06:00:0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m/>
    <x v="1"/>
    <s v="rock"/>
    <x v="136"/>
    <d v="2012-10-10T05:00:0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m/>
    <x v="1"/>
    <s v="rock"/>
    <x v="252"/>
    <d v="2010-08-29T05:00:0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m/>
    <x v="1"/>
    <s v="indie rock"/>
    <x v="253"/>
    <d v="2011-05-01T05:00:0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m/>
    <x v="7"/>
    <s v="photography books"/>
    <x v="254"/>
    <d v="2010-01-09T06:00:0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m/>
    <x v="3"/>
    <s v="plays"/>
    <x v="255"/>
    <d v="2013-02-28T06:00:0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m/>
    <x v="3"/>
    <s v="plays"/>
    <x v="256"/>
    <d v="2016-02-16T06:00:0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m/>
    <x v="1"/>
    <s v="jazz"/>
    <x v="257"/>
    <d v="2014-12-10T06:00:0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m/>
    <x v="3"/>
    <s v="plays"/>
    <x v="258"/>
    <d v="2012-11-09T06:00:0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m/>
    <x v="4"/>
    <s v="documentary"/>
    <x v="259"/>
    <d v="2012-11-19T06:00:0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m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m/>
    <x v="6"/>
    <s v="video games"/>
    <x v="261"/>
    <d v="2010-12-04T06:00:0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m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m/>
    <x v="3"/>
    <s v="plays"/>
    <x v="263"/>
    <d v="2019-08-04T05:00:0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m/>
    <x v="3"/>
    <s v="plays"/>
    <x v="264"/>
    <d v="2017-09-20T05:00:0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m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m/>
    <x v="5"/>
    <s v="translations"/>
    <x v="266"/>
    <d v="2019-04-14T05:00:0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m/>
    <x v="6"/>
    <s v="video games"/>
    <x v="267"/>
    <d v="2012-04-24T05:00:0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m/>
    <x v="3"/>
    <s v="plays"/>
    <x v="268"/>
    <d v="2010-07-21T05:00:0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m/>
    <x v="2"/>
    <s v="web"/>
    <x v="269"/>
    <d v="2012-12-21T06:00:0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m/>
    <x v="3"/>
    <s v="plays"/>
    <x v="270"/>
    <d v="2018-09-06T05:00:0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m/>
    <x v="4"/>
    <s v="animation"/>
    <x v="271"/>
    <d v="2017-11-27T06:00:0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m/>
    <x v="3"/>
    <s v="plays"/>
    <x v="272"/>
    <d v="2012-04-01T05:00:0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m/>
    <x v="4"/>
    <s v="television"/>
    <x v="73"/>
    <d v="2016-12-03T06:00:0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m/>
    <x v="1"/>
    <s v="rock"/>
    <x v="273"/>
    <d v="2016-06-04T05:00:0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m/>
    <x v="2"/>
    <s v="web"/>
    <x v="274"/>
    <d v="2012-05-06T05:00:0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m/>
    <x v="3"/>
    <s v="plays"/>
    <x v="275"/>
    <d v="2016-10-18T05:00:0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m/>
    <x v="3"/>
    <s v="plays"/>
    <x v="276"/>
    <d v="2016-11-30T06:00:0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m/>
    <x v="1"/>
    <s v="electric music"/>
    <x v="277"/>
    <d v="2015-04-28T05:00:0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m/>
    <x v="1"/>
    <s v="metal"/>
    <x v="278"/>
    <d v="2012-03-15T05:00:0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m/>
    <x v="3"/>
    <s v="plays"/>
    <x v="279"/>
    <d v="2015-08-06T05:00:0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m/>
    <x v="4"/>
    <s v="documentary"/>
    <x v="280"/>
    <d v="2013-06-11T05:00:0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m/>
    <x v="2"/>
    <s v="web"/>
    <x v="281"/>
    <d v="2011-10-19T05:00:0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m/>
    <x v="0"/>
    <s v="food trucks"/>
    <x v="282"/>
    <d v="2012-04-03T05:00:0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m/>
    <x v="3"/>
    <s v="plays"/>
    <x v="283"/>
    <d v="2010-10-14T05:00:0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m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m/>
    <x v="3"/>
    <s v="plays"/>
    <x v="285"/>
    <d v="2013-11-09T06:00:0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m/>
    <x v="3"/>
    <s v="plays"/>
    <x v="286"/>
    <d v="2019-02-19T06:00:0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m/>
    <x v="3"/>
    <s v="plays"/>
    <x v="287"/>
    <d v="2014-01-23T06:00:0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m/>
    <x v="1"/>
    <s v="rock"/>
    <x v="288"/>
    <d v="2016-03-15T05:00:0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m/>
    <x v="0"/>
    <s v="food trucks"/>
    <x v="289"/>
    <d v="2016-04-28T05:00:0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m/>
    <x v="5"/>
    <s v="nonfiction"/>
    <x v="290"/>
    <d v="2017-08-31T05:00:0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m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m/>
    <x v="3"/>
    <s v="plays"/>
    <x v="292"/>
    <d v="2018-09-16T05:00:0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m/>
    <x v="1"/>
    <s v="indie rock"/>
    <x v="293"/>
    <d v="2016-01-12T06:00:0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m/>
    <x v="4"/>
    <s v="documentary"/>
    <x v="294"/>
    <d v="2016-09-17T05:00:0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m/>
    <x v="3"/>
    <s v="plays"/>
    <x v="295"/>
    <d v="2016-04-29T05:00:0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m/>
    <x v="3"/>
    <s v="plays"/>
    <x v="296"/>
    <d v="2017-07-17T05:00:0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m/>
    <x v="5"/>
    <s v="fiction"/>
    <x v="297"/>
    <d v="2012-06-26T05:00:0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m/>
    <x v="3"/>
    <s v="plays"/>
    <x v="298"/>
    <d v="2011-04-19T05:00:0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m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m/>
    <x v="6"/>
    <s v="video games"/>
    <x v="300"/>
    <d v="2010-04-25T05:00:0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m/>
    <x v="3"/>
    <s v="plays"/>
    <x v="247"/>
    <d v="2011-02-28T06:00:0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m/>
    <x v="3"/>
    <s v="plays"/>
    <x v="244"/>
    <d v="2013-11-01T05:00: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m/>
    <x v="1"/>
    <s v="rock"/>
    <x v="301"/>
    <d v="2012-02-29T06:00:0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m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m/>
    <x v="3"/>
    <s v="plays"/>
    <x v="302"/>
    <d v="2014-06-22T05:00:0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m/>
    <x v="0"/>
    <s v="food trucks"/>
    <x v="303"/>
    <d v="2019-11-20T06:00:0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m/>
    <x v="3"/>
    <s v="plays"/>
    <x v="304"/>
    <d v="2017-05-27T05:00:0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m/>
    <x v="1"/>
    <s v="rock"/>
    <x v="305"/>
    <d v="2014-02-16T06:00:0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m/>
    <x v="2"/>
    <s v="web"/>
    <x v="306"/>
    <d v="2010-09-05T05:00:0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m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m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m/>
    <x v="3"/>
    <s v="plays"/>
    <x v="309"/>
    <d v="2010-12-08T06:00:0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m/>
    <x v="4"/>
    <s v="documentary"/>
    <x v="310"/>
    <d v="2014-03-29T05:00:0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m/>
    <x v="3"/>
    <s v="plays"/>
    <x v="311"/>
    <d v="2015-07-03T05:00:0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m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m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m/>
    <x v="3"/>
    <s v="plays"/>
    <x v="313"/>
    <d v="2019-09-01T05:00:0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m/>
    <x v="1"/>
    <s v="rock"/>
    <x v="314"/>
    <d v="2018-12-11T06:00:0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m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m/>
    <x v="4"/>
    <s v="documentary"/>
    <x v="316"/>
    <d v="2017-12-09T06:00:0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m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m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m/>
    <x v="3"/>
    <s v="plays"/>
    <x v="319"/>
    <d v="2018-12-18T06:00:0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m/>
    <x v="1"/>
    <s v="rock"/>
    <x v="32"/>
    <d v="2018-01-17T06:00:0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m/>
    <x v="1"/>
    <s v="rock"/>
    <x v="320"/>
    <d v="2019-11-28T06:00:0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m/>
    <x v="1"/>
    <s v="rock"/>
    <x v="321"/>
    <d v="2010-12-16T06:00:0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m/>
    <x v="3"/>
    <s v="plays"/>
    <x v="322"/>
    <d v="2019-11-12T06:00:0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m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m/>
    <x v="3"/>
    <s v="plays"/>
    <x v="324"/>
    <d v="2017-08-16T05:00:0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m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m/>
    <x v="1"/>
    <s v="indie rock"/>
    <x v="326"/>
    <d v="2015-09-04T05:00:0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m/>
    <x v="3"/>
    <s v="plays"/>
    <x v="327"/>
    <d v="2013-08-01T05:00:0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m/>
    <x v="3"/>
    <s v="plays"/>
    <x v="328"/>
    <d v="2014-01-11T06:00:0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m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m/>
    <x v="4"/>
    <s v="drama"/>
    <x v="330"/>
    <d v="2015-07-10T05:00:0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m/>
    <x v="1"/>
    <s v="indie rock"/>
    <x v="331"/>
    <d v="2017-10-18T05:00:0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m/>
    <x v="2"/>
    <s v="web"/>
    <x v="332"/>
    <d v="2015-03-07T06:00:0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m/>
    <x v="0"/>
    <s v="food trucks"/>
    <x v="333"/>
    <d v="2017-03-01T06:00:0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m/>
    <x v="3"/>
    <s v="plays"/>
    <x v="296"/>
    <d v="2017-08-13T05:00:0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m/>
    <x v="1"/>
    <s v="jazz"/>
    <x v="334"/>
    <d v="2015-06-07T05:00:0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m/>
    <x v="1"/>
    <s v="rock"/>
    <x v="335"/>
    <d v="2015-09-07T05:00:0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m/>
    <x v="3"/>
    <s v="plays"/>
    <x v="336"/>
    <d v="2015-11-15T06:00:0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m/>
    <x v="3"/>
    <s v="plays"/>
    <x v="337"/>
    <d v="2019-07-06T05:00:0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m/>
    <x v="4"/>
    <s v="documentary"/>
    <x v="338"/>
    <d v="2013-09-10T05:00:0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m/>
    <x v="2"/>
    <s v="wearables"/>
    <x v="339"/>
    <d v="2017-03-03T06:00:0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m/>
    <x v="3"/>
    <s v="plays"/>
    <x v="340"/>
    <d v="2012-01-23T06:00:0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m/>
    <x v="6"/>
    <s v="video games"/>
    <x v="341"/>
    <d v="2015-09-28T05:00:0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m/>
    <x v="7"/>
    <s v="photography books"/>
    <x v="342"/>
    <d v="2018-08-13T05:00:0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m/>
    <x v="4"/>
    <s v="animation"/>
    <x v="343"/>
    <d v="2011-09-03T05:00:0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m/>
    <x v="3"/>
    <s v="plays"/>
    <x v="344"/>
    <d v="2011-01-15T06:00:0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m/>
    <x v="3"/>
    <s v="plays"/>
    <x v="345"/>
    <d v="2017-10-31T05:00:0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m/>
    <x v="1"/>
    <s v="rock"/>
    <x v="65"/>
    <d v="2011-03-06T06:00:0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m/>
    <x v="1"/>
    <s v="rock"/>
    <x v="346"/>
    <d v="2011-12-28T06:00:0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m/>
    <x v="1"/>
    <s v="indie rock"/>
    <x v="347"/>
    <d v="2018-04-04T05:00:0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m/>
    <x v="3"/>
    <s v="plays"/>
    <x v="348"/>
    <d v="2017-01-25T06:00:0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m/>
    <x v="3"/>
    <s v="plays"/>
    <x v="349"/>
    <d v="2011-01-04T06:00:0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m/>
    <x v="3"/>
    <s v="plays"/>
    <x v="350"/>
    <d v="2014-11-11T06:00:0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m/>
    <x v="4"/>
    <s v="documentary"/>
    <x v="351"/>
    <d v="2010-11-05T05:00:0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m/>
    <x v="4"/>
    <s v="television"/>
    <x v="352"/>
    <d v="2013-03-14T05:00:0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m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m/>
    <x v="3"/>
    <s v="plays"/>
    <x v="354"/>
    <d v="2015-03-31T05:00:0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m/>
    <x v="4"/>
    <s v="documentary"/>
    <x v="355"/>
    <d v="2015-01-28T06:00:0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m/>
    <x v="3"/>
    <s v="plays"/>
    <x v="356"/>
    <d v="2017-08-25T05:00:0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m/>
    <x v="4"/>
    <s v="documentary"/>
    <x v="357"/>
    <d v="2019-01-16T06:00:0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m/>
    <x v="1"/>
    <s v="indie rock"/>
    <x v="358"/>
    <d v="2015-12-12T06:00:0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m/>
    <x v="1"/>
    <s v="rock"/>
    <x v="359"/>
    <d v="2014-07-12T05:00:0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m/>
    <x v="3"/>
    <s v="plays"/>
    <x v="12"/>
    <d v="2019-11-05T06:00:0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m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m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m/>
    <x v="3"/>
    <s v="plays"/>
    <x v="362"/>
    <d v="2013-06-28T05:00:0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m/>
    <x v="3"/>
    <s v="plays"/>
    <x v="363"/>
    <d v="2015-07-24T05:00:0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m/>
    <x v="7"/>
    <s v="photography books"/>
    <x v="364"/>
    <d v="2017-11-04T05:00:0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m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m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m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m/>
    <x v="3"/>
    <s v="plays"/>
    <x v="367"/>
    <d v="2010-07-08T05:00:0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m/>
    <x v="2"/>
    <s v="wearables"/>
    <x v="368"/>
    <d v="2012-06-17T05:00:0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m/>
    <x v="1"/>
    <s v="indie rock"/>
    <x v="369"/>
    <d v="2012-01-06T06:00:0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m/>
    <x v="3"/>
    <s v="plays"/>
    <x v="370"/>
    <d v="2010-11-24T06:00:0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m/>
    <x v="7"/>
    <s v="photography books"/>
    <x v="371"/>
    <d v="2013-09-28T05:00:0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m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m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m/>
    <x v="1"/>
    <s v="jazz"/>
    <x v="373"/>
    <d v="2017-07-18T05:00:0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m/>
    <x v="4"/>
    <s v="documentary"/>
    <x v="374"/>
    <d v="2013-08-08T05:00:0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m/>
    <x v="3"/>
    <s v="plays"/>
    <x v="375"/>
    <d v="2011-12-09T06:00:0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m/>
    <x v="4"/>
    <s v="drama"/>
    <x v="376"/>
    <d v="2018-10-13T05:00:0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m/>
    <x v="1"/>
    <s v="rock"/>
    <x v="377"/>
    <d v="2013-05-29T05:00:0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m/>
    <x v="4"/>
    <s v="animation"/>
    <x v="378"/>
    <d v="2018-05-10T05:00:0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m/>
    <x v="1"/>
    <s v="indie rock"/>
    <x v="379"/>
    <d v="2011-02-09T06:00:0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m/>
    <x v="7"/>
    <s v="photography books"/>
    <x v="380"/>
    <d v="2013-09-07T05:00:0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m/>
    <x v="3"/>
    <s v="plays"/>
    <x v="381"/>
    <d v="2019-10-27T05:00:0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m/>
    <x v="4"/>
    <s v="shorts"/>
    <x v="382"/>
    <d v="2012-02-22T06:00:0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m/>
    <x v="3"/>
    <s v="plays"/>
    <x v="125"/>
    <d v="2010-06-17T05:00:0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m/>
    <x v="3"/>
    <s v="plays"/>
    <x v="383"/>
    <d v="2017-11-17T06:00:0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m/>
    <x v="3"/>
    <s v="plays"/>
    <x v="384"/>
    <d v="2018-07-24T05:00:0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m/>
    <x v="4"/>
    <s v="documentary"/>
    <x v="385"/>
    <d v="2013-02-11T06:00:0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m/>
    <x v="3"/>
    <s v="plays"/>
    <x v="386"/>
    <d v="2019-10-20T05:00:0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m/>
    <x v="4"/>
    <s v="documentary"/>
    <x v="387"/>
    <d v="2016-07-10T05:00:0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m/>
    <x v="1"/>
    <s v="rock"/>
    <x v="388"/>
    <d v="2017-04-22T05:00:0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m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m/>
    <x v="3"/>
    <s v="plays"/>
    <x v="389"/>
    <d v="2017-05-31T05:00:0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m/>
    <x v="5"/>
    <s v="fiction"/>
    <x v="390"/>
    <d v="2014-01-13T06:00:0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m/>
    <x v="4"/>
    <s v="animation"/>
    <x v="391"/>
    <d v="2018-12-24T06:00:0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m/>
    <x v="0"/>
    <s v="food trucks"/>
    <x v="392"/>
    <d v="2010-04-28T05:00:0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m/>
    <x v="3"/>
    <s v="plays"/>
    <x v="393"/>
    <d v="2012-01-30T06:00:0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m/>
    <x v="4"/>
    <s v="documentary"/>
    <x v="394"/>
    <d v="2011-01-26T06:00:0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m/>
    <x v="3"/>
    <s v="plays"/>
    <x v="395"/>
    <d v="2018-11-27T06:00:0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m/>
    <x v="4"/>
    <s v="documentary"/>
    <x v="396"/>
    <d v="2012-05-07T05:00:0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m/>
    <x v="2"/>
    <s v="web"/>
    <x v="397"/>
    <d v="2011-12-28T06:00:0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m/>
    <x v="3"/>
    <s v="plays"/>
    <x v="398"/>
    <d v="2017-07-09T05:00: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m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m/>
    <x v="3"/>
    <s v="plays"/>
    <x v="400"/>
    <d v="2010-05-07T05:00:0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m/>
    <x v="0"/>
    <s v="food trucks"/>
    <x v="116"/>
    <d v="2011-09-24T05:00:0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m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m/>
    <x v="7"/>
    <s v="photography books"/>
    <x v="402"/>
    <d v="2015-08-03T05:00:0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m/>
    <x v="3"/>
    <s v="plays"/>
    <x v="403"/>
    <d v="2013-03-06T06:00:0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m/>
    <x v="3"/>
    <s v="plays"/>
    <x v="404"/>
    <d v="2014-10-15T05:00:0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m/>
    <x v="4"/>
    <s v="animation"/>
    <x v="405"/>
    <d v="2011-02-18T06:00:0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m/>
    <x v="7"/>
    <s v="photography books"/>
    <x v="406"/>
    <d v="2014-03-10T05:00:0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m/>
    <x v="3"/>
    <s v="plays"/>
    <x v="407"/>
    <d v="2019-11-02T05:00:0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m/>
    <x v="3"/>
    <s v="plays"/>
    <x v="408"/>
    <d v="2018-07-09T05:00:0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m/>
    <x v="3"/>
    <s v="plays"/>
    <x v="409"/>
    <d v="2014-05-22T05:00:0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m/>
    <x v="4"/>
    <s v="documentary"/>
    <x v="410"/>
    <d v="2013-12-11T06:00:0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m/>
    <x v="3"/>
    <s v="plays"/>
    <x v="411"/>
    <d v="2016-12-15T06:00:0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m/>
    <x v="3"/>
    <s v="plays"/>
    <x v="412"/>
    <d v="2014-12-27T06:00:0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m/>
    <x v="1"/>
    <s v="jazz"/>
    <x v="413"/>
    <d v="2019-04-21T05:00:0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m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m/>
    <x v="3"/>
    <s v="plays"/>
    <x v="415"/>
    <d v="2013-04-03T05:00:0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m/>
    <x v="4"/>
    <s v="science fiction"/>
    <x v="416"/>
    <d v="2016-11-13T06:00:0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m/>
    <x v="4"/>
    <s v="television"/>
    <x v="417"/>
    <d v="2017-07-10T05:00:0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m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m/>
    <x v="3"/>
    <s v="plays"/>
    <x v="419"/>
    <d v="2017-09-18T05:00:0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m/>
    <x v="3"/>
    <s v="plays"/>
    <x v="420"/>
    <d v="2010-10-19T05:00:0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m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m/>
    <x v="3"/>
    <s v="plays"/>
    <x v="422"/>
    <d v="2010-12-24T06:00:0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m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m/>
    <x v="4"/>
    <s v="television"/>
    <x v="424"/>
    <d v="2018-01-04T06:00:0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m/>
    <x v="6"/>
    <s v="video games"/>
    <x v="425"/>
    <d v="2013-04-16T05:00:0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m/>
    <x v="6"/>
    <s v="video games"/>
    <x v="426"/>
    <d v="2019-03-23T05:00:0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m/>
    <x v="4"/>
    <s v="animation"/>
    <x v="427"/>
    <d v="2018-11-13T06:00:0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m/>
    <x v="1"/>
    <s v="rock"/>
    <x v="428"/>
    <d v="2017-08-19T05:00:0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m/>
    <x v="4"/>
    <s v="drama"/>
    <x v="429"/>
    <d v="2010-07-07T05:00:0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m/>
    <x v="4"/>
    <s v="science fiction"/>
    <x v="411"/>
    <d v="2017-01-11T06:00:0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m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m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m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m/>
    <x v="3"/>
    <s v="plays"/>
    <x v="433"/>
    <d v="2016-10-16T05:00:0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m/>
    <x v="3"/>
    <s v="plays"/>
    <x v="434"/>
    <d v="2010-05-11T05:00:0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m/>
    <x v="4"/>
    <s v="documentary"/>
    <x v="435"/>
    <d v="2015-01-22T06:00:0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m/>
    <x v="3"/>
    <s v="plays"/>
    <x v="8"/>
    <d v="2010-08-12T05:00:0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m/>
    <x v="4"/>
    <s v="drama"/>
    <x v="436"/>
    <d v="2014-05-18T05:00:0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m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m/>
    <x v="4"/>
    <s v="animation"/>
    <x v="437"/>
    <d v="2014-01-04T06:00:0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m/>
    <x v="3"/>
    <s v="plays"/>
    <x v="438"/>
    <d v="2018-02-25T06:00:0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m/>
    <x v="5"/>
    <s v="translations"/>
    <x v="439"/>
    <d v="2018-02-05T06:00:0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m/>
    <x v="2"/>
    <s v="wearables"/>
    <x v="440"/>
    <d v="2013-06-07T05:00:0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m/>
    <x v="2"/>
    <s v="web"/>
    <x v="441"/>
    <d v="2015-11-30T06:00:0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m/>
    <x v="3"/>
    <s v="plays"/>
    <x v="442"/>
    <d v="2019-04-30T05:00:0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m/>
    <x v="4"/>
    <s v="drama"/>
    <x v="443"/>
    <d v="2015-05-20T05:00:0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m/>
    <x v="2"/>
    <s v="wearables"/>
    <x v="315"/>
    <d v="2016-12-19T06:00:0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m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m/>
    <x v="1"/>
    <s v="rock"/>
    <x v="445"/>
    <d v="2019-05-04T05:00:0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m/>
    <x v="1"/>
    <s v="electric music"/>
    <x v="446"/>
    <d v="2018-06-27T05:00:0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m/>
    <x v="4"/>
    <s v="television"/>
    <x v="447"/>
    <d v="2014-12-17T06:00:0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m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m/>
    <x v="5"/>
    <s v="fiction"/>
    <x v="342"/>
    <d v="2018-08-16T05:00:0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m/>
    <x v="4"/>
    <s v="science fiction"/>
    <x v="449"/>
    <d v="2011-07-23T05:00:0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m/>
    <x v="2"/>
    <s v="wearables"/>
    <x v="450"/>
    <d v="2015-03-21T05:00:0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m/>
    <x v="0"/>
    <s v="food trucks"/>
    <x v="451"/>
    <d v="2017-07-31T05:00:0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m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m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m/>
    <x v="5"/>
    <s v="fiction"/>
    <x v="454"/>
    <d v="2012-03-06T06:00:0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m/>
    <x v="3"/>
    <s v="plays"/>
    <x v="455"/>
    <d v="2019-12-19T06:00:0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m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m/>
    <x v="3"/>
    <s v="plays"/>
    <x v="457"/>
    <d v="2019-07-21T05:00:0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m/>
    <x v="5"/>
    <s v="translations"/>
    <x v="458"/>
    <d v="2018-03-24T05:00:0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m/>
    <x v="3"/>
    <s v="plays"/>
    <x v="459"/>
    <d v="2017-05-23T05:00:0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m/>
    <x v="3"/>
    <s v="plays"/>
    <x v="460"/>
    <d v="2016-02-20T06:00:0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m/>
    <x v="2"/>
    <s v="wearables"/>
    <x v="461"/>
    <d v="2010-08-21T05:00:0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m/>
    <x v="8"/>
    <s v="audio"/>
    <x v="462"/>
    <d v="2019-11-24T06:00:0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m/>
    <x v="0"/>
    <s v="food trucks"/>
    <x v="463"/>
    <d v="2013-07-27T05:00:0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m/>
    <x v="4"/>
    <s v="shorts"/>
    <x v="464"/>
    <d v="2010-07-12T05:00:0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m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m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m/>
    <x v="3"/>
    <s v="plays"/>
    <x v="467"/>
    <d v="2014-06-14T05:00:0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m/>
    <x v="4"/>
    <s v="animation"/>
    <x v="468"/>
    <d v="2017-06-07T05:00:0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m/>
    <x v="2"/>
    <s v="wearables"/>
    <x v="469"/>
    <d v="2016-12-20T06:00:0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m/>
    <x v="2"/>
    <s v="web"/>
    <x v="470"/>
    <d v="2015-01-03T06:00:0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m/>
    <x v="4"/>
    <s v="documentary"/>
    <x v="471"/>
    <d v="2016-03-20T05:00:0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m/>
    <x v="3"/>
    <s v="plays"/>
    <x v="472"/>
    <d v="2013-05-29T05:00:0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m/>
    <x v="4"/>
    <s v="documentary"/>
    <x v="473"/>
    <d v="2013-03-14T05:00:0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m/>
    <x v="6"/>
    <s v="video games"/>
    <x v="474"/>
    <d v="2012-08-25T05:00:0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m/>
    <x v="4"/>
    <s v="drama"/>
    <x v="72"/>
    <d v="2015-07-21T05:00:0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m/>
    <x v="1"/>
    <s v="rock"/>
    <x v="443"/>
    <d v="2015-05-19T05:00:0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m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m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m/>
    <x v="2"/>
    <s v="web"/>
    <x v="476"/>
    <d v="2013-05-28T05:00:0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m/>
    <x v="3"/>
    <s v="plays"/>
    <x v="192"/>
    <d v="2018-08-19T05:00:0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m/>
    <x v="3"/>
    <s v="plays"/>
    <x v="477"/>
    <d v="2012-05-15T05:00:0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m/>
    <x v="4"/>
    <s v="drama"/>
    <x v="478"/>
    <d v="2018-06-24T05:00:0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m/>
    <x v="3"/>
    <s v="plays"/>
    <x v="479"/>
    <d v="2019-08-04T05:00:0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m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m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m/>
    <x v="1"/>
    <s v="rock"/>
    <x v="481"/>
    <d v="2013-12-11T06:00:0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m/>
    <x v="3"/>
    <s v="plays"/>
    <x v="482"/>
    <d v="2011-12-25T06:00:0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m/>
    <x v="5"/>
    <s v="nonfiction"/>
    <x v="194"/>
    <d v="2010-09-13T05:00:0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m/>
    <x v="0"/>
    <s v="food trucks"/>
    <x v="483"/>
    <d v="2017-05-10T05:00:0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m/>
    <x v="4"/>
    <s v="animation"/>
    <x v="484"/>
    <d v="2018-02-25T06:00:0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m/>
    <x v="1"/>
    <s v="rock"/>
    <x v="355"/>
    <d v="2015-01-22T06:00:0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m/>
    <x v="3"/>
    <s v="plays"/>
    <x v="485"/>
    <d v="2019-04-22T05:00:0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m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m/>
    <x v="4"/>
    <s v="shorts"/>
    <x v="487"/>
    <d v="2012-07-15T05:00:0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m/>
    <x v="4"/>
    <s v="shorts"/>
    <x v="488"/>
    <d v="2010-03-09T06:00:0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m/>
    <x v="3"/>
    <s v="plays"/>
    <x v="489"/>
    <d v="2010-05-09T05:00:0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m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m/>
    <x v="3"/>
    <s v="plays"/>
    <x v="312"/>
    <d v="2016-02-01T06:00:0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m/>
    <x v="4"/>
    <s v="animation"/>
    <x v="491"/>
    <d v="2016-03-12T06:00:0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m/>
    <x v="1"/>
    <s v="indie rock"/>
    <x v="492"/>
    <d v="2014-01-07T06:00:0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m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m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m/>
    <x v="6"/>
    <s v="video games"/>
    <x v="495"/>
    <d v="2014-01-06T06:00:0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m/>
    <x v="3"/>
    <s v="plays"/>
    <x v="496"/>
    <d v="2018-01-26T06:00: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m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m/>
    <x v="4"/>
    <s v="drama"/>
    <x v="498"/>
    <d v="2018-08-18T05:00:0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m/>
    <x v="3"/>
    <s v="plays"/>
    <x v="499"/>
    <d v="2018-06-10T05:00:0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m/>
    <x v="5"/>
    <s v="fiction"/>
    <x v="500"/>
    <d v="2010-09-19T05:00:0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m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m/>
    <x v="6"/>
    <s v="mobile games"/>
    <x v="502"/>
    <d v="2013-10-08T05:00:0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m/>
    <x v="0"/>
    <s v="food trucks"/>
    <x v="503"/>
    <d v="2019-07-07T05:00:0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m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m/>
    <x v="6"/>
    <s v="mobile games"/>
    <x v="505"/>
    <d v="2015-07-06T05:00:0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m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m/>
    <x v="6"/>
    <s v="video games"/>
    <x v="507"/>
    <d v="2013-09-26T05:00:0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m/>
    <x v="1"/>
    <s v="rock"/>
    <x v="508"/>
    <d v="2016-01-21T06:00:0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m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m/>
    <x v="3"/>
    <s v="plays"/>
    <x v="510"/>
    <d v="2018-09-20T05:00:0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m/>
    <x v="4"/>
    <s v="drama"/>
    <x v="511"/>
    <d v="2015-02-06T06:00:0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m/>
    <x v="3"/>
    <s v="plays"/>
    <x v="512"/>
    <d v="2016-04-14T05:00:0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m/>
    <x v="2"/>
    <s v="wearables"/>
    <x v="513"/>
    <d v="2013-06-06T05:00:0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m/>
    <x v="1"/>
    <s v="indie rock"/>
    <x v="514"/>
    <d v="2012-03-21T05:00:0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m/>
    <x v="2"/>
    <s v="web"/>
    <x v="515"/>
    <d v="2015-01-29T06:00:0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m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m/>
    <x v="1"/>
    <s v="rock"/>
    <x v="517"/>
    <d v="2011-01-03T06:00:0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m/>
    <x v="1"/>
    <s v="indie rock"/>
    <x v="518"/>
    <d v="2016-12-25T06:00:0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m/>
    <x v="1"/>
    <s v="rock"/>
    <x v="519"/>
    <d v="2014-05-03T05:00:0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m/>
    <x v="5"/>
    <s v="translations"/>
    <x v="520"/>
    <d v="2011-09-13T05:00:0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m/>
    <x v="4"/>
    <s v="science fiction"/>
    <x v="521"/>
    <d v="2015-10-05T05:00:0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m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m/>
    <x v="3"/>
    <s v="plays"/>
    <x v="523"/>
    <d v="2016-08-09T05:00:0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m/>
    <x v="4"/>
    <s v="animation"/>
    <x v="524"/>
    <d v="2011-12-28T06:00:0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m/>
    <x v="3"/>
    <s v="plays"/>
    <x v="525"/>
    <d v="2011-10-19T05:00:0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m/>
    <x v="1"/>
    <s v="rock"/>
    <x v="188"/>
    <d v="2019-03-14T05:00:0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m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m/>
    <x v="3"/>
    <s v="plays"/>
    <x v="527"/>
    <d v="2015-03-23T05:00:0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m/>
    <x v="3"/>
    <s v="plays"/>
    <x v="528"/>
    <d v="2011-12-05T06:00:0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m/>
    <x v="1"/>
    <s v="electric music"/>
    <x v="522"/>
    <d v="2016-03-18T05:00:0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m/>
    <x v="1"/>
    <s v="rock"/>
    <x v="529"/>
    <d v="2014-07-12T05:00:0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m/>
    <x v="3"/>
    <s v="plays"/>
    <x v="530"/>
    <d v="2010-08-29T05:00:0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m/>
    <x v="4"/>
    <s v="animation"/>
    <x v="531"/>
    <d v="2011-01-23T06:00:0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m/>
    <x v="1"/>
    <s v="rock"/>
    <x v="515"/>
    <d v="2014-12-26T06:00:0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m/>
    <x v="4"/>
    <s v="shorts"/>
    <x v="532"/>
    <d v="2015-08-05T05:00:0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m/>
    <x v="1"/>
    <s v="rock"/>
    <x v="533"/>
    <d v="2015-10-14T05:00:0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m/>
    <x v="8"/>
    <s v="audio"/>
    <x v="409"/>
    <d v="2014-05-04T05:00:0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m/>
    <x v="0"/>
    <s v="food trucks"/>
    <x v="534"/>
    <d v="2019-12-17T06:00:0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m/>
    <x v="3"/>
    <s v="plays"/>
    <x v="53"/>
    <d v="2014-05-23T05:00:0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m/>
    <x v="3"/>
    <s v="plays"/>
    <x v="535"/>
    <d v="2017-11-18T06:00:0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m/>
    <x v="1"/>
    <s v="jazz"/>
    <x v="536"/>
    <d v="2011-04-06T05:00:0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m/>
    <x v="4"/>
    <s v="science fiction"/>
    <x v="537"/>
    <d v="2011-12-04T06:00:0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m/>
    <x v="1"/>
    <s v="jazz"/>
    <x v="538"/>
    <d v="2011-08-19T05:00:0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m/>
    <x v="3"/>
    <s v="plays"/>
    <x v="539"/>
    <d v="2014-03-06T06:00:0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m/>
    <x v="2"/>
    <s v="web"/>
    <x v="540"/>
    <d v="2011-05-14T05:00:0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m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m/>
    <x v="4"/>
    <s v="documentary"/>
    <x v="541"/>
    <d v="2012-03-08T06:00:0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m/>
    <x v="2"/>
    <s v="web"/>
    <x v="542"/>
    <d v="2012-05-09T05:00:0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m/>
    <x v="5"/>
    <s v="translations"/>
    <x v="543"/>
    <d v="2010-03-28T05:00:0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m/>
    <x v="1"/>
    <s v="rock"/>
    <x v="544"/>
    <d v="2010-12-06T06:00:0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m/>
    <x v="0"/>
    <s v="food trucks"/>
    <x v="35"/>
    <d v="2019-03-12T05:00:0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m/>
    <x v="3"/>
    <s v="plays"/>
    <x v="152"/>
    <d v="2010-04-25T05:00:0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m/>
    <x v="4"/>
    <s v="documentary"/>
    <x v="545"/>
    <d v="2015-07-12T05:00:0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m/>
    <x v="5"/>
    <s v="radio &amp; podcasts"/>
    <x v="546"/>
    <d v="2015-01-01T06:00:0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m/>
    <x v="6"/>
    <s v="video games"/>
    <x v="547"/>
    <d v="2010-07-24T05:00:0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m/>
    <x v="3"/>
    <s v="plays"/>
    <x v="548"/>
    <d v="2014-06-08T05:00:0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m/>
    <x v="4"/>
    <s v="animation"/>
    <x v="549"/>
    <d v="2014-04-08T05:00:0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m/>
    <x v="3"/>
    <s v="plays"/>
    <x v="550"/>
    <d v="2016-06-30T05:00:0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m/>
    <x v="3"/>
    <s v="plays"/>
    <x v="551"/>
    <d v="2010-04-06T05:00:0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m/>
    <x v="4"/>
    <s v="drama"/>
    <x v="552"/>
    <d v="2016-03-12T06:00:0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m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m/>
    <x v="1"/>
    <s v="rock"/>
    <x v="553"/>
    <d v="2010-07-14T05:00:0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m/>
    <x v="4"/>
    <s v="documentary"/>
    <x v="554"/>
    <d v="2015-02-20T06:00:0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m/>
    <x v="0"/>
    <s v="food trucks"/>
    <x v="555"/>
    <d v="2013-08-11T05:00:0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m/>
    <x v="2"/>
    <s v="wearables"/>
    <x v="548"/>
    <d v="2014-06-16T05:00:0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m/>
    <x v="3"/>
    <s v="plays"/>
    <x v="62"/>
    <d v="2015-06-16T05:00:0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m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m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m/>
    <x v="5"/>
    <s v="nonfiction"/>
    <x v="27"/>
    <d v="2015-11-13T06:00:0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m/>
    <x v="1"/>
    <s v="rock"/>
    <x v="558"/>
    <d v="2016-03-18T05:00:0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m/>
    <x v="0"/>
    <s v="food trucks"/>
    <x v="559"/>
    <d v="2014-03-25T05:00:0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m/>
    <x v="1"/>
    <s v="jazz"/>
    <x v="426"/>
    <d v="2019-03-10T06:00:0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m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m/>
    <x v="3"/>
    <s v="plays"/>
    <x v="561"/>
    <d v="2012-12-30T06:00:0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m/>
    <x v="3"/>
    <s v="plays"/>
    <x v="562"/>
    <d v="2013-08-06T05:00:0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m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m/>
    <x v="3"/>
    <s v="plays"/>
    <x v="564"/>
    <d v="2017-09-04T05:00:0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m/>
    <x v="3"/>
    <s v="plays"/>
    <x v="565"/>
    <d v="2017-01-29T06:00:0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m/>
    <x v="3"/>
    <s v="plays"/>
    <x v="566"/>
    <d v="2016-05-09T05:00:0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m/>
    <x v="1"/>
    <s v="indie rock"/>
    <x v="567"/>
    <d v="2013-09-21T05:00:0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m/>
    <x v="3"/>
    <s v="plays"/>
    <x v="568"/>
    <d v="2014-06-14T05:00:0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m/>
    <x v="5"/>
    <s v="nonfiction"/>
    <x v="569"/>
    <d v="2013-05-23T05:00:0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m/>
    <x v="3"/>
    <s v="plays"/>
    <x v="570"/>
    <d v="2011-05-07T05:00:0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m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m/>
    <x v="3"/>
    <s v="plays"/>
    <x v="572"/>
    <d v="2016-09-18T05:00:0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m/>
    <x v="1"/>
    <s v="indie rock"/>
    <x v="573"/>
    <d v="2018-05-11T05:00:0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m/>
    <x v="3"/>
    <s v="plays"/>
    <x v="574"/>
    <d v="2015-07-21T05:00:0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m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m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m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m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m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m/>
    <x v="3"/>
    <s v="plays"/>
    <x v="579"/>
    <d v="2016-07-08T05:00:0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m/>
    <x v="3"/>
    <s v="plays"/>
    <x v="580"/>
    <d v="2019-05-12T05:00:0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m/>
    <x v="3"/>
    <s v="plays"/>
    <x v="581"/>
    <d v="2019-03-30T05:00:0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m/>
    <x v="3"/>
    <s v="plays"/>
    <x v="582"/>
    <d v="2014-11-20T06:00:0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m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m/>
    <x v="4"/>
    <s v="television"/>
    <x v="583"/>
    <d v="2017-04-08T05:00:0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m/>
    <x v="4"/>
    <s v="television"/>
    <x v="584"/>
    <d v="2013-03-13T05:00:0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m/>
    <x v="4"/>
    <s v="animation"/>
    <x v="585"/>
    <d v="2012-03-03T06:00:0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m/>
    <x v="3"/>
    <s v="plays"/>
    <x v="586"/>
    <d v="2016-11-22T06:00:0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m/>
    <x v="3"/>
    <s v="plays"/>
    <x v="587"/>
    <d v="2010-08-08T05:00:0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m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m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m/>
    <x v="3"/>
    <s v="plays"/>
    <x v="590"/>
    <d v="2017-03-20T05:00:0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m/>
    <x v="2"/>
    <s v="wearables"/>
    <x v="591"/>
    <d v="2018-12-26T06:00:0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m/>
    <x v="3"/>
    <s v="plays"/>
    <x v="592"/>
    <d v="2017-03-19T05:00:0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m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m/>
    <x v="1"/>
    <s v="rock"/>
    <x v="594"/>
    <d v="2018-10-17T05:00:0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m/>
    <x v="6"/>
    <s v="video games"/>
    <x v="595"/>
    <d v="2013-03-24T05:00:0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m/>
    <x v="5"/>
    <s v="translations"/>
    <x v="596"/>
    <d v="2018-05-03T05:00: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m/>
    <x v="0"/>
    <s v="food trucks"/>
    <x v="597"/>
    <d v="2017-07-24T05:00:0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m/>
    <x v="3"/>
    <s v="plays"/>
    <x v="598"/>
    <d v="2010-10-31T05:00:0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m/>
    <x v="1"/>
    <s v="jazz"/>
    <x v="599"/>
    <d v="2014-08-04T05:00:0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m/>
    <x v="4"/>
    <s v="shorts"/>
    <x v="600"/>
    <d v="2014-03-09T06:00:0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m/>
    <x v="2"/>
    <s v="web"/>
    <x v="601"/>
    <d v="2016-09-17T05:00:0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m/>
    <x v="2"/>
    <s v="web"/>
    <x v="602"/>
    <d v="2016-04-10T05:00:0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m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m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m/>
    <x v="0"/>
    <s v="food trucks"/>
    <x v="604"/>
    <d v="2018-01-02T06:00:0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m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m/>
    <x v="1"/>
    <s v="rock"/>
    <x v="606"/>
    <d v="2015-09-22T05:00:0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m/>
    <x v="4"/>
    <s v="documentary"/>
    <x v="65"/>
    <d v="2011-01-28T06:00:0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m/>
    <x v="3"/>
    <s v="plays"/>
    <x v="607"/>
    <d v="2015-08-30T05:00:0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m/>
    <x v="1"/>
    <s v="jazz"/>
    <x v="608"/>
    <d v="2012-04-27T05:00:0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m/>
    <x v="3"/>
    <s v="plays"/>
    <x v="609"/>
    <d v="2018-12-13T06:00:0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m/>
    <x v="3"/>
    <s v="plays"/>
    <x v="610"/>
    <d v="2010-10-30T05:00:0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m/>
    <x v="1"/>
    <s v="jazz"/>
    <x v="541"/>
    <d v="2012-03-01T06:00:0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m/>
    <x v="4"/>
    <s v="documentary"/>
    <x v="611"/>
    <d v="2011-07-23T05:00:0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m/>
    <x v="3"/>
    <s v="plays"/>
    <x v="612"/>
    <d v="2013-09-05T05:00:0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m/>
    <x v="8"/>
    <s v="audio"/>
    <x v="613"/>
    <d v="2014-09-19T05:00:0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m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m/>
    <x v="3"/>
    <s v="plays"/>
    <x v="615"/>
    <d v="2017-07-05T05:00:0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m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m/>
    <x v="3"/>
    <s v="plays"/>
    <x v="616"/>
    <d v="2010-08-04T05:00:0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m/>
    <x v="3"/>
    <s v="plays"/>
    <x v="617"/>
    <d v="2018-03-31T05:00:0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m/>
    <x v="1"/>
    <s v="indie rock"/>
    <x v="618"/>
    <d v="2016-05-06T05:00:0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m/>
    <x v="7"/>
    <s v="photography books"/>
    <x v="619"/>
    <d v="2011-10-05T05:00:0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m/>
    <x v="8"/>
    <s v="audio"/>
    <x v="620"/>
    <d v="2019-09-18T05:00:0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m/>
    <x v="7"/>
    <s v="photography books"/>
    <x v="621"/>
    <d v="2012-10-05T05:00:0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m/>
    <x v="5"/>
    <s v="fiction"/>
    <x v="622"/>
    <d v="2016-08-29T05:00:0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m/>
    <x v="4"/>
    <s v="drama"/>
    <x v="35"/>
    <d v="2019-01-21T06:00:0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m/>
    <x v="0"/>
    <s v="food trucks"/>
    <x v="623"/>
    <d v="2019-10-23T05:00:0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m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m/>
    <x v="3"/>
    <s v="plays"/>
    <x v="625"/>
    <d v="2011-12-27T06:00:0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m/>
    <x v="3"/>
    <s v="plays"/>
    <x v="626"/>
    <d v="2013-12-20T06:00:0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m/>
    <x v="3"/>
    <s v="plays"/>
    <x v="627"/>
    <d v="2018-09-18T05:00:0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m/>
    <x v="5"/>
    <s v="nonfiction"/>
    <x v="628"/>
    <d v="2010-07-19T05:00:0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m/>
    <x v="3"/>
    <s v="plays"/>
    <x v="629"/>
    <d v="2015-09-16T05:00:0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m/>
    <x v="2"/>
    <s v="wearables"/>
    <x v="630"/>
    <d v="2018-04-07T05:00:0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m/>
    <x v="3"/>
    <s v="plays"/>
    <x v="631"/>
    <d v="2017-03-15T05:00:0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m/>
    <x v="4"/>
    <s v="television"/>
    <x v="632"/>
    <d v="2019-01-26T06:00:0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m/>
    <x v="2"/>
    <s v="web"/>
    <x v="633"/>
    <d v="2013-11-10T06:00:0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m/>
    <x v="4"/>
    <s v="documentary"/>
    <x v="634"/>
    <d v="2011-12-03T06:00:0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m/>
    <x v="4"/>
    <s v="documentary"/>
    <x v="635"/>
    <d v="2012-10-20T05:00:0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m/>
    <x v="1"/>
    <s v="rock"/>
    <x v="636"/>
    <d v="2019-07-27T05:00:0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m/>
    <x v="3"/>
    <s v="plays"/>
    <x v="637"/>
    <d v="2017-11-03T05:00:0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m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m/>
    <x v="1"/>
    <s v="rock"/>
    <x v="639"/>
    <d v="2015-11-30T06:00:0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m/>
    <x v="3"/>
    <s v="plays"/>
    <x v="640"/>
    <d v="2015-04-21T05:00:0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m/>
    <x v="1"/>
    <s v="electric music"/>
    <x v="641"/>
    <d v="2018-04-02T05:00:0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m/>
    <x v="2"/>
    <s v="wearables"/>
    <x v="642"/>
    <d v="2011-12-08T06:00:0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m/>
    <x v="4"/>
    <s v="drama"/>
    <x v="230"/>
    <d v="2019-06-26T05:00:0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m/>
    <x v="2"/>
    <s v="wearables"/>
    <x v="67"/>
    <d v="2010-02-09T06:00:0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m/>
    <x v="3"/>
    <s v="plays"/>
    <x v="643"/>
    <d v="2011-04-03T05:00:0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m/>
    <x v="2"/>
    <s v="wearables"/>
    <x v="644"/>
    <d v="2013-07-27T05:00:0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m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m/>
    <x v="4"/>
    <s v="animation"/>
    <x v="646"/>
    <d v="2016-07-19T05:00:0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m/>
    <x v="5"/>
    <s v="nonfiction"/>
    <x v="626"/>
    <d v="2013-12-15T06:00:0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m/>
    <x v="2"/>
    <s v="web"/>
    <x v="647"/>
    <d v="2019-01-14T06:00:0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m/>
    <x v="4"/>
    <s v="drama"/>
    <x v="159"/>
    <d v="2019-01-13T06:00:0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m/>
    <x v="3"/>
    <s v="plays"/>
    <x v="648"/>
    <d v="2017-06-01T05:00:0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m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m/>
    <x v="3"/>
    <s v="plays"/>
    <x v="649"/>
    <d v="2018-07-21T05:00:0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m/>
    <x v="3"/>
    <s v="plays"/>
    <x v="248"/>
    <d v="2016-01-26T06:00:0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m/>
    <x v="3"/>
    <s v="plays"/>
    <x v="571"/>
    <d v="2016-08-18T05:00:0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m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m/>
    <x v="1"/>
    <s v="rock"/>
    <x v="1"/>
    <d v="2014-08-20T05:00:0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m/>
    <x v="6"/>
    <s v="mobile games"/>
    <x v="651"/>
    <d v="2010-08-12T05:00:0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m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m/>
    <x v="4"/>
    <s v="documentary"/>
    <x v="653"/>
    <d v="2011-09-12T05:00:0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m/>
    <x v="2"/>
    <s v="wearables"/>
    <x v="654"/>
    <d v="2013-07-13T05:00:0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m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m/>
    <x v="3"/>
    <s v="plays"/>
    <x v="656"/>
    <d v="2018-03-07T06:00:0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m/>
    <x v="1"/>
    <s v="rock"/>
    <x v="657"/>
    <d v="2018-04-10T05:00:0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m/>
    <x v="4"/>
    <s v="documentary"/>
    <x v="265"/>
    <d v="2017-12-03T06:00:0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m/>
    <x v="3"/>
    <s v="plays"/>
    <x v="658"/>
    <d v="2016-03-23T05:00:0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m/>
    <x v="3"/>
    <s v="plays"/>
    <x v="659"/>
    <d v="2014-10-24T05:00:0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m/>
    <x v="6"/>
    <s v="mobile games"/>
    <x v="660"/>
    <d v="2014-11-17T06:00:0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m/>
    <x v="3"/>
    <s v="plays"/>
    <x v="661"/>
    <d v="2010-10-31T05:00:0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m/>
    <x v="2"/>
    <s v="web"/>
    <x v="4"/>
    <d v="2019-03-19T05:00:0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m/>
    <x v="3"/>
    <s v="plays"/>
    <x v="662"/>
    <d v="2016-06-05T05:00:0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m/>
    <x v="4"/>
    <s v="drama"/>
    <x v="663"/>
    <d v="2013-02-06T06:00:0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m/>
    <x v="2"/>
    <s v="wearables"/>
    <x v="664"/>
    <d v="2015-05-29T05:00:0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m/>
    <x v="2"/>
    <s v="web"/>
    <x v="665"/>
    <d v="2017-07-24T05:00:0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m/>
    <x v="1"/>
    <s v="rock"/>
    <x v="666"/>
    <d v="2017-04-14T05:00:0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m/>
    <x v="1"/>
    <s v="metal"/>
    <x v="43"/>
    <d v="2014-08-06T05:00:0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m/>
    <x v="3"/>
    <s v="plays"/>
    <x v="667"/>
    <d v="2017-02-09T06:00:0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m/>
    <x v="7"/>
    <s v="photography books"/>
    <x v="668"/>
    <d v="2016-04-06T05:00:0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m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m/>
    <x v="1"/>
    <s v="indie rock"/>
    <x v="670"/>
    <d v="2016-11-23T06:00:0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m/>
    <x v="3"/>
    <s v="plays"/>
    <x v="671"/>
    <d v="2014-12-08T06:00:0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m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m/>
    <x v="3"/>
    <s v="plays"/>
    <x v="673"/>
    <d v="2017-02-06T06:00:0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m/>
    <x v="3"/>
    <s v="plays"/>
    <x v="674"/>
    <d v="2010-05-24T05:00:0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m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m/>
    <x v="3"/>
    <s v="plays"/>
    <x v="676"/>
    <d v="2015-10-27T05:00:0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m/>
    <x v="3"/>
    <s v="plays"/>
    <x v="342"/>
    <d v="2018-08-12T05:00:0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m/>
    <x v="2"/>
    <s v="wearables"/>
    <x v="677"/>
    <d v="2010-06-26T05:00:0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m/>
    <x v="2"/>
    <s v="web"/>
    <x v="678"/>
    <d v="2011-10-14T05:00:0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m/>
    <x v="3"/>
    <s v="plays"/>
    <x v="679"/>
    <d v="2010-09-13T05:00:0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m/>
    <x v="4"/>
    <s v="animation"/>
    <x v="680"/>
    <d v="2010-03-26T05:00:0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m/>
    <x v="2"/>
    <s v="wearables"/>
    <x v="681"/>
    <d v="2014-10-20T05:00:0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m/>
    <x v="1"/>
    <s v="electric music"/>
    <x v="682"/>
    <d v="2010-07-26T05:00:0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m/>
    <x v="5"/>
    <s v="nonfiction"/>
    <x v="683"/>
    <d v="2016-04-01T05:00:0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m/>
    <x v="3"/>
    <s v="plays"/>
    <x v="684"/>
    <d v="2010-08-23T05:00:0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m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m/>
    <x v="3"/>
    <s v="plays"/>
    <x v="685"/>
    <d v="2012-12-20T06:00:0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m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m/>
    <x v="3"/>
    <s v="plays"/>
    <x v="686"/>
    <d v="2015-01-26T06:00:0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m/>
    <x v="4"/>
    <s v="drama"/>
    <x v="687"/>
    <d v="2011-05-16T05:00:0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m/>
    <x v="1"/>
    <s v="rock"/>
    <x v="688"/>
    <d v="2014-11-02T05:00:0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m/>
    <x v="1"/>
    <s v="electric music"/>
    <x v="689"/>
    <d v="2018-03-07T06:00:0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m/>
    <x v="6"/>
    <s v="video games"/>
    <x v="690"/>
    <d v="2019-08-30T05:00:0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m/>
    <x v="1"/>
    <s v="rock"/>
    <x v="691"/>
    <d v="2017-07-27T05:00:0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m/>
    <x v="1"/>
    <s v="jazz"/>
    <x v="692"/>
    <d v="2012-12-09T06:00:0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m/>
    <x v="3"/>
    <s v="plays"/>
    <x v="693"/>
    <d v="2012-06-12T05:00:0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m/>
    <x v="1"/>
    <s v="rock"/>
    <x v="694"/>
    <d v="2011-05-21T05:00:0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m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m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m/>
    <x v="5"/>
    <s v="translations"/>
    <x v="696"/>
    <d v="2015-11-20T06:00: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m/>
    <x v="3"/>
    <s v="plays"/>
    <x v="626"/>
    <d v="2013-12-26T06:00:0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m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m/>
    <x v="3"/>
    <s v="plays"/>
    <x v="698"/>
    <d v="2014-04-21T05:00:0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m/>
    <x v="3"/>
    <s v="plays"/>
    <x v="699"/>
    <d v="2019-02-22T06:00:0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m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m/>
    <x v="3"/>
    <s v="plays"/>
    <x v="701"/>
    <d v="2017-04-23T05:00:0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m/>
    <x v="2"/>
    <s v="web"/>
    <x v="702"/>
    <d v="2016-07-03T05:00:0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m/>
    <x v="1"/>
    <s v="rock"/>
    <x v="703"/>
    <d v="2014-11-16T06:00:0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m/>
    <x v="3"/>
    <s v="plays"/>
    <x v="704"/>
    <d v="2019-07-22T05:00:0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m/>
    <x v="3"/>
    <s v="plays"/>
    <x v="431"/>
    <d v="2011-10-22T05:00:0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m/>
    <x v="4"/>
    <s v="animation"/>
    <x v="705"/>
    <d v="2011-08-18T05:00:0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m/>
    <x v="3"/>
    <s v="plays"/>
    <x v="706"/>
    <d v="2015-08-23T05:00:0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m/>
    <x v="4"/>
    <s v="drama"/>
    <x v="707"/>
    <d v="2016-08-10T05:00:0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m/>
    <x v="3"/>
    <s v="plays"/>
    <x v="708"/>
    <d v="2010-12-21T06:00:0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m/>
    <x v="4"/>
    <s v="animation"/>
    <x v="709"/>
    <d v="2011-03-29T05:00:0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m/>
    <x v="1"/>
    <s v="rock"/>
    <x v="710"/>
    <d v="2013-12-24T06:00:0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m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m/>
    <x v="4"/>
    <s v="animation"/>
    <x v="157"/>
    <d v="2019-05-31T05:00:0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m/>
    <x v="1"/>
    <s v="jazz"/>
    <x v="630"/>
    <d v="2018-04-03T05:00:0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m/>
    <x v="1"/>
    <s v="rock"/>
    <x v="712"/>
    <d v="2011-05-30T05:00:0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m/>
    <x v="4"/>
    <s v="animation"/>
    <x v="93"/>
    <d v="2012-11-10T06:00:0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m/>
    <x v="3"/>
    <s v="plays"/>
    <x v="713"/>
    <d v="2014-07-03T05:00:0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m/>
    <x v="3"/>
    <s v="plays"/>
    <x v="714"/>
    <d v="2010-02-20T06:00:0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m/>
    <x v="0"/>
    <s v="food trucks"/>
    <x v="715"/>
    <d v="2016-12-27T06:00:0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m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m/>
    <x v="5"/>
    <s v="nonfiction"/>
    <x v="448"/>
    <d v="2013-06-29T05:00:0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m/>
    <x v="1"/>
    <s v="rock"/>
    <x v="717"/>
    <d v="2018-01-03T06:00:0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m/>
    <x v="4"/>
    <s v="drama"/>
    <x v="718"/>
    <d v="2016-11-04T05:00:0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m/>
    <x v="6"/>
    <s v="mobile games"/>
    <x v="719"/>
    <d v="2014-08-15T05:00:0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m/>
    <x v="2"/>
    <s v="web"/>
    <x v="720"/>
    <d v="2019-01-22T06:00:0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m/>
    <x v="3"/>
    <s v="plays"/>
    <x v="721"/>
    <d v="2012-06-28T05:00:0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m/>
    <x v="3"/>
    <s v="plays"/>
    <x v="722"/>
    <d v="2016-02-03T06:00:0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m/>
    <x v="1"/>
    <s v="rock"/>
    <x v="139"/>
    <d v="2015-06-16T05:00:0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m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m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m/>
    <x v="3"/>
    <s v="plays"/>
    <x v="724"/>
    <d v="2019-03-02T06:00:0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m/>
    <x v="1"/>
    <s v="rock"/>
    <x v="725"/>
    <d v="2018-01-22T06:00:0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m/>
    <x v="4"/>
    <s v="documentary"/>
    <x v="660"/>
    <d v="2015-01-05T06:00:0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m/>
    <x v="4"/>
    <s v="drama"/>
    <x v="726"/>
    <d v="2012-03-29T05:00:0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m/>
    <x v="3"/>
    <s v="plays"/>
    <x v="727"/>
    <d v="2019-11-28T06:00:0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m/>
    <x v="0"/>
    <s v="food trucks"/>
    <x v="728"/>
    <d v="2016-06-03T05:00:0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m/>
    <x v="4"/>
    <s v="documentary"/>
    <x v="729"/>
    <d v="2012-08-15T05:00:0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m/>
    <x v="3"/>
    <s v="plays"/>
    <x v="730"/>
    <d v="2017-12-08T06:00:0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m/>
    <x v="6"/>
    <s v="video games"/>
    <x v="731"/>
    <d v="2016-01-11T06:00:0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m/>
    <x v="5"/>
    <s v="nonfiction"/>
    <x v="78"/>
    <d v="2018-04-21T05:00:0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m/>
    <x v="6"/>
    <s v="video games"/>
    <x v="732"/>
    <d v="2012-09-06T05:00:0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m/>
    <x v="1"/>
    <s v="rock"/>
    <x v="733"/>
    <d v="2016-05-29T05:00:0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m/>
    <x v="1"/>
    <s v="rock"/>
    <x v="734"/>
    <d v="2017-12-25T06:00:0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m/>
    <x v="3"/>
    <s v="plays"/>
    <x v="406"/>
    <d v="2014-02-12T06:00:0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m/>
    <x v="5"/>
    <s v="nonfiction"/>
    <x v="735"/>
    <d v="2019-06-01T05:00:0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m/>
    <x v="3"/>
    <s v="plays"/>
    <x v="736"/>
    <d v="2019-02-03T06:00:0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m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m/>
    <x v="1"/>
    <s v="rock"/>
    <x v="192"/>
    <d v="2018-08-11T05:00:0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m/>
    <x v="4"/>
    <s v="documentary"/>
    <x v="738"/>
    <d v="2017-03-13T05:00:0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m/>
    <x v="1"/>
    <s v="rock"/>
    <x v="739"/>
    <d v="2014-03-17T05:00:0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m/>
    <x v="1"/>
    <s v="rock"/>
    <x v="613"/>
    <d v="2014-10-05T05:00:0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m/>
    <x v="5"/>
    <s v="nonfiction"/>
    <x v="740"/>
    <d v="2010-07-21T05:00:0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m/>
    <x v="4"/>
    <s v="shorts"/>
    <x v="145"/>
    <d v="2017-08-06T05:00:0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m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m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m/>
    <x v="3"/>
    <s v="plays"/>
    <x v="202"/>
    <d v="2018-09-22T05:00:0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m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m/>
    <x v="3"/>
    <s v="plays"/>
    <x v="744"/>
    <d v="2018-03-03T06:00:0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m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m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m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m/>
    <x v="3"/>
    <s v="plays"/>
    <x v="362"/>
    <d v="2013-06-29T05:00:0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m/>
    <x v="2"/>
    <s v="web"/>
    <x v="748"/>
    <d v="2015-03-06T06:00:0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m/>
    <x v="1"/>
    <s v="indie rock"/>
    <x v="749"/>
    <d v="2010-02-16T06:00:0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m/>
    <x v="1"/>
    <s v="jazz"/>
    <x v="643"/>
    <d v="2011-05-20T05:00:0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m/>
    <x v="3"/>
    <s v="plays"/>
    <x v="750"/>
    <d v="2018-10-06T05:00:0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m/>
    <x v="4"/>
    <s v="documentary"/>
    <x v="751"/>
    <d v="2014-05-01T05:00:0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m/>
    <x v="3"/>
    <s v="plays"/>
    <x v="752"/>
    <d v="2014-07-18T05:00:0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m/>
    <x v="2"/>
    <s v="web"/>
    <x v="753"/>
    <d v="2016-03-06T06:00:0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m/>
    <x v="2"/>
    <s v="wearables"/>
    <x v="754"/>
    <d v="2018-06-18T05:00:0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m/>
    <x v="7"/>
    <s v="photography books"/>
    <x v="755"/>
    <d v="2018-09-01T05:00:0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m/>
    <x v="4"/>
    <s v="documentary"/>
    <x v="756"/>
    <d v="2012-01-25T06:00:0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m/>
    <x v="2"/>
    <s v="web"/>
    <x v="757"/>
    <d v="2018-06-21T05:00:0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m/>
    <x v="2"/>
    <s v="web"/>
    <x v="758"/>
    <d v="2018-08-26T05:00:0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m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m/>
    <x v="4"/>
    <s v="drama"/>
    <x v="760"/>
    <d v="2010-06-21T05:00:0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m/>
    <x v="1"/>
    <s v="indie rock"/>
    <x v="761"/>
    <d v="2012-02-12T06:00:0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m/>
    <x v="1"/>
    <s v="rock"/>
    <x v="762"/>
    <d v="2011-12-04T06:00:0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m/>
    <x v="1"/>
    <s v="electric music"/>
    <x v="444"/>
    <d v="2012-06-04T05:00:0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m/>
    <x v="6"/>
    <s v="video games"/>
    <x v="763"/>
    <d v="2011-07-26T05:00:0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m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m/>
    <x v="5"/>
    <s v="fiction"/>
    <x v="765"/>
    <d v="2019-12-15T06:00:0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m/>
    <x v="3"/>
    <s v="plays"/>
    <x v="766"/>
    <d v="2011-07-19T05:00:0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m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m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m/>
    <x v="0"/>
    <s v="food trucks"/>
    <x v="769"/>
    <d v="2018-04-28T05:00:0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m/>
    <x v="3"/>
    <s v="plays"/>
    <x v="770"/>
    <d v="2013-03-19T05:00:0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m/>
    <x v="2"/>
    <s v="wearables"/>
    <x v="771"/>
    <d v="2019-03-01T06:00:0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m/>
    <x v="3"/>
    <s v="plays"/>
    <x v="772"/>
    <d v="2010-03-29T05:00:0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m/>
    <x v="3"/>
    <s v="plays"/>
    <x v="773"/>
    <d v="2011-08-05T05:00:0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m/>
    <x v="4"/>
    <s v="television"/>
    <x v="774"/>
    <d v="2015-07-10T05:00:0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m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m/>
    <x v="3"/>
    <s v="plays"/>
    <x v="776"/>
    <d v="2014-09-24T05:00:0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m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m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m/>
    <x v="3"/>
    <s v="plays"/>
    <x v="779"/>
    <d v="2013-10-23T05:00:0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m/>
    <x v="4"/>
    <s v="drama"/>
    <x v="780"/>
    <d v="2010-07-05T05:00:0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m/>
    <x v="3"/>
    <s v="plays"/>
    <x v="335"/>
    <d v="2015-09-18T05:00:0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m/>
    <x v="3"/>
    <s v="plays"/>
    <x v="535"/>
    <d v="2017-11-19T06:00:0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m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m/>
    <x v="7"/>
    <s v="photography books"/>
    <x v="781"/>
    <d v="2014-01-13T06:00:0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m/>
    <x v="7"/>
    <s v="photography books"/>
    <x v="782"/>
    <d v="2010-05-31T05:00:0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m/>
    <x v="1"/>
    <s v="rock"/>
    <x v="783"/>
    <d v="2011-01-14T06:00:0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m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m/>
    <x v="0"/>
    <s v="food trucks"/>
    <x v="785"/>
    <d v="2016-07-27T05:00:0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m/>
    <x v="1"/>
    <s v="metal"/>
    <x v="786"/>
    <d v="2020-02-08T06:00:0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m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m/>
    <x v="1"/>
    <s v="electric music"/>
    <x v="788"/>
    <d v="2019-07-23T05:00:0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m/>
    <x v="3"/>
    <s v="plays"/>
    <x v="330"/>
    <d v="2015-08-07T05:00:0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m/>
    <x v="3"/>
    <s v="plays"/>
    <x v="789"/>
    <d v="2015-01-25T06:00:0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m/>
    <x v="4"/>
    <s v="shorts"/>
    <x v="790"/>
    <d v="2010-06-30T05:00:0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m/>
    <x v="3"/>
    <s v="plays"/>
    <x v="791"/>
    <d v="2014-05-06T05:00:0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m/>
    <x v="3"/>
    <s v="plays"/>
    <x v="792"/>
    <d v="2010-07-14T05:00:0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m/>
    <x v="1"/>
    <s v="indie rock"/>
    <x v="793"/>
    <d v="2010-09-13T05:00:0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m/>
    <x v="3"/>
    <s v="plays"/>
    <x v="794"/>
    <d v="2015-09-02T05:00:0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m/>
    <x v="3"/>
    <s v="plays"/>
    <x v="795"/>
    <d v="2017-04-30T05:00:0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m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m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m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m/>
    <x v="5"/>
    <s v="translations"/>
    <x v="799"/>
    <d v="2010-07-01T05:00:0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m/>
    <x v="4"/>
    <s v="documentary"/>
    <x v="800"/>
    <d v="2015-06-19T05:00:0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m/>
    <x v="4"/>
    <s v="television"/>
    <x v="801"/>
    <d v="2013-08-10T05:00:0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m/>
    <x v="3"/>
    <s v="plays"/>
    <x v="802"/>
    <d v="2018-02-12T06:00:0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m/>
    <x v="0"/>
    <s v="food trucks"/>
    <x v="803"/>
    <d v="2011-07-17T05:00: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m/>
    <x v="3"/>
    <s v="plays"/>
    <x v="212"/>
    <d v="2019-04-30T05:00:0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m/>
    <x v="4"/>
    <s v="documentary"/>
    <x v="804"/>
    <d v="2019-12-22T06:00:0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m/>
    <x v="1"/>
    <s v="jazz"/>
    <x v="805"/>
    <d v="2013-10-25T05:00:0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m/>
    <x v="2"/>
    <s v="web"/>
    <x v="806"/>
    <d v="2014-09-20T05:00:0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m/>
    <x v="1"/>
    <s v="rock"/>
    <x v="807"/>
    <d v="2018-08-19T05:00:0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m/>
    <x v="2"/>
    <s v="web"/>
    <x v="722"/>
    <d v="2016-03-12T06:00:0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m/>
    <x v="5"/>
    <s v="nonfiction"/>
    <x v="477"/>
    <d v="2012-05-20T05:00:0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m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m/>
    <x v="3"/>
    <s v="plays"/>
    <x v="9"/>
    <d v="2013-09-22T05:00:0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m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m/>
    <x v="3"/>
    <s v="plays"/>
    <x v="809"/>
    <d v="2011-05-04T05:00:0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m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m/>
    <x v="3"/>
    <s v="plays"/>
    <x v="384"/>
    <d v="2018-07-01T05:00:0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m/>
    <x v="3"/>
    <s v="plays"/>
    <x v="810"/>
    <d v="2015-01-23T06:00:0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m/>
    <x v="2"/>
    <s v="web"/>
    <x v="811"/>
    <d v="2019-09-11T05:00:0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m/>
    <x v="4"/>
    <s v="drama"/>
    <x v="812"/>
    <d v="2012-09-18T05:00:0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m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m/>
    <x v="3"/>
    <s v="plays"/>
    <x v="814"/>
    <d v="2013-08-16T05:00:0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m/>
    <x v="4"/>
    <s v="television"/>
    <x v="80"/>
    <d v="2017-09-07T05:00:0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m/>
    <x v="7"/>
    <s v="photography books"/>
    <x v="815"/>
    <d v="2014-12-27T06:00:0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m/>
    <x v="4"/>
    <s v="shorts"/>
    <x v="816"/>
    <d v="2011-07-22T05:00:0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m/>
    <x v="5"/>
    <s v="radio &amp; podcasts"/>
    <x v="474"/>
    <d v="2012-08-07T05:00:0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m/>
    <x v="3"/>
    <s v="plays"/>
    <x v="817"/>
    <d v="2017-11-15T06:00:0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m/>
    <x v="4"/>
    <s v="animation"/>
    <x v="818"/>
    <d v="2019-02-27T06:00:0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m/>
    <x v="2"/>
    <s v="web"/>
    <x v="819"/>
    <d v="2012-02-26T06:00:0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m/>
    <x v="1"/>
    <s v="world music"/>
    <x v="609"/>
    <d v="2018-12-18T06:00:0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m/>
    <x v="3"/>
    <s v="plays"/>
    <x v="547"/>
    <d v="2010-07-15T05:00:0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m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m/>
    <x v="3"/>
    <s v="plays"/>
    <x v="821"/>
    <d v="2017-10-04T05:00:0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m/>
    <x v="0"/>
    <s v="food trucks"/>
    <x v="151"/>
    <d v="2016-05-16T05:00:0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m/>
    <x v="3"/>
    <s v="plays"/>
    <x v="822"/>
    <d v="2012-08-10T05:00:0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m/>
    <x v="2"/>
    <s v="web"/>
    <x v="823"/>
    <d v="2014-01-07T06:00:0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m/>
    <x v="3"/>
    <s v="plays"/>
    <x v="824"/>
    <d v="2017-05-17T05:00:0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m/>
    <x v="3"/>
    <s v="plays"/>
    <x v="825"/>
    <d v="2015-03-04T06:00:0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m/>
    <x v="3"/>
    <s v="plays"/>
    <x v="826"/>
    <d v="2014-06-30T05:00:0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m/>
    <x v="1"/>
    <s v="rock"/>
    <x v="827"/>
    <d v="2014-03-14T05:00:0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m/>
    <x v="3"/>
    <s v="plays"/>
    <x v="828"/>
    <d v="2013-04-21T05:00:0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m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m/>
    <x v="3"/>
    <s v="plays"/>
    <x v="830"/>
    <d v="2015-07-31T05:00:0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m/>
    <x v="3"/>
    <s v="plays"/>
    <x v="831"/>
    <d v="2019-07-25T05:00:0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m/>
    <x v="4"/>
    <s v="documentary"/>
    <x v="832"/>
    <d v="2015-12-05T06:00:0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m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m/>
    <x v="6"/>
    <s v="video games"/>
    <x v="834"/>
    <d v="2011-05-24T05:00:0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m/>
    <x v="2"/>
    <s v="web"/>
    <x v="835"/>
    <d v="2012-12-23T06:00:0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m/>
    <x v="3"/>
    <s v="plays"/>
    <x v="836"/>
    <d v="2011-02-13T06:00:0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m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m/>
    <x v="0"/>
    <s v="food trucks"/>
    <x v="219"/>
    <d v="2014-10-29T05:00:0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m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m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m/>
    <x v="3"/>
    <s v="plays"/>
    <x v="839"/>
    <d v="2011-06-18T05:00:0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m/>
    <x v="3"/>
    <s v="plays"/>
    <x v="840"/>
    <d v="2014-10-03T05:00:0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m/>
    <x v="4"/>
    <s v="documentary"/>
    <x v="841"/>
    <d v="2014-12-22T06:00:0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m/>
    <x v="2"/>
    <s v="web"/>
    <x v="842"/>
    <d v="2015-05-07T05:00:0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m/>
    <x v="3"/>
    <s v="plays"/>
    <x v="843"/>
    <d v="2019-04-21T05:00:0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m/>
    <x v="1"/>
    <s v="rock"/>
    <x v="844"/>
    <d v="2016-12-27T06:00:0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m/>
    <x v="4"/>
    <s v="documentary"/>
    <x v="845"/>
    <d v="2016-08-23T05:00:0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m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m/>
    <x v="2"/>
    <s v="web"/>
    <x v="110"/>
    <d v="2012-10-16T05:00:0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m/>
    <x v="3"/>
    <s v="plays"/>
    <x v="847"/>
    <d v="2012-11-27T06:00:0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m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m/>
    <x v="3"/>
    <s v="plays"/>
    <x v="849"/>
    <d v="2012-02-19T06:00:0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m/>
    <x v="4"/>
    <s v="animation"/>
    <x v="780"/>
    <d v="2010-07-13T05:00:0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m/>
    <x v="5"/>
    <s v="translations"/>
    <x v="140"/>
    <d v="2010-07-26T05:00:0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m/>
    <x v="2"/>
    <s v="web"/>
    <x v="850"/>
    <d v="2016-03-16T05:00:0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m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m/>
    <x v="0"/>
    <s v="food trucks"/>
    <x v="852"/>
    <d v="2013-12-05T06:00:0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m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m/>
    <x v="3"/>
    <s v="plays"/>
    <x v="854"/>
    <d v="2015-05-16T05:00:0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m/>
    <x v="1"/>
    <s v="rock"/>
    <x v="67"/>
    <d v="2010-03-06T06:00:0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m/>
    <x v="3"/>
    <s v="plays"/>
    <x v="855"/>
    <d v="2017-06-17T05:00:0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m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m/>
    <x v="0"/>
    <s v="food trucks"/>
    <x v="344"/>
    <d v="2011-01-16T06:00:0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m/>
    <x v="3"/>
    <s v="plays"/>
    <x v="856"/>
    <d v="2019-12-29T06:00:0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m/>
    <x v="3"/>
    <s v="plays"/>
    <x v="857"/>
    <d v="2011-05-10T05:00:0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m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m/>
    <x v="2"/>
    <s v="web"/>
    <x v="859"/>
    <d v="2014-06-11T05:00:0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m/>
    <x v="3"/>
    <s v="plays"/>
    <x v="860"/>
    <d v="2010-12-12T06:00:0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m/>
    <x v="1"/>
    <s v="indie rock"/>
    <x v="170"/>
    <d v="2013-05-19T05:00:0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m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m/>
    <x v="3"/>
    <s v="plays"/>
    <x v="862"/>
    <d v="2011-02-03T06:00:0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m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m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m/>
    <x v="3"/>
    <s v="plays"/>
    <x v="527"/>
    <d v="2015-03-21T05:00:0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m/>
    <x v="5"/>
    <s v="nonfiction"/>
    <x v="865"/>
    <d v="2015-11-04T06:00:0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m/>
    <x v="2"/>
    <s v="web"/>
    <x v="866"/>
    <d v="2018-01-27T06:00:0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m/>
    <x v="4"/>
    <s v="documentary"/>
    <x v="867"/>
    <d v="2011-07-21T05:00:0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m/>
    <x v="4"/>
    <s v="documentary"/>
    <x v="868"/>
    <d v="2019-08-19T05:00:0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m/>
    <x v="3"/>
    <s v="plays"/>
    <x v="105"/>
    <d v="2019-10-04T05:00:0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m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m/>
    <x v="1"/>
    <s v="rock"/>
    <x v="253"/>
    <d v="2011-04-19T05:00:0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m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m/>
    <x v="5"/>
    <s v="radio &amp; podcasts"/>
    <x v="864"/>
    <d v="2016-12-03T06:00:0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m/>
    <x v="5"/>
    <s v="translations"/>
    <x v="843"/>
    <d v="2019-04-21T05:00:0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m/>
    <x v="4"/>
    <s v="drama"/>
    <x v="289"/>
    <d v="2016-03-25T05:00:0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m/>
    <x v="1"/>
    <s v="rock"/>
    <x v="870"/>
    <d v="2014-09-29T05:00:0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m/>
    <x v="4"/>
    <s v="drama"/>
    <x v="871"/>
    <d v="2018-05-21T05:00:0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m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m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m/>
    <x v="0"/>
    <s v="food trucks"/>
    <x v="874"/>
    <d v="2018-12-03T06:00:0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m/>
    <x v="3"/>
    <s v="plays"/>
    <x v="875"/>
    <d v="2013-02-01T06:00:0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m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m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m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040449-2CDF-49E3-BC12-5C66AEED57EF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2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8">
    <i>
      <x/>
    </i>
    <i>
      <x v="1"/>
    </i>
    <i>
      <x v="2"/>
    </i>
    <i>
      <x v="4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item="4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BC3446-ADB8-45BE-A24D-C7D85AAADE8D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1E156C-8BBA-4F8A-96C3-2300A3E46B13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1" item="10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workbookViewId="0">
      <selection activeCell="V992" sqref="V99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.25" customWidth="1"/>
    <col min="16" max="16" width="17.125" customWidth="1"/>
    <col min="17" max="17" width="14.875" customWidth="1"/>
    <col min="18" max="18" width="12.5" customWidth="1"/>
    <col min="19" max="19" width="22.5" customWidth="1"/>
    <col min="20" max="20" width="21.1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1" t="s">
        <v>2030</v>
      </c>
      <c r="Q1" s="1" t="s">
        <v>2068</v>
      </c>
      <c r="R1" s="1" t="s">
        <v>2031</v>
      </c>
      <c r="S1" s="1" t="s">
        <v>2069</v>
      </c>
      <c r="T1" s="1" t="s">
        <v>2070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 s="13" t="str">
        <f>IF(E2=0,"0",ROUND(E2/G2,2))</f>
        <v>0</v>
      </c>
      <c r="Q2" t="str" cm="1">
        <f t="array" ref="Q2:R2">_xlfn.TEXTSPLIT(N2, "/")</f>
        <v>food</v>
      </c>
      <c r="R2" t="str">
        <v>food trucks</v>
      </c>
      <c r="S2" s="10">
        <f>(((J2/60)/60)/24)+DATE(1970,1,1)</f>
        <v>42336.25</v>
      </c>
      <c r="T2" s="10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 s="13">
        <f t="shared" ref="P3:P66" si="1">IF(E3=0,"0",ROUND(E3/G3,2))</f>
        <v>92.15</v>
      </c>
      <c r="Q3" t="str" cm="1">
        <f t="array" ref="Q3:R3">_xlfn.TEXTSPLIT(N3, "/")</f>
        <v>music</v>
      </c>
      <c r="R3" t="str">
        <v>rock</v>
      </c>
      <c r="S3" s="10">
        <f t="shared" ref="S3:S66" si="2">(((J3/60)/60)/24)+DATE(1970,1,1)</f>
        <v>41870.208333333336</v>
      </c>
      <c r="T3" s="10">
        <f t="shared" ref="T3:T66" si="3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 s="13">
        <f t="shared" si="1"/>
        <v>100.02</v>
      </c>
      <c r="Q4" t="str" cm="1">
        <f t="array" ref="Q4:R4">_xlfn.TEXTSPLIT(N4, "/")</f>
        <v>technology</v>
      </c>
      <c r="R4" t="str">
        <v>web</v>
      </c>
      <c r="S4" s="10">
        <f t="shared" si="2"/>
        <v>41595.25</v>
      </c>
      <c r="T4" s="10">
        <f t="shared" si="3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 s="13">
        <f t="shared" si="1"/>
        <v>103.21</v>
      </c>
      <c r="Q5" t="str" cm="1">
        <f t="array" ref="Q5:R5">_xlfn.TEXTSPLIT(N5, "/")</f>
        <v>music</v>
      </c>
      <c r="R5" t="str">
        <v>rock</v>
      </c>
      <c r="S5" s="10">
        <f t="shared" si="2"/>
        <v>43688.208333333328</v>
      </c>
      <c r="T5" s="10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 s="13">
        <f t="shared" si="1"/>
        <v>99.34</v>
      </c>
      <c r="Q6" t="str" cm="1">
        <f t="array" ref="Q6:R6">_xlfn.TEXTSPLIT(N6, "/")</f>
        <v>theater</v>
      </c>
      <c r="R6" t="str">
        <v>plays</v>
      </c>
      <c r="S6" s="10">
        <f t="shared" si="2"/>
        <v>43485.25</v>
      </c>
      <c r="T6" s="10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 s="13">
        <f t="shared" si="1"/>
        <v>75.83</v>
      </c>
      <c r="Q7" t="str" cm="1">
        <f t="array" ref="Q7:R7">_xlfn.TEXTSPLIT(N7, "/")</f>
        <v>theater</v>
      </c>
      <c r="R7" t="str">
        <v>plays</v>
      </c>
      <c r="S7" s="10">
        <f t="shared" si="2"/>
        <v>41149.208333333336</v>
      </c>
      <c r="T7" s="10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 s="13">
        <f t="shared" si="1"/>
        <v>60.56</v>
      </c>
      <c r="Q8" t="str" cm="1">
        <f t="array" ref="Q8:R8">_xlfn.TEXTSPLIT(N8, "/")</f>
        <v>film &amp; video</v>
      </c>
      <c r="R8" t="str">
        <v>documentary</v>
      </c>
      <c r="S8" s="10">
        <f t="shared" si="2"/>
        <v>42991.208333333328</v>
      </c>
      <c r="T8" s="10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 s="13">
        <f t="shared" si="1"/>
        <v>64.94</v>
      </c>
      <c r="Q9" t="str" cm="1">
        <f t="array" ref="Q9:R9">_xlfn.TEXTSPLIT(N9, "/")</f>
        <v>theater</v>
      </c>
      <c r="R9" t="str">
        <v>plays</v>
      </c>
      <c r="S9" s="10">
        <f t="shared" si="2"/>
        <v>42229.208333333328</v>
      </c>
      <c r="T9" s="10">
        <f t="shared" si="3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 s="13">
        <f t="shared" si="1"/>
        <v>31</v>
      </c>
      <c r="Q10" t="str" cm="1">
        <f t="array" ref="Q10:R10">_xlfn.TEXTSPLIT(N10, "/")</f>
        <v>theater</v>
      </c>
      <c r="R10" t="str">
        <v>plays</v>
      </c>
      <c r="S10" s="10">
        <f t="shared" si="2"/>
        <v>40399.208333333336</v>
      </c>
      <c r="T10" s="10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 s="13">
        <f t="shared" si="1"/>
        <v>72.91</v>
      </c>
      <c r="Q11" t="str" cm="1">
        <f t="array" ref="Q11:R11">_xlfn.TEXTSPLIT(N11, "/")</f>
        <v>music</v>
      </c>
      <c r="R11" t="str">
        <v>electric music</v>
      </c>
      <c r="S11" s="10">
        <f t="shared" si="2"/>
        <v>41536.208333333336</v>
      </c>
      <c r="T11" s="10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 s="13">
        <f t="shared" si="1"/>
        <v>62.9</v>
      </c>
      <c r="Q12" t="str" cm="1">
        <f t="array" ref="Q12:R12">_xlfn.TEXTSPLIT(N12, "/")</f>
        <v>film &amp; video</v>
      </c>
      <c r="R12" t="str">
        <v>drama</v>
      </c>
      <c r="S12" s="10">
        <f t="shared" si="2"/>
        <v>40404.208333333336</v>
      </c>
      <c r="T12" s="10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 s="13">
        <f t="shared" si="1"/>
        <v>112.22</v>
      </c>
      <c r="Q13" t="str" cm="1">
        <f t="array" ref="Q13:R13">_xlfn.TEXTSPLIT(N13, "/")</f>
        <v>theater</v>
      </c>
      <c r="R13" t="str">
        <v>plays</v>
      </c>
      <c r="S13" s="10">
        <f t="shared" si="2"/>
        <v>40442.208333333336</v>
      </c>
      <c r="T13" s="10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 s="13">
        <f t="shared" si="1"/>
        <v>102.35</v>
      </c>
      <c r="Q14" t="str" cm="1">
        <f t="array" ref="Q14:R14">_xlfn.TEXTSPLIT(N14, "/")</f>
        <v>film &amp; video</v>
      </c>
      <c r="R14" t="str">
        <v>drama</v>
      </c>
      <c r="S14" s="10">
        <f t="shared" si="2"/>
        <v>43760.208333333328</v>
      </c>
      <c r="T14" s="10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 s="13">
        <f t="shared" si="1"/>
        <v>105.05</v>
      </c>
      <c r="Q15" t="str" cm="1">
        <f t="array" ref="Q15:R15">_xlfn.TEXTSPLIT(N15, "/")</f>
        <v>music</v>
      </c>
      <c r="R15" t="str">
        <v>indie rock</v>
      </c>
      <c r="S15" s="10">
        <f t="shared" si="2"/>
        <v>42532.208333333328</v>
      </c>
      <c r="T15" s="10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 s="13">
        <f t="shared" si="1"/>
        <v>94.15</v>
      </c>
      <c r="Q16" t="str" cm="1">
        <f t="array" ref="Q16:R16">_xlfn.TEXTSPLIT(N16, "/")</f>
        <v>music</v>
      </c>
      <c r="R16" t="str">
        <v>indie rock</v>
      </c>
      <c r="S16" s="10">
        <f t="shared" si="2"/>
        <v>40974.25</v>
      </c>
      <c r="T16" s="10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 s="13">
        <f t="shared" si="1"/>
        <v>84.99</v>
      </c>
      <c r="Q17" t="str" cm="1">
        <f t="array" ref="Q17:R17">_xlfn.TEXTSPLIT(N17, "/")</f>
        <v>technology</v>
      </c>
      <c r="R17" t="str">
        <v>wearables</v>
      </c>
      <c r="S17" s="10">
        <f t="shared" si="2"/>
        <v>43809.25</v>
      </c>
      <c r="T17" s="10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 s="13">
        <f t="shared" si="1"/>
        <v>110.41</v>
      </c>
      <c r="Q18" t="str" cm="1">
        <f t="array" ref="Q18:R18">_xlfn.TEXTSPLIT(N18, "/")</f>
        <v>publishing</v>
      </c>
      <c r="R18" t="str">
        <v>nonfiction</v>
      </c>
      <c r="S18" s="10">
        <f t="shared" si="2"/>
        <v>41661.25</v>
      </c>
      <c r="T18" s="10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 s="13">
        <f t="shared" si="1"/>
        <v>107.96</v>
      </c>
      <c r="Q19" t="str" cm="1">
        <f t="array" ref="Q19:R19">_xlfn.TEXTSPLIT(N19, "/")</f>
        <v>film &amp; video</v>
      </c>
      <c r="R19" t="str">
        <v>animation</v>
      </c>
      <c r="S19" s="10">
        <f t="shared" si="2"/>
        <v>40555.25</v>
      </c>
      <c r="T19" s="10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 s="13">
        <f t="shared" si="1"/>
        <v>45.1</v>
      </c>
      <c r="Q20" t="str" cm="1">
        <f t="array" ref="Q20:R20">_xlfn.TEXTSPLIT(N20, "/")</f>
        <v>theater</v>
      </c>
      <c r="R20" t="str">
        <v>plays</v>
      </c>
      <c r="S20" s="10">
        <f t="shared" si="2"/>
        <v>43351.208333333328</v>
      </c>
      <c r="T20" s="10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 s="13">
        <f t="shared" si="1"/>
        <v>45</v>
      </c>
      <c r="Q21" t="str" cm="1">
        <f t="array" ref="Q21:R21">_xlfn.TEXTSPLIT(N21, "/")</f>
        <v>theater</v>
      </c>
      <c r="R21" t="str">
        <v>plays</v>
      </c>
      <c r="S21" s="10">
        <f t="shared" si="2"/>
        <v>43528.25</v>
      </c>
      <c r="T21" s="10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 s="13">
        <f t="shared" si="1"/>
        <v>105.97</v>
      </c>
      <c r="Q22" t="str" cm="1">
        <f t="array" ref="Q22:R22">_xlfn.TEXTSPLIT(N22, "/")</f>
        <v>film &amp; video</v>
      </c>
      <c r="R22" t="str">
        <v>drama</v>
      </c>
      <c r="S22" s="10">
        <f t="shared" si="2"/>
        <v>41848.208333333336</v>
      </c>
      <c r="T22" s="10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 s="13">
        <f t="shared" si="1"/>
        <v>69.06</v>
      </c>
      <c r="Q23" t="str" cm="1">
        <f t="array" ref="Q23:R23">_xlfn.TEXTSPLIT(N23, "/")</f>
        <v>theater</v>
      </c>
      <c r="R23" t="str">
        <v>plays</v>
      </c>
      <c r="S23" s="10">
        <f t="shared" si="2"/>
        <v>40770.208333333336</v>
      </c>
      <c r="T23" s="10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 s="13">
        <f t="shared" si="1"/>
        <v>85.04</v>
      </c>
      <c r="Q24" t="str" cm="1">
        <f t="array" ref="Q24:R24">_xlfn.TEXTSPLIT(N24, "/")</f>
        <v>theater</v>
      </c>
      <c r="R24" t="str">
        <v>plays</v>
      </c>
      <c r="S24" s="10">
        <f t="shared" si="2"/>
        <v>43193.208333333328</v>
      </c>
      <c r="T24" s="10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 s="13">
        <f t="shared" si="1"/>
        <v>105.23</v>
      </c>
      <c r="Q25" t="str" cm="1">
        <f t="array" ref="Q25:R25">_xlfn.TEXTSPLIT(N25, "/")</f>
        <v>film &amp; video</v>
      </c>
      <c r="R25" t="str">
        <v>documentary</v>
      </c>
      <c r="S25" s="10">
        <f t="shared" si="2"/>
        <v>43510.25</v>
      </c>
      <c r="T25" s="10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 s="13">
        <f t="shared" si="1"/>
        <v>39</v>
      </c>
      <c r="Q26" t="str" cm="1">
        <f t="array" ref="Q26:R26">_xlfn.TEXTSPLIT(N26, "/")</f>
        <v>technology</v>
      </c>
      <c r="R26" t="str">
        <v>wearables</v>
      </c>
      <c r="S26" s="10">
        <f t="shared" si="2"/>
        <v>41811.208333333336</v>
      </c>
      <c r="T26" s="10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 s="13">
        <f t="shared" si="1"/>
        <v>73.03</v>
      </c>
      <c r="Q27" t="str" cm="1">
        <f t="array" ref="Q27:R27">_xlfn.TEXTSPLIT(N27, "/")</f>
        <v>games</v>
      </c>
      <c r="R27" t="str">
        <v>video games</v>
      </c>
      <c r="S27" s="10">
        <f t="shared" si="2"/>
        <v>40681.208333333336</v>
      </c>
      <c r="T27" s="10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 s="13">
        <f t="shared" si="1"/>
        <v>35.01</v>
      </c>
      <c r="Q28" t="str" cm="1">
        <f t="array" ref="Q28:R28">_xlfn.TEXTSPLIT(N28, "/")</f>
        <v>theater</v>
      </c>
      <c r="R28" t="str">
        <v>plays</v>
      </c>
      <c r="S28" s="10">
        <f t="shared" si="2"/>
        <v>43312.208333333328</v>
      </c>
      <c r="T28" s="10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 s="13">
        <f t="shared" si="1"/>
        <v>106.6</v>
      </c>
      <c r="Q29" t="str" cm="1">
        <f t="array" ref="Q29:R29">_xlfn.TEXTSPLIT(N29, "/")</f>
        <v>music</v>
      </c>
      <c r="R29" t="str">
        <v>rock</v>
      </c>
      <c r="S29" s="10">
        <f t="shared" si="2"/>
        <v>42280.208333333328</v>
      </c>
      <c r="T29" s="10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 s="13">
        <f t="shared" si="1"/>
        <v>62</v>
      </c>
      <c r="Q30" t="str" cm="1">
        <f t="array" ref="Q30:R30">_xlfn.TEXTSPLIT(N30, "/")</f>
        <v>theater</v>
      </c>
      <c r="R30" t="str">
        <v>plays</v>
      </c>
      <c r="S30" s="10">
        <f t="shared" si="2"/>
        <v>40218.25</v>
      </c>
      <c r="T30" s="10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 s="13">
        <f t="shared" si="1"/>
        <v>94</v>
      </c>
      <c r="Q31" t="str" cm="1">
        <f t="array" ref="Q31:R31">_xlfn.TEXTSPLIT(N31, "/")</f>
        <v>film &amp; video</v>
      </c>
      <c r="R31" t="str">
        <v>shorts</v>
      </c>
      <c r="S31" s="10">
        <f t="shared" si="2"/>
        <v>43301.208333333328</v>
      </c>
      <c r="T31" s="10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 s="13">
        <f t="shared" si="1"/>
        <v>112.05</v>
      </c>
      <c r="Q32" t="str" cm="1">
        <f t="array" ref="Q32:R32">_xlfn.TEXTSPLIT(N32, "/")</f>
        <v>film &amp; video</v>
      </c>
      <c r="R32" t="str">
        <v>animation</v>
      </c>
      <c r="S32" s="10">
        <f t="shared" si="2"/>
        <v>43609.208333333328</v>
      </c>
      <c r="T32" s="10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 s="13">
        <f t="shared" si="1"/>
        <v>48.01</v>
      </c>
      <c r="Q33" t="str" cm="1">
        <f t="array" ref="Q33:R33">_xlfn.TEXTSPLIT(N33, "/")</f>
        <v>games</v>
      </c>
      <c r="R33" t="str">
        <v>video games</v>
      </c>
      <c r="S33" s="10">
        <f t="shared" si="2"/>
        <v>42374.25</v>
      </c>
      <c r="T33" s="10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 s="13">
        <f t="shared" si="1"/>
        <v>38</v>
      </c>
      <c r="Q34" t="str" cm="1">
        <f t="array" ref="Q34:R34">_xlfn.TEXTSPLIT(N34, "/")</f>
        <v>film &amp; video</v>
      </c>
      <c r="R34" t="str">
        <v>documentary</v>
      </c>
      <c r="S34" s="10">
        <f t="shared" si="2"/>
        <v>43110.25</v>
      </c>
      <c r="T34" s="10">
        <f t="shared" si="3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 s="13">
        <f t="shared" si="1"/>
        <v>35</v>
      </c>
      <c r="Q35" t="str" cm="1">
        <f t="array" ref="Q35:R35">_xlfn.TEXTSPLIT(N35, "/")</f>
        <v>theater</v>
      </c>
      <c r="R35" t="str">
        <v>plays</v>
      </c>
      <c r="S35" s="10">
        <f t="shared" si="2"/>
        <v>41917.208333333336</v>
      </c>
      <c r="T35" s="10">
        <f t="shared" si="3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 s="13">
        <f t="shared" si="1"/>
        <v>85</v>
      </c>
      <c r="Q36" t="str" cm="1">
        <f t="array" ref="Q36:R36">_xlfn.TEXTSPLIT(N36, "/")</f>
        <v>film &amp; video</v>
      </c>
      <c r="R36" t="str">
        <v>documentary</v>
      </c>
      <c r="S36" s="10">
        <f t="shared" si="2"/>
        <v>42817.208333333328</v>
      </c>
      <c r="T36" s="10">
        <f t="shared" si="3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 s="13">
        <f t="shared" si="1"/>
        <v>95.99</v>
      </c>
      <c r="Q37" t="str" cm="1">
        <f t="array" ref="Q37:R37">_xlfn.TEXTSPLIT(N37, "/")</f>
        <v>film &amp; video</v>
      </c>
      <c r="R37" t="str">
        <v>drama</v>
      </c>
      <c r="S37" s="10">
        <f t="shared" si="2"/>
        <v>43484.25</v>
      </c>
      <c r="T37" s="10">
        <f t="shared" si="3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 s="13">
        <f t="shared" si="1"/>
        <v>68.81</v>
      </c>
      <c r="Q38" t="str" cm="1">
        <f t="array" ref="Q38:R38">_xlfn.TEXTSPLIT(N38, "/")</f>
        <v>theater</v>
      </c>
      <c r="R38" t="str">
        <v>plays</v>
      </c>
      <c r="S38" s="10">
        <f t="shared" si="2"/>
        <v>40600.25</v>
      </c>
      <c r="T38" s="10">
        <f t="shared" si="3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 s="13">
        <f t="shared" si="1"/>
        <v>105.97</v>
      </c>
      <c r="Q39" t="str" cm="1">
        <f t="array" ref="Q39:R39">_xlfn.TEXTSPLIT(N39, "/")</f>
        <v>publishing</v>
      </c>
      <c r="R39" t="str">
        <v>fiction</v>
      </c>
      <c r="S39" s="10">
        <f t="shared" si="2"/>
        <v>43744.208333333328</v>
      </c>
      <c r="T39" s="10">
        <f t="shared" si="3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 s="13">
        <f t="shared" si="1"/>
        <v>75.260000000000005</v>
      </c>
      <c r="Q40" t="str" cm="1">
        <f t="array" ref="Q40:R40">_xlfn.TEXTSPLIT(N40, "/")</f>
        <v>photography</v>
      </c>
      <c r="R40" t="str">
        <v>photography books</v>
      </c>
      <c r="S40" s="10">
        <f t="shared" si="2"/>
        <v>40469.208333333336</v>
      </c>
      <c r="T40" s="10">
        <f t="shared" si="3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 s="13">
        <f t="shared" si="1"/>
        <v>57.13</v>
      </c>
      <c r="Q41" t="str" cm="1">
        <f t="array" ref="Q41:R41">_xlfn.TEXTSPLIT(N41, "/")</f>
        <v>theater</v>
      </c>
      <c r="R41" t="str">
        <v>plays</v>
      </c>
      <c r="S41" s="10">
        <f t="shared" si="2"/>
        <v>41330.25</v>
      </c>
      <c r="T41" s="10">
        <f t="shared" si="3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 s="13">
        <f t="shared" si="1"/>
        <v>75.14</v>
      </c>
      <c r="Q42" t="str" cm="1">
        <f t="array" ref="Q42:R42">_xlfn.TEXTSPLIT(N42, "/")</f>
        <v>technology</v>
      </c>
      <c r="R42" t="str">
        <v>wearables</v>
      </c>
      <c r="S42" s="10">
        <f t="shared" si="2"/>
        <v>40334.208333333336</v>
      </c>
      <c r="T42" s="10">
        <f t="shared" si="3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 s="13">
        <f t="shared" si="1"/>
        <v>107.42</v>
      </c>
      <c r="Q43" t="str" cm="1">
        <f t="array" ref="Q43:R43">_xlfn.TEXTSPLIT(N43, "/")</f>
        <v>music</v>
      </c>
      <c r="R43" t="str">
        <v>rock</v>
      </c>
      <c r="S43" s="10">
        <f t="shared" si="2"/>
        <v>41156.208333333336</v>
      </c>
      <c r="T43" s="10">
        <f t="shared" si="3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 s="13">
        <f t="shared" si="1"/>
        <v>36</v>
      </c>
      <c r="Q44" t="str" cm="1">
        <f t="array" ref="Q44:R44">_xlfn.TEXTSPLIT(N44, "/")</f>
        <v>food</v>
      </c>
      <c r="R44" t="str">
        <v>food trucks</v>
      </c>
      <c r="S44" s="10">
        <f t="shared" si="2"/>
        <v>40728.208333333336</v>
      </c>
      <c r="T44" s="10">
        <f t="shared" si="3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 s="13">
        <f t="shared" si="1"/>
        <v>27</v>
      </c>
      <c r="Q45" t="str" cm="1">
        <f t="array" ref="Q45:R45">_xlfn.TEXTSPLIT(N45, "/")</f>
        <v>publishing</v>
      </c>
      <c r="R45" t="str">
        <v>radio &amp; podcasts</v>
      </c>
      <c r="S45" s="10">
        <f t="shared" si="2"/>
        <v>41844.208333333336</v>
      </c>
      <c r="T45" s="10">
        <f t="shared" si="3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 s="13">
        <f t="shared" si="1"/>
        <v>107.56</v>
      </c>
      <c r="Q46" t="str" cm="1">
        <f t="array" ref="Q46:R46">_xlfn.TEXTSPLIT(N46, "/")</f>
        <v>publishing</v>
      </c>
      <c r="R46" t="str">
        <v>fiction</v>
      </c>
      <c r="S46" s="10">
        <f t="shared" si="2"/>
        <v>43541.208333333328</v>
      </c>
      <c r="T46" s="10">
        <f t="shared" si="3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 s="13">
        <f t="shared" si="1"/>
        <v>94.38</v>
      </c>
      <c r="Q47" t="str" cm="1">
        <f t="array" ref="Q47:R47">_xlfn.TEXTSPLIT(N47, "/")</f>
        <v>theater</v>
      </c>
      <c r="R47" t="str">
        <v>plays</v>
      </c>
      <c r="S47" s="10">
        <f t="shared" si="2"/>
        <v>42676.208333333328</v>
      </c>
      <c r="T47" s="10">
        <f t="shared" si="3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 s="13">
        <f t="shared" si="1"/>
        <v>46.16</v>
      </c>
      <c r="Q48" t="str" cm="1">
        <f t="array" ref="Q48:R48">_xlfn.TEXTSPLIT(N48, "/")</f>
        <v>music</v>
      </c>
      <c r="R48" t="str">
        <v>rock</v>
      </c>
      <c r="S48" s="10">
        <f t="shared" si="2"/>
        <v>40367.208333333336</v>
      </c>
      <c r="T48" s="10">
        <f t="shared" si="3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 s="13">
        <f t="shared" si="1"/>
        <v>47.85</v>
      </c>
      <c r="Q49" t="str" cm="1">
        <f t="array" ref="Q49:R49">_xlfn.TEXTSPLIT(N49, "/")</f>
        <v>theater</v>
      </c>
      <c r="R49" t="str">
        <v>plays</v>
      </c>
      <c r="S49" s="10">
        <f t="shared" si="2"/>
        <v>41727.208333333336</v>
      </c>
      <c r="T49" s="10">
        <f t="shared" si="3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 s="13">
        <f t="shared" si="1"/>
        <v>53.01</v>
      </c>
      <c r="Q50" t="str" cm="1">
        <f t="array" ref="Q50:R50">_xlfn.TEXTSPLIT(N50, "/")</f>
        <v>theater</v>
      </c>
      <c r="R50" t="str">
        <v>plays</v>
      </c>
      <c r="S50" s="10">
        <f t="shared" si="2"/>
        <v>42180.208333333328</v>
      </c>
      <c r="T50" s="10">
        <f t="shared" si="3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 s="13">
        <f t="shared" si="1"/>
        <v>45.06</v>
      </c>
      <c r="Q51" t="str" cm="1">
        <f t="array" ref="Q51:R51">_xlfn.TEXTSPLIT(N51, "/")</f>
        <v>music</v>
      </c>
      <c r="R51" t="str">
        <v>rock</v>
      </c>
      <c r="S51" s="10">
        <f t="shared" si="2"/>
        <v>43758.208333333328</v>
      </c>
      <c r="T51" s="10">
        <f t="shared" si="3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 s="13">
        <f t="shared" si="1"/>
        <v>2</v>
      </c>
      <c r="Q52" t="str" cm="1">
        <f t="array" ref="Q52:R52">_xlfn.TEXTSPLIT(N52, "/")</f>
        <v>music</v>
      </c>
      <c r="R52" t="str">
        <v>metal</v>
      </c>
      <c r="S52" s="10">
        <f t="shared" si="2"/>
        <v>41487.208333333336</v>
      </c>
      <c r="T52" s="10">
        <f t="shared" si="3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 s="13">
        <f t="shared" si="1"/>
        <v>99.01</v>
      </c>
      <c r="Q53" t="str" cm="1">
        <f t="array" ref="Q53:R53">_xlfn.TEXTSPLIT(N53, "/")</f>
        <v>technology</v>
      </c>
      <c r="R53" t="str">
        <v>wearables</v>
      </c>
      <c r="S53" s="10">
        <f t="shared" si="2"/>
        <v>40995.208333333336</v>
      </c>
      <c r="T53" s="10">
        <f t="shared" si="3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 s="13">
        <f t="shared" si="1"/>
        <v>32.79</v>
      </c>
      <c r="Q54" t="str" cm="1">
        <f t="array" ref="Q54:R54">_xlfn.TEXTSPLIT(N54, "/")</f>
        <v>theater</v>
      </c>
      <c r="R54" t="str">
        <v>plays</v>
      </c>
      <c r="S54" s="10">
        <f t="shared" si="2"/>
        <v>40436.208333333336</v>
      </c>
      <c r="T54" s="10">
        <f t="shared" si="3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 s="13">
        <f t="shared" si="1"/>
        <v>59.12</v>
      </c>
      <c r="Q55" t="str" cm="1">
        <f t="array" ref="Q55:R55">_xlfn.TEXTSPLIT(N55, "/")</f>
        <v>film &amp; video</v>
      </c>
      <c r="R55" t="str">
        <v>drama</v>
      </c>
      <c r="S55" s="10">
        <f t="shared" si="2"/>
        <v>41779.208333333336</v>
      </c>
      <c r="T55" s="10">
        <f t="shared" si="3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 s="13">
        <f t="shared" si="1"/>
        <v>44.93</v>
      </c>
      <c r="Q56" t="str" cm="1">
        <f t="array" ref="Q56:R56">_xlfn.TEXTSPLIT(N56, "/")</f>
        <v>technology</v>
      </c>
      <c r="R56" t="str">
        <v>wearables</v>
      </c>
      <c r="S56" s="10">
        <f t="shared" si="2"/>
        <v>43170.25</v>
      </c>
      <c r="T56" s="10">
        <f t="shared" si="3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 s="13">
        <f t="shared" si="1"/>
        <v>89.66</v>
      </c>
      <c r="Q57" t="str" cm="1">
        <f t="array" ref="Q57:R57">_xlfn.TEXTSPLIT(N57, "/")</f>
        <v>music</v>
      </c>
      <c r="R57" t="str">
        <v>jazz</v>
      </c>
      <c r="S57" s="10">
        <f t="shared" si="2"/>
        <v>43311.208333333328</v>
      </c>
      <c r="T57" s="10">
        <f t="shared" si="3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 s="13">
        <f t="shared" si="1"/>
        <v>70.08</v>
      </c>
      <c r="Q58" t="str" cm="1">
        <f t="array" ref="Q58:R58">_xlfn.TEXTSPLIT(N58, "/")</f>
        <v>technology</v>
      </c>
      <c r="R58" t="str">
        <v>wearables</v>
      </c>
      <c r="S58" s="10">
        <f t="shared" si="2"/>
        <v>42014.25</v>
      </c>
      <c r="T58" s="10">
        <f t="shared" si="3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 s="13">
        <f t="shared" si="1"/>
        <v>31.06</v>
      </c>
      <c r="Q59" t="str" cm="1">
        <f t="array" ref="Q59:R59">_xlfn.TEXTSPLIT(N59, "/")</f>
        <v>games</v>
      </c>
      <c r="R59" t="str">
        <v>video games</v>
      </c>
      <c r="S59" s="10">
        <f t="shared" si="2"/>
        <v>42979.208333333328</v>
      </c>
      <c r="T59" s="10">
        <f t="shared" si="3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 s="13">
        <f t="shared" si="1"/>
        <v>29.06</v>
      </c>
      <c r="Q60" t="str" cm="1">
        <f t="array" ref="Q60:R60">_xlfn.TEXTSPLIT(N60, "/")</f>
        <v>theater</v>
      </c>
      <c r="R60" t="str">
        <v>plays</v>
      </c>
      <c r="S60" s="10">
        <f t="shared" si="2"/>
        <v>42268.208333333328</v>
      </c>
      <c r="T60" s="10">
        <f t="shared" si="3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 s="13">
        <f t="shared" si="1"/>
        <v>30.09</v>
      </c>
      <c r="Q61" t="str" cm="1">
        <f t="array" ref="Q61:R61">_xlfn.TEXTSPLIT(N61, "/")</f>
        <v>theater</v>
      </c>
      <c r="R61" t="str">
        <v>plays</v>
      </c>
      <c r="S61" s="10">
        <f t="shared" si="2"/>
        <v>42898.208333333328</v>
      </c>
      <c r="T61" s="10">
        <f t="shared" si="3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 s="13">
        <f t="shared" si="1"/>
        <v>85</v>
      </c>
      <c r="Q62" t="str" cm="1">
        <f t="array" ref="Q62:R62">_xlfn.TEXTSPLIT(N62, "/")</f>
        <v>theater</v>
      </c>
      <c r="R62" t="str">
        <v>plays</v>
      </c>
      <c r="S62" s="10">
        <f t="shared" si="2"/>
        <v>41107.208333333336</v>
      </c>
      <c r="T62" s="10">
        <f t="shared" si="3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 s="13">
        <f t="shared" si="1"/>
        <v>82</v>
      </c>
      <c r="Q63" t="str" cm="1">
        <f t="array" ref="Q63:R63">_xlfn.TEXTSPLIT(N63, "/")</f>
        <v>theater</v>
      </c>
      <c r="R63" t="str">
        <v>plays</v>
      </c>
      <c r="S63" s="10">
        <f t="shared" si="2"/>
        <v>40595.25</v>
      </c>
      <c r="T63" s="10">
        <f t="shared" si="3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 s="13">
        <f t="shared" si="1"/>
        <v>58.04</v>
      </c>
      <c r="Q64" t="str" cm="1">
        <f t="array" ref="Q64:R64">_xlfn.TEXTSPLIT(N64, "/")</f>
        <v>technology</v>
      </c>
      <c r="R64" t="str">
        <v>web</v>
      </c>
      <c r="S64" s="10">
        <f t="shared" si="2"/>
        <v>42160.208333333328</v>
      </c>
      <c r="T64" s="10">
        <f t="shared" si="3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 s="13">
        <f t="shared" si="1"/>
        <v>111.4</v>
      </c>
      <c r="Q65" t="str" cm="1">
        <f t="array" ref="Q65:R65">_xlfn.TEXTSPLIT(N65, "/")</f>
        <v>theater</v>
      </c>
      <c r="R65" t="str">
        <v>plays</v>
      </c>
      <c r="S65" s="10">
        <f t="shared" si="2"/>
        <v>42853.208333333328</v>
      </c>
      <c r="T65" s="10">
        <f t="shared" si="3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 s="13">
        <f t="shared" si="1"/>
        <v>71.95</v>
      </c>
      <c r="Q66" t="str" cm="1">
        <f t="array" ref="Q66:R66">_xlfn.TEXTSPLIT(N66, "/")</f>
        <v>technology</v>
      </c>
      <c r="R66" t="str">
        <v>web</v>
      </c>
      <c r="S66" s="10">
        <f t="shared" si="2"/>
        <v>43283.208333333328</v>
      </c>
      <c r="T66" s="10">
        <f t="shared" si="3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 s="13">
        <f t="shared" ref="P67:P130" si="5">IF(E67=0,"0",ROUND(E67/G67,2))</f>
        <v>61.04</v>
      </c>
      <c r="Q67" t="str" cm="1">
        <f t="array" ref="Q67:R67">_xlfn.TEXTSPLIT(N67, "/")</f>
        <v>theater</v>
      </c>
      <c r="R67" t="str">
        <v>plays</v>
      </c>
      <c r="S67" s="10">
        <f t="shared" ref="S67:S130" si="6">(((J67/60)/60)/24)+DATE(1970,1,1)</f>
        <v>40570.25</v>
      </c>
      <c r="T67" s="10">
        <f t="shared" ref="T67:T130" si="7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 s="13">
        <f t="shared" si="5"/>
        <v>108.92</v>
      </c>
      <c r="Q68" t="str" cm="1">
        <f t="array" ref="Q68:R68">_xlfn.TEXTSPLIT(N68, "/")</f>
        <v>theater</v>
      </c>
      <c r="R68" t="str">
        <v>plays</v>
      </c>
      <c r="S68" s="10">
        <f t="shared" si="6"/>
        <v>42102.208333333328</v>
      </c>
      <c r="T68" s="10">
        <f t="shared" si="7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 s="13">
        <f t="shared" si="5"/>
        <v>29</v>
      </c>
      <c r="Q69" t="str" cm="1">
        <f t="array" ref="Q69:R69">_xlfn.TEXTSPLIT(N69, "/")</f>
        <v>technology</v>
      </c>
      <c r="R69" t="str">
        <v>wearables</v>
      </c>
      <c r="S69" s="10">
        <f t="shared" si="6"/>
        <v>40203.25</v>
      </c>
      <c r="T69" s="10">
        <f t="shared" si="7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 s="13">
        <f t="shared" si="5"/>
        <v>58.98</v>
      </c>
      <c r="Q70" t="str" cm="1">
        <f t="array" ref="Q70:R70">_xlfn.TEXTSPLIT(N70, "/")</f>
        <v>theater</v>
      </c>
      <c r="R70" t="str">
        <v>plays</v>
      </c>
      <c r="S70" s="10">
        <f t="shared" si="6"/>
        <v>42943.208333333328</v>
      </c>
      <c r="T70" s="10">
        <f t="shared" si="7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 s="13">
        <f t="shared" si="5"/>
        <v>111.82</v>
      </c>
      <c r="Q71" t="str" cm="1">
        <f t="array" ref="Q71:R71">_xlfn.TEXTSPLIT(N71, "/")</f>
        <v>theater</v>
      </c>
      <c r="R71" t="str">
        <v>plays</v>
      </c>
      <c r="S71" s="10">
        <f t="shared" si="6"/>
        <v>40531.25</v>
      </c>
      <c r="T71" s="10">
        <f t="shared" si="7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 s="13">
        <f t="shared" si="5"/>
        <v>64</v>
      </c>
      <c r="Q72" t="str" cm="1">
        <f t="array" ref="Q72:R72">_xlfn.TEXTSPLIT(N72, "/")</f>
        <v>theater</v>
      </c>
      <c r="R72" t="str">
        <v>plays</v>
      </c>
      <c r="S72" s="10">
        <f t="shared" si="6"/>
        <v>40484.208333333336</v>
      </c>
      <c r="T72" s="10">
        <f t="shared" si="7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 s="13">
        <f t="shared" si="5"/>
        <v>85.32</v>
      </c>
      <c r="Q73" t="str" cm="1">
        <f t="array" ref="Q73:R73">_xlfn.TEXTSPLIT(N73, "/")</f>
        <v>theater</v>
      </c>
      <c r="R73" t="str">
        <v>plays</v>
      </c>
      <c r="S73" s="10">
        <f t="shared" si="6"/>
        <v>43799.25</v>
      </c>
      <c r="T73" s="10">
        <f t="shared" si="7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 s="13">
        <f t="shared" si="5"/>
        <v>74.48</v>
      </c>
      <c r="Q74" t="str" cm="1">
        <f t="array" ref="Q74:R74">_xlfn.TEXTSPLIT(N74, "/")</f>
        <v>film &amp; video</v>
      </c>
      <c r="R74" t="str">
        <v>animation</v>
      </c>
      <c r="S74" s="10">
        <f t="shared" si="6"/>
        <v>42186.208333333328</v>
      </c>
      <c r="T74" s="10">
        <f t="shared" si="7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 s="13">
        <f t="shared" si="5"/>
        <v>105.15</v>
      </c>
      <c r="Q75" t="str" cm="1">
        <f t="array" ref="Q75:R75">_xlfn.TEXTSPLIT(N75, "/")</f>
        <v>music</v>
      </c>
      <c r="R75" t="str">
        <v>jazz</v>
      </c>
      <c r="S75" s="10">
        <f t="shared" si="6"/>
        <v>42701.25</v>
      </c>
      <c r="T75" s="10">
        <f t="shared" si="7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 s="13">
        <f t="shared" si="5"/>
        <v>56.19</v>
      </c>
      <c r="Q76" t="str" cm="1">
        <f t="array" ref="Q76:R76">_xlfn.TEXTSPLIT(N76, "/")</f>
        <v>music</v>
      </c>
      <c r="R76" t="str">
        <v>metal</v>
      </c>
      <c r="S76" s="10">
        <f t="shared" si="6"/>
        <v>42456.208333333328</v>
      </c>
      <c r="T76" s="10">
        <f t="shared" si="7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 s="13">
        <f t="shared" si="5"/>
        <v>85.92</v>
      </c>
      <c r="Q77" t="str" cm="1">
        <f t="array" ref="Q77:R77">_xlfn.TEXTSPLIT(N77, "/")</f>
        <v>photography</v>
      </c>
      <c r="R77" t="str">
        <v>photography books</v>
      </c>
      <c r="S77" s="10">
        <f t="shared" si="6"/>
        <v>43296.208333333328</v>
      </c>
      <c r="T77" s="10">
        <f t="shared" si="7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 s="13">
        <f t="shared" si="5"/>
        <v>57</v>
      </c>
      <c r="Q78" t="str" cm="1">
        <f t="array" ref="Q78:R78">_xlfn.TEXTSPLIT(N78, "/")</f>
        <v>theater</v>
      </c>
      <c r="R78" t="str">
        <v>plays</v>
      </c>
      <c r="S78" s="10">
        <f t="shared" si="6"/>
        <v>42027.25</v>
      </c>
      <c r="T78" s="10">
        <f t="shared" si="7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 s="13">
        <f t="shared" si="5"/>
        <v>79.64</v>
      </c>
      <c r="Q79" t="str" cm="1">
        <f t="array" ref="Q79:R79">_xlfn.TEXTSPLIT(N79, "/")</f>
        <v>film &amp; video</v>
      </c>
      <c r="R79" t="str">
        <v>animation</v>
      </c>
      <c r="S79" s="10">
        <f t="shared" si="6"/>
        <v>40448.208333333336</v>
      </c>
      <c r="T79" s="10">
        <f t="shared" si="7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 s="13">
        <f t="shared" si="5"/>
        <v>41.02</v>
      </c>
      <c r="Q80" t="str" cm="1">
        <f t="array" ref="Q80:R80">_xlfn.TEXTSPLIT(N80, "/")</f>
        <v>publishing</v>
      </c>
      <c r="R80" t="str">
        <v>translations</v>
      </c>
      <c r="S80" s="10">
        <f t="shared" si="6"/>
        <v>43206.208333333328</v>
      </c>
      <c r="T80" s="10">
        <f t="shared" si="7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 s="13">
        <f t="shared" si="5"/>
        <v>48</v>
      </c>
      <c r="Q81" t="str" cm="1">
        <f t="array" ref="Q81:R81">_xlfn.TEXTSPLIT(N81, "/")</f>
        <v>theater</v>
      </c>
      <c r="R81" t="str">
        <v>plays</v>
      </c>
      <c r="S81" s="10">
        <f t="shared" si="6"/>
        <v>43267.208333333328</v>
      </c>
      <c r="T81" s="10">
        <f t="shared" si="7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 s="13">
        <f t="shared" si="5"/>
        <v>55.21</v>
      </c>
      <c r="Q82" t="str" cm="1">
        <f t="array" ref="Q82:R82">_xlfn.TEXTSPLIT(N82, "/")</f>
        <v>games</v>
      </c>
      <c r="R82" t="str">
        <v>video games</v>
      </c>
      <c r="S82" s="10">
        <f t="shared" si="6"/>
        <v>42976.208333333328</v>
      </c>
      <c r="T82" s="10">
        <f t="shared" si="7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 s="13">
        <f t="shared" si="5"/>
        <v>92.11</v>
      </c>
      <c r="Q83" t="str" cm="1">
        <f t="array" ref="Q83:R83">_xlfn.TEXTSPLIT(N83, "/")</f>
        <v>music</v>
      </c>
      <c r="R83" t="str">
        <v>rock</v>
      </c>
      <c r="S83" s="10">
        <f t="shared" si="6"/>
        <v>43062.25</v>
      </c>
      <c r="T83" s="10">
        <f t="shared" si="7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 s="13">
        <f t="shared" si="5"/>
        <v>83.18</v>
      </c>
      <c r="Q84" t="str" cm="1">
        <f t="array" ref="Q84:R84">_xlfn.TEXTSPLIT(N84, "/")</f>
        <v>games</v>
      </c>
      <c r="R84" t="str">
        <v>video games</v>
      </c>
      <c r="S84" s="10">
        <f t="shared" si="6"/>
        <v>43482.25</v>
      </c>
      <c r="T84" s="10">
        <f t="shared" si="7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 s="13">
        <f t="shared" si="5"/>
        <v>40</v>
      </c>
      <c r="Q85" t="str" cm="1">
        <f t="array" ref="Q85:R85">_xlfn.TEXTSPLIT(N85, "/")</f>
        <v>music</v>
      </c>
      <c r="R85" t="str">
        <v>electric music</v>
      </c>
      <c r="S85" s="10">
        <f t="shared" si="6"/>
        <v>42579.208333333328</v>
      </c>
      <c r="T85" s="10">
        <f t="shared" si="7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 s="13">
        <f t="shared" si="5"/>
        <v>111.13</v>
      </c>
      <c r="Q86" t="str" cm="1">
        <f t="array" ref="Q86:R86">_xlfn.TEXTSPLIT(N86, "/")</f>
        <v>technology</v>
      </c>
      <c r="R86" t="str">
        <v>wearables</v>
      </c>
      <c r="S86" s="10">
        <f t="shared" si="6"/>
        <v>41118.208333333336</v>
      </c>
      <c r="T86" s="10">
        <f t="shared" si="7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 s="13">
        <f t="shared" si="5"/>
        <v>90.56</v>
      </c>
      <c r="Q87" t="str" cm="1">
        <f t="array" ref="Q87:R87">_xlfn.TEXTSPLIT(N87, "/")</f>
        <v>music</v>
      </c>
      <c r="R87" t="str">
        <v>indie rock</v>
      </c>
      <c r="S87" s="10">
        <f t="shared" si="6"/>
        <v>40797.208333333336</v>
      </c>
      <c r="T87" s="10">
        <f t="shared" si="7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 s="13">
        <f t="shared" si="5"/>
        <v>61.11</v>
      </c>
      <c r="Q88" t="str" cm="1">
        <f t="array" ref="Q88:R88">_xlfn.TEXTSPLIT(N88, "/")</f>
        <v>theater</v>
      </c>
      <c r="R88" t="str">
        <v>plays</v>
      </c>
      <c r="S88" s="10">
        <f t="shared" si="6"/>
        <v>42128.208333333328</v>
      </c>
      <c r="T88" s="10">
        <f t="shared" si="7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 s="13">
        <f t="shared" si="5"/>
        <v>83.02</v>
      </c>
      <c r="Q89" t="str" cm="1">
        <f t="array" ref="Q89:R89">_xlfn.TEXTSPLIT(N89, "/")</f>
        <v>music</v>
      </c>
      <c r="R89" t="str">
        <v>rock</v>
      </c>
      <c r="S89" s="10">
        <f t="shared" si="6"/>
        <v>40610.25</v>
      </c>
      <c r="T89" s="10">
        <f t="shared" si="7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 s="13">
        <f t="shared" si="5"/>
        <v>110.76</v>
      </c>
      <c r="Q90" t="str" cm="1">
        <f t="array" ref="Q90:R90">_xlfn.TEXTSPLIT(N90, "/")</f>
        <v>publishing</v>
      </c>
      <c r="R90" t="str">
        <v>translations</v>
      </c>
      <c r="S90" s="10">
        <f t="shared" si="6"/>
        <v>42110.208333333328</v>
      </c>
      <c r="T90" s="10">
        <f t="shared" si="7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 s="13">
        <f t="shared" si="5"/>
        <v>89.46</v>
      </c>
      <c r="Q91" t="str" cm="1">
        <f t="array" ref="Q91:R91">_xlfn.TEXTSPLIT(N91, "/")</f>
        <v>theater</v>
      </c>
      <c r="R91" t="str">
        <v>plays</v>
      </c>
      <c r="S91" s="10">
        <f t="shared" si="6"/>
        <v>40283.208333333336</v>
      </c>
      <c r="T91" s="10">
        <f t="shared" si="7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 s="13">
        <f t="shared" si="5"/>
        <v>57.85</v>
      </c>
      <c r="Q92" t="str" cm="1">
        <f t="array" ref="Q92:R92">_xlfn.TEXTSPLIT(N92, "/")</f>
        <v>theater</v>
      </c>
      <c r="R92" t="str">
        <v>plays</v>
      </c>
      <c r="S92" s="10">
        <f t="shared" si="6"/>
        <v>42425.25</v>
      </c>
      <c r="T92" s="10">
        <f t="shared" si="7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 s="13">
        <f t="shared" si="5"/>
        <v>110</v>
      </c>
      <c r="Q93" t="str" cm="1">
        <f t="array" ref="Q93:R93">_xlfn.TEXTSPLIT(N93, "/")</f>
        <v>publishing</v>
      </c>
      <c r="R93" t="str">
        <v>translations</v>
      </c>
      <c r="S93" s="10">
        <f t="shared" si="6"/>
        <v>42588.208333333328</v>
      </c>
      <c r="T93" s="10">
        <f t="shared" si="7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 s="13">
        <f t="shared" si="5"/>
        <v>103.97</v>
      </c>
      <c r="Q94" t="str" cm="1">
        <f t="array" ref="Q94:R94">_xlfn.TEXTSPLIT(N94, "/")</f>
        <v>games</v>
      </c>
      <c r="R94" t="str">
        <v>video games</v>
      </c>
      <c r="S94" s="10">
        <f t="shared" si="6"/>
        <v>40352.208333333336</v>
      </c>
      <c r="T94" s="10">
        <f t="shared" si="7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 s="13">
        <f t="shared" si="5"/>
        <v>108</v>
      </c>
      <c r="Q95" t="str" cm="1">
        <f t="array" ref="Q95:R95">_xlfn.TEXTSPLIT(N95, "/")</f>
        <v>theater</v>
      </c>
      <c r="R95" t="str">
        <v>plays</v>
      </c>
      <c r="S95" s="10">
        <f t="shared" si="6"/>
        <v>41202.208333333336</v>
      </c>
      <c r="T95" s="10">
        <f t="shared" si="7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 s="13">
        <f t="shared" si="5"/>
        <v>48.93</v>
      </c>
      <c r="Q96" t="str" cm="1">
        <f t="array" ref="Q96:R96">_xlfn.TEXTSPLIT(N96, "/")</f>
        <v>technology</v>
      </c>
      <c r="R96" t="str">
        <v>web</v>
      </c>
      <c r="S96" s="10">
        <f t="shared" si="6"/>
        <v>43562.208333333328</v>
      </c>
      <c r="T96" s="10">
        <f t="shared" si="7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 s="13">
        <f t="shared" si="5"/>
        <v>37.67</v>
      </c>
      <c r="Q97" t="str" cm="1">
        <f t="array" ref="Q97:R97">_xlfn.TEXTSPLIT(N97, "/")</f>
        <v>film &amp; video</v>
      </c>
      <c r="R97" t="str">
        <v>documentary</v>
      </c>
      <c r="S97" s="10">
        <f t="shared" si="6"/>
        <v>43752.208333333328</v>
      </c>
      <c r="T97" s="10">
        <f t="shared" si="7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 s="13">
        <f t="shared" si="5"/>
        <v>65</v>
      </c>
      <c r="Q98" t="str" cm="1">
        <f t="array" ref="Q98:R98">_xlfn.TEXTSPLIT(N98, "/")</f>
        <v>theater</v>
      </c>
      <c r="R98" t="str">
        <v>plays</v>
      </c>
      <c r="S98" s="10">
        <f t="shared" si="6"/>
        <v>40612.25</v>
      </c>
      <c r="T98" s="10">
        <f t="shared" si="7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 s="13">
        <f t="shared" si="5"/>
        <v>106.61</v>
      </c>
      <c r="Q99" t="str" cm="1">
        <f t="array" ref="Q99:R99">_xlfn.TEXTSPLIT(N99, "/")</f>
        <v>food</v>
      </c>
      <c r="R99" t="str">
        <v>food trucks</v>
      </c>
      <c r="S99" s="10">
        <f t="shared" si="6"/>
        <v>42180.208333333328</v>
      </c>
      <c r="T99" s="10">
        <f t="shared" si="7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 s="13">
        <f t="shared" si="5"/>
        <v>27.01</v>
      </c>
      <c r="Q100" t="str" cm="1">
        <f t="array" ref="Q100:R100">_xlfn.TEXTSPLIT(N100, "/")</f>
        <v>games</v>
      </c>
      <c r="R100" t="str">
        <v>video games</v>
      </c>
      <c r="S100" s="10">
        <f t="shared" si="6"/>
        <v>42212.208333333328</v>
      </c>
      <c r="T100" s="10">
        <f t="shared" si="7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 s="13">
        <f t="shared" si="5"/>
        <v>91.16</v>
      </c>
      <c r="Q101" t="str" cm="1">
        <f t="array" ref="Q101:R101">_xlfn.TEXTSPLIT(N101, "/")</f>
        <v>theater</v>
      </c>
      <c r="R101" t="str">
        <v>plays</v>
      </c>
      <c r="S101" s="10">
        <f t="shared" si="6"/>
        <v>41968.25</v>
      </c>
      <c r="T101" s="10">
        <f t="shared" si="7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 s="13">
        <f t="shared" si="5"/>
        <v>1</v>
      </c>
      <c r="Q102" t="str" cm="1">
        <f t="array" ref="Q102:R102">_xlfn.TEXTSPLIT(N102, "/")</f>
        <v>theater</v>
      </c>
      <c r="R102" t="str">
        <v>plays</v>
      </c>
      <c r="S102" s="10">
        <f t="shared" si="6"/>
        <v>40835.208333333336</v>
      </c>
      <c r="T102" s="10">
        <f t="shared" si="7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 s="13">
        <f t="shared" si="5"/>
        <v>56.05</v>
      </c>
      <c r="Q103" t="str" cm="1">
        <f t="array" ref="Q103:R103">_xlfn.TEXTSPLIT(N103, "/")</f>
        <v>music</v>
      </c>
      <c r="R103" t="str">
        <v>electric music</v>
      </c>
      <c r="S103" s="10">
        <f t="shared" si="6"/>
        <v>42056.25</v>
      </c>
      <c r="T103" s="10">
        <f t="shared" si="7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 s="13">
        <f t="shared" si="5"/>
        <v>31.02</v>
      </c>
      <c r="Q104" t="str" cm="1">
        <f t="array" ref="Q104:R104">_xlfn.TEXTSPLIT(N104, "/")</f>
        <v>technology</v>
      </c>
      <c r="R104" t="str">
        <v>wearables</v>
      </c>
      <c r="S104" s="10">
        <f t="shared" si="6"/>
        <v>43234.208333333328</v>
      </c>
      <c r="T104" s="10">
        <f t="shared" si="7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 s="13">
        <f t="shared" si="5"/>
        <v>66.510000000000005</v>
      </c>
      <c r="Q105" t="str" cm="1">
        <f t="array" ref="Q105:R105">_xlfn.TEXTSPLIT(N105, "/")</f>
        <v>music</v>
      </c>
      <c r="R105" t="str">
        <v>electric music</v>
      </c>
      <c r="S105" s="10">
        <f t="shared" si="6"/>
        <v>40475.208333333336</v>
      </c>
      <c r="T105" s="10">
        <f t="shared" si="7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 s="13">
        <f t="shared" si="5"/>
        <v>89.01</v>
      </c>
      <c r="Q106" t="str" cm="1">
        <f t="array" ref="Q106:R106">_xlfn.TEXTSPLIT(N106, "/")</f>
        <v>music</v>
      </c>
      <c r="R106" t="str">
        <v>indie rock</v>
      </c>
      <c r="S106" s="10">
        <f t="shared" si="6"/>
        <v>42878.208333333328</v>
      </c>
      <c r="T106" s="10">
        <f t="shared" si="7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 s="13">
        <f t="shared" si="5"/>
        <v>103.46</v>
      </c>
      <c r="Q107" t="str" cm="1">
        <f t="array" ref="Q107:R107">_xlfn.TEXTSPLIT(N107, "/")</f>
        <v>technology</v>
      </c>
      <c r="R107" t="str">
        <v>web</v>
      </c>
      <c r="S107" s="10">
        <f t="shared" si="6"/>
        <v>41366.208333333336</v>
      </c>
      <c r="T107" s="10">
        <f t="shared" si="7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 s="13">
        <f t="shared" si="5"/>
        <v>95.28</v>
      </c>
      <c r="Q108" t="str" cm="1">
        <f t="array" ref="Q108:R108">_xlfn.TEXTSPLIT(N108, "/")</f>
        <v>theater</v>
      </c>
      <c r="R108" t="str">
        <v>plays</v>
      </c>
      <c r="S108" s="10">
        <f t="shared" si="6"/>
        <v>43716.208333333328</v>
      </c>
      <c r="T108" s="10">
        <f t="shared" si="7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 s="13">
        <f t="shared" si="5"/>
        <v>75.900000000000006</v>
      </c>
      <c r="Q109" t="str" cm="1">
        <f t="array" ref="Q109:R109">_xlfn.TEXTSPLIT(N109, "/")</f>
        <v>theater</v>
      </c>
      <c r="R109" t="str">
        <v>plays</v>
      </c>
      <c r="S109" s="10">
        <f t="shared" si="6"/>
        <v>43213.208333333328</v>
      </c>
      <c r="T109" s="10">
        <f t="shared" si="7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 s="13">
        <f t="shared" si="5"/>
        <v>107.58</v>
      </c>
      <c r="Q110" t="str" cm="1">
        <f t="array" ref="Q110:R110">_xlfn.TEXTSPLIT(N110, "/")</f>
        <v>film &amp; video</v>
      </c>
      <c r="R110" t="str">
        <v>documentary</v>
      </c>
      <c r="S110" s="10">
        <f t="shared" si="6"/>
        <v>41005.208333333336</v>
      </c>
      <c r="T110" s="10">
        <f t="shared" si="7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 s="13">
        <f t="shared" si="5"/>
        <v>51.32</v>
      </c>
      <c r="Q111" t="str" cm="1">
        <f t="array" ref="Q111:R111">_xlfn.TEXTSPLIT(N111, "/")</f>
        <v>film &amp; video</v>
      </c>
      <c r="R111" t="str">
        <v>television</v>
      </c>
      <c r="S111" s="10">
        <f t="shared" si="6"/>
        <v>41651.25</v>
      </c>
      <c r="T111" s="10">
        <f t="shared" si="7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 s="13">
        <f t="shared" si="5"/>
        <v>71.98</v>
      </c>
      <c r="Q112" t="str" cm="1">
        <f t="array" ref="Q112:R112">_xlfn.TEXTSPLIT(N112, "/")</f>
        <v>food</v>
      </c>
      <c r="R112" t="str">
        <v>food trucks</v>
      </c>
      <c r="S112" s="10">
        <f t="shared" si="6"/>
        <v>43354.208333333328</v>
      </c>
      <c r="T112" s="10">
        <f t="shared" si="7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 s="13">
        <f t="shared" si="5"/>
        <v>108.95</v>
      </c>
      <c r="Q113" t="str" cm="1">
        <f t="array" ref="Q113:R113">_xlfn.TEXTSPLIT(N113, "/")</f>
        <v>publishing</v>
      </c>
      <c r="R113" t="str">
        <v>radio &amp; podcasts</v>
      </c>
      <c r="S113" s="10">
        <f t="shared" si="6"/>
        <v>41174.208333333336</v>
      </c>
      <c r="T113" s="10">
        <f t="shared" si="7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 s="13">
        <f t="shared" si="5"/>
        <v>35</v>
      </c>
      <c r="Q114" t="str" cm="1">
        <f t="array" ref="Q114:R114">_xlfn.TEXTSPLIT(N114, "/")</f>
        <v>technology</v>
      </c>
      <c r="R114" t="str">
        <v>web</v>
      </c>
      <c r="S114" s="10">
        <f t="shared" si="6"/>
        <v>41875.208333333336</v>
      </c>
      <c r="T114" s="10">
        <f t="shared" si="7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 s="13">
        <f t="shared" si="5"/>
        <v>94.94</v>
      </c>
      <c r="Q115" t="str" cm="1">
        <f t="array" ref="Q115:R115">_xlfn.TEXTSPLIT(N115, "/")</f>
        <v>food</v>
      </c>
      <c r="R115" t="str">
        <v>food trucks</v>
      </c>
      <c r="S115" s="10">
        <f t="shared" si="6"/>
        <v>42990.208333333328</v>
      </c>
      <c r="T115" s="10">
        <f t="shared" si="7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 s="13">
        <f t="shared" si="5"/>
        <v>109.65</v>
      </c>
      <c r="Q116" t="str" cm="1">
        <f t="array" ref="Q116:R116">_xlfn.TEXTSPLIT(N116, "/")</f>
        <v>technology</v>
      </c>
      <c r="R116" t="str">
        <v>wearables</v>
      </c>
      <c r="S116" s="10">
        <f t="shared" si="6"/>
        <v>43564.208333333328</v>
      </c>
      <c r="T116" s="10">
        <f t="shared" si="7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 s="13">
        <f t="shared" si="5"/>
        <v>44</v>
      </c>
      <c r="Q117" t="str" cm="1">
        <f t="array" ref="Q117:R117">_xlfn.TEXTSPLIT(N117, "/")</f>
        <v>publishing</v>
      </c>
      <c r="R117" t="str">
        <v>fiction</v>
      </c>
      <c r="S117" s="10">
        <f t="shared" si="6"/>
        <v>43056.25</v>
      </c>
      <c r="T117" s="10">
        <f t="shared" si="7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 s="13">
        <f t="shared" si="5"/>
        <v>86.79</v>
      </c>
      <c r="Q118" t="str" cm="1">
        <f t="array" ref="Q118:R118">_xlfn.TEXTSPLIT(N118, "/")</f>
        <v>theater</v>
      </c>
      <c r="R118" t="str">
        <v>plays</v>
      </c>
      <c r="S118" s="10">
        <f t="shared" si="6"/>
        <v>42265.208333333328</v>
      </c>
      <c r="T118" s="10">
        <f t="shared" si="7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 s="13">
        <f t="shared" si="5"/>
        <v>30.99</v>
      </c>
      <c r="Q119" t="str" cm="1">
        <f t="array" ref="Q119:R119">_xlfn.TEXTSPLIT(N119, "/")</f>
        <v>film &amp; video</v>
      </c>
      <c r="R119" t="str">
        <v>television</v>
      </c>
      <c r="S119" s="10">
        <f t="shared" si="6"/>
        <v>40808.208333333336</v>
      </c>
      <c r="T119" s="10">
        <f t="shared" si="7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 s="13">
        <f t="shared" si="5"/>
        <v>94.79</v>
      </c>
      <c r="Q120" t="str" cm="1">
        <f t="array" ref="Q120:R120">_xlfn.TEXTSPLIT(N120, "/")</f>
        <v>photography</v>
      </c>
      <c r="R120" t="str">
        <v>photography books</v>
      </c>
      <c r="S120" s="10">
        <f t="shared" si="6"/>
        <v>41665.25</v>
      </c>
      <c r="T120" s="10">
        <f t="shared" si="7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 s="13">
        <f t="shared" si="5"/>
        <v>69.790000000000006</v>
      </c>
      <c r="Q121" t="str" cm="1">
        <f t="array" ref="Q121:R121">_xlfn.TEXTSPLIT(N121, "/")</f>
        <v>film &amp; video</v>
      </c>
      <c r="R121" t="str">
        <v>documentary</v>
      </c>
      <c r="S121" s="10">
        <f t="shared" si="6"/>
        <v>41806.208333333336</v>
      </c>
      <c r="T121" s="10">
        <f t="shared" si="7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 s="13">
        <f t="shared" si="5"/>
        <v>63</v>
      </c>
      <c r="Q122" t="str" cm="1">
        <f t="array" ref="Q122:R122">_xlfn.TEXTSPLIT(N122, "/")</f>
        <v>games</v>
      </c>
      <c r="R122" t="str">
        <v>mobile games</v>
      </c>
      <c r="S122" s="10">
        <f t="shared" si="6"/>
        <v>42111.208333333328</v>
      </c>
      <c r="T122" s="10">
        <f t="shared" si="7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 s="13">
        <f t="shared" si="5"/>
        <v>110.03</v>
      </c>
      <c r="Q123" t="str" cm="1">
        <f t="array" ref="Q123:R123">_xlfn.TEXTSPLIT(N123, "/")</f>
        <v>games</v>
      </c>
      <c r="R123" t="str">
        <v>video games</v>
      </c>
      <c r="S123" s="10">
        <f t="shared" si="6"/>
        <v>41917.208333333336</v>
      </c>
      <c r="T123" s="10">
        <f t="shared" si="7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 s="13">
        <f t="shared" si="5"/>
        <v>26</v>
      </c>
      <c r="Q124" t="str" cm="1">
        <f t="array" ref="Q124:R124">_xlfn.TEXTSPLIT(N124, "/")</f>
        <v>publishing</v>
      </c>
      <c r="R124" t="str">
        <v>fiction</v>
      </c>
      <c r="S124" s="10">
        <f t="shared" si="6"/>
        <v>41970.25</v>
      </c>
      <c r="T124" s="10">
        <f t="shared" si="7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 s="13">
        <f t="shared" si="5"/>
        <v>49.99</v>
      </c>
      <c r="Q125" t="str" cm="1">
        <f t="array" ref="Q125:R125">_xlfn.TEXTSPLIT(N125, "/")</f>
        <v>theater</v>
      </c>
      <c r="R125" t="str">
        <v>plays</v>
      </c>
      <c r="S125" s="10">
        <f t="shared" si="6"/>
        <v>42332.25</v>
      </c>
      <c r="T125" s="10">
        <f t="shared" si="7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 s="13">
        <f t="shared" si="5"/>
        <v>101.72</v>
      </c>
      <c r="Q126" t="str" cm="1">
        <f t="array" ref="Q126:R126">_xlfn.TEXTSPLIT(N126, "/")</f>
        <v>photography</v>
      </c>
      <c r="R126" t="str">
        <v>photography books</v>
      </c>
      <c r="S126" s="10">
        <f t="shared" si="6"/>
        <v>43598.208333333328</v>
      </c>
      <c r="T126" s="10">
        <f t="shared" si="7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 s="13">
        <f t="shared" si="5"/>
        <v>47.08</v>
      </c>
      <c r="Q127" t="str" cm="1">
        <f t="array" ref="Q127:R127">_xlfn.TEXTSPLIT(N127, "/")</f>
        <v>theater</v>
      </c>
      <c r="R127" t="str">
        <v>plays</v>
      </c>
      <c r="S127" s="10">
        <f t="shared" si="6"/>
        <v>43362.208333333328</v>
      </c>
      <c r="T127" s="10">
        <f t="shared" si="7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 s="13">
        <f t="shared" si="5"/>
        <v>89.94</v>
      </c>
      <c r="Q128" t="str" cm="1">
        <f t="array" ref="Q128:R128">_xlfn.TEXTSPLIT(N128, "/")</f>
        <v>theater</v>
      </c>
      <c r="R128" t="str">
        <v>plays</v>
      </c>
      <c r="S128" s="10">
        <f t="shared" si="6"/>
        <v>42596.208333333328</v>
      </c>
      <c r="T128" s="10">
        <f t="shared" si="7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 s="13">
        <f t="shared" si="5"/>
        <v>78.97</v>
      </c>
      <c r="Q129" t="str" cm="1">
        <f t="array" ref="Q129:R129">_xlfn.TEXTSPLIT(N129, "/")</f>
        <v>theater</v>
      </c>
      <c r="R129" t="str">
        <v>plays</v>
      </c>
      <c r="S129" s="10">
        <f t="shared" si="6"/>
        <v>40310.208333333336</v>
      </c>
      <c r="T129" s="10">
        <f t="shared" si="7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 s="13">
        <f t="shared" si="5"/>
        <v>80.069999999999993</v>
      </c>
      <c r="Q130" t="str" cm="1">
        <f t="array" ref="Q130:R130">_xlfn.TEXTSPLIT(N130, "/")</f>
        <v>music</v>
      </c>
      <c r="R130" t="str">
        <v>rock</v>
      </c>
      <c r="S130" s="10">
        <f t="shared" si="6"/>
        <v>40417.208333333336</v>
      </c>
      <c r="T130" s="10">
        <f t="shared" si="7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 s="13">
        <f t="shared" ref="P131:P194" si="9">IF(E131=0,"0",ROUND(E131/G131,2))</f>
        <v>86.47</v>
      </c>
      <c r="Q131" t="str" cm="1">
        <f t="array" ref="Q131:R131">_xlfn.TEXTSPLIT(N131, "/")</f>
        <v>food</v>
      </c>
      <c r="R131" t="str">
        <v>food trucks</v>
      </c>
      <c r="S131" s="10">
        <f t="shared" ref="S131:S194" si="10">(((J131/60)/60)/24)+DATE(1970,1,1)</f>
        <v>42038.25</v>
      </c>
      <c r="T131" s="10">
        <f t="shared" ref="T131:T194" si="11">(((K131/60)/60)/24)+DATE(1970,1,1)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 s="13">
        <f t="shared" si="9"/>
        <v>28</v>
      </c>
      <c r="Q132" t="str" cm="1">
        <f t="array" ref="Q132:R132">_xlfn.TEXTSPLIT(N132, "/")</f>
        <v>film &amp; video</v>
      </c>
      <c r="R132" t="str">
        <v>drama</v>
      </c>
      <c r="S132" s="10">
        <f t="shared" si="10"/>
        <v>40842.208333333336</v>
      </c>
      <c r="T132" s="10">
        <f t="shared" si="11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 s="13">
        <f t="shared" si="9"/>
        <v>68</v>
      </c>
      <c r="Q133" t="str" cm="1">
        <f t="array" ref="Q133:R133">_xlfn.TEXTSPLIT(N133, "/")</f>
        <v>technology</v>
      </c>
      <c r="R133" t="str">
        <v>web</v>
      </c>
      <c r="S133" s="10">
        <f t="shared" si="10"/>
        <v>41607.25</v>
      </c>
      <c r="T133" s="10">
        <f t="shared" si="11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 s="13">
        <f t="shared" si="9"/>
        <v>43.08</v>
      </c>
      <c r="Q134" t="str" cm="1">
        <f t="array" ref="Q134:R134">_xlfn.TEXTSPLIT(N134, "/")</f>
        <v>theater</v>
      </c>
      <c r="R134" t="str">
        <v>plays</v>
      </c>
      <c r="S134" s="10">
        <f t="shared" si="10"/>
        <v>43112.25</v>
      </c>
      <c r="T134" s="10">
        <f t="shared" si="11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 s="13">
        <f t="shared" si="9"/>
        <v>87.96</v>
      </c>
      <c r="Q135" t="str" cm="1">
        <f t="array" ref="Q135:R135">_xlfn.TEXTSPLIT(N135, "/")</f>
        <v>music</v>
      </c>
      <c r="R135" t="str">
        <v>world music</v>
      </c>
      <c r="S135" s="10">
        <f t="shared" si="10"/>
        <v>40767.208333333336</v>
      </c>
      <c r="T135" s="10">
        <f t="shared" si="11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 s="13">
        <f t="shared" si="9"/>
        <v>94.99</v>
      </c>
      <c r="Q136" t="str" cm="1">
        <f t="array" ref="Q136:R136">_xlfn.TEXTSPLIT(N136, "/")</f>
        <v>film &amp; video</v>
      </c>
      <c r="R136" t="str">
        <v>documentary</v>
      </c>
      <c r="S136" s="10">
        <f t="shared" si="10"/>
        <v>40713.208333333336</v>
      </c>
      <c r="T136" s="10">
        <f t="shared" si="11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 s="13">
        <f t="shared" si="9"/>
        <v>46.91</v>
      </c>
      <c r="Q137" t="str" cm="1">
        <f t="array" ref="Q137:R137">_xlfn.TEXTSPLIT(N137, "/")</f>
        <v>theater</v>
      </c>
      <c r="R137" t="str">
        <v>plays</v>
      </c>
      <c r="S137" s="10">
        <f t="shared" si="10"/>
        <v>41340.25</v>
      </c>
      <c r="T137" s="10">
        <f t="shared" si="11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 s="13">
        <f t="shared" si="9"/>
        <v>46.91</v>
      </c>
      <c r="Q138" t="str" cm="1">
        <f t="array" ref="Q138:R138">_xlfn.TEXTSPLIT(N138, "/")</f>
        <v>film &amp; video</v>
      </c>
      <c r="R138" t="str">
        <v>drama</v>
      </c>
      <c r="S138" s="10">
        <f t="shared" si="10"/>
        <v>41797.208333333336</v>
      </c>
      <c r="T138" s="10">
        <f t="shared" si="11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 s="13">
        <f t="shared" si="9"/>
        <v>94.24</v>
      </c>
      <c r="Q139" t="str" cm="1">
        <f t="array" ref="Q139:R139">_xlfn.TEXTSPLIT(N139, "/")</f>
        <v>publishing</v>
      </c>
      <c r="R139" t="str">
        <v>nonfiction</v>
      </c>
      <c r="S139" s="10">
        <f t="shared" si="10"/>
        <v>40457.208333333336</v>
      </c>
      <c r="T139" s="10">
        <f t="shared" si="11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 s="13">
        <f t="shared" si="9"/>
        <v>80.14</v>
      </c>
      <c r="Q140" t="str" cm="1">
        <f t="array" ref="Q140:R140">_xlfn.TEXTSPLIT(N140, "/")</f>
        <v>games</v>
      </c>
      <c r="R140" t="str">
        <v>mobile games</v>
      </c>
      <c r="S140" s="10">
        <f t="shared" si="10"/>
        <v>41180.208333333336</v>
      </c>
      <c r="T140" s="10">
        <f t="shared" si="11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 s="13">
        <f t="shared" si="9"/>
        <v>59.04</v>
      </c>
      <c r="Q141" t="str" cm="1">
        <f t="array" ref="Q141:R141">_xlfn.TEXTSPLIT(N141, "/")</f>
        <v>technology</v>
      </c>
      <c r="R141" t="str">
        <v>wearables</v>
      </c>
      <c r="S141" s="10">
        <f t="shared" si="10"/>
        <v>42115.208333333328</v>
      </c>
      <c r="T141" s="10">
        <f t="shared" si="11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 s="13">
        <f t="shared" si="9"/>
        <v>65.989999999999995</v>
      </c>
      <c r="Q142" t="str" cm="1">
        <f t="array" ref="Q142:R142">_xlfn.TEXTSPLIT(N142, "/")</f>
        <v>film &amp; video</v>
      </c>
      <c r="R142" t="str">
        <v>documentary</v>
      </c>
      <c r="S142" s="10">
        <f t="shared" si="10"/>
        <v>43156.25</v>
      </c>
      <c r="T142" s="10">
        <f t="shared" si="11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 s="13">
        <f t="shared" si="9"/>
        <v>60.99</v>
      </c>
      <c r="Q143" t="str" cm="1">
        <f t="array" ref="Q143:R143">_xlfn.TEXTSPLIT(N143, "/")</f>
        <v>technology</v>
      </c>
      <c r="R143" t="str">
        <v>web</v>
      </c>
      <c r="S143" s="10">
        <f t="shared" si="10"/>
        <v>42167.208333333328</v>
      </c>
      <c r="T143" s="10">
        <f t="shared" si="11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 s="13">
        <f t="shared" si="9"/>
        <v>98.31</v>
      </c>
      <c r="Q144" t="str" cm="1">
        <f t="array" ref="Q144:R144">_xlfn.TEXTSPLIT(N144, "/")</f>
        <v>technology</v>
      </c>
      <c r="R144" t="str">
        <v>web</v>
      </c>
      <c r="S144" s="10">
        <f t="shared" si="10"/>
        <v>41005.208333333336</v>
      </c>
      <c r="T144" s="10">
        <f t="shared" si="11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 s="13">
        <f t="shared" si="9"/>
        <v>104.6</v>
      </c>
      <c r="Q145" t="str" cm="1">
        <f t="array" ref="Q145:R145">_xlfn.TEXTSPLIT(N145, "/")</f>
        <v>music</v>
      </c>
      <c r="R145" t="str">
        <v>indie rock</v>
      </c>
      <c r="S145" s="10">
        <f t="shared" si="10"/>
        <v>40357.208333333336</v>
      </c>
      <c r="T145" s="10">
        <f t="shared" si="11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 s="13">
        <f t="shared" si="9"/>
        <v>86.07</v>
      </c>
      <c r="Q146" t="str" cm="1">
        <f t="array" ref="Q146:R146">_xlfn.TEXTSPLIT(N146, "/")</f>
        <v>theater</v>
      </c>
      <c r="R146" t="str">
        <v>plays</v>
      </c>
      <c r="S146" s="10">
        <f t="shared" si="10"/>
        <v>43633.208333333328</v>
      </c>
      <c r="T146" s="10">
        <f t="shared" si="11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 s="13">
        <f t="shared" si="9"/>
        <v>76.989999999999995</v>
      </c>
      <c r="Q147" t="str" cm="1">
        <f t="array" ref="Q147:R147">_xlfn.TEXTSPLIT(N147, "/")</f>
        <v>technology</v>
      </c>
      <c r="R147" t="str">
        <v>wearables</v>
      </c>
      <c r="S147" s="10">
        <f t="shared" si="10"/>
        <v>41889.208333333336</v>
      </c>
      <c r="T147" s="10">
        <f t="shared" si="11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 s="13">
        <f t="shared" si="9"/>
        <v>29.76</v>
      </c>
      <c r="Q148" t="str" cm="1">
        <f t="array" ref="Q148:R148">_xlfn.TEXTSPLIT(N148, "/")</f>
        <v>theater</v>
      </c>
      <c r="R148" t="str">
        <v>plays</v>
      </c>
      <c r="S148" s="10">
        <f t="shared" si="10"/>
        <v>40855.25</v>
      </c>
      <c r="T148" s="10">
        <f t="shared" si="11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 s="13">
        <f t="shared" si="9"/>
        <v>46.92</v>
      </c>
      <c r="Q149" t="str" cm="1">
        <f t="array" ref="Q149:R149">_xlfn.TEXTSPLIT(N149, "/")</f>
        <v>theater</v>
      </c>
      <c r="R149" t="str">
        <v>plays</v>
      </c>
      <c r="S149" s="10">
        <f t="shared" si="10"/>
        <v>42534.208333333328</v>
      </c>
      <c r="T149" s="10">
        <f t="shared" si="11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 s="13">
        <f t="shared" si="9"/>
        <v>105.19</v>
      </c>
      <c r="Q150" t="str" cm="1">
        <f t="array" ref="Q150:R150">_xlfn.TEXTSPLIT(N150, "/")</f>
        <v>technology</v>
      </c>
      <c r="R150" t="str">
        <v>wearables</v>
      </c>
      <c r="S150" s="10">
        <f t="shared" si="10"/>
        <v>42941.208333333328</v>
      </c>
      <c r="T150" s="10">
        <f t="shared" si="11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 s="13">
        <f t="shared" si="9"/>
        <v>69.91</v>
      </c>
      <c r="Q151" t="str" cm="1">
        <f t="array" ref="Q151:R151">_xlfn.TEXTSPLIT(N151, "/")</f>
        <v>music</v>
      </c>
      <c r="R151" t="str">
        <v>indie rock</v>
      </c>
      <c r="S151" s="10">
        <f t="shared" si="10"/>
        <v>41275.25</v>
      </c>
      <c r="T151" s="10">
        <f t="shared" si="11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 s="13">
        <f t="shared" si="9"/>
        <v>1</v>
      </c>
      <c r="Q152" t="str" cm="1">
        <f t="array" ref="Q152:R152">_xlfn.TEXTSPLIT(N152, "/")</f>
        <v>music</v>
      </c>
      <c r="R152" t="str">
        <v>rock</v>
      </c>
      <c r="S152" s="10">
        <f t="shared" si="10"/>
        <v>43450.25</v>
      </c>
      <c r="T152" s="10">
        <f t="shared" si="11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 s="13">
        <f t="shared" si="9"/>
        <v>60.01</v>
      </c>
      <c r="Q153" t="str" cm="1">
        <f t="array" ref="Q153:R153">_xlfn.TEXTSPLIT(N153, "/")</f>
        <v>music</v>
      </c>
      <c r="R153" t="str">
        <v>electric music</v>
      </c>
      <c r="S153" s="10">
        <f t="shared" si="10"/>
        <v>41799.208333333336</v>
      </c>
      <c r="T153" s="10">
        <f t="shared" si="11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 s="13">
        <f t="shared" si="9"/>
        <v>52.01</v>
      </c>
      <c r="Q154" t="str" cm="1">
        <f t="array" ref="Q154:R154">_xlfn.TEXTSPLIT(N154, "/")</f>
        <v>music</v>
      </c>
      <c r="R154" t="str">
        <v>indie rock</v>
      </c>
      <c r="S154" s="10">
        <f t="shared" si="10"/>
        <v>42783.25</v>
      </c>
      <c r="T154" s="10">
        <f t="shared" si="11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 s="13">
        <f t="shared" si="9"/>
        <v>31</v>
      </c>
      <c r="Q155" t="str" cm="1">
        <f t="array" ref="Q155:R155">_xlfn.TEXTSPLIT(N155, "/")</f>
        <v>theater</v>
      </c>
      <c r="R155" t="str">
        <v>plays</v>
      </c>
      <c r="S155" s="10">
        <f t="shared" si="10"/>
        <v>41201.208333333336</v>
      </c>
      <c r="T155" s="10">
        <f t="shared" si="11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 s="13">
        <f t="shared" si="9"/>
        <v>95.04</v>
      </c>
      <c r="Q156" t="str" cm="1">
        <f t="array" ref="Q156:R156">_xlfn.TEXTSPLIT(N156, "/")</f>
        <v>music</v>
      </c>
      <c r="R156" t="str">
        <v>indie rock</v>
      </c>
      <c r="S156" s="10">
        <f t="shared" si="10"/>
        <v>42502.208333333328</v>
      </c>
      <c r="T156" s="10">
        <f t="shared" si="11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 s="13">
        <f t="shared" si="9"/>
        <v>75.97</v>
      </c>
      <c r="Q157" t="str" cm="1">
        <f t="array" ref="Q157:R157">_xlfn.TEXTSPLIT(N157, "/")</f>
        <v>theater</v>
      </c>
      <c r="R157" t="str">
        <v>plays</v>
      </c>
      <c r="S157" s="10">
        <f t="shared" si="10"/>
        <v>40262.208333333336</v>
      </c>
      <c r="T157" s="10">
        <f t="shared" si="11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 s="13">
        <f t="shared" si="9"/>
        <v>71.010000000000005</v>
      </c>
      <c r="Q158" t="str" cm="1">
        <f t="array" ref="Q158:R158">_xlfn.TEXTSPLIT(N158, "/")</f>
        <v>music</v>
      </c>
      <c r="R158" t="str">
        <v>rock</v>
      </c>
      <c r="S158" s="10">
        <f t="shared" si="10"/>
        <v>43743.208333333328</v>
      </c>
      <c r="T158" s="10">
        <f t="shared" si="11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 s="13">
        <f t="shared" si="9"/>
        <v>73.73</v>
      </c>
      <c r="Q159" t="str" cm="1">
        <f t="array" ref="Q159:R159">_xlfn.TEXTSPLIT(N159, "/")</f>
        <v>photography</v>
      </c>
      <c r="R159" t="str">
        <v>photography books</v>
      </c>
      <c r="S159" s="10">
        <f t="shared" si="10"/>
        <v>41638.25</v>
      </c>
      <c r="T159" s="10">
        <f t="shared" si="11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 s="13">
        <f t="shared" si="9"/>
        <v>113.17</v>
      </c>
      <c r="Q160" t="str" cm="1">
        <f t="array" ref="Q160:R160">_xlfn.TEXTSPLIT(N160, "/")</f>
        <v>music</v>
      </c>
      <c r="R160" t="str">
        <v>rock</v>
      </c>
      <c r="S160" s="10">
        <f t="shared" si="10"/>
        <v>42346.25</v>
      </c>
      <c r="T160" s="10">
        <f t="shared" si="11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 s="13">
        <f t="shared" si="9"/>
        <v>105.01</v>
      </c>
      <c r="Q161" t="str" cm="1">
        <f t="array" ref="Q161:R161">_xlfn.TEXTSPLIT(N161, "/")</f>
        <v>theater</v>
      </c>
      <c r="R161" t="str">
        <v>plays</v>
      </c>
      <c r="S161" s="10">
        <f t="shared" si="10"/>
        <v>43551.208333333328</v>
      </c>
      <c r="T161" s="10">
        <f t="shared" si="11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 s="13">
        <f t="shared" si="9"/>
        <v>79.180000000000007</v>
      </c>
      <c r="Q162" t="str" cm="1">
        <f t="array" ref="Q162:R162">_xlfn.TEXTSPLIT(N162, "/")</f>
        <v>technology</v>
      </c>
      <c r="R162" t="str">
        <v>wearables</v>
      </c>
      <c r="S162" s="10">
        <f t="shared" si="10"/>
        <v>43582.208333333328</v>
      </c>
      <c r="T162" s="10">
        <f t="shared" si="11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 s="13">
        <f t="shared" si="9"/>
        <v>57.33</v>
      </c>
      <c r="Q163" t="str" cm="1">
        <f t="array" ref="Q163:R163">_xlfn.TEXTSPLIT(N163, "/")</f>
        <v>technology</v>
      </c>
      <c r="R163" t="str">
        <v>web</v>
      </c>
      <c r="S163" s="10">
        <f t="shared" si="10"/>
        <v>42270.208333333328</v>
      </c>
      <c r="T163" s="10">
        <f t="shared" si="11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 s="13">
        <f t="shared" si="9"/>
        <v>58.18</v>
      </c>
      <c r="Q164" t="str" cm="1">
        <f t="array" ref="Q164:R164">_xlfn.TEXTSPLIT(N164, "/")</f>
        <v>music</v>
      </c>
      <c r="R164" t="str">
        <v>rock</v>
      </c>
      <c r="S164" s="10">
        <f t="shared" si="10"/>
        <v>43442.25</v>
      </c>
      <c r="T164" s="10">
        <f t="shared" si="11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 s="13">
        <f t="shared" si="9"/>
        <v>36.03</v>
      </c>
      <c r="Q165" t="str" cm="1">
        <f t="array" ref="Q165:R165">_xlfn.TEXTSPLIT(N165, "/")</f>
        <v>photography</v>
      </c>
      <c r="R165" t="str">
        <v>photography books</v>
      </c>
      <c r="S165" s="10">
        <f t="shared" si="10"/>
        <v>43028.208333333328</v>
      </c>
      <c r="T165" s="10">
        <f t="shared" si="11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 s="13">
        <f t="shared" si="9"/>
        <v>107.99</v>
      </c>
      <c r="Q166" t="str" cm="1">
        <f t="array" ref="Q166:R166">_xlfn.TEXTSPLIT(N166, "/")</f>
        <v>theater</v>
      </c>
      <c r="R166" t="str">
        <v>plays</v>
      </c>
      <c r="S166" s="10">
        <f t="shared" si="10"/>
        <v>43016.208333333328</v>
      </c>
      <c r="T166" s="10">
        <f t="shared" si="11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 s="13">
        <f t="shared" si="9"/>
        <v>44.01</v>
      </c>
      <c r="Q167" t="str" cm="1">
        <f t="array" ref="Q167:R167">_xlfn.TEXTSPLIT(N167, "/")</f>
        <v>technology</v>
      </c>
      <c r="R167" t="str">
        <v>web</v>
      </c>
      <c r="S167" s="10">
        <f t="shared" si="10"/>
        <v>42948.208333333328</v>
      </c>
      <c r="T167" s="10">
        <f t="shared" si="11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 s="13">
        <f t="shared" si="9"/>
        <v>55.08</v>
      </c>
      <c r="Q168" t="str" cm="1">
        <f t="array" ref="Q168:R168">_xlfn.TEXTSPLIT(N168, "/")</f>
        <v>photography</v>
      </c>
      <c r="R168" t="str">
        <v>photography books</v>
      </c>
      <c r="S168" s="10">
        <f t="shared" si="10"/>
        <v>40534.25</v>
      </c>
      <c r="T168" s="10">
        <f t="shared" si="11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 s="13">
        <f t="shared" si="9"/>
        <v>74</v>
      </c>
      <c r="Q169" t="str" cm="1">
        <f t="array" ref="Q169:R169">_xlfn.TEXTSPLIT(N169, "/")</f>
        <v>theater</v>
      </c>
      <c r="R169" t="str">
        <v>plays</v>
      </c>
      <c r="S169" s="10">
        <f t="shared" si="10"/>
        <v>41435.208333333336</v>
      </c>
      <c r="T169" s="10">
        <f t="shared" si="11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 s="13">
        <f t="shared" si="9"/>
        <v>42</v>
      </c>
      <c r="Q170" t="str" cm="1">
        <f t="array" ref="Q170:R170">_xlfn.TEXTSPLIT(N170, "/")</f>
        <v>music</v>
      </c>
      <c r="R170" t="str">
        <v>indie rock</v>
      </c>
      <c r="S170" s="10">
        <f t="shared" si="10"/>
        <v>43518.25</v>
      </c>
      <c r="T170" s="10">
        <f t="shared" si="11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 s="13">
        <f t="shared" si="9"/>
        <v>77.989999999999995</v>
      </c>
      <c r="Q171" t="str" cm="1">
        <f t="array" ref="Q171:R171">_xlfn.TEXTSPLIT(N171, "/")</f>
        <v>film &amp; video</v>
      </c>
      <c r="R171" t="str">
        <v>shorts</v>
      </c>
      <c r="S171" s="10">
        <f t="shared" si="10"/>
        <v>41077.208333333336</v>
      </c>
      <c r="T171" s="10">
        <f t="shared" si="11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 s="13">
        <f t="shared" si="9"/>
        <v>82.51</v>
      </c>
      <c r="Q172" t="str" cm="1">
        <f t="array" ref="Q172:R172">_xlfn.TEXTSPLIT(N172, "/")</f>
        <v>music</v>
      </c>
      <c r="R172" t="str">
        <v>indie rock</v>
      </c>
      <c r="S172" s="10">
        <f t="shared" si="10"/>
        <v>42950.208333333328</v>
      </c>
      <c r="T172" s="10">
        <f t="shared" si="11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 s="13">
        <f t="shared" si="9"/>
        <v>104.2</v>
      </c>
      <c r="Q173" t="str" cm="1">
        <f t="array" ref="Q173:R173">_xlfn.TEXTSPLIT(N173, "/")</f>
        <v>publishing</v>
      </c>
      <c r="R173" t="str">
        <v>translations</v>
      </c>
      <c r="S173" s="10">
        <f t="shared" si="10"/>
        <v>41718.208333333336</v>
      </c>
      <c r="T173" s="10">
        <f t="shared" si="11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 s="13">
        <f t="shared" si="9"/>
        <v>25.5</v>
      </c>
      <c r="Q174" t="str" cm="1">
        <f t="array" ref="Q174:R174">_xlfn.TEXTSPLIT(N174, "/")</f>
        <v>film &amp; video</v>
      </c>
      <c r="R174" t="str">
        <v>documentary</v>
      </c>
      <c r="S174" s="10">
        <f t="shared" si="10"/>
        <v>41839.208333333336</v>
      </c>
      <c r="T174" s="10">
        <f t="shared" si="11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 s="13">
        <f t="shared" si="9"/>
        <v>100.98</v>
      </c>
      <c r="Q175" t="str" cm="1">
        <f t="array" ref="Q175:R175">_xlfn.TEXTSPLIT(N175, "/")</f>
        <v>theater</v>
      </c>
      <c r="R175" t="str">
        <v>plays</v>
      </c>
      <c r="S175" s="10">
        <f t="shared" si="10"/>
        <v>41412.208333333336</v>
      </c>
      <c r="T175" s="10">
        <f t="shared" si="11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 s="13">
        <f t="shared" si="9"/>
        <v>111.83</v>
      </c>
      <c r="Q176" t="str" cm="1">
        <f t="array" ref="Q176:R176">_xlfn.TEXTSPLIT(N176, "/")</f>
        <v>technology</v>
      </c>
      <c r="R176" t="str">
        <v>wearables</v>
      </c>
      <c r="S176" s="10">
        <f t="shared" si="10"/>
        <v>42282.208333333328</v>
      </c>
      <c r="T176" s="10">
        <f t="shared" si="11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 s="13">
        <f t="shared" si="9"/>
        <v>42</v>
      </c>
      <c r="Q177" t="str" cm="1">
        <f t="array" ref="Q177:R177">_xlfn.TEXTSPLIT(N177, "/")</f>
        <v>theater</v>
      </c>
      <c r="R177" t="str">
        <v>plays</v>
      </c>
      <c r="S177" s="10">
        <f t="shared" si="10"/>
        <v>42613.208333333328</v>
      </c>
      <c r="T177" s="10">
        <f t="shared" si="11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 s="13">
        <f t="shared" si="9"/>
        <v>110.05</v>
      </c>
      <c r="Q178" t="str" cm="1">
        <f t="array" ref="Q178:R178">_xlfn.TEXTSPLIT(N178, "/")</f>
        <v>theater</v>
      </c>
      <c r="R178" t="str">
        <v>plays</v>
      </c>
      <c r="S178" s="10">
        <f t="shared" si="10"/>
        <v>42616.208333333328</v>
      </c>
      <c r="T178" s="10">
        <f t="shared" si="11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 s="13">
        <f t="shared" si="9"/>
        <v>59</v>
      </c>
      <c r="Q179" t="str" cm="1">
        <f t="array" ref="Q179:R179">_xlfn.TEXTSPLIT(N179, "/")</f>
        <v>theater</v>
      </c>
      <c r="R179" t="str">
        <v>plays</v>
      </c>
      <c r="S179" s="10">
        <f t="shared" si="10"/>
        <v>40497.25</v>
      </c>
      <c r="T179" s="10">
        <f t="shared" si="11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 s="13">
        <f t="shared" si="9"/>
        <v>32.99</v>
      </c>
      <c r="Q180" t="str" cm="1">
        <f t="array" ref="Q180:R180">_xlfn.TEXTSPLIT(N180, "/")</f>
        <v>food</v>
      </c>
      <c r="R180" t="str">
        <v>food trucks</v>
      </c>
      <c r="S180" s="10">
        <f t="shared" si="10"/>
        <v>42999.208333333328</v>
      </c>
      <c r="T180" s="10">
        <f t="shared" si="11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 s="13">
        <f t="shared" si="9"/>
        <v>45.01</v>
      </c>
      <c r="Q181" t="str" cm="1">
        <f t="array" ref="Q181:R181">_xlfn.TEXTSPLIT(N181, "/")</f>
        <v>theater</v>
      </c>
      <c r="R181" t="str">
        <v>plays</v>
      </c>
      <c r="S181" s="10">
        <f t="shared" si="10"/>
        <v>41350.208333333336</v>
      </c>
      <c r="T181" s="10">
        <f t="shared" si="11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 s="13">
        <f t="shared" si="9"/>
        <v>81.98</v>
      </c>
      <c r="Q182" t="str" cm="1">
        <f t="array" ref="Q182:R182">_xlfn.TEXTSPLIT(N182, "/")</f>
        <v>technology</v>
      </c>
      <c r="R182" t="str">
        <v>wearables</v>
      </c>
      <c r="S182" s="10">
        <f t="shared" si="10"/>
        <v>40259.208333333336</v>
      </c>
      <c r="T182" s="10">
        <f t="shared" si="11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 s="13">
        <f t="shared" si="9"/>
        <v>39.08</v>
      </c>
      <c r="Q183" t="str" cm="1">
        <f t="array" ref="Q183:R183">_xlfn.TEXTSPLIT(N183, "/")</f>
        <v>technology</v>
      </c>
      <c r="R183" t="str">
        <v>web</v>
      </c>
      <c r="S183" s="10">
        <f t="shared" si="10"/>
        <v>43012.208333333328</v>
      </c>
      <c r="T183" s="10">
        <f t="shared" si="11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 s="13">
        <f t="shared" si="9"/>
        <v>59</v>
      </c>
      <c r="Q184" t="str" cm="1">
        <f t="array" ref="Q184:R184">_xlfn.TEXTSPLIT(N184, "/")</f>
        <v>theater</v>
      </c>
      <c r="R184" t="str">
        <v>plays</v>
      </c>
      <c r="S184" s="10">
        <f t="shared" si="10"/>
        <v>43631.208333333328</v>
      </c>
      <c r="T184" s="10">
        <f t="shared" si="11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 s="13">
        <f t="shared" si="9"/>
        <v>40.99</v>
      </c>
      <c r="Q185" t="str" cm="1">
        <f t="array" ref="Q185:R185">_xlfn.TEXTSPLIT(N185, "/")</f>
        <v>music</v>
      </c>
      <c r="R185" t="str">
        <v>rock</v>
      </c>
      <c r="S185" s="10">
        <f t="shared" si="10"/>
        <v>40430.208333333336</v>
      </c>
      <c r="T185" s="10">
        <f t="shared" si="11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 s="13">
        <f t="shared" si="9"/>
        <v>31.03</v>
      </c>
      <c r="Q186" t="str" cm="1">
        <f t="array" ref="Q186:R186">_xlfn.TEXTSPLIT(N186, "/")</f>
        <v>theater</v>
      </c>
      <c r="R186" t="str">
        <v>plays</v>
      </c>
      <c r="S186" s="10">
        <f t="shared" si="10"/>
        <v>43588.208333333328</v>
      </c>
      <c r="T186" s="10">
        <f t="shared" si="11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 s="13">
        <f t="shared" si="9"/>
        <v>37.79</v>
      </c>
      <c r="Q187" t="str" cm="1">
        <f t="array" ref="Q187:R187">_xlfn.TEXTSPLIT(N187, "/")</f>
        <v>film &amp; video</v>
      </c>
      <c r="R187" t="str">
        <v>television</v>
      </c>
      <c r="S187" s="10">
        <f t="shared" si="10"/>
        <v>43233.208333333328</v>
      </c>
      <c r="T187" s="10">
        <f t="shared" si="11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 s="13">
        <f t="shared" si="9"/>
        <v>32.01</v>
      </c>
      <c r="Q188" t="str" cm="1">
        <f t="array" ref="Q188:R188">_xlfn.TEXTSPLIT(N188, "/")</f>
        <v>theater</v>
      </c>
      <c r="R188" t="str">
        <v>plays</v>
      </c>
      <c r="S188" s="10">
        <f t="shared" si="10"/>
        <v>41782.208333333336</v>
      </c>
      <c r="T188" s="10">
        <f t="shared" si="11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 s="13">
        <f t="shared" si="9"/>
        <v>95.97</v>
      </c>
      <c r="Q189" t="str" cm="1">
        <f t="array" ref="Q189:R189">_xlfn.TEXTSPLIT(N189, "/")</f>
        <v>film &amp; video</v>
      </c>
      <c r="R189" t="str">
        <v>shorts</v>
      </c>
      <c r="S189" s="10">
        <f t="shared" si="10"/>
        <v>41328.25</v>
      </c>
      <c r="T189" s="10">
        <f t="shared" si="11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 s="13">
        <f t="shared" si="9"/>
        <v>75</v>
      </c>
      <c r="Q190" t="str" cm="1">
        <f t="array" ref="Q190:R190">_xlfn.TEXTSPLIT(N190, "/")</f>
        <v>theater</v>
      </c>
      <c r="R190" t="str">
        <v>plays</v>
      </c>
      <c r="S190" s="10">
        <f t="shared" si="10"/>
        <v>41975.25</v>
      </c>
      <c r="T190" s="10">
        <f t="shared" si="11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 s="13">
        <f t="shared" si="9"/>
        <v>102.05</v>
      </c>
      <c r="Q191" t="str" cm="1">
        <f t="array" ref="Q191:R191">_xlfn.TEXTSPLIT(N191, "/")</f>
        <v>theater</v>
      </c>
      <c r="R191" t="str">
        <v>plays</v>
      </c>
      <c r="S191" s="10">
        <f t="shared" si="10"/>
        <v>42433.25</v>
      </c>
      <c r="T191" s="10">
        <f t="shared" si="11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 s="13">
        <f t="shared" si="9"/>
        <v>105.75</v>
      </c>
      <c r="Q192" t="str" cm="1">
        <f t="array" ref="Q192:R192">_xlfn.TEXTSPLIT(N192, "/")</f>
        <v>theater</v>
      </c>
      <c r="R192" t="str">
        <v>plays</v>
      </c>
      <c r="S192" s="10">
        <f t="shared" si="10"/>
        <v>41429.208333333336</v>
      </c>
      <c r="T192" s="10">
        <f t="shared" si="11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 s="13">
        <f t="shared" si="9"/>
        <v>37.07</v>
      </c>
      <c r="Q193" t="str" cm="1">
        <f t="array" ref="Q193:R193">_xlfn.TEXTSPLIT(N193, "/")</f>
        <v>theater</v>
      </c>
      <c r="R193" t="str">
        <v>plays</v>
      </c>
      <c r="S193" s="10">
        <f t="shared" si="10"/>
        <v>43536.208333333328</v>
      </c>
      <c r="T193" s="10">
        <f t="shared" si="11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 s="13">
        <f t="shared" si="9"/>
        <v>35.049999999999997</v>
      </c>
      <c r="Q194" t="str" cm="1">
        <f t="array" ref="Q194:R194">_xlfn.TEXTSPLIT(N194, "/")</f>
        <v>music</v>
      </c>
      <c r="R194" t="str">
        <v>rock</v>
      </c>
      <c r="S194" s="10">
        <f t="shared" si="10"/>
        <v>41817.208333333336</v>
      </c>
      <c r="T194" s="10">
        <f t="shared" si="11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 s="13">
        <f t="shared" ref="P195:P258" si="13">IF(E195=0,"0",ROUND(E195/G195,2))</f>
        <v>46.34</v>
      </c>
      <c r="Q195" t="str" cm="1">
        <f t="array" ref="Q195:R195">_xlfn.TEXTSPLIT(N195, "/")</f>
        <v>music</v>
      </c>
      <c r="R195" t="str">
        <v>indie rock</v>
      </c>
      <c r="S195" s="10">
        <f t="shared" ref="S195:S258" si="14">(((J195/60)/60)/24)+DATE(1970,1,1)</f>
        <v>43198.208333333328</v>
      </c>
      <c r="T195" s="10">
        <f t="shared" ref="T195:T258" si="15">(((K195/60)/60)/24)+DATE(1970,1,1)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 s="13">
        <f t="shared" si="13"/>
        <v>69.17</v>
      </c>
      <c r="Q196" t="str" cm="1">
        <f t="array" ref="Q196:R196">_xlfn.TEXTSPLIT(N196, "/")</f>
        <v>music</v>
      </c>
      <c r="R196" t="str">
        <v>metal</v>
      </c>
      <c r="S196" s="10">
        <f t="shared" si="14"/>
        <v>42261.208333333328</v>
      </c>
      <c r="T196" s="10">
        <f t="shared" si="15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 s="13">
        <f t="shared" si="13"/>
        <v>109.08</v>
      </c>
      <c r="Q197" t="str" cm="1">
        <f t="array" ref="Q197:R197">_xlfn.TEXTSPLIT(N197, "/")</f>
        <v>music</v>
      </c>
      <c r="R197" t="str">
        <v>electric music</v>
      </c>
      <c r="S197" s="10">
        <f t="shared" si="14"/>
        <v>43310.208333333328</v>
      </c>
      <c r="T197" s="10">
        <f t="shared" si="15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 s="13">
        <f t="shared" si="13"/>
        <v>51.78</v>
      </c>
      <c r="Q198" t="str" cm="1">
        <f t="array" ref="Q198:R198">_xlfn.TEXTSPLIT(N198, "/")</f>
        <v>technology</v>
      </c>
      <c r="R198" t="str">
        <v>wearables</v>
      </c>
      <c r="S198" s="10">
        <f t="shared" si="14"/>
        <v>42616.208333333328</v>
      </c>
      <c r="T198" s="10">
        <f t="shared" si="15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 s="13">
        <f t="shared" si="13"/>
        <v>82.01</v>
      </c>
      <c r="Q199" t="str" cm="1">
        <f t="array" ref="Q199:R199">_xlfn.TEXTSPLIT(N199, "/")</f>
        <v>film &amp; video</v>
      </c>
      <c r="R199" t="str">
        <v>drama</v>
      </c>
      <c r="S199" s="10">
        <f t="shared" si="14"/>
        <v>42909.208333333328</v>
      </c>
      <c r="T199" s="10">
        <f t="shared" si="15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 s="13">
        <f t="shared" si="13"/>
        <v>35.96</v>
      </c>
      <c r="Q200" t="str" cm="1">
        <f t="array" ref="Q200:R200">_xlfn.TEXTSPLIT(N200, "/")</f>
        <v>music</v>
      </c>
      <c r="R200" t="str">
        <v>electric music</v>
      </c>
      <c r="S200" s="10">
        <f t="shared" si="14"/>
        <v>40396.208333333336</v>
      </c>
      <c r="T200" s="10">
        <f t="shared" si="15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 s="13">
        <f t="shared" si="13"/>
        <v>74.459999999999994</v>
      </c>
      <c r="Q201" t="str" cm="1">
        <f t="array" ref="Q201:R201">_xlfn.TEXTSPLIT(N201, "/")</f>
        <v>music</v>
      </c>
      <c r="R201" t="str">
        <v>rock</v>
      </c>
      <c r="S201" s="10">
        <f t="shared" si="14"/>
        <v>42192.208333333328</v>
      </c>
      <c r="T201" s="10">
        <f t="shared" si="15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 s="13">
        <f t="shared" si="13"/>
        <v>2</v>
      </c>
      <c r="Q202" t="str" cm="1">
        <f t="array" ref="Q202:R202">_xlfn.TEXTSPLIT(N202, "/")</f>
        <v>theater</v>
      </c>
      <c r="R202" t="str">
        <v>plays</v>
      </c>
      <c r="S202" s="10">
        <f t="shared" si="14"/>
        <v>40262.208333333336</v>
      </c>
      <c r="T202" s="10">
        <f t="shared" si="15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 s="13">
        <f t="shared" si="13"/>
        <v>91.11</v>
      </c>
      <c r="Q203" t="str" cm="1">
        <f t="array" ref="Q203:R203">_xlfn.TEXTSPLIT(N203, "/")</f>
        <v>technology</v>
      </c>
      <c r="R203" t="str">
        <v>web</v>
      </c>
      <c r="S203" s="10">
        <f t="shared" si="14"/>
        <v>41845.208333333336</v>
      </c>
      <c r="T203" s="10">
        <f t="shared" si="15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 s="13">
        <f t="shared" si="13"/>
        <v>79.790000000000006</v>
      </c>
      <c r="Q204" t="str" cm="1">
        <f t="array" ref="Q204:R204">_xlfn.TEXTSPLIT(N204, "/")</f>
        <v>food</v>
      </c>
      <c r="R204" t="str">
        <v>food trucks</v>
      </c>
      <c r="S204" s="10">
        <f t="shared" si="14"/>
        <v>40818.208333333336</v>
      </c>
      <c r="T204" s="10">
        <f t="shared" si="15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 s="13">
        <f t="shared" si="13"/>
        <v>43</v>
      </c>
      <c r="Q205" t="str" cm="1">
        <f t="array" ref="Q205:R205">_xlfn.TEXTSPLIT(N205, "/")</f>
        <v>theater</v>
      </c>
      <c r="R205" t="str">
        <v>plays</v>
      </c>
      <c r="S205" s="10">
        <f t="shared" si="14"/>
        <v>42752.25</v>
      </c>
      <c r="T205" s="10">
        <f t="shared" si="15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 s="13">
        <f t="shared" si="13"/>
        <v>63.23</v>
      </c>
      <c r="Q206" t="str" cm="1">
        <f t="array" ref="Q206:R206">_xlfn.TEXTSPLIT(N206, "/")</f>
        <v>music</v>
      </c>
      <c r="R206" t="str">
        <v>jazz</v>
      </c>
      <c r="S206" s="10">
        <f t="shared" si="14"/>
        <v>40636.208333333336</v>
      </c>
      <c r="T206" s="10">
        <f t="shared" si="15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 s="13">
        <f t="shared" si="13"/>
        <v>70.180000000000007</v>
      </c>
      <c r="Q207" t="str" cm="1">
        <f t="array" ref="Q207:R207">_xlfn.TEXTSPLIT(N207, "/")</f>
        <v>theater</v>
      </c>
      <c r="R207" t="str">
        <v>plays</v>
      </c>
      <c r="S207" s="10">
        <f t="shared" si="14"/>
        <v>43390.208333333328</v>
      </c>
      <c r="T207" s="10">
        <f t="shared" si="15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 s="13">
        <f t="shared" si="13"/>
        <v>61.33</v>
      </c>
      <c r="Q208" t="str" cm="1">
        <f t="array" ref="Q208:R208">_xlfn.TEXTSPLIT(N208, "/")</f>
        <v>publishing</v>
      </c>
      <c r="R208" t="str">
        <v>fiction</v>
      </c>
      <c r="S208" s="10">
        <f t="shared" si="14"/>
        <v>40236.25</v>
      </c>
      <c r="T208" s="10">
        <f t="shared" si="15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 s="13">
        <f t="shared" si="13"/>
        <v>99</v>
      </c>
      <c r="Q209" t="str" cm="1">
        <f t="array" ref="Q209:R209">_xlfn.TEXTSPLIT(N209, "/")</f>
        <v>music</v>
      </c>
      <c r="R209" t="str">
        <v>rock</v>
      </c>
      <c r="S209" s="10">
        <f t="shared" si="14"/>
        <v>43340.208333333328</v>
      </c>
      <c r="T209" s="10">
        <f t="shared" si="15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 s="13">
        <f t="shared" si="13"/>
        <v>96.98</v>
      </c>
      <c r="Q210" t="str" cm="1">
        <f t="array" ref="Q210:R210">_xlfn.TEXTSPLIT(N210, "/")</f>
        <v>film &amp; video</v>
      </c>
      <c r="R210" t="str">
        <v>documentary</v>
      </c>
      <c r="S210" s="10">
        <f t="shared" si="14"/>
        <v>43048.25</v>
      </c>
      <c r="T210" s="10">
        <f t="shared" si="15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 s="13">
        <f t="shared" si="13"/>
        <v>51</v>
      </c>
      <c r="Q211" t="str" cm="1">
        <f t="array" ref="Q211:R211">_xlfn.TEXTSPLIT(N211, "/")</f>
        <v>film &amp; video</v>
      </c>
      <c r="R211" t="str">
        <v>documentary</v>
      </c>
      <c r="S211" s="10">
        <f t="shared" si="14"/>
        <v>42496.208333333328</v>
      </c>
      <c r="T211" s="10">
        <f t="shared" si="15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 s="13">
        <f t="shared" si="13"/>
        <v>28.04</v>
      </c>
      <c r="Q212" t="str" cm="1">
        <f t="array" ref="Q212:R212">_xlfn.TEXTSPLIT(N212, "/")</f>
        <v>film &amp; video</v>
      </c>
      <c r="R212" t="str">
        <v>science fiction</v>
      </c>
      <c r="S212" s="10">
        <f t="shared" si="14"/>
        <v>42797.25</v>
      </c>
      <c r="T212" s="10">
        <f t="shared" si="15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 s="13">
        <f t="shared" si="13"/>
        <v>60.98</v>
      </c>
      <c r="Q213" t="str" cm="1">
        <f t="array" ref="Q213:R213">_xlfn.TEXTSPLIT(N213, "/")</f>
        <v>theater</v>
      </c>
      <c r="R213" t="str">
        <v>plays</v>
      </c>
      <c r="S213" s="10">
        <f t="shared" si="14"/>
        <v>41513.208333333336</v>
      </c>
      <c r="T213" s="10">
        <f t="shared" si="15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 s="13">
        <f t="shared" si="13"/>
        <v>73.209999999999994</v>
      </c>
      <c r="Q214" t="str" cm="1">
        <f t="array" ref="Q214:R214">_xlfn.TEXTSPLIT(N214, "/")</f>
        <v>theater</v>
      </c>
      <c r="R214" t="str">
        <v>plays</v>
      </c>
      <c r="S214" s="10">
        <f t="shared" si="14"/>
        <v>43814.25</v>
      </c>
      <c r="T214" s="10">
        <f t="shared" si="15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 s="13">
        <f t="shared" si="13"/>
        <v>40</v>
      </c>
      <c r="Q215" t="str" cm="1">
        <f t="array" ref="Q215:R215">_xlfn.TEXTSPLIT(N215, "/")</f>
        <v>music</v>
      </c>
      <c r="R215" t="str">
        <v>indie rock</v>
      </c>
      <c r="S215" s="10">
        <f t="shared" si="14"/>
        <v>40488.208333333336</v>
      </c>
      <c r="T215" s="10">
        <f t="shared" si="15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 s="13">
        <f t="shared" si="13"/>
        <v>86.81</v>
      </c>
      <c r="Q216" t="str" cm="1">
        <f t="array" ref="Q216:R216">_xlfn.TEXTSPLIT(N216, "/")</f>
        <v>music</v>
      </c>
      <c r="R216" t="str">
        <v>rock</v>
      </c>
      <c r="S216" s="10">
        <f t="shared" si="14"/>
        <v>40409.208333333336</v>
      </c>
      <c r="T216" s="10">
        <f t="shared" si="15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 s="13">
        <f t="shared" si="13"/>
        <v>42.13</v>
      </c>
      <c r="Q217" t="str" cm="1">
        <f t="array" ref="Q217:R217">_xlfn.TEXTSPLIT(N217, "/")</f>
        <v>theater</v>
      </c>
      <c r="R217" t="str">
        <v>plays</v>
      </c>
      <c r="S217" s="10">
        <f t="shared" si="14"/>
        <v>43509.25</v>
      </c>
      <c r="T217" s="10">
        <f t="shared" si="15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 s="13">
        <f t="shared" si="13"/>
        <v>103.98</v>
      </c>
      <c r="Q218" t="str" cm="1">
        <f t="array" ref="Q218:R218">_xlfn.TEXTSPLIT(N218, "/")</f>
        <v>theater</v>
      </c>
      <c r="R218" t="str">
        <v>plays</v>
      </c>
      <c r="S218" s="10">
        <f t="shared" si="14"/>
        <v>40869.25</v>
      </c>
      <c r="T218" s="10">
        <f t="shared" si="15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 s="13">
        <f t="shared" si="13"/>
        <v>62</v>
      </c>
      <c r="Q219" t="str" cm="1">
        <f t="array" ref="Q219:R219">_xlfn.TEXTSPLIT(N219, "/")</f>
        <v>film &amp; video</v>
      </c>
      <c r="R219" t="str">
        <v>science fiction</v>
      </c>
      <c r="S219" s="10">
        <f t="shared" si="14"/>
        <v>43583.208333333328</v>
      </c>
      <c r="T219" s="10">
        <f t="shared" si="15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 s="13">
        <f t="shared" si="13"/>
        <v>31.01</v>
      </c>
      <c r="Q220" t="str" cm="1">
        <f t="array" ref="Q220:R220">_xlfn.TEXTSPLIT(N220, "/")</f>
        <v>film &amp; video</v>
      </c>
      <c r="R220" t="str">
        <v>shorts</v>
      </c>
      <c r="S220" s="10">
        <f t="shared" si="14"/>
        <v>40858.25</v>
      </c>
      <c r="T220" s="10">
        <f t="shared" si="15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 s="13">
        <f t="shared" si="13"/>
        <v>89.99</v>
      </c>
      <c r="Q221" t="str" cm="1">
        <f t="array" ref="Q221:R221">_xlfn.TEXTSPLIT(N221, "/")</f>
        <v>film &amp; video</v>
      </c>
      <c r="R221" t="str">
        <v>animation</v>
      </c>
      <c r="S221" s="10">
        <f t="shared" si="14"/>
        <v>41137.208333333336</v>
      </c>
      <c r="T221" s="10">
        <f t="shared" si="15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 s="13">
        <f t="shared" si="13"/>
        <v>39.24</v>
      </c>
      <c r="Q222" t="str" cm="1">
        <f t="array" ref="Q222:R222">_xlfn.TEXTSPLIT(N222, "/")</f>
        <v>theater</v>
      </c>
      <c r="R222" t="str">
        <v>plays</v>
      </c>
      <c r="S222" s="10">
        <f t="shared" si="14"/>
        <v>40725.208333333336</v>
      </c>
      <c r="T222" s="10">
        <f t="shared" si="15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 s="13">
        <f t="shared" si="13"/>
        <v>54.99</v>
      </c>
      <c r="Q223" t="str" cm="1">
        <f t="array" ref="Q223:R223">_xlfn.TEXTSPLIT(N223, "/")</f>
        <v>food</v>
      </c>
      <c r="R223" t="str">
        <v>food trucks</v>
      </c>
      <c r="S223" s="10">
        <f t="shared" si="14"/>
        <v>41081.208333333336</v>
      </c>
      <c r="T223" s="10">
        <f t="shared" si="15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 s="13">
        <f t="shared" si="13"/>
        <v>47.99</v>
      </c>
      <c r="Q224" t="str" cm="1">
        <f t="array" ref="Q224:R224">_xlfn.TEXTSPLIT(N224, "/")</f>
        <v>photography</v>
      </c>
      <c r="R224" t="str">
        <v>photography books</v>
      </c>
      <c r="S224" s="10">
        <f t="shared" si="14"/>
        <v>41914.208333333336</v>
      </c>
      <c r="T224" s="10">
        <f t="shared" si="15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 s="13">
        <f t="shared" si="13"/>
        <v>87.97</v>
      </c>
      <c r="Q225" t="str" cm="1">
        <f t="array" ref="Q225:R225">_xlfn.TEXTSPLIT(N225, "/")</f>
        <v>theater</v>
      </c>
      <c r="R225" t="str">
        <v>plays</v>
      </c>
      <c r="S225" s="10">
        <f t="shared" si="14"/>
        <v>42445.208333333328</v>
      </c>
      <c r="T225" s="10">
        <f t="shared" si="15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 s="13">
        <f t="shared" si="13"/>
        <v>52</v>
      </c>
      <c r="Q226" t="str" cm="1">
        <f t="array" ref="Q226:R226">_xlfn.TEXTSPLIT(N226, "/")</f>
        <v>film &amp; video</v>
      </c>
      <c r="R226" t="str">
        <v>science fiction</v>
      </c>
      <c r="S226" s="10">
        <f t="shared" si="14"/>
        <v>41906.208333333336</v>
      </c>
      <c r="T226" s="10">
        <f t="shared" si="15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 s="13">
        <f t="shared" si="13"/>
        <v>30</v>
      </c>
      <c r="Q227" t="str" cm="1">
        <f t="array" ref="Q227:R227">_xlfn.TEXTSPLIT(N227, "/")</f>
        <v>music</v>
      </c>
      <c r="R227" t="str">
        <v>rock</v>
      </c>
      <c r="S227" s="10">
        <f t="shared" si="14"/>
        <v>41762.208333333336</v>
      </c>
      <c r="T227" s="10">
        <f t="shared" si="15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 s="13">
        <f t="shared" si="13"/>
        <v>98.21</v>
      </c>
      <c r="Q228" t="str" cm="1">
        <f t="array" ref="Q228:R228">_xlfn.TEXTSPLIT(N228, "/")</f>
        <v>photography</v>
      </c>
      <c r="R228" t="str">
        <v>photography books</v>
      </c>
      <c r="S228" s="10">
        <f t="shared" si="14"/>
        <v>40276.208333333336</v>
      </c>
      <c r="T228" s="10">
        <f t="shared" si="15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 s="13">
        <f t="shared" si="13"/>
        <v>108.96</v>
      </c>
      <c r="Q229" t="str" cm="1">
        <f t="array" ref="Q229:R229">_xlfn.TEXTSPLIT(N229, "/")</f>
        <v>games</v>
      </c>
      <c r="R229" t="str">
        <v>mobile games</v>
      </c>
      <c r="S229" s="10">
        <f t="shared" si="14"/>
        <v>42139.208333333328</v>
      </c>
      <c r="T229" s="10">
        <f t="shared" si="15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 s="13">
        <f t="shared" si="13"/>
        <v>67</v>
      </c>
      <c r="Q230" t="str" cm="1">
        <f t="array" ref="Q230:R230">_xlfn.TEXTSPLIT(N230, "/")</f>
        <v>film &amp; video</v>
      </c>
      <c r="R230" t="str">
        <v>animation</v>
      </c>
      <c r="S230" s="10">
        <f t="shared" si="14"/>
        <v>42613.208333333328</v>
      </c>
      <c r="T230" s="10">
        <f t="shared" si="15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 s="13">
        <f t="shared" si="13"/>
        <v>64.989999999999995</v>
      </c>
      <c r="Q231" t="str" cm="1">
        <f t="array" ref="Q231:R231">_xlfn.TEXTSPLIT(N231, "/")</f>
        <v>games</v>
      </c>
      <c r="R231" t="str">
        <v>mobile games</v>
      </c>
      <c r="S231" s="10">
        <f t="shared" si="14"/>
        <v>42887.208333333328</v>
      </c>
      <c r="T231" s="10">
        <f t="shared" si="15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 s="13">
        <f t="shared" si="13"/>
        <v>99.84</v>
      </c>
      <c r="Q232" t="str" cm="1">
        <f t="array" ref="Q232:R232">_xlfn.TEXTSPLIT(N232, "/")</f>
        <v>games</v>
      </c>
      <c r="R232" t="str">
        <v>video games</v>
      </c>
      <c r="S232" s="10">
        <f t="shared" si="14"/>
        <v>43805.25</v>
      </c>
      <c r="T232" s="10">
        <f t="shared" si="15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 s="13">
        <f t="shared" si="13"/>
        <v>82.43</v>
      </c>
      <c r="Q233" t="str" cm="1">
        <f t="array" ref="Q233:R233">_xlfn.TEXTSPLIT(N233, "/")</f>
        <v>theater</v>
      </c>
      <c r="R233" t="str">
        <v>plays</v>
      </c>
      <c r="S233" s="10">
        <f t="shared" si="14"/>
        <v>41415.208333333336</v>
      </c>
      <c r="T233" s="10">
        <f t="shared" si="15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 s="13">
        <f t="shared" si="13"/>
        <v>63.29</v>
      </c>
      <c r="Q234" t="str" cm="1">
        <f t="array" ref="Q234:R234">_xlfn.TEXTSPLIT(N234, "/")</f>
        <v>theater</v>
      </c>
      <c r="R234" t="str">
        <v>plays</v>
      </c>
      <c r="S234" s="10">
        <f t="shared" si="14"/>
        <v>42576.208333333328</v>
      </c>
      <c r="T234" s="10">
        <f t="shared" si="15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 s="13">
        <f t="shared" si="13"/>
        <v>96.77</v>
      </c>
      <c r="Q235" t="str" cm="1">
        <f t="array" ref="Q235:R235">_xlfn.TEXTSPLIT(N235, "/")</f>
        <v>film &amp; video</v>
      </c>
      <c r="R235" t="str">
        <v>animation</v>
      </c>
      <c r="S235" s="10">
        <f t="shared" si="14"/>
        <v>40706.208333333336</v>
      </c>
      <c r="T235" s="10">
        <f t="shared" si="15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 s="13">
        <f t="shared" si="13"/>
        <v>54.91</v>
      </c>
      <c r="Q236" t="str" cm="1">
        <f t="array" ref="Q236:R236">_xlfn.TEXTSPLIT(N236, "/")</f>
        <v>games</v>
      </c>
      <c r="R236" t="str">
        <v>video games</v>
      </c>
      <c r="S236" s="10">
        <f t="shared" si="14"/>
        <v>42969.208333333328</v>
      </c>
      <c r="T236" s="10">
        <f t="shared" si="15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 s="13">
        <f t="shared" si="13"/>
        <v>39.01</v>
      </c>
      <c r="Q237" t="str" cm="1">
        <f t="array" ref="Q237:R237">_xlfn.TEXTSPLIT(N237, "/")</f>
        <v>film &amp; video</v>
      </c>
      <c r="R237" t="str">
        <v>animation</v>
      </c>
      <c r="S237" s="10">
        <f t="shared" si="14"/>
        <v>42779.25</v>
      </c>
      <c r="T237" s="10">
        <f t="shared" si="15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 s="13">
        <f t="shared" si="13"/>
        <v>75.84</v>
      </c>
      <c r="Q238" t="str" cm="1">
        <f t="array" ref="Q238:R238">_xlfn.TEXTSPLIT(N238, "/")</f>
        <v>music</v>
      </c>
      <c r="R238" t="str">
        <v>rock</v>
      </c>
      <c r="S238" s="10">
        <f t="shared" si="14"/>
        <v>43641.208333333328</v>
      </c>
      <c r="T238" s="10">
        <f t="shared" si="15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 s="13">
        <f t="shared" si="13"/>
        <v>45.05</v>
      </c>
      <c r="Q239" t="str" cm="1">
        <f t="array" ref="Q239:R239">_xlfn.TEXTSPLIT(N239, "/")</f>
        <v>film &amp; video</v>
      </c>
      <c r="R239" t="str">
        <v>animation</v>
      </c>
      <c r="S239" s="10">
        <f t="shared" si="14"/>
        <v>41754.208333333336</v>
      </c>
      <c r="T239" s="10">
        <f t="shared" si="15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 s="13">
        <f t="shared" si="13"/>
        <v>104.52</v>
      </c>
      <c r="Q240" t="str" cm="1">
        <f t="array" ref="Q240:R240">_xlfn.TEXTSPLIT(N240, "/")</f>
        <v>theater</v>
      </c>
      <c r="R240" t="str">
        <v>plays</v>
      </c>
      <c r="S240" s="10">
        <f t="shared" si="14"/>
        <v>43083.25</v>
      </c>
      <c r="T240" s="10">
        <f t="shared" si="15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 s="13">
        <f t="shared" si="13"/>
        <v>76.27</v>
      </c>
      <c r="Q241" t="str" cm="1">
        <f t="array" ref="Q241:R241">_xlfn.TEXTSPLIT(N241, "/")</f>
        <v>technology</v>
      </c>
      <c r="R241" t="str">
        <v>wearables</v>
      </c>
      <c r="S241" s="10">
        <f t="shared" si="14"/>
        <v>42245.208333333328</v>
      </c>
      <c r="T241" s="10">
        <f t="shared" si="15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 s="13">
        <f t="shared" si="13"/>
        <v>69.02</v>
      </c>
      <c r="Q242" t="str" cm="1">
        <f t="array" ref="Q242:R242">_xlfn.TEXTSPLIT(N242, "/")</f>
        <v>theater</v>
      </c>
      <c r="R242" t="str">
        <v>plays</v>
      </c>
      <c r="S242" s="10">
        <f t="shared" si="14"/>
        <v>40396.208333333336</v>
      </c>
      <c r="T242" s="10">
        <f t="shared" si="15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 s="13">
        <f t="shared" si="13"/>
        <v>101.98</v>
      </c>
      <c r="Q243" t="str" cm="1">
        <f t="array" ref="Q243:R243">_xlfn.TEXTSPLIT(N243, "/")</f>
        <v>publishing</v>
      </c>
      <c r="R243" t="str">
        <v>nonfiction</v>
      </c>
      <c r="S243" s="10">
        <f t="shared" si="14"/>
        <v>41742.208333333336</v>
      </c>
      <c r="T243" s="10">
        <f t="shared" si="15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 s="13">
        <f t="shared" si="13"/>
        <v>42.92</v>
      </c>
      <c r="Q244" t="str" cm="1">
        <f t="array" ref="Q244:R244">_xlfn.TEXTSPLIT(N244, "/")</f>
        <v>music</v>
      </c>
      <c r="R244" t="str">
        <v>rock</v>
      </c>
      <c r="S244" s="10">
        <f t="shared" si="14"/>
        <v>42865.208333333328</v>
      </c>
      <c r="T244" s="10">
        <f t="shared" si="15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 s="13">
        <f t="shared" si="13"/>
        <v>43.03</v>
      </c>
      <c r="Q245" t="str" cm="1">
        <f t="array" ref="Q245:R245">_xlfn.TEXTSPLIT(N245, "/")</f>
        <v>theater</v>
      </c>
      <c r="R245" t="str">
        <v>plays</v>
      </c>
      <c r="S245" s="10">
        <f t="shared" si="14"/>
        <v>43163.25</v>
      </c>
      <c r="T245" s="10">
        <f t="shared" si="15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 s="13">
        <f t="shared" si="13"/>
        <v>75.25</v>
      </c>
      <c r="Q246" t="str" cm="1">
        <f t="array" ref="Q246:R246">_xlfn.TEXTSPLIT(N246, "/")</f>
        <v>theater</v>
      </c>
      <c r="R246" t="str">
        <v>plays</v>
      </c>
      <c r="S246" s="10">
        <f t="shared" si="14"/>
        <v>41834.208333333336</v>
      </c>
      <c r="T246" s="10">
        <f t="shared" si="15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 s="13">
        <f t="shared" si="13"/>
        <v>69.02</v>
      </c>
      <c r="Q247" t="str" cm="1">
        <f t="array" ref="Q247:R247">_xlfn.TEXTSPLIT(N247, "/")</f>
        <v>theater</v>
      </c>
      <c r="R247" t="str">
        <v>plays</v>
      </c>
      <c r="S247" s="10">
        <f t="shared" si="14"/>
        <v>41736.208333333336</v>
      </c>
      <c r="T247" s="10">
        <f t="shared" si="15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 s="13">
        <f t="shared" si="13"/>
        <v>65.989999999999995</v>
      </c>
      <c r="Q248" t="str" cm="1">
        <f t="array" ref="Q248:R248">_xlfn.TEXTSPLIT(N248, "/")</f>
        <v>technology</v>
      </c>
      <c r="R248" t="str">
        <v>web</v>
      </c>
      <c r="S248" s="10">
        <f t="shared" si="14"/>
        <v>41491.208333333336</v>
      </c>
      <c r="T248" s="10">
        <f t="shared" si="15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 s="13">
        <f t="shared" si="13"/>
        <v>98.01</v>
      </c>
      <c r="Q249" t="str" cm="1">
        <f t="array" ref="Q249:R249">_xlfn.TEXTSPLIT(N249, "/")</f>
        <v>publishing</v>
      </c>
      <c r="R249" t="str">
        <v>fiction</v>
      </c>
      <c r="S249" s="10">
        <f t="shared" si="14"/>
        <v>42726.25</v>
      </c>
      <c r="T249" s="10">
        <f t="shared" si="15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 s="13">
        <f t="shared" si="13"/>
        <v>60.11</v>
      </c>
      <c r="Q250" t="str" cm="1">
        <f t="array" ref="Q250:R250">_xlfn.TEXTSPLIT(N250, "/")</f>
        <v>games</v>
      </c>
      <c r="R250" t="str">
        <v>mobile games</v>
      </c>
      <c r="S250" s="10">
        <f t="shared" si="14"/>
        <v>42004.25</v>
      </c>
      <c r="T250" s="10">
        <f t="shared" si="15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 s="13">
        <f t="shared" si="13"/>
        <v>26</v>
      </c>
      <c r="Q251" t="str" cm="1">
        <f t="array" ref="Q251:R251">_xlfn.TEXTSPLIT(N251, "/")</f>
        <v>publishing</v>
      </c>
      <c r="R251" t="str">
        <v>translations</v>
      </c>
      <c r="S251" s="10">
        <f t="shared" si="14"/>
        <v>42006.25</v>
      </c>
      <c r="T251" s="10">
        <f t="shared" si="15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 s="13">
        <f t="shared" si="13"/>
        <v>3</v>
      </c>
      <c r="Q252" t="str" cm="1">
        <f t="array" ref="Q252:R252">_xlfn.TEXTSPLIT(N252, "/")</f>
        <v>music</v>
      </c>
      <c r="R252" t="str">
        <v>rock</v>
      </c>
      <c r="S252" s="10">
        <f t="shared" si="14"/>
        <v>40203.25</v>
      </c>
      <c r="T252" s="10">
        <f t="shared" si="15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 s="13">
        <f t="shared" si="13"/>
        <v>38.020000000000003</v>
      </c>
      <c r="Q253" t="str" cm="1">
        <f t="array" ref="Q253:R253">_xlfn.TEXTSPLIT(N253, "/")</f>
        <v>theater</v>
      </c>
      <c r="R253" t="str">
        <v>plays</v>
      </c>
      <c r="S253" s="10">
        <f t="shared" si="14"/>
        <v>41252.25</v>
      </c>
      <c r="T253" s="10">
        <f t="shared" si="15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 s="13">
        <f t="shared" si="13"/>
        <v>106.15</v>
      </c>
      <c r="Q254" t="str" cm="1">
        <f t="array" ref="Q254:R254">_xlfn.TEXTSPLIT(N254, "/")</f>
        <v>theater</v>
      </c>
      <c r="R254" t="str">
        <v>plays</v>
      </c>
      <c r="S254" s="10">
        <f t="shared" si="14"/>
        <v>41572.208333333336</v>
      </c>
      <c r="T254" s="10">
        <f t="shared" si="15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 s="13">
        <f t="shared" si="13"/>
        <v>81.02</v>
      </c>
      <c r="Q255" t="str" cm="1">
        <f t="array" ref="Q255:R255">_xlfn.TEXTSPLIT(N255, "/")</f>
        <v>film &amp; video</v>
      </c>
      <c r="R255" t="str">
        <v>drama</v>
      </c>
      <c r="S255" s="10">
        <f t="shared" si="14"/>
        <v>40641.208333333336</v>
      </c>
      <c r="T255" s="10">
        <f t="shared" si="15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 s="13">
        <f t="shared" si="13"/>
        <v>96.65</v>
      </c>
      <c r="Q256" t="str" cm="1">
        <f t="array" ref="Q256:R256">_xlfn.TEXTSPLIT(N256, "/")</f>
        <v>publishing</v>
      </c>
      <c r="R256" t="str">
        <v>nonfiction</v>
      </c>
      <c r="S256" s="10">
        <f t="shared" si="14"/>
        <v>42787.25</v>
      </c>
      <c r="T256" s="10">
        <f t="shared" si="15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 s="13">
        <f t="shared" si="13"/>
        <v>57</v>
      </c>
      <c r="Q257" t="str" cm="1">
        <f t="array" ref="Q257:R257">_xlfn.TEXTSPLIT(N257, "/")</f>
        <v>music</v>
      </c>
      <c r="R257" t="str">
        <v>rock</v>
      </c>
      <c r="S257" s="10">
        <f t="shared" si="14"/>
        <v>40590.25</v>
      </c>
      <c r="T257" s="10">
        <f t="shared" si="15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 s="13">
        <f t="shared" si="13"/>
        <v>63.93</v>
      </c>
      <c r="Q258" t="str" cm="1">
        <f t="array" ref="Q258:R258">_xlfn.TEXTSPLIT(N258, "/")</f>
        <v>music</v>
      </c>
      <c r="R258" t="str">
        <v>rock</v>
      </c>
      <c r="S258" s="10">
        <f t="shared" si="14"/>
        <v>42393.25</v>
      </c>
      <c r="T258" s="10">
        <f t="shared" si="15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 s="13">
        <f t="shared" ref="P259:P322" si="17">IF(E259=0,"0",ROUND(E259/G259,2))</f>
        <v>90.46</v>
      </c>
      <c r="Q259" t="str" cm="1">
        <f t="array" ref="Q259:R259">_xlfn.TEXTSPLIT(N259, "/")</f>
        <v>theater</v>
      </c>
      <c r="R259" t="str">
        <v>plays</v>
      </c>
      <c r="S259" s="10">
        <f t="shared" ref="S259:S322" si="18">(((J259/60)/60)/24)+DATE(1970,1,1)</f>
        <v>41338.25</v>
      </c>
      <c r="T259" s="10">
        <f t="shared" ref="T259:T322" si="19">(((K259/60)/60)/24)+DATE(1970,1,1)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 s="13">
        <f t="shared" si="17"/>
        <v>72.17</v>
      </c>
      <c r="Q260" t="str" cm="1">
        <f t="array" ref="Q260:R260">_xlfn.TEXTSPLIT(N260, "/")</f>
        <v>theater</v>
      </c>
      <c r="R260" t="str">
        <v>plays</v>
      </c>
      <c r="S260" s="10">
        <f t="shared" si="18"/>
        <v>42712.25</v>
      </c>
      <c r="T260" s="10">
        <f t="shared" si="1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 s="13">
        <f t="shared" si="17"/>
        <v>77.930000000000007</v>
      </c>
      <c r="Q261" t="str" cm="1">
        <f t="array" ref="Q261:R261">_xlfn.TEXTSPLIT(N261, "/")</f>
        <v>photography</v>
      </c>
      <c r="R261" t="str">
        <v>photography books</v>
      </c>
      <c r="S261" s="10">
        <f t="shared" si="18"/>
        <v>41251.25</v>
      </c>
      <c r="T261" s="10">
        <f t="shared" si="1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 s="13">
        <f t="shared" si="17"/>
        <v>38.07</v>
      </c>
      <c r="Q262" t="str" cm="1">
        <f t="array" ref="Q262:R262">_xlfn.TEXTSPLIT(N262, "/")</f>
        <v>music</v>
      </c>
      <c r="R262" t="str">
        <v>rock</v>
      </c>
      <c r="S262" s="10">
        <f t="shared" si="18"/>
        <v>41180.208333333336</v>
      </c>
      <c r="T262" s="10">
        <f t="shared" si="1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 s="13">
        <f t="shared" si="17"/>
        <v>57.94</v>
      </c>
      <c r="Q263" t="str" cm="1">
        <f t="array" ref="Q263:R263">_xlfn.TEXTSPLIT(N263, "/")</f>
        <v>music</v>
      </c>
      <c r="R263" t="str">
        <v>rock</v>
      </c>
      <c r="S263" s="10">
        <f t="shared" si="18"/>
        <v>40415.208333333336</v>
      </c>
      <c r="T263" s="10">
        <f t="shared" si="1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 s="13">
        <f t="shared" si="17"/>
        <v>49.79</v>
      </c>
      <c r="Q264" t="str" cm="1">
        <f t="array" ref="Q264:R264">_xlfn.TEXTSPLIT(N264, "/")</f>
        <v>music</v>
      </c>
      <c r="R264" t="str">
        <v>indie rock</v>
      </c>
      <c r="S264" s="10">
        <f t="shared" si="18"/>
        <v>40638.208333333336</v>
      </c>
      <c r="T264" s="10">
        <f t="shared" si="1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 s="13">
        <f t="shared" si="17"/>
        <v>54.05</v>
      </c>
      <c r="Q265" t="str" cm="1">
        <f t="array" ref="Q265:R265">_xlfn.TEXTSPLIT(N265, "/")</f>
        <v>photography</v>
      </c>
      <c r="R265" t="str">
        <v>photography books</v>
      </c>
      <c r="S265" s="10">
        <f t="shared" si="18"/>
        <v>40187.25</v>
      </c>
      <c r="T265" s="10">
        <f t="shared" si="1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 s="13">
        <f t="shared" si="17"/>
        <v>30</v>
      </c>
      <c r="Q266" t="str" cm="1">
        <f t="array" ref="Q266:R266">_xlfn.TEXTSPLIT(N266, "/")</f>
        <v>theater</v>
      </c>
      <c r="R266" t="str">
        <v>plays</v>
      </c>
      <c r="S266" s="10">
        <f t="shared" si="18"/>
        <v>41317.25</v>
      </c>
      <c r="T266" s="10">
        <f t="shared" si="1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 s="13">
        <f t="shared" si="17"/>
        <v>70.13</v>
      </c>
      <c r="Q267" t="str" cm="1">
        <f t="array" ref="Q267:R267">_xlfn.TEXTSPLIT(N267, "/")</f>
        <v>theater</v>
      </c>
      <c r="R267" t="str">
        <v>plays</v>
      </c>
      <c r="S267" s="10">
        <f t="shared" si="18"/>
        <v>42372.25</v>
      </c>
      <c r="T267" s="10">
        <f t="shared" si="1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 s="13">
        <f t="shared" si="17"/>
        <v>27</v>
      </c>
      <c r="Q268" t="str" cm="1">
        <f t="array" ref="Q268:R268">_xlfn.TEXTSPLIT(N268, "/")</f>
        <v>music</v>
      </c>
      <c r="R268" t="str">
        <v>jazz</v>
      </c>
      <c r="S268" s="10">
        <f t="shared" si="18"/>
        <v>41950.25</v>
      </c>
      <c r="T268" s="10">
        <f t="shared" si="1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 s="13">
        <f t="shared" si="17"/>
        <v>51.99</v>
      </c>
      <c r="Q269" t="str" cm="1">
        <f t="array" ref="Q269:R269">_xlfn.TEXTSPLIT(N269, "/")</f>
        <v>theater</v>
      </c>
      <c r="R269" t="str">
        <v>plays</v>
      </c>
      <c r="S269" s="10">
        <f t="shared" si="18"/>
        <v>41206.208333333336</v>
      </c>
      <c r="T269" s="10">
        <f t="shared" si="1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 s="13">
        <f t="shared" si="17"/>
        <v>56.42</v>
      </c>
      <c r="Q270" t="str" cm="1">
        <f t="array" ref="Q270:R270">_xlfn.TEXTSPLIT(N270, "/")</f>
        <v>film &amp; video</v>
      </c>
      <c r="R270" t="str">
        <v>documentary</v>
      </c>
      <c r="S270" s="10">
        <f t="shared" si="18"/>
        <v>41186.208333333336</v>
      </c>
      <c r="T270" s="10">
        <f t="shared" si="1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 s="13">
        <f t="shared" si="17"/>
        <v>101.63</v>
      </c>
      <c r="Q271" t="str" cm="1">
        <f t="array" ref="Q271:R271">_xlfn.TEXTSPLIT(N271, "/")</f>
        <v>film &amp; video</v>
      </c>
      <c r="R271" t="str">
        <v>television</v>
      </c>
      <c r="S271" s="10">
        <f t="shared" si="18"/>
        <v>43496.25</v>
      </c>
      <c r="T271" s="10">
        <f t="shared" si="19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 s="13">
        <f t="shared" si="17"/>
        <v>25.01</v>
      </c>
      <c r="Q272" t="str" cm="1">
        <f t="array" ref="Q272:R272">_xlfn.TEXTSPLIT(N272, "/")</f>
        <v>games</v>
      </c>
      <c r="R272" t="str">
        <v>video games</v>
      </c>
      <c r="S272" s="10">
        <f t="shared" si="18"/>
        <v>40514.25</v>
      </c>
      <c r="T272" s="10">
        <f t="shared" si="19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 s="13">
        <f t="shared" si="17"/>
        <v>32.020000000000003</v>
      </c>
      <c r="Q273" t="str" cm="1">
        <f t="array" ref="Q273:R273">_xlfn.TEXTSPLIT(N273, "/")</f>
        <v>photography</v>
      </c>
      <c r="R273" t="str">
        <v>photography books</v>
      </c>
      <c r="S273" s="10">
        <f t="shared" si="18"/>
        <v>42345.25</v>
      </c>
      <c r="T273" s="10">
        <f t="shared" si="1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 s="13">
        <f t="shared" si="17"/>
        <v>82.02</v>
      </c>
      <c r="Q274" t="str" cm="1">
        <f t="array" ref="Q274:R274">_xlfn.TEXTSPLIT(N274, "/")</f>
        <v>theater</v>
      </c>
      <c r="R274" t="str">
        <v>plays</v>
      </c>
      <c r="S274" s="10">
        <f t="shared" si="18"/>
        <v>43656.208333333328</v>
      </c>
      <c r="T274" s="10">
        <f t="shared" si="1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 s="13">
        <f t="shared" si="17"/>
        <v>37.96</v>
      </c>
      <c r="Q275" t="str" cm="1">
        <f t="array" ref="Q275:R275">_xlfn.TEXTSPLIT(N275, "/")</f>
        <v>theater</v>
      </c>
      <c r="R275" t="str">
        <v>plays</v>
      </c>
      <c r="S275" s="10">
        <f t="shared" si="18"/>
        <v>42995.208333333328</v>
      </c>
      <c r="T275" s="10">
        <f t="shared" si="1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 s="13">
        <f t="shared" si="17"/>
        <v>51.53</v>
      </c>
      <c r="Q276" t="str" cm="1">
        <f t="array" ref="Q276:R276">_xlfn.TEXTSPLIT(N276, "/")</f>
        <v>theater</v>
      </c>
      <c r="R276" t="str">
        <v>plays</v>
      </c>
      <c r="S276" s="10">
        <f t="shared" si="18"/>
        <v>43045.25</v>
      </c>
      <c r="T276" s="10">
        <f t="shared" si="1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 s="13">
        <f t="shared" si="17"/>
        <v>81.2</v>
      </c>
      <c r="Q277" t="str" cm="1">
        <f t="array" ref="Q277:R277">_xlfn.TEXTSPLIT(N277, "/")</f>
        <v>publishing</v>
      </c>
      <c r="R277" t="str">
        <v>translations</v>
      </c>
      <c r="S277" s="10">
        <f t="shared" si="18"/>
        <v>43561.208333333328</v>
      </c>
      <c r="T277" s="10">
        <f t="shared" si="1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 s="13">
        <f t="shared" si="17"/>
        <v>40.03</v>
      </c>
      <c r="Q278" t="str" cm="1">
        <f t="array" ref="Q278:R278">_xlfn.TEXTSPLIT(N278, "/")</f>
        <v>games</v>
      </c>
      <c r="R278" t="str">
        <v>video games</v>
      </c>
      <c r="S278" s="10">
        <f t="shared" si="18"/>
        <v>41018.208333333336</v>
      </c>
      <c r="T278" s="10">
        <f t="shared" si="1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 s="13">
        <f t="shared" si="17"/>
        <v>89.94</v>
      </c>
      <c r="Q279" t="str" cm="1">
        <f t="array" ref="Q279:R279">_xlfn.TEXTSPLIT(N279, "/")</f>
        <v>theater</v>
      </c>
      <c r="R279" t="str">
        <v>plays</v>
      </c>
      <c r="S279" s="10">
        <f t="shared" si="18"/>
        <v>40378.208333333336</v>
      </c>
      <c r="T279" s="10">
        <f t="shared" si="1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 s="13">
        <f t="shared" si="17"/>
        <v>96.69</v>
      </c>
      <c r="Q280" t="str" cm="1">
        <f t="array" ref="Q280:R280">_xlfn.TEXTSPLIT(N280, "/")</f>
        <v>technology</v>
      </c>
      <c r="R280" t="str">
        <v>web</v>
      </c>
      <c r="S280" s="10">
        <f t="shared" si="18"/>
        <v>41239.25</v>
      </c>
      <c r="T280" s="10">
        <f t="shared" si="1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 s="13">
        <f t="shared" si="17"/>
        <v>25.01</v>
      </c>
      <c r="Q281" t="str" cm="1">
        <f t="array" ref="Q281:R281">_xlfn.TEXTSPLIT(N281, "/")</f>
        <v>theater</v>
      </c>
      <c r="R281" t="str">
        <v>plays</v>
      </c>
      <c r="S281" s="10">
        <f t="shared" si="18"/>
        <v>43346.208333333328</v>
      </c>
      <c r="T281" s="10">
        <f t="shared" si="1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 s="13">
        <f t="shared" si="17"/>
        <v>36.99</v>
      </c>
      <c r="Q282" t="str" cm="1">
        <f t="array" ref="Q282:R282">_xlfn.TEXTSPLIT(N282, "/")</f>
        <v>film &amp; video</v>
      </c>
      <c r="R282" t="str">
        <v>animation</v>
      </c>
      <c r="S282" s="10">
        <f t="shared" si="18"/>
        <v>43060.25</v>
      </c>
      <c r="T282" s="10">
        <f t="shared" si="1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 s="13">
        <f t="shared" si="17"/>
        <v>73.010000000000005</v>
      </c>
      <c r="Q283" t="str" cm="1">
        <f t="array" ref="Q283:R283">_xlfn.TEXTSPLIT(N283, "/")</f>
        <v>theater</v>
      </c>
      <c r="R283" t="str">
        <v>plays</v>
      </c>
      <c r="S283" s="10">
        <f t="shared" si="18"/>
        <v>40979.25</v>
      </c>
      <c r="T283" s="10">
        <f t="shared" si="1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 s="13">
        <f t="shared" si="17"/>
        <v>68.239999999999995</v>
      </c>
      <c r="Q284" t="str" cm="1">
        <f t="array" ref="Q284:R284">_xlfn.TEXTSPLIT(N284, "/")</f>
        <v>film &amp; video</v>
      </c>
      <c r="R284" t="str">
        <v>television</v>
      </c>
      <c r="S284" s="10">
        <f t="shared" si="18"/>
        <v>42701.25</v>
      </c>
      <c r="T284" s="10">
        <f t="shared" si="1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 s="13">
        <f t="shared" si="17"/>
        <v>52.31</v>
      </c>
      <c r="Q285" t="str" cm="1">
        <f t="array" ref="Q285:R285">_xlfn.TEXTSPLIT(N285, "/")</f>
        <v>music</v>
      </c>
      <c r="R285" t="str">
        <v>rock</v>
      </c>
      <c r="S285" s="10">
        <f t="shared" si="18"/>
        <v>42520.208333333328</v>
      </c>
      <c r="T285" s="10">
        <f t="shared" si="1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 s="13">
        <f t="shared" si="17"/>
        <v>61.77</v>
      </c>
      <c r="Q286" t="str" cm="1">
        <f t="array" ref="Q286:R286">_xlfn.TEXTSPLIT(N286, "/")</f>
        <v>technology</v>
      </c>
      <c r="R286" t="str">
        <v>web</v>
      </c>
      <c r="S286" s="10">
        <f t="shared" si="18"/>
        <v>41030.208333333336</v>
      </c>
      <c r="T286" s="10">
        <f t="shared" si="1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 s="13">
        <f t="shared" si="17"/>
        <v>25.03</v>
      </c>
      <c r="Q287" t="str" cm="1">
        <f t="array" ref="Q287:R287">_xlfn.TEXTSPLIT(N287, "/")</f>
        <v>theater</v>
      </c>
      <c r="R287" t="str">
        <v>plays</v>
      </c>
      <c r="S287" s="10">
        <f t="shared" si="18"/>
        <v>42623.208333333328</v>
      </c>
      <c r="T287" s="10">
        <f t="shared" si="19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 s="13">
        <f t="shared" si="17"/>
        <v>106.29</v>
      </c>
      <c r="Q288" t="str" cm="1">
        <f t="array" ref="Q288:R288">_xlfn.TEXTSPLIT(N288, "/")</f>
        <v>theater</v>
      </c>
      <c r="R288" t="str">
        <v>plays</v>
      </c>
      <c r="S288" s="10">
        <f t="shared" si="18"/>
        <v>42697.25</v>
      </c>
      <c r="T288" s="10">
        <f t="shared" si="1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 s="13">
        <f t="shared" si="17"/>
        <v>75.069999999999993</v>
      </c>
      <c r="Q289" t="str" cm="1">
        <f t="array" ref="Q289:R289">_xlfn.TEXTSPLIT(N289, "/")</f>
        <v>music</v>
      </c>
      <c r="R289" t="str">
        <v>electric music</v>
      </c>
      <c r="S289" s="10">
        <f t="shared" si="18"/>
        <v>42122.208333333328</v>
      </c>
      <c r="T289" s="10">
        <f t="shared" si="1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 s="13">
        <f t="shared" si="17"/>
        <v>39.97</v>
      </c>
      <c r="Q290" t="str" cm="1">
        <f t="array" ref="Q290:R290">_xlfn.TEXTSPLIT(N290, "/")</f>
        <v>music</v>
      </c>
      <c r="R290" t="str">
        <v>metal</v>
      </c>
      <c r="S290" s="10">
        <f t="shared" si="18"/>
        <v>40982.208333333336</v>
      </c>
      <c r="T290" s="10">
        <f t="shared" si="1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 s="13">
        <f t="shared" si="17"/>
        <v>39.979999999999997</v>
      </c>
      <c r="Q291" t="str" cm="1">
        <f t="array" ref="Q291:R291">_xlfn.TEXTSPLIT(N291, "/")</f>
        <v>theater</v>
      </c>
      <c r="R291" t="str">
        <v>plays</v>
      </c>
      <c r="S291" s="10">
        <f t="shared" si="18"/>
        <v>42219.208333333328</v>
      </c>
      <c r="T291" s="10">
        <f t="shared" si="1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 s="13">
        <f t="shared" si="17"/>
        <v>101.02</v>
      </c>
      <c r="Q292" t="str" cm="1">
        <f t="array" ref="Q292:R292">_xlfn.TEXTSPLIT(N292, "/")</f>
        <v>film &amp; video</v>
      </c>
      <c r="R292" t="str">
        <v>documentary</v>
      </c>
      <c r="S292" s="10">
        <f t="shared" si="18"/>
        <v>41404.208333333336</v>
      </c>
      <c r="T292" s="10">
        <f t="shared" si="1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 s="13">
        <f t="shared" si="17"/>
        <v>76.81</v>
      </c>
      <c r="Q293" t="str" cm="1">
        <f t="array" ref="Q293:R293">_xlfn.TEXTSPLIT(N293, "/")</f>
        <v>technology</v>
      </c>
      <c r="R293" t="str">
        <v>web</v>
      </c>
      <c r="S293" s="10">
        <f t="shared" si="18"/>
        <v>40831.208333333336</v>
      </c>
      <c r="T293" s="10">
        <f t="shared" si="1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 s="13">
        <f t="shared" si="17"/>
        <v>71.7</v>
      </c>
      <c r="Q294" t="str" cm="1">
        <f t="array" ref="Q294:R294">_xlfn.TEXTSPLIT(N294, "/")</f>
        <v>food</v>
      </c>
      <c r="R294" t="str">
        <v>food trucks</v>
      </c>
      <c r="S294" s="10">
        <f t="shared" si="18"/>
        <v>40984.208333333336</v>
      </c>
      <c r="T294" s="10">
        <f t="shared" si="19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 s="13">
        <f t="shared" si="17"/>
        <v>33.28</v>
      </c>
      <c r="Q295" t="str" cm="1">
        <f t="array" ref="Q295:R295">_xlfn.TEXTSPLIT(N295, "/")</f>
        <v>theater</v>
      </c>
      <c r="R295" t="str">
        <v>plays</v>
      </c>
      <c r="S295" s="10">
        <f t="shared" si="18"/>
        <v>40456.208333333336</v>
      </c>
      <c r="T295" s="10">
        <f t="shared" si="1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 s="13">
        <f t="shared" si="17"/>
        <v>43.92</v>
      </c>
      <c r="Q296" t="str" cm="1">
        <f t="array" ref="Q296:R296">_xlfn.TEXTSPLIT(N296, "/")</f>
        <v>theater</v>
      </c>
      <c r="R296" t="str">
        <v>plays</v>
      </c>
      <c r="S296" s="10">
        <f t="shared" si="18"/>
        <v>43399.208333333328</v>
      </c>
      <c r="T296" s="10">
        <f t="shared" si="1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 s="13">
        <f t="shared" si="17"/>
        <v>36</v>
      </c>
      <c r="Q297" t="str" cm="1">
        <f t="array" ref="Q297:R297">_xlfn.TEXTSPLIT(N297, "/")</f>
        <v>theater</v>
      </c>
      <c r="R297" t="str">
        <v>plays</v>
      </c>
      <c r="S297" s="10">
        <f t="shared" si="18"/>
        <v>41562.208333333336</v>
      </c>
      <c r="T297" s="10">
        <f t="shared" si="1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 s="13">
        <f t="shared" si="17"/>
        <v>88.21</v>
      </c>
      <c r="Q298" t="str" cm="1">
        <f t="array" ref="Q298:R298">_xlfn.TEXTSPLIT(N298, "/")</f>
        <v>theater</v>
      </c>
      <c r="R298" t="str">
        <v>plays</v>
      </c>
      <c r="S298" s="10">
        <f t="shared" si="18"/>
        <v>43493.25</v>
      </c>
      <c r="T298" s="10">
        <f t="shared" si="1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 s="13">
        <f t="shared" si="17"/>
        <v>65.239999999999995</v>
      </c>
      <c r="Q299" t="str" cm="1">
        <f t="array" ref="Q299:R299">_xlfn.TEXTSPLIT(N299, "/")</f>
        <v>theater</v>
      </c>
      <c r="R299" t="str">
        <v>plays</v>
      </c>
      <c r="S299" s="10">
        <f t="shared" si="18"/>
        <v>41653.25</v>
      </c>
      <c r="T299" s="10">
        <f t="shared" si="1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 s="13">
        <f t="shared" si="17"/>
        <v>69.959999999999994</v>
      </c>
      <c r="Q300" t="str" cm="1">
        <f t="array" ref="Q300:R300">_xlfn.TEXTSPLIT(N300, "/")</f>
        <v>music</v>
      </c>
      <c r="R300" t="str">
        <v>rock</v>
      </c>
      <c r="S300" s="10">
        <f t="shared" si="18"/>
        <v>42426.25</v>
      </c>
      <c r="T300" s="10">
        <f t="shared" si="1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 s="13">
        <f t="shared" si="17"/>
        <v>39.880000000000003</v>
      </c>
      <c r="Q301" t="str" cm="1">
        <f t="array" ref="Q301:R301">_xlfn.TEXTSPLIT(N301, "/")</f>
        <v>food</v>
      </c>
      <c r="R301" t="str">
        <v>food trucks</v>
      </c>
      <c r="S301" s="10">
        <f t="shared" si="18"/>
        <v>42432.25</v>
      </c>
      <c r="T301" s="10">
        <f t="shared" si="1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 s="13">
        <f t="shared" si="17"/>
        <v>5</v>
      </c>
      <c r="Q302" t="str" cm="1">
        <f t="array" ref="Q302:R302">_xlfn.TEXTSPLIT(N302, "/")</f>
        <v>publishing</v>
      </c>
      <c r="R302" t="str">
        <v>nonfiction</v>
      </c>
      <c r="S302" s="10">
        <f t="shared" si="18"/>
        <v>42977.208333333328</v>
      </c>
      <c r="T302" s="10">
        <f t="shared" si="1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 s="13">
        <f t="shared" si="17"/>
        <v>41.02</v>
      </c>
      <c r="Q303" t="str" cm="1">
        <f t="array" ref="Q303:R303">_xlfn.TEXTSPLIT(N303, "/")</f>
        <v>film &amp; video</v>
      </c>
      <c r="R303" t="str">
        <v>documentary</v>
      </c>
      <c r="S303" s="10">
        <f t="shared" si="18"/>
        <v>42061.25</v>
      </c>
      <c r="T303" s="10">
        <f t="shared" si="1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 s="13">
        <f t="shared" si="17"/>
        <v>98.91</v>
      </c>
      <c r="Q304" t="str" cm="1">
        <f t="array" ref="Q304:R304">_xlfn.TEXTSPLIT(N304, "/")</f>
        <v>theater</v>
      </c>
      <c r="R304" t="str">
        <v>plays</v>
      </c>
      <c r="S304" s="10">
        <f t="shared" si="18"/>
        <v>43345.208333333328</v>
      </c>
      <c r="T304" s="10">
        <f t="shared" si="1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 s="13">
        <f t="shared" si="17"/>
        <v>87.78</v>
      </c>
      <c r="Q305" t="str" cm="1">
        <f t="array" ref="Q305:R305">_xlfn.TEXTSPLIT(N305, "/")</f>
        <v>music</v>
      </c>
      <c r="R305" t="str">
        <v>indie rock</v>
      </c>
      <c r="S305" s="10">
        <f t="shared" si="18"/>
        <v>42376.25</v>
      </c>
      <c r="T305" s="10">
        <f t="shared" si="1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 s="13">
        <f t="shared" si="17"/>
        <v>80.77</v>
      </c>
      <c r="Q306" t="str" cm="1">
        <f t="array" ref="Q306:R306">_xlfn.TEXTSPLIT(N306, "/")</f>
        <v>film &amp; video</v>
      </c>
      <c r="R306" t="str">
        <v>documentary</v>
      </c>
      <c r="S306" s="10">
        <f t="shared" si="18"/>
        <v>42589.208333333328</v>
      </c>
      <c r="T306" s="10">
        <f t="shared" si="1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 s="13">
        <f t="shared" si="17"/>
        <v>94.28</v>
      </c>
      <c r="Q307" t="str" cm="1">
        <f t="array" ref="Q307:R307">_xlfn.TEXTSPLIT(N307, "/")</f>
        <v>theater</v>
      </c>
      <c r="R307" t="str">
        <v>plays</v>
      </c>
      <c r="S307" s="10">
        <f t="shared" si="18"/>
        <v>42448.208333333328</v>
      </c>
      <c r="T307" s="10">
        <f t="shared" si="19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 s="13">
        <f t="shared" si="17"/>
        <v>73.430000000000007</v>
      </c>
      <c r="Q308" t="str" cm="1">
        <f t="array" ref="Q308:R308">_xlfn.TEXTSPLIT(N308, "/")</f>
        <v>theater</v>
      </c>
      <c r="R308" t="str">
        <v>plays</v>
      </c>
      <c r="S308" s="10">
        <f t="shared" si="18"/>
        <v>42930.208333333328</v>
      </c>
      <c r="T308" s="10">
        <f t="shared" si="1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 s="13">
        <f t="shared" si="17"/>
        <v>65.97</v>
      </c>
      <c r="Q309" t="str" cm="1">
        <f t="array" ref="Q309:R309">_xlfn.TEXTSPLIT(N309, "/")</f>
        <v>publishing</v>
      </c>
      <c r="R309" t="str">
        <v>fiction</v>
      </c>
      <c r="S309" s="10">
        <f t="shared" si="18"/>
        <v>41066.208333333336</v>
      </c>
      <c r="T309" s="10">
        <f t="shared" si="19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 s="13">
        <f t="shared" si="17"/>
        <v>109.04</v>
      </c>
      <c r="Q310" t="str" cm="1">
        <f t="array" ref="Q310:R310">_xlfn.TEXTSPLIT(N310, "/")</f>
        <v>theater</v>
      </c>
      <c r="R310" t="str">
        <v>plays</v>
      </c>
      <c r="S310" s="10">
        <f t="shared" si="18"/>
        <v>40651.208333333336</v>
      </c>
      <c r="T310" s="10">
        <f t="shared" si="19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 s="13">
        <f t="shared" si="17"/>
        <v>41.16</v>
      </c>
      <c r="Q311" t="str" cm="1">
        <f t="array" ref="Q311:R311">_xlfn.TEXTSPLIT(N311, "/")</f>
        <v>music</v>
      </c>
      <c r="R311" t="str">
        <v>indie rock</v>
      </c>
      <c r="S311" s="10">
        <f t="shared" si="18"/>
        <v>40807.208333333336</v>
      </c>
      <c r="T311" s="10">
        <f t="shared" si="19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 s="13">
        <f t="shared" si="17"/>
        <v>99.13</v>
      </c>
      <c r="Q312" t="str" cm="1">
        <f t="array" ref="Q312:R312">_xlfn.TEXTSPLIT(N312, "/")</f>
        <v>games</v>
      </c>
      <c r="R312" t="str">
        <v>video games</v>
      </c>
      <c r="S312" s="10">
        <f t="shared" si="18"/>
        <v>40277.208333333336</v>
      </c>
      <c r="T312" s="10">
        <f t="shared" si="1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 s="13">
        <f t="shared" si="17"/>
        <v>105.88</v>
      </c>
      <c r="Q313" t="str" cm="1">
        <f t="array" ref="Q313:R313">_xlfn.TEXTSPLIT(N313, "/")</f>
        <v>theater</v>
      </c>
      <c r="R313" t="str">
        <v>plays</v>
      </c>
      <c r="S313" s="10">
        <f t="shared" si="18"/>
        <v>40590.25</v>
      </c>
      <c r="T313" s="10">
        <f t="shared" si="1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 s="13">
        <f t="shared" si="17"/>
        <v>49</v>
      </c>
      <c r="Q314" t="str" cm="1">
        <f t="array" ref="Q314:R314">_xlfn.TEXTSPLIT(N314, "/")</f>
        <v>theater</v>
      </c>
      <c r="R314" t="str">
        <v>plays</v>
      </c>
      <c r="S314" s="10">
        <f t="shared" si="18"/>
        <v>41572.208333333336</v>
      </c>
      <c r="T314" s="10">
        <f t="shared" si="1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 s="13">
        <f t="shared" si="17"/>
        <v>39</v>
      </c>
      <c r="Q315" t="str" cm="1">
        <f t="array" ref="Q315:R315">_xlfn.TEXTSPLIT(N315, "/")</f>
        <v>music</v>
      </c>
      <c r="R315" t="str">
        <v>rock</v>
      </c>
      <c r="S315" s="10">
        <f t="shared" si="18"/>
        <v>40966.25</v>
      </c>
      <c r="T315" s="10">
        <f t="shared" si="1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 s="13">
        <f t="shared" si="17"/>
        <v>31.02</v>
      </c>
      <c r="Q316" t="str" cm="1">
        <f t="array" ref="Q316:R316">_xlfn.TEXTSPLIT(N316, "/")</f>
        <v>film &amp; video</v>
      </c>
      <c r="R316" t="str">
        <v>documentary</v>
      </c>
      <c r="S316" s="10">
        <f t="shared" si="18"/>
        <v>43536.208333333328</v>
      </c>
      <c r="T316" s="10">
        <f t="shared" si="19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 s="13">
        <f t="shared" si="17"/>
        <v>103.87</v>
      </c>
      <c r="Q317" t="str" cm="1">
        <f t="array" ref="Q317:R317">_xlfn.TEXTSPLIT(N317, "/")</f>
        <v>theater</v>
      </c>
      <c r="R317" t="str">
        <v>plays</v>
      </c>
      <c r="S317" s="10">
        <f t="shared" si="18"/>
        <v>41783.208333333336</v>
      </c>
      <c r="T317" s="10">
        <f t="shared" si="19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 s="13">
        <f t="shared" si="17"/>
        <v>59.27</v>
      </c>
      <c r="Q318" t="str" cm="1">
        <f t="array" ref="Q318:R318">_xlfn.TEXTSPLIT(N318, "/")</f>
        <v>food</v>
      </c>
      <c r="R318" t="str">
        <v>food trucks</v>
      </c>
      <c r="S318" s="10">
        <f t="shared" si="18"/>
        <v>43788.25</v>
      </c>
      <c r="T318" s="10">
        <f t="shared" si="19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 s="13">
        <f t="shared" si="17"/>
        <v>42.3</v>
      </c>
      <c r="Q319" t="str" cm="1">
        <f t="array" ref="Q319:R319">_xlfn.TEXTSPLIT(N319, "/")</f>
        <v>theater</v>
      </c>
      <c r="R319" t="str">
        <v>plays</v>
      </c>
      <c r="S319" s="10">
        <f t="shared" si="18"/>
        <v>42869.208333333328</v>
      </c>
      <c r="T319" s="10">
        <f t="shared" si="19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 s="13">
        <f t="shared" si="17"/>
        <v>53.12</v>
      </c>
      <c r="Q320" t="str" cm="1">
        <f t="array" ref="Q320:R320">_xlfn.TEXTSPLIT(N320, "/")</f>
        <v>music</v>
      </c>
      <c r="R320" t="str">
        <v>rock</v>
      </c>
      <c r="S320" s="10">
        <f t="shared" si="18"/>
        <v>41684.25</v>
      </c>
      <c r="T320" s="10">
        <f t="shared" si="19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 s="13">
        <f t="shared" si="17"/>
        <v>50.8</v>
      </c>
      <c r="Q321" t="str" cm="1">
        <f t="array" ref="Q321:R321">_xlfn.TEXTSPLIT(N321, "/")</f>
        <v>technology</v>
      </c>
      <c r="R321" t="str">
        <v>web</v>
      </c>
      <c r="S321" s="10">
        <f t="shared" si="18"/>
        <v>40402.208333333336</v>
      </c>
      <c r="T321" s="10">
        <f t="shared" si="19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 s="13">
        <f t="shared" si="17"/>
        <v>101.15</v>
      </c>
      <c r="Q322" t="str" cm="1">
        <f t="array" ref="Q322:R322">_xlfn.TEXTSPLIT(N322, "/")</f>
        <v>publishing</v>
      </c>
      <c r="R322" t="str">
        <v>fiction</v>
      </c>
      <c r="S322" s="10">
        <f t="shared" si="18"/>
        <v>40673.208333333336</v>
      </c>
      <c r="T322" s="10">
        <f t="shared" si="19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 s="13">
        <f t="shared" ref="P323:P386" si="21">IF(E323=0,"0",ROUND(E323/G323,2))</f>
        <v>65</v>
      </c>
      <c r="Q323" t="str" cm="1">
        <f t="array" ref="Q323:R323">_xlfn.TEXTSPLIT(N323, "/")</f>
        <v>film &amp; video</v>
      </c>
      <c r="R323" t="str">
        <v>shorts</v>
      </c>
      <c r="S323" s="10">
        <f t="shared" ref="S323:S386" si="22">(((J323/60)/60)/24)+DATE(1970,1,1)</f>
        <v>40634.208333333336</v>
      </c>
      <c r="T323" s="10">
        <f t="shared" ref="T323:T386" si="23">(((K323/60)/60)/24)+DATE(1970,1,1)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 s="13">
        <f t="shared" si="21"/>
        <v>38</v>
      </c>
      <c r="Q324" t="str" cm="1">
        <f t="array" ref="Q324:R324">_xlfn.TEXTSPLIT(N324, "/")</f>
        <v>theater</v>
      </c>
      <c r="R324" t="str">
        <v>plays</v>
      </c>
      <c r="S324" s="10">
        <f t="shared" si="22"/>
        <v>40507.25</v>
      </c>
      <c r="T324" s="10">
        <f t="shared" si="23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 s="13">
        <f t="shared" si="21"/>
        <v>82.62</v>
      </c>
      <c r="Q325" t="str" cm="1">
        <f t="array" ref="Q325:R325">_xlfn.TEXTSPLIT(N325, "/")</f>
        <v>film &amp; video</v>
      </c>
      <c r="R325" t="str">
        <v>documentary</v>
      </c>
      <c r="S325" s="10">
        <f t="shared" si="22"/>
        <v>41725.208333333336</v>
      </c>
      <c r="T325" s="10">
        <f t="shared" si="23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 s="13">
        <f t="shared" si="21"/>
        <v>37.94</v>
      </c>
      <c r="Q326" t="str" cm="1">
        <f t="array" ref="Q326:R326">_xlfn.TEXTSPLIT(N326, "/")</f>
        <v>theater</v>
      </c>
      <c r="R326" t="str">
        <v>plays</v>
      </c>
      <c r="S326" s="10">
        <f t="shared" si="22"/>
        <v>42176.208333333328</v>
      </c>
      <c r="T326" s="10">
        <f t="shared" si="23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 s="13">
        <f t="shared" si="21"/>
        <v>80.78</v>
      </c>
      <c r="Q327" t="str" cm="1">
        <f t="array" ref="Q327:R327">_xlfn.TEXTSPLIT(N327, "/")</f>
        <v>theater</v>
      </c>
      <c r="R327" t="str">
        <v>plays</v>
      </c>
      <c r="S327" s="10">
        <f t="shared" si="22"/>
        <v>43267.208333333328</v>
      </c>
      <c r="T327" s="10">
        <f t="shared" si="23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 s="13">
        <f t="shared" si="21"/>
        <v>25.98</v>
      </c>
      <c r="Q328" t="str" cm="1">
        <f t="array" ref="Q328:R328">_xlfn.TEXTSPLIT(N328, "/")</f>
        <v>film &amp; video</v>
      </c>
      <c r="R328" t="str">
        <v>animation</v>
      </c>
      <c r="S328" s="10">
        <f t="shared" si="22"/>
        <v>42364.25</v>
      </c>
      <c r="T328" s="10">
        <f t="shared" si="23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 s="13">
        <f t="shared" si="21"/>
        <v>30.36</v>
      </c>
      <c r="Q329" t="str" cm="1">
        <f t="array" ref="Q329:R329">_xlfn.TEXTSPLIT(N329, "/")</f>
        <v>theater</v>
      </c>
      <c r="R329" t="str">
        <v>plays</v>
      </c>
      <c r="S329" s="10">
        <f t="shared" si="22"/>
        <v>43705.208333333328</v>
      </c>
      <c r="T329" s="10">
        <f t="shared" si="23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 s="13">
        <f t="shared" si="21"/>
        <v>54</v>
      </c>
      <c r="Q330" t="str" cm="1">
        <f t="array" ref="Q330:R330">_xlfn.TEXTSPLIT(N330, "/")</f>
        <v>music</v>
      </c>
      <c r="R330" t="str">
        <v>rock</v>
      </c>
      <c r="S330" s="10">
        <f t="shared" si="22"/>
        <v>43434.25</v>
      </c>
      <c r="T330" s="10">
        <f t="shared" si="23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 s="13">
        <f t="shared" si="21"/>
        <v>101.79</v>
      </c>
      <c r="Q331" t="str" cm="1">
        <f t="array" ref="Q331:R331">_xlfn.TEXTSPLIT(N331, "/")</f>
        <v>games</v>
      </c>
      <c r="R331" t="str">
        <v>video games</v>
      </c>
      <c r="S331" s="10">
        <f t="shared" si="22"/>
        <v>42716.25</v>
      </c>
      <c r="T331" s="10">
        <f t="shared" si="23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 s="13">
        <f t="shared" si="21"/>
        <v>45</v>
      </c>
      <c r="Q332" t="str" cm="1">
        <f t="array" ref="Q332:R332">_xlfn.TEXTSPLIT(N332, "/")</f>
        <v>film &amp; video</v>
      </c>
      <c r="R332" t="str">
        <v>documentary</v>
      </c>
      <c r="S332" s="10">
        <f t="shared" si="22"/>
        <v>43077.25</v>
      </c>
      <c r="T332" s="10">
        <f t="shared" si="23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 s="13">
        <f t="shared" si="21"/>
        <v>77.069999999999993</v>
      </c>
      <c r="Q333" t="str" cm="1">
        <f t="array" ref="Q333:R333">_xlfn.TEXTSPLIT(N333, "/")</f>
        <v>food</v>
      </c>
      <c r="R333" t="str">
        <v>food trucks</v>
      </c>
      <c r="S333" s="10">
        <f t="shared" si="22"/>
        <v>40896.25</v>
      </c>
      <c r="T333" s="10">
        <f t="shared" si="23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 s="13">
        <f t="shared" si="21"/>
        <v>88.08</v>
      </c>
      <c r="Q334" t="str" cm="1">
        <f t="array" ref="Q334:R334">_xlfn.TEXTSPLIT(N334, "/")</f>
        <v>technology</v>
      </c>
      <c r="R334" t="str">
        <v>wearables</v>
      </c>
      <c r="S334" s="10">
        <f t="shared" si="22"/>
        <v>41361.208333333336</v>
      </c>
      <c r="T334" s="10">
        <f t="shared" si="23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 s="13">
        <f t="shared" si="21"/>
        <v>47.04</v>
      </c>
      <c r="Q335" t="str" cm="1">
        <f t="array" ref="Q335:R335">_xlfn.TEXTSPLIT(N335, "/")</f>
        <v>theater</v>
      </c>
      <c r="R335" t="str">
        <v>plays</v>
      </c>
      <c r="S335" s="10">
        <f t="shared" si="22"/>
        <v>43424.25</v>
      </c>
      <c r="T335" s="10">
        <f t="shared" si="23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 s="13">
        <f t="shared" si="21"/>
        <v>111</v>
      </c>
      <c r="Q336" t="str" cm="1">
        <f t="array" ref="Q336:R336">_xlfn.TEXTSPLIT(N336, "/")</f>
        <v>music</v>
      </c>
      <c r="R336" t="str">
        <v>rock</v>
      </c>
      <c r="S336" s="10">
        <f t="shared" si="22"/>
        <v>43110.25</v>
      </c>
      <c r="T336" s="10">
        <f t="shared" si="23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 s="13">
        <f t="shared" si="21"/>
        <v>87</v>
      </c>
      <c r="Q337" t="str" cm="1">
        <f t="array" ref="Q337:R337">_xlfn.TEXTSPLIT(N337, "/")</f>
        <v>music</v>
      </c>
      <c r="R337" t="str">
        <v>rock</v>
      </c>
      <c r="S337" s="10">
        <f t="shared" si="22"/>
        <v>43784.25</v>
      </c>
      <c r="T337" s="10">
        <f t="shared" si="23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 s="13">
        <f t="shared" si="21"/>
        <v>63.99</v>
      </c>
      <c r="Q338" t="str" cm="1">
        <f t="array" ref="Q338:R338">_xlfn.TEXTSPLIT(N338, "/")</f>
        <v>music</v>
      </c>
      <c r="R338" t="str">
        <v>rock</v>
      </c>
      <c r="S338" s="10">
        <f t="shared" si="22"/>
        <v>40527.25</v>
      </c>
      <c r="T338" s="10">
        <f t="shared" si="23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 s="13">
        <f t="shared" si="21"/>
        <v>105.99</v>
      </c>
      <c r="Q339" t="str" cm="1">
        <f t="array" ref="Q339:R339">_xlfn.TEXTSPLIT(N339, "/")</f>
        <v>theater</v>
      </c>
      <c r="R339" t="str">
        <v>plays</v>
      </c>
      <c r="S339" s="10">
        <f t="shared" si="22"/>
        <v>43780.25</v>
      </c>
      <c r="T339" s="10">
        <f t="shared" si="23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 s="13">
        <f t="shared" si="21"/>
        <v>73.989999999999995</v>
      </c>
      <c r="Q340" t="str" cm="1">
        <f t="array" ref="Q340:R340">_xlfn.TEXTSPLIT(N340, "/")</f>
        <v>theater</v>
      </c>
      <c r="R340" t="str">
        <v>plays</v>
      </c>
      <c r="S340" s="10">
        <f t="shared" si="22"/>
        <v>40821.208333333336</v>
      </c>
      <c r="T340" s="10">
        <f t="shared" si="23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 s="13">
        <f t="shared" si="21"/>
        <v>84.02</v>
      </c>
      <c r="Q341" t="str" cm="1">
        <f t="array" ref="Q341:R341">_xlfn.TEXTSPLIT(N341, "/")</f>
        <v>theater</v>
      </c>
      <c r="R341" t="str">
        <v>plays</v>
      </c>
      <c r="S341" s="10">
        <f t="shared" si="22"/>
        <v>42949.208333333328</v>
      </c>
      <c r="T341" s="10">
        <f t="shared" si="23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 s="13">
        <f t="shared" si="21"/>
        <v>88.97</v>
      </c>
      <c r="Q342" t="str" cm="1">
        <f t="array" ref="Q342:R342">_xlfn.TEXTSPLIT(N342, "/")</f>
        <v>photography</v>
      </c>
      <c r="R342" t="str">
        <v>photography books</v>
      </c>
      <c r="S342" s="10">
        <f t="shared" si="22"/>
        <v>40889.25</v>
      </c>
      <c r="T342" s="10">
        <f t="shared" si="23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 s="13">
        <f t="shared" si="21"/>
        <v>76.989999999999995</v>
      </c>
      <c r="Q343" t="str" cm="1">
        <f t="array" ref="Q343:R343">_xlfn.TEXTSPLIT(N343, "/")</f>
        <v>music</v>
      </c>
      <c r="R343" t="str">
        <v>indie rock</v>
      </c>
      <c r="S343" s="10">
        <f t="shared" si="22"/>
        <v>42244.208333333328</v>
      </c>
      <c r="T343" s="10">
        <f t="shared" si="23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 s="13">
        <f t="shared" si="21"/>
        <v>97.15</v>
      </c>
      <c r="Q344" t="str" cm="1">
        <f t="array" ref="Q344:R344">_xlfn.TEXTSPLIT(N344, "/")</f>
        <v>theater</v>
      </c>
      <c r="R344" t="str">
        <v>plays</v>
      </c>
      <c r="S344" s="10">
        <f t="shared" si="22"/>
        <v>41475.208333333336</v>
      </c>
      <c r="T344" s="10">
        <f t="shared" si="23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 s="13">
        <f t="shared" si="21"/>
        <v>33.01</v>
      </c>
      <c r="Q345" t="str" cm="1">
        <f t="array" ref="Q345:R345">_xlfn.TEXTSPLIT(N345, "/")</f>
        <v>theater</v>
      </c>
      <c r="R345" t="str">
        <v>plays</v>
      </c>
      <c r="S345" s="10">
        <f t="shared" si="22"/>
        <v>41597.25</v>
      </c>
      <c r="T345" s="10">
        <f t="shared" si="23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 s="13">
        <f t="shared" si="21"/>
        <v>99.95</v>
      </c>
      <c r="Q346" t="str" cm="1">
        <f t="array" ref="Q346:R346">_xlfn.TEXTSPLIT(N346, "/")</f>
        <v>games</v>
      </c>
      <c r="R346" t="str">
        <v>video games</v>
      </c>
      <c r="S346" s="10">
        <f t="shared" si="22"/>
        <v>43122.25</v>
      </c>
      <c r="T346" s="10">
        <f t="shared" si="23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 s="13">
        <f t="shared" si="21"/>
        <v>69.97</v>
      </c>
      <c r="Q347" t="str" cm="1">
        <f t="array" ref="Q347:R347">_xlfn.TEXTSPLIT(N347, "/")</f>
        <v>film &amp; video</v>
      </c>
      <c r="R347" t="str">
        <v>drama</v>
      </c>
      <c r="S347" s="10">
        <f t="shared" si="22"/>
        <v>42194.208333333328</v>
      </c>
      <c r="T347" s="10">
        <f t="shared" si="23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 s="13">
        <f t="shared" si="21"/>
        <v>110.32</v>
      </c>
      <c r="Q348" t="str" cm="1">
        <f t="array" ref="Q348:R348">_xlfn.TEXTSPLIT(N348, "/")</f>
        <v>music</v>
      </c>
      <c r="R348" t="str">
        <v>indie rock</v>
      </c>
      <c r="S348" s="10">
        <f t="shared" si="22"/>
        <v>42971.208333333328</v>
      </c>
      <c r="T348" s="10">
        <f t="shared" si="23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 s="13">
        <f t="shared" si="21"/>
        <v>66.010000000000005</v>
      </c>
      <c r="Q349" t="str" cm="1">
        <f t="array" ref="Q349:R349">_xlfn.TEXTSPLIT(N349, "/")</f>
        <v>technology</v>
      </c>
      <c r="R349" t="str">
        <v>web</v>
      </c>
      <c r="S349" s="10">
        <f t="shared" si="22"/>
        <v>42046.25</v>
      </c>
      <c r="T349" s="10">
        <f t="shared" si="23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 s="13">
        <f t="shared" si="21"/>
        <v>41.01</v>
      </c>
      <c r="Q350" t="str" cm="1">
        <f t="array" ref="Q350:R350">_xlfn.TEXTSPLIT(N350, "/")</f>
        <v>food</v>
      </c>
      <c r="R350" t="str">
        <v>food trucks</v>
      </c>
      <c r="S350" s="10">
        <f t="shared" si="22"/>
        <v>42782.25</v>
      </c>
      <c r="T350" s="10">
        <f t="shared" si="23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 s="13">
        <f t="shared" si="21"/>
        <v>103.96</v>
      </c>
      <c r="Q351" t="str" cm="1">
        <f t="array" ref="Q351:R351">_xlfn.TEXTSPLIT(N351, "/")</f>
        <v>theater</v>
      </c>
      <c r="R351" t="str">
        <v>plays</v>
      </c>
      <c r="S351" s="10">
        <f t="shared" si="22"/>
        <v>42930.208333333328</v>
      </c>
      <c r="T351" s="10">
        <f t="shared" si="23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 s="13">
        <f t="shared" si="21"/>
        <v>5</v>
      </c>
      <c r="Q352" t="str" cm="1">
        <f t="array" ref="Q352:R352">_xlfn.TEXTSPLIT(N352, "/")</f>
        <v>music</v>
      </c>
      <c r="R352" t="str">
        <v>jazz</v>
      </c>
      <c r="S352" s="10">
        <f t="shared" si="22"/>
        <v>42144.208333333328</v>
      </c>
      <c r="T352" s="10">
        <f t="shared" si="23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 s="13">
        <f t="shared" si="21"/>
        <v>47.01</v>
      </c>
      <c r="Q353" t="str" cm="1">
        <f t="array" ref="Q353:R353">_xlfn.TEXTSPLIT(N353, "/")</f>
        <v>music</v>
      </c>
      <c r="R353" t="str">
        <v>rock</v>
      </c>
      <c r="S353" s="10">
        <f t="shared" si="22"/>
        <v>42240.208333333328</v>
      </c>
      <c r="T353" s="10">
        <f t="shared" si="23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 s="13">
        <f t="shared" si="21"/>
        <v>29.61</v>
      </c>
      <c r="Q354" t="str" cm="1">
        <f t="array" ref="Q354:R354">_xlfn.TEXTSPLIT(N354, "/")</f>
        <v>theater</v>
      </c>
      <c r="R354" t="str">
        <v>plays</v>
      </c>
      <c r="S354" s="10">
        <f t="shared" si="22"/>
        <v>42315.25</v>
      </c>
      <c r="T354" s="10">
        <f t="shared" si="23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 s="13">
        <f t="shared" si="21"/>
        <v>81.010000000000005</v>
      </c>
      <c r="Q355" t="str" cm="1">
        <f t="array" ref="Q355:R355">_xlfn.TEXTSPLIT(N355, "/")</f>
        <v>theater</v>
      </c>
      <c r="R355" t="str">
        <v>plays</v>
      </c>
      <c r="S355" s="10">
        <f t="shared" si="22"/>
        <v>43651.208333333328</v>
      </c>
      <c r="T355" s="10">
        <f t="shared" si="23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 s="13">
        <f t="shared" si="21"/>
        <v>94.35</v>
      </c>
      <c r="Q356" t="str" cm="1">
        <f t="array" ref="Q356:R356">_xlfn.TEXTSPLIT(N356, "/")</f>
        <v>film &amp; video</v>
      </c>
      <c r="R356" t="str">
        <v>documentary</v>
      </c>
      <c r="S356" s="10">
        <f t="shared" si="22"/>
        <v>41520.208333333336</v>
      </c>
      <c r="T356" s="10">
        <f t="shared" si="23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 s="13">
        <f t="shared" si="21"/>
        <v>26.06</v>
      </c>
      <c r="Q357" t="str" cm="1">
        <f t="array" ref="Q357:R357">_xlfn.TEXTSPLIT(N357, "/")</f>
        <v>technology</v>
      </c>
      <c r="R357" t="str">
        <v>wearables</v>
      </c>
      <c r="S357" s="10">
        <f t="shared" si="22"/>
        <v>42757.25</v>
      </c>
      <c r="T357" s="10">
        <f t="shared" si="23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 s="13">
        <f t="shared" si="21"/>
        <v>85.78</v>
      </c>
      <c r="Q358" t="str" cm="1">
        <f t="array" ref="Q358:R358">_xlfn.TEXTSPLIT(N358, "/")</f>
        <v>theater</v>
      </c>
      <c r="R358" t="str">
        <v>plays</v>
      </c>
      <c r="S358" s="10">
        <f t="shared" si="22"/>
        <v>40922.25</v>
      </c>
      <c r="T358" s="10">
        <f t="shared" si="23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 s="13">
        <f t="shared" si="21"/>
        <v>103.73</v>
      </c>
      <c r="Q359" t="str" cm="1">
        <f t="array" ref="Q359:R359">_xlfn.TEXTSPLIT(N359, "/")</f>
        <v>games</v>
      </c>
      <c r="R359" t="str">
        <v>video games</v>
      </c>
      <c r="S359" s="10">
        <f t="shared" si="22"/>
        <v>42250.208333333328</v>
      </c>
      <c r="T359" s="10">
        <f t="shared" si="23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 s="13">
        <f t="shared" si="21"/>
        <v>49.83</v>
      </c>
      <c r="Q360" t="str" cm="1">
        <f t="array" ref="Q360:R360">_xlfn.TEXTSPLIT(N360, "/")</f>
        <v>photography</v>
      </c>
      <c r="R360" t="str">
        <v>photography books</v>
      </c>
      <c r="S360" s="10">
        <f t="shared" si="22"/>
        <v>43322.208333333328</v>
      </c>
      <c r="T360" s="10">
        <f t="shared" si="23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 s="13">
        <f t="shared" si="21"/>
        <v>63.89</v>
      </c>
      <c r="Q361" t="str" cm="1">
        <f t="array" ref="Q361:R361">_xlfn.TEXTSPLIT(N361, "/")</f>
        <v>film &amp; video</v>
      </c>
      <c r="R361" t="str">
        <v>animation</v>
      </c>
      <c r="S361" s="10">
        <f t="shared" si="22"/>
        <v>40782.208333333336</v>
      </c>
      <c r="T361" s="10">
        <f t="shared" si="23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 s="13">
        <f t="shared" si="21"/>
        <v>47</v>
      </c>
      <c r="Q362" t="str" cm="1">
        <f t="array" ref="Q362:R362">_xlfn.TEXTSPLIT(N362, "/")</f>
        <v>theater</v>
      </c>
      <c r="R362" t="str">
        <v>plays</v>
      </c>
      <c r="S362" s="10">
        <f t="shared" si="22"/>
        <v>40544.25</v>
      </c>
      <c r="T362" s="10">
        <f t="shared" si="23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 s="13">
        <f t="shared" si="21"/>
        <v>108.48</v>
      </c>
      <c r="Q363" t="str" cm="1">
        <f t="array" ref="Q363:R363">_xlfn.TEXTSPLIT(N363, "/")</f>
        <v>theater</v>
      </c>
      <c r="R363" t="str">
        <v>plays</v>
      </c>
      <c r="S363" s="10">
        <f t="shared" si="22"/>
        <v>43015.208333333328</v>
      </c>
      <c r="T363" s="10">
        <f t="shared" si="23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 s="13">
        <f t="shared" si="21"/>
        <v>72.02</v>
      </c>
      <c r="Q364" t="str" cm="1">
        <f t="array" ref="Q364:R364">_xlfn.TEXTSPLIT(N364, "/")</f>
        <v>music</v>
      </c>
      <c r="R364" t="str">
        <v>rock</v>
      </c>
      <c r="S364" s="10">
        <f t="shared" si="22"/>
        <v>40570.25</v>
      </c>
      <c r="T364" s="10">
        <f t="shared" si="23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 s="13">
        <f t="shared" si="21"/>
        <v>59.93</v>
      </c>
      <c r="Q365" t="str" cm="1">
        <f t="array" ref="Q365:R365">_xlfn.TEXTSPLIT(N365, "/")</f>
        <v>music</v>
      </c>
      <c r="R365" t="str">
        <v>rock</v>
      </c>
      <c r="S365" s="10">
        <f t="shared" si="22"/>
        <v>40904.25</v>
      </c>
      <c r="T365" s="10">
        <f t="shared" si="23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 s="13">
        <f t="shared" si="21"/>
        <v>78.209999999999994</v>
      </c>
      <c r="Q366" t="str" cm="1">
        <f t="array" ref="Q366:R366">_xlfn.TEXTSPLIT(N366, "/")</f>
        <v>music</v>
      </c>
      <c r="R366" t="str">
        <v>indie rock</v>
      </c>
      <c r="S366" s="10">
        <f t="shared" si="22"/>
        <v>43164.25</v>
      </c>
      <c r="T366" s="10">
        <f t="shared" si="23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 s="13">
        <f t="shared" si="21"/>
        <v>104.78</v>
      </c>
      <c r="Q367" t="str" cm="1">
        <f t="array" ref="Q367:R367">_xlfn.TEXTSPLIT(N367, "/")</f>
        <v>theater</v>
      </c>
      <c r="R367" t="str">
        <v>plays</v>
      </c>
      <c r="S367" s="10">
        <f t="shared" si="22"/>
        <v>42733.25</v>
      </c>
      <c r="T367" s="10">
        <f t="shared" si="23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 s="13">
        <f t="shared" si="21"/>
        <v>105.52</v>
      </c>
      <c r="Q368" t="str" cm="1">
        <f t="array" ref="Q368:R368">_xlfn.TEXTSPLIT(N368, "/")</f>
        <v>theater</v>
      </c>
      <c r="R368" t="str">
        <v>plays</v>
      </c>
      <c r="S368" s="10">
        <f t="shared" si="22"/>
        <v>40546.25</v>
      </c>
      <c r="T368" s="10">
        <f t="shared" si="23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 s="13">
        <f t="shared" si="21"/>
        <v>24.93</v>
      </c>
      <c r="Q369" t="str" cm="1">
        <f t="array" ref="Q369:R369">_xlfn.TEXTSPLIT(N369, "/")</f>
        <v>theater</v>
      </c>
      <c r="R369" t="str">
        <v>plays</v>
      </c>
      <c r="S369" s="10">
        <f t="shared" si="22"/>
        <v>41930.208333333336</v>
      </c>
      <c r="T369" s="10">
        <f t="shared" si="23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 s="13">
        <f t="shared" si="21"/>
        <v>69.87</v>
      </c>
      <c r="Q370" t="str" cm="1">
        <f t="array" ref="Q370:R370">_xlfn.TEXTSPLIT(N370, "/")</f>
        <v>film &amp; video</v>
      </c>
      <c r="R370" t="str">
        <v>documentary</v>
      </c>
      <c r="S370" s="10">
        <f t="shared" si="22"/>
        <v>40464.208333333336</v>
      </c>
      <c r="T370" s="10">
        <f t="shared" si="23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 s="13">
        <f t="shared" si="21"/>
        <v>95.73</v>
      </c>
      <c r="Q371" t="str" cm="1">
        <f t="array" ref="Q371:R371">_xlfn.TEXTSPLIT(N371, "/")</f>
        <v>film &amp; video</v>
      </c>
      <c r="R371" t="str">
        <v>television</v>
      </c>
      <c r="S371" s="10">
        <f t="shared" si="22"/>
        <v>41308.25</v>
      </c>
      <c r="T371" s="10">
        <f t="shared" si="23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 s="13">
        <f t="shared" si="21"/>
        <v>30</v>
      </c>
      <c r="Q372" t="str" cm="1">
        <f t="array" ref="Q372:R372">_xlfn.TEXTSPLIT(N372, "/")</f>
        <v>theater</v>
      </c>
      <c r="R372" t="str">
        <v>plays</v>
      </c>
      <c r="S372" s="10">
        <f t="shared" si="22"/>
        <v>43570.208333333328</v>
      </c>
      <c r="T372" s="10">
        <f t="shared" si="23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 s="13">
        <f t="shared" si="21"/>
        <v>59.01</v>
      </c>
      <c r="Q373" t="str" cm="1">
        <f t="array" ref="Q373:R373">_xlfn.TEXTSPLIT(N373, "/")</f>
        <v>theater</v>
      </c>
      <c r="R373" t="str">
        <v>plays</v>
      </c>
      <c r="S373" s="10">
        <f t="shared" si="22"/>
        <v>42043.25</v>
      </c>
      <c r="T373" s="10">
        <f t="shared" si="23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 s="13">
        <f t="shared" si="21"/>
        <v>84.76</v>
      </c>
      <c r="Q374" t="str" cm="1">
        <f t="array" ref="Q374:R374">_xlfn.TEXTSPLIT(N374, "/")</f>
        <v>film &amp; video</v>
      </c>
      <c r="R374" t="str">
        <v>documentary</v>
      </c>
      <c r="S374" s="10">
        <f t="shared" si="22"/>
        <v>42012.25</v>
      </c>
      <c r="T374" s="10">
        <f t="shared" si="23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 s="13">
        <f t="shared" si="21"/>
        <v>78.010000000000005</v>
      </c>
      <c r="Q375" t="str" cm="1">
        <f t="array" ref="Q375:R375">_xlfn.TEXTSPLIT(N375, "/")</f>
        <v>theater</v>
      </c>
      <c r="R375" t="str">
        <v>plays</v>
      </c>
      <c r="S375" s="10">
        <f t="shared" si="22"/>
        <v>42964.208333333328</v>
      </c>
      <c r="T375" s="10">
        <f t="shared" si="23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 s="13">
        <f t="shared" si="21"/>
        <v>50.05</v>
      </c>
      <c r="Q376" t="str" cm="1">
        <f t="array" ref="Q376:R376">_xlfn.TEXTSPLIT(N376, "/")</f>
        <v>film &amp; video</v>
      </c>
      <c r="R376" t="str">
        <v>documentary</v>
      </c>
      <c r="S376" s="10">
        <f t="shared" si="22"/>
        <v>43476.25</v>
      </c>
      <c r="T376" s="10">
        <f t="shared" si="23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 s="13">
        <f t="shared" si="21"/>
        <v>59.16</v>
      </c>
      <c r="Q377" t="str" cm="1">
        <f t="array" ref="Q377:R377">_xlfn.TEXTSPLIT(N377, "/")</f>
        <v>music</v>
      </c>
      <c r="R377" t="str">
        <v>indie rock</v>
      </c>
      <c r="S377" s="10">
        <f t="shared" si="22"/>
        <v>42293.208333333328</v>
      </c>
      <c r="T377" s="10">
        <f t="shared" si="23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 s="13">
        <f t="shared" si="21"/>
        <v>93.7</v>
      </c>
      <c r="Q378" t="str" cm="1">
        <f t="array" ref="Q378:R378">_xlfn.TEXTSPLIT(N378, "/")</f>
        <v>music</v>
      </c>
      <c r="R378" t="str">
        <v>rock</v>
      </c>
      <c r="S378" s="10">
        <f t="shared" si="22"/>
        <v>41826.208333333336</v>
      </c>
      <c r="T378" s="10">
        <f t="shared" si="23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 s="13">
        <f t="shared" si="21"/>
        <v>40.14</v>
      </c>
      <c r="Q379" t="str" cm="1">
        <f t="array" ref="Q379:R379">_xlfn.TEXTSPLIT(N379, "/")</f>
        <v>theater</v>
      </c>
      <c r="R379" t="str">
        <v>plays</v>
      </c>
      <c r="S379" s="10">
        <f t="shared" si="22"/>
        <v>43760.208333333328</v>
      </c>
      <c r="T379" s="10">
        <f t="shared" si="23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 s="13">
        <f t="shared" si="21"/>
        <v>70.09</v>
      </c>
      <c r="Q380" t="str" cm="1">
        <f t="array" ref="Q380:R380">_xlfn.TEXTSPLIT(N380, "/")</f>
        <v>film &amp; video</v>
      </c>
      <c r="R380" t="str">
        <v>documentary</v>
      </c>
      <c r="S380" s="10">
        <f t="shared" si="22"/>
        <v>43241.208333333328</v>
      </c>
      <c r="T380" s="10">
        <f t="shared" si="23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 s="13">
        <f t="shared" si="21"/>
        <v>66.180000000000007</v>
      </c>
      <c r="Q381" t="str" cm="1">
        <f t="array" ref="Q381:R381">_xlfn.TEXTSPLIT(N381, "/")</f>
        <v>theater</v>
      </c>
      <c r="R381" t="str">
        <v>plays</v>
      </c>
      <c r="S381" s="10">
        <f t="shared" si="22"/>
        <v>40843.208333333336</v>
      </c>
      <c r="T381" s="10">
        <f t="shared" si="23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 s="13">
        <f t="shared" si="21"/>
        <v>47.71</v>
      </c>
      <c r="Q382" t="str" cm="1">
        <f t="array" ref="Q382:R382">_xlfn.TEXTSPLIT(N382, "/")</f>
        <v>theater</v>
      </c>
      <c r="R382" t="str">
        <v>plays</v>
      </c>
      <c r="S382" s="10">
        <f t="shared" si="22"/>
        <v>41448.208333333336</v>
      </c>
      <c r="T382" s="10">
        <f t="shared" si="23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 s="13">
        <f t="shared" si="21"/>
        <v>62.9</v>
      </c>
      <c r="Q383" t="str" cm="1">
        <f t="array" ref="Q383:R383">_xlfn.TEXTSPLIT(N383, "/")</f>
        <v>theater</v>
      </c>
      <c r="R383" t="str">
        <v>plays</v>
      </c>
      <c r="S383" s="10">
        <f t="shared" si="22"/>
        <v>42163.208333333328</v>
      </c>
      <c r="T383" s="10">
        <f t="shared" si="23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 s="13">
        <f t="shared" si="21"/>
        <v>86.61</v>
      </c>
      <c r="Q384" t="str" cm="1">
        <f t="array" ref="Q384:R384">_xlfn.TEXTSPLIT(N384, "/")</f>
        <v>photography</v>
      </c>
      <c r="R384" t="str">
        <v>photography books</v>
      </c>
      <c r="S384" s="10">
        <f t="shared" si="22"/>
        <v>43024.208333333328</v>
      </c>
      <c r="T384" s="10">
        <f t="shared" si="23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 s="13">
        <f t="shared" si="21"/>
        <v>75.13</v>
      </c>
      <c r="Q385" t="str" cm="1">
        <f t="array" ref="Q385:R385">_xlfn.TEXTSPLIT(N385, "/")</f>
        <v>food</v>
      </c>
      <c r="R385" t="str">
        <v>food trucks</v>
      </c>
      <c r="S385" s="10">
        <f t="shared" si="22"/>
        <v>43509.25</v>
      </c>
      <c r="T385" s="10">
        <f t="shared" si="23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 s="13">
        <f t="shared" si="21"/>
        <v>41</v>
      </c>
      <c r="Q386" t="str" cm="1">
        <f t="array" ref="Q386:R386">_xlfn.TEXTSPLIT(N386, "/")</f>
        <v>film &amp; video</v>
      </c>
      <c r="R386" t="str">
        <v>documentary</v>
      </c>
      <c r="S386" s="10">
        <f t="shared" si="22"/>
        <v>42776.25</v>
      </c>
      <c r="T386" s="10">
        <f t="shared" si="23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 s="13">
        <f t="shared" ref="P387:P450" si="25">IF(E387=0,"0",ROUND(E387/G387,2))</f>
        <v>50.01</v>
      </c>
      <c r="Q387" t="str" cm="1">
        <f t="array" ref="Q387:R387">_xlfn.TEXTSPLIT(N387, "/")</f>
        <v>publishing</v>
      </c>
      <c r="R387" t="str">
        <v>nonfiction</v>
      </c>
      <c r="S387" s="10">
        <f t="shared" ref="S387:S450" si="26">(((J387/60)/60)/24)+DATE(1970,1,1)</f>
        <v>43553.208333333328</v>
      </c>
      <c r="T387" s="10">
        <f t="shared" ref="T387:T450" si="27">(((K387/60)/60)/24)+DATE(1970,1,1)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 s="13">
        <f t="shared" si="25"/>
        <v>96.96</v>
      </c>
      <c r="Q388" t="str" cm="1">
        <f t="array" ref="Q388:R388">_xlfn.TEXTSPLIT(N388, "/")</f>
        <v>theater</v>
      </c>
      <c r="R388" t="str">
        <v>plays</v>
      </c>
      <c r="S388" s="10">
        <f t="shared" si="26"/>
        <v>40355.208333333336</v>
      </c>
      <c r="T388" s="10">
        <f t="shared" si="27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 s="13">
        <f t="shared" si="25"/>
        <v>100.93</v>
      </c>
      <c r="Q389" t="str" cm="1">
        <f t="array" ref="Q389:R389">_xlfn.TEXTSPLIT(N389, "/")</f>
        <v>technology</v>
      </c>
      <c r="R389" t="str">
        <v>wearables</v>
      </c>
      <c r="S389" s="10">
        <f t="shared" si="26"/>
        <v>41072.208333333336</v>
      </c>
      <c r="T389" s="10">
        <f t="shared" si="27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 s="13">
        <f t="shared" si="25"/>
        <v>89.23</v>
      </c>
      <c r="Q390" t="str" cm="1">
        <f t="array" ref="Q390:R390">_xlfn.TEXTSPLIT(N390, "/")</f>
        <v>music</v>
      </c>
      <c r="R390" t="str">
        <v>indie rock</v>
      </c>
      <c r="S390" s="10">
        <f t="shared" si="26"/>
        <v>40912.25</v>
      </c>
      <c r="T390" s="10">
        <f t="shared" si="27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 s="13">
        <f t="shared" si="25"/>
        <v>87.98</v>
      </c>
      <c r="Q391" t="str" cm="1">
        <f t="array" ref="Q391:R391">_xlfn.TEXTSPLIT(N391, "/")</f>
        <v>theater</v>
      </c>
      <c r="R391" t="str">
        <v>plays</v>
      </c>
      <c r="S391" s="10">
        <f t="shared" si="26"/>
        <v>40479.208333333336</v>
      </c>
      <c r="T391" s="10">
        <f t="shared" si="27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 s="13">
        <f t="shared" si="25"/>
        <v>89.54</v>
      </c>
      <c r="Q392" t="str" cm="1">
        <f t="array" ref="Q392:R392">_xlfn.TEXTSPLIT(N392, "/")</f>
        <v>photography</v>
      </c>
      <c r="R392" t="str">
        <v>photography books</v>
      </c>
      <c r="S392" s="10">
        <f t="shared" si="26"/>
        <v>41530.208333333336</v>
      </c>
      <c r="T392" s="10">
        <f t="shared" si="27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 s="13">
        <f t="shared" si="25"/>
        <v>29.09</v>
      </c>
      <c r="Q393" t="str" cm="1">
        <f t="array" ref="Q393:R393">_xlfn.TEXTSPLIT(N393, "/")</f>
        <v>publishing</v>
      </c>
      <c r="R393" t="str">
        <v>nonfiction</v>
      </c>
      <c r="S393" s="10">
        <f t="shared" si="26"/>
        <v>41653.25</v>
      </c>
      <c r="T393" s="10">
        <f t="shared" si="27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 s="13">
        <f t="shared" si="25"/>
        <v>42.01</v>
      </c>
      <c r="Q394" t="str" cm="1">
        <f t="array" ref="Q394:R394">_xlfn.TEXTSPLIT(N394, "/")</f>
        <v>technology</v>
      </c>
      <c r="R394" t="str">
        <v>wearables</v>
      </c>
      <c r="S394" s="10">
        <f t="shared" si="26"/>
        <v>40549.25</v>
      </c>
      <c r="T394" s="10">
        <f t="shared" si="27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 s="13">
        <f t="shared" si="25"/>
        <v>47</v>
      </c>
      <c r="Q395" t="str" cm="1">
        <f t="array" ref="Q395:R395">_xlfn.TEXTSPLIT(N395, "/")</f>
        <v>music</v>
      </c>
      <c r="R395" t="str">
        <v>jazz</v>
      </c>
      <c r="S395" s="10">
        <f t="shared" si="26"/>
        <v>42933.208333333328</v>
      </c>
      <c r="T395" s="10">
        <f t="shared" si="27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 s="13">
        <f t="shared" si="25"/>
        <v>110.44</v>
      </c>
      <c r="Q396" t="str" cm="1">
        <f t="array" ref="Q396:R396">_xlfn.TEXTSPLIT(N396, "/")</f>
        <v>film &amp; video</v>
      </c>
      <c r="R396" t="str">
        <v>documentary</v>
      </c>
      <c r="S396" s="10">
        <f t="shared" si="26"/>
        <v>41484.208333333336</v>
      </c>
      <c r="T396" s="10">
        <f t="shared" si="27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 s="13">
        <f t="shared" si="25"/>
        <v>41.99</v>
      </c>
      <c r="Q397" t="str" cm="1">
        <f t="array" ref="Q397:R397">_xlfn.TEXTSPLIT(N397, "/")</f>
        <v>theater</v>
      </c>
      <c r="R397" t="str">
        <v>plays</v>
      </c>
      <c r="S397" s="10">
        <f t="shared" si="26"/>
        <v>40885.25</v>
      </c>
      <c r="T397" s="10">
        <f t="shared" si="27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 s="13">
        <f t="shared" si="25"/>
        <v>48.01</v>
      </c>
      <c r="Q398" t="str" cm="1">
        <f t="array" ref="Q398:R398">_xlfn.TEXTSPLIT(N398, "/")</f>
        <v>film &amp; video</v>
      </c>
      <c r="R398" t="str">
        <v>drama</v>
      </c>
      <c r="S398" s="10">
        <f t="shared" si="26"/>
        <v>43378.208333333328</v>
      </c>
      <c r="T398" s="10">
        <f t="shared" si="27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 s="13">
        <f t="shared" si="25"/>
        <v>31.02</v>
      </c>
      <c r="Q399" t="str" cm="1">
        <f t="array" ref="Q399:R399">_xlfn.TEXTSPLIT(N399, "/")</f>
        <v>music</v>
      </c>
      <c r="R399" t="str">
        <v>rock</v>
      </c>
      <c r="S399" s="10">
        <f t="shared" si="26"/>
        <v>41417.208333333336</v>
      </c>
      <c r="T399" s="10">
        <f t="shared" si="27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 s="13">
        <f t="shared" si="25"/>
        <v>99.2</v>
      </c>
      <c r="Q400" t="str" cm="1">
        <f t="array" ref="Q400:R400">_xlfn.TEXTSPLIT(N400, "/")</f>
        <v>film &amp; video</v>
      </c>
      <c r="R400" t="str">
        <v>animation</v>
      </c>
      <c r="S400" s="10">
        <f t="shared" si="26"/>
        <v>43228.208333333328</v>
      </c>
      <c r="T400" s="10">
        <f t="shared" si="27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 s="13">
        <f t="shared" si="25"/>
        <v>66.02</v>
      </c>
      <c r="Q401" t="str" cm="1">
        <f t="array" ref="Q401:R401">_xlfn.TEXTSPLIT(N401, "/")</f>
        <v>music</v>
      </c>
      <c r="R401" t="str">
        <v>indie rock</v>
      </c>
      <c r="S401" s="10">
        <f t="shared" si="26"/>
        <v>40576.25</v>
      </c>
      <c r="T401" s="10">
        <f t="shared" si="27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 s="13">
        <f t="shared" si="25"/>
        <v>2</v>
      </c>
      <c r="Q402" t="str" cm="1">
        <f t="array" ref="Q402:R402">_xlfn.TEXTSPLIT(N402, "/")</f>
        <v>photography</v>
      </c>
      <c r="R402" t="str">
        <v>photography books</v>
      </c>
      <c r="S402" s="10">
        <f t="shared" si="26"/>
        <v>41502.208333333336</v>
      </c>
      <c r="T402" s="10">
        <f t="shared" si="27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 s="13">
        <f t="shared" si="25"/>
        <v>46.06</v>
      </c>
      <c r="Q403" t="str" cm="1">
        <f t="array" ref="Q403:R403">_xlfn.TEXTSPLIT(N403, "/")</f>
        <v>theater</v>
      </c>
      <c r="R403" t="str">
        <v>plays</v>
      </c>
      <c r="S403" s="10">
        <f t="shared" si="26"/>
        <v>43765.208333333328</v>
      </c>
      <c r="T403" s="10">
        <f t="shared" si="27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 s="13">
        <f t="shared" si="25"/>
        <v>73.650000000000006</v>
      </c>
      <c r="Q404" t="str" cm="1">
        <f t="array" ref="Q404:R404">_xlfn.TEXTSPLIT(N404, "/")</f>
        <v>film &amp; video</v>
      </c>
      <c r="R404" t="str">
        <v>shorts</v>
      </c>
      <c r="S404" s="10">
        <f t="shared" si="26"/>
        <v>40914.25</v>
      </c>
      <c r="T404" s="10">
        <f t="shared" si="27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 s="13">
        <f t="shared" si="25"/>
        <v>55.99</v>
      </c>
      <c r="Q405" t="str" cm="1">
        <f t="array" ref="Q405:R405">_xlfn.TEXTSPLIT(N405, "/")</f>
        <v>theater</v>
      </c>
      <c r="R405" t="str">
        <v>plays</v>
      </c>
      <c r="S405" s="10">
        <f t="shared" si="26"/>
        <v>40310.208333333336</v>
      </c>
      <c r="T405" s="10">
        <f t="shared" si="27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 s="13">
        <f t="shared" si="25"/>
        <v>68.989999999999995</v>
      </c>
      <c r="Q406" t="str" cm="1">
        <f t="array" ref="Q406:R406">_xlfn.TEXTSPLIT(N406, "/")</f>
        <v>theater</v>
      </c>
      <c r="R406" t="str">
        <v>plays</v>
      </c>
      <c r="S406" s="10">
        <f t="shared" si="26"/>
        <v>43053.25</v>
      </c>
      <c r="T406" s="10">
        <f t="shared" si="27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 s="13">
        <f t="shared" si="25"/>
        <v>60.98</v>
      </c>
      <c r="Q407" t="str" cm="1">
        <f t="array" ref="Q407:R407">_xlfn.TEXTSPLIT(N407, "/")</f>
        <v>theater</v>
      </c>
      <c r="R407" t="str">
        <v>plays</v>
      </c>
      <c r="S407" s="10">
        <f t="shared" si="26"/>
        <v>43255.208333333328</v>
      </c>
      <c r="T407" s="10">
        <f t="shared" si="27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 s="13">
        <f t="shared" si="25"/>
        <v>110.98</v>
      </c>
      <c r="Q408" t="str" cm="1">
        <f t="array" ref="Q408:R408">_xlfn.TEXTSPLIT(N408, "/")</f>
        <v>film &amp; video</v>
      </c>
      <c r="R408" t="str">
        <v>documentary</v>
      </c>
      <c r="S408" s="10">
        <f t="shared" si="26"/>
        <v>41304.25</v>
      </c>
      <c r="T408" s="10">
        <f t="shared" si="27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 s="13">
        <f t="shared" si="25"/>
        <v>25</v>
      </c>
      <c r="Q409" t="str" cm="1">
        <f t="array" ref="Q409:R409">_xlfn.TEXTSPLIT(N409, "/")</f>
        <v>theater</v>
      </c>
      <c r="R409" t="str">
        <v>plays</v>
      </c>
      <c r="S409" s="10">
        <f t="shared" si="26"/>
        <v>43751.208333333328</v>
      </c>
      <c r="T409" s="10">
        <f t="shared" si="27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 s="13">
        <f t="shared" si="25"/>
        <v>78.760000000000005</v>
      </c>
      <c r="Q410" t="str" cm="1">
        <f t="array" ref="Q410:R410">_xlfn.TEXTSPLIT(N410, "/")</f>
        <v>film &amp; video</v>
      </c>
      <c r="R410" t="str">
        <v>documentary</v>
      </c>
      <c r="S410" s="10">
        <f t="shared" si="26"/>
        <v>42541.208333333328</v>
      </c>
      <c r="T410" s="10">
        <f t="shared" si="27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 s="13">
        <f t="shared" si="25"/>
        <v>87.96</v>
      </c>
      <c r="Q411" t="str" cm="1">
        <f t="array" ref="Q411:R411">_xlfn.TEXTSPLIT(N411, "/")</f>
        <v>music</v>
      </c>
      <c r="R411" t="str">
        <v>rock</v>
      </c>
      <c r="S411" s="10">
        <f t="shared" si="26"/>
        <v>42843.208333333328</v>
      </c>
      <c r="T411" s="10">
        <f t="shared" si="27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 s="13">
        <f t="shared" si="25"/>
        <v>49.99</v>
      </c>
      <c r="Q412" t="str" cm="1">
        <f t="array" ref="Q412:R412">_xlfn.TEXTSPLIT(N412, "/")</f>
        <v>games</v>
      </c>
      <c r="R412" t="str">
        <v>mobile games</v>
      </c>
      <c r="S412" s="10">
        <f t="shared" si="26"/>
        <v>42122.208333333328</v>
      </c>
      <c r="T412" s="10">
        <f t="shared" si="27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 s="13">
        <f t="shared" si="25"/>
        <v>99.52</v>
      </c>
      <c r="Q413" t="str" cm="1">
        <f t="array" ref="Q413:R413">_xlfn.TEXTSPLIT(N413, "/")</f>
        <v>theater</v>
      </c>
      <c r="R413" t="str">
        <v>plays</v>
      </c>
      <c r="S413" s="10">
        <f t="shared" si="26"/>
        <v>42884.208333333328</v>
      </c>
      <c r="T413" s="10">
        <f t="shared" si="27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 s="13">
        <f t="shared" si="25"/>
        <v>104.82</v>
      </c>
      <c r="Q414" t="str" cm="1">
        <f t="array" ref="Q414:R414">_xlfn.TEXTSPLIT(N414, "/")</f>
        <v>publishing</v>
      </c>
      <c r="R414" t="str">
        <v>fiction</v>
      </c>
      <c r="S414" s="10">
        <f t="shared" si="26"/>
        <v>41642.25</v>
      </c>
      <c r="T414" s="10">
        <f t="shared" si="27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 s="13">
        <f t="shared" si="25"/>
        <v>108.01</v>
      </c>
      <c r="Q415" t="str" cm="1">
        <f t="array" ref="Q415:R415">_xlfn.TEXTSPLIT(N415, "/")</f>
        <v>film &amp; video</v>
      </c>
      <c r="R415" t="str">
        <v>animation</v>
      </c>
      <c r="S415" s="10">
        <f t="shared" si="26"/>
        <v>43431.25</v>
      </c>
      <c r="T415" s="10">
        <f t="shared" si="27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 s="13">
        <f t="shared" si="25"/>
        <v>29</v>
      </c>
      <c r="Q416" t="str" cm="1">
        <f t="array" ref="Q416:R416">_xlfn.TEXTSPLIT(N416, "/")</f>
        <v>food</v>
      </c>
      <c r="R416" t="str">
        <v>food trucks</v>
      </c>
      <c r="S416" s="10">
        <f t="shared" si="26"/>
        <v>40288.208333333336</v>
      </c>
      <c r="T416" s="10">
        <f t="shared" si="27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 s="13">
        <f t="shared" si="25"/>
        <v>30.03</v>
      </c>
      <c r="Q417" t="str" cm="1">
        <f t="array" ref="Q417:R417">_xlfn.TEXTSPLIT(N417, "/")</f>
        <v>theater</v>
      </c>
      <c r="R417" t="str">
        <v>plays</v>
      </c>
      <c r="S417" s="10">
        <f t="shared" si="26"/>
        <v>40921.25</v>
      </c>
      <c r="T417" s="10">
        <f t="shared" si="27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 s="13">
        <f t="shared" si="25"/>
        <v>41.01</v>
      </c>
      <c r="Q418" t="str" cm="1">
        <f t="array" ref="Q418:R418">_xlfn.TEXTSPLIT(N418, "/")</f>
        <v>film &amp; video</v>
      </c>
      <c r="R418" t="str">
        <v>documentary</v>
      </c>
      <c r="S418" s="10">
        <f t="shared" si="26"/>
        <v>40560.25</v>
      </c>
      <c r="T418" s="10">
        <f t="shared" si="27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 s="13">
        <f t="shared" si="25"/>
        <v>62.87</v>
      </c>
      <c r="Q419" t="str" cm="1">
        <f t="array" ref="Q419:R419">_xlfn.TEXTSPLIT(N419, "/")</f>
        <v>theater</v>
      </c>
      <c r="R419" t="str">
        <v>plays</v>
      </c>
      <c r="S419" s="10">
        <f t="shared" si="26"/>
        <v>43407.208333333328</v>
      </c>
      <c r="T419" s="10">
        <f t="shared" si="27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 s="13">
        <f t="shared" si="25"/>
        <v>47.01</v>
      </c>
      <c r="Q420" t="str" cm="1">
        <f t="array" ref="Q420:R420">_xlfn.TEXTSPLIT(N420, "/")</f>
        <v>film &amp; video</v>
      </c>
      <c r="R420" t="str">
        <v>documentary</v>
      </c>
      <c r="S420" s="10">
        <f t="shared" si="26"/>
        <v>41035.208333333336</v>
      </c>
      <c r="T420" s="10">
        <f t="shared" si="27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 s="13">
        <f t="shared" si="25"/>
        <v>27</v>
      </c>
      <c r="Q421" t="str" cm="1">
        <f t="array" ref="Q421:R421">_xlfn.TEXTSPLIT(N421, "/")</f>
        <v>technology</v>
      </c>
      <c r="R421" t="str">
        <v>web</v>
      </c>
      <c r="S421" s="10">
        <f t="shared" si="26"/>
        <v>40899.25</v>
      </c>
      <c r="T421" s="10">
        <f t="shared" si="27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 s="13">
        <f t="shared" si="25"/>
        <v>68.33</v>
      </c>
      <c r="Q422" t="str" cm="1">
        <f t="array" ref="Q422:R422">_xlfn.TEXTSPLIT(N422, "/")</f>
        <v>theater</v>
      </c>
      <c r="R422" t="str">
        <v>plays</v>
      </c>
      <c r="S422" s="10">
        <f t="shared" si="26"/>
        <v>42911.208333333328</v>
      </c>
      <c r="T422" s="10">
        <f t="shared" si="27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 s="13">
        <f t="shared" si="25"/>
        <v>50.97</v>
      </c>
      <c r="Q423" t="str" cm="1">
        <f t="array" ref="Q423:R423">_xlfn.TEXTSPLIT(N423, "/")</f>
        <v>technology</v>
      </c>
      <c r="R423" t="str">
        <v>wearables</v>
      </c>
      <c r="S423" s="10">
        <f t="shared" si="26"/>
        <v>42915.208333333328</v>
      </c>
      <c r="T423" s="10">
        <f t="shared" si="27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 s="13">
        <f t="shared" si="25"/>
        <v>54.02</v>
      </c>
      <c r="Q424" t="str" cm="1">
        <f t="array" ref="Q424:R424">_xlfn.TEXTSPLIT(N424, "/")</f>
        <v>theater</v>
      </c>
      <c r="R424" t="str">
        <v>plays</v>
      </c>
      <c r="S424" s="10">
        <f t="shared" si="26"/>
        <v>40285.208333333336</v>
      </c>
      <c r="T424" s="10">
        <f t="shared" si="27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 s="13">
        <f t="shared" si="25"/>
        <v>97.06</v>
      </c>
      <c r="Q425" t="str" cm="1">
        <f t="array" ref="Q425:R425">_xlfn.TEXTSPLIT(N425, "/")</f>
        <v>food</v>
      </c>
      <c r="R425" t="str">
        <v>food trucks</v>
      </c>
      <c r="S425" s="10">
        <f t="shared" si="26"/>
        <v>40808.208333333336</v>
      </c>
      <c r="T425" s="10">
        <f t="shared" si="27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 s="13">
        <f t="shared" si="25"/>
        <v>24.87</v>
      </c>
      <c r="Q426" t="str" cm="1">
        <f t="array" ref="Q426:R426">_xlfn.TEXTSPLIT(N426, "/")</f>
        <v>music</v>
      </c>
      <c r="R426" t="str">
        <v>indie rock</v>
      </c>
      <c r="S426" s="10">
        <f t="shared" si="26"/>
        <v>43208.208333333328</v>
      </c>
      <c r="T426" s="10">
        <f t="shared" si="27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 s="13">
        <f t="shared" si="25"/>
        <v>84.42</v>
      </c>
      <c r="Q427" t="str" cm="1">
        <f t="array" ref="Q427:R427">_xlfn.TEXTSPLIT(N427, "/")</f>
        <v>photography</v>
      </c>
      <c r="R427" t="str">
        <v>photography books</v>
      </c>
      <c r="S427" s="10">
        <f t="shared" si="26"/>
        <v>42213.208333333328</v>
      </c>
      <c r="T427" s="10">
        <f t="shared" si="27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 s="13">
        <f t="shared" si="25"/>
        <v>47.09</v>
      </c>
      <c r="Q428" t="str" cm="1">
        <f t="array" ref="Q428:R428">_xlfn.TEXTSPLIT(N428, "/")</f>
        <v>theater</v>
      </c>
      <c r="R428" t="str">
        <v>plays</v>
      </c>
      <c r="S428" s="10">
        <f t="shared" si="26"/>
        <v>41332.25</v>
      </c>
      <c r="T428" s="10">
        <f t="shared" si="27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 s="13">
        <f t="shared" si="25"/>
        <v>78</v>
      </c>
      <c r="Q429" t="str" cm="1">
        <f t="array" ref="Q429:R429">_xlfn.TEXTSPLIT(N429, "/")</f>
        <v>theater</v>
      </c>
      <c r="R429" t="str">
        <v>plays</v>
      </c>
      <c r="S429" s="10">
        <f t="shared" si="26"/>
        <v>41895.208333333336</v>
      </c>
      <c r="T429" s="10">
        <f t="shared" si="27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 s="13">
        <f t="shared" si="25"/>
        <v>62.97</v>
      </c>
      <c r="Q430" t="str" cm="1">
        <f t="array" ref="Q430:R430">_xlfn.TEXTSPLIT(N430, "/")</f>
        <v>film &amp; video</v>
      </c>
      <c r="R430" t="str">
        <v>animation</v>
      </c>
      <c r="S430" s="10">
        <f t="shared" si="26"/>
        <v>40585.25</v>
      </c>
      <c r="T430" s="10">
        <f t="shared" si="27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 s="13">
        <f t="shared" si="25"/>
        <v>81.010000000000005</v>
      </c>
      <c r="Q431" t="str" cm="1">
        <f t="array" ref="Q431:R431">_xlfn.TEXTSPLIT(N431, "/")</f>
        <v>photography</v>
      </c>
      <c r="R431" t="str">
        <v>photography books</v>
      </c>
      <c r="S431" s="10">
        <f t="shared" si="26"/>
        <v>41680.25</v>
      </c>
      <c r="T431" s="10">
        <f t="shared" si="27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 s="13">
        <f t="shared" si="25"/>
        <v>65.319999999999993</v>
      </c>
      <c r="Q432" t="str" cm="1">
        <f t="array" ref="Q432:R432">_xlfn.TEXTSPLIT(N432, "/")</f>
        <v>theater</v>
      </c>
      <c r="R432" t="str">
        <v>plays</v>
      </c>
      <c r="S432" s="10">
        <f t="shared" si="26"/>
        <v>43737.208333333328</v>
      </c>
      <c r="T432" s="10">
        <f t="shared" si="27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 s="13">
        <f t="shared" si="25"/>
        <v>104.44</v>
      </c>
      <c r="Q433" t="str" cm="1">
        <f t="array" ref="Q433:R433">_xlfn.TEXTSPLIT(N433, "/")</f>
        <v>theater</v>
      </c>
      <c r="R433" t="str">
        <v>plays</v>
      </c>
      <c r="S433" s="10">
        <f t="shared" si="26"/>
        <v>43273.208333333328</v>
      </c>
      <c r="T433" s="10">
        <f t="shared" si="27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 s="13">
        <f t="shared" si="25"/>
        <v>69.989999999999995</v>
      </c>
      <c r="Q434" t="str" cm="1">
        <f t="array" ref="Q434:R434">_xlfn.TEXTSPLIT(N434, "/")</f>
        <v>theater</v>
      </c>
      <c r="R434" t="str">
        <v>plays</v>
      </c>
      <c r="S434" s="10">
        <f t="shared" si="26"/>
        <v>41761.208333333336</v>
      </c>
      <c r="T434" s="10">
        <f t="shared" si="27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 s="13">
        <f t="shared" si="25"/>
        <v>83.02</v>
      </c>
      <c r="Q435" t="str" cm="1">
        <f t="array" ref="Q435:R435">_xlfn.TEXTSPLIT(N435, "/")</f>
        <v>film &amp; video</v>
      </c>
      <c r="R435" t="str">
        <v>documentary</v>
      </c>
      <c r="S435" s="10">
        <f t="shared" si="26"/>
        <v>41603.25</v>
      </c>
      <c r="T435" s="10">
        <f t="shared" si="27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 s="13">
        <f t="shared" si="25"/>
        <v>90.3</v>
      </c>
      <c r="Q436" t="str" cm="1">
        <f t="array" ref="Q436:R436">_xlfn.TEXTSPLIT(N436, "/")</f>
        <v>theater</v>
      </c>
      <c r="R436" t="str">
        <v>plays</v>
      </c>
      <c r="S436" s="10">
        <f t="shared" si="26"/>
        <v>42705.25</v>
      </c>
      <c r="T436" s="10">
        <f t="shared" si="27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 s="13">
        <f t="shared" si="25"/>
        <v>103.98</v>
      </c>
      <c r="Q437" t="str" cm="1">
        <f t="array" ref="Q437:R437">_xlfn.TEXTSPLIT(N437, "/")</f>
        <v>theater</v>
      </c>
      <c r="R437" t="str">
        <v>plays</v>
      </c>
      <c r="S437" s="10">
        <f t="shared" si="26"/>
        <v>41988.25</v>
      </c>
      <c r="T437" s="10">
        <f t="shared" si="27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 s="13">
        <f t="shared" si="25"/>
        <v>54.93</v>
      </c>
      <c r="Q438" t="str" cm="1">
        <f t="array" ref="Q438:R438">_xlfn.TEXTSPLIT(N438, "/")</f>
        <v>music</v>
      </c>
      <c r="R438" t="str">
        <v>jazz</v>
      </c>
      <c r="S438" s="10">
        <f t="shared" si="26"/>
        <v>43575.208333333328</v>
      </c>
      <c r="T438" s="10">
        <f t="shared" si="27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 s="13">
        <f t="shared" si="25"/>
        <v>51.92</v>
      </c>
      <c r="Q439" t="str" cm="1">
        <f t="array" ref="Q439:R439">_xlfn.TEXTSPLIT(N439, "/")</f>
        <v>film &amp; video</v>
      </c>
      <c r="R439" t="str">
        <v>animation</v>
      </c>
      <c r="S439" s="10">
        <f t="shared" si="26"/>
        <v>42260.208333333328</v>
      </c>
      <c r="T439" s="10">
        <f t="shared" si="27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 s="13">
        <f t="shared" si="25"/>
        <v>60.03</v>
      </c>
      <c r="Q440" t="str" cm="1">
        <f t="array" ref="Q440:R440">_xlfn.TEXTSPLIT(N440, "/")</f>
        <v>theater</v>
      </c>
      <c r="R440" t="str">
        <v>plays</v>
      </c>
      <c r="S440" s="10">
        <f t="shared" si="26"/>
        <v>41337.25</v>
      </c>
      <c r="T440" s="10">
        <f t="shared" si="27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 s="13">
        <f t="shared" si="25"/>
        <v>44</v>
      </c>
      <c r="Q441" t="str" cm="1">
        <f t="array" ref="Q441:R441">_xlfn.TEXTSPLIT(N441, "/")</f>
        <v>film &amp; video</v>
      </c>
      <c r="R441" t="str">
        <v>science fiction</v>
      </c>
      <c r="S441" s="10">
        <f t="shared" si="26"/>
        <v>42680.208333333328</v>
      </c>
      <c r="T441" s="10">
        <f t="shared" si="27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 s="13">
        <f t="shared" si="25"/>
        <v>53</v>
      </c>
      <c r="Q442" t="str" cm="1">
        <f t="array" ref="Q442:R442">_xlfn.TEXTSPLIT(N442, "/")</f>
        <v>film &amp; video</v>
      </c>
      <c r="R442" t="str">
        <v>television</v>
      </c>
      <c r="S442" s="10">
        <f t="shared" si="26"/>
        <v>42916.208333333328</v>
      </c>
      <c r="T442" s="10">
        <f t="shared" si="27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 s="13">
        <f t="shared" si="25"/>
        <v>54.5</v>
      </c>
      <c r="Q443" t="str" cm="1">
        <f t="array" ref="Q443:R443">_xlfn.TEXTSPLIT(N443, "/")</f>
        <v>technology</v>
      </c>
      <c r="R443" t="str">
        <v>wearables</v>
      </c>
      <c r="S443" s="10">
        <f t="shared" si="26"/>
        <v>41025.208333333336</v>
      </c>
      <c r="T443" s="10">
        <f t="shared" si="27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 s="13">
        <f t="shared" si="25"/>
        <v>75.040000000000006</v>
      </c>
      <c r="Q444" t="str" cm="1">
        <f t="array" ref="Q444:R444">_xlfn.TEXTSPLIT(N444, "/")</f>
        <v>theater</v>
      </c>
      <c r="R444" t="str">
        <v>plays</v>
      </c>
      <c r="S444" s="10">
        <f t="shared" si="26"/>
        <v>42980.208333333328</v>
      </c>
      <c r="T444" s="10">
        <f t="shared" si="27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 s="13">
        <f t="shared" si="25"/>
        <v>35.909999999999997</v>
      </c>
      <c r="Q445" t="str" cm="1">
        <f t="array" ref="Q445:R445">_xlfn.TEXTSPLIT(N445, "/")</f>
        <v>theater</v>
      </c>
      <c r="R445" t="str">
        <v>plays</v>
      </c>
      <c r="S445" s="10">
        <f t="shared" si="26"/>
        <v>40451.208333333336</v>
      </c>
      <c r="T445" s="10">
        <f t="shared" si="27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 s="13">
        <f t="shared" si="25"/>
        <v>36.950000000000003</v>
      </c>
      <c r="Q446" t="str" cm="1">
        <f t="array" ref="Q446:R446">_xlfn.TEXTSPLIT(N446, "/")</f>
        <v>music</v>
      </c>
      <c r="R446" t="str">
        <v>indie rock</v>
      </c>
      <c r="S446" s="10">
        <f t="shared" si="26"/>
        <v>40748.208333333336</v>
      </c>
      <c r="T446" s="10">
        <f t="shared" si="27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 s="13">
        <f t="shared" si="25"/>
        <v>63.17</v>
      </c>
      <c r="Q447" t="str" cm="1">
        <f t="array" ref="Q447:R447">_xlfn.TEXTSPLIT(N447, "/")</f>
        <v>theater</v>
      </c>
      <c r="R447" t="str">
        <v>plays</v>
      </c>
      <c r="S447" s="10">
        <f t="shared" si="26"/>
        <v>40515.25</v>
      </c>
      <c r="T447" s="10">
        <f t="shared" si="27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 s="13">
        <f t="shared" si="25"/>
        <v>29.99</v>
      </c>
      <c r="Q448" t="str" cm="1">
        <f t="array" ref="Q448:R448">_xlfn.TEXTSPLIT(N448, "/")</f>
        <v>technology</v>
      </c>
      <c r="R448" t="str">
        <v>wearables</v>
      </c>
      <c r="S448" s="10">
        <f t="shared" si="26"/>
        <v>41261.25</v>
      </c>
      <c r="T448" s="10">
        <f t="shared" si="27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 s="13">
        <f t="shared" si="25"/>
        <v>86</v>
      </c>
      <c r="Q449" t="str" cm="1">
        <f t="array" ref="Q449:R449">_xlfn.TEXTSPLIT(N449, "/")</f>
        <v>film &amp; video</v>
      </c>
      <c r="R449" t="str">
        <v>television</v>
      </c>
      <c r="S449" s="10">
        <f t="shared" si="26"/>
        <v>43088.25</v>
      </c>
      <c r="T449" s="10">
        <f t="shared" si="27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 s="13">
        <f t="shared" si="25"/>
        <v>75.010000000000005</v>
      </c>
      <c r="Q450" t="str" cm="1">
        <f t="array" ref="Q450:R450">_xlfn.TEXTSPLIT(N450, "/")</f>
        <v>games</v>
      </c>
      <c r="R450" t="str">
        <v>video games</v>
      </c>
      <c r="S450" s="10">
        <f t="shared" si="26"/>
        <v>41378.208333333336</v>
      </c>
      <c r="T450" s="10">
        <f t="shared" si="27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 s="13">
        <f t="shared" ref="P451:P514" si="29">IF(E451=0,"0",ROUND(E451/G451,2))</f>
        <v>101.2</v>
      </c>
      <c r="Q451" t="str" cm="1">
        <f t="array" ref="Q451:R451">_xlfn.TEXTSPLIT(N451, "/")</f>
        <v>games</v>
      </c>
      <c r="R451" t="str">
        <v>video games</v>
      </c>
      <c r="S451" s="10">
        <f t="shared" ref="S451:S514" si="30">(((J451/60)/60)/24)+DATE(1970,1,1)</f>
        <v>43530.25</v>
      </c>
      <c r="T451" s="10">
        <f t="shared" ref="T451:T514" si="31">(((K451/60)/60)/24)+DATE(1970,1,1)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 s="13">
        <f t="shared" si="29"/>
        <v>4</v>
      </c>
      <c r="Q452" t="str" cm="1">
        <f t="array" ref="Q452:R452">_xlfn.TEXTSPLIT(N452, "/")</f>
        <v>film &amp; video</v>
      </c>
      <c r="R452" t="str">
        <v>animation</v>
      </c>
      <c r="S452" s="10">
        <f t="shared" si="30"/>
        <v>43394.208333333328</v>
      </c>
      <c r="T452" s="10">
        <f t="shared" si="31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 s="13">
        <f t="shared" si="29"/>
        <v>29</v>
      </c>
      <c r="Q453" t="str" cm="1">
        <f t="array" ref="Q453:R453">_xlfn.TEXTSPLIT(N453, "/")</f>
        <v>music</v>
      </c>
      <c r="R453" t="str">
        <v>rock</v>
      </c>
      <c r="S453" s="10">
        <f t="shared" si="30"/>
        <v>42935.208333333328</v>
      </c>
      <c r="T453" s="10">
        <f t="shared" si="31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 s="13">
        <f t="shared" si="29"/>
        <v>98.23</v>
      </c>
      <c r="Q454" t="str" cm="1">
        <f t="array" ref="Q454:R454">_xlfn.TEXTSPLIT(N454, "/")</f>
        <v>film &amp; video</v>
      </c>
      <c r="R454" t="str">
        <v>drama</v>
      </c>
      <c r="S454" s="10">
        <f t="shared" si="30"/>
        <v>40365.208333333336</v>
      </c>
      <c r="T454" s="10">
        <f t="shared" si="31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 s="13">
        <f t="shared" si="29"/>
        <v>87</v>
      </c>
      <c r="Q455" t="str" cm="1">
        <f t="array" ref="Q455:R455">_xlfn.TEXTSPLIT(N455, "/")</f>
        <v>film &amp; video</v>
      </c>
      <c r="R455" t="str">
        <v>science fiction</v>
      </c>
      <c r="S455" s="10">
        <f t="shared" si="30"/>
        <v>42705.25</v>
      </c>
      <c r="T455" s="10">
        <f t="shared" si="31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 s="13">
        <f t="shared" si="29"/>
        <v>45.21</v>
      </c>
      <c r="Q456" t="str" cm="1">
        <f t="array" ref="Q456:R456">_xlfn.TEXTSPLIT(N456, "/")</f>
        <v>film &amp; video</v>
      </c>
      <c r="R456" t="str">
        <v>drama</v>
      </c>
      <c r="S456" s="10">
        <f t="shared" si="30"/>
        <v>41568.208333333336</v>
      </c>
      <c r="T456" s="10">
        <f t="shared" si="31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 s="13">
        <f t="shared" si="29"/>
        <v>37</v>
      </c>
      <c r="Q457" t="str" cm="1">
        <f t="array" ref="Q457:R457">_xlfn.TEXTSPLIT(N457, "/")</f>
        <v>theater</v>
      </c>
      <c r="R457" t="str">
        <v>plays</v>
      </c>
      <c r="S457" s="10">
        <f t="shared" si="30"/>
        <v>40809.208333333336</v>
      </c>
      <c r="T457" s="10">
        <f t="shared" si="31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 s="13">
        <f t="shared" si="29"/>
        <v>94.98</v>
      </c>
      <c r="Q458" t="str" cm="1">
        <f t="array" ref="Q458:R458">_xlfn.TEXTSPLIT(N458, "/")</f>
        <v>music</v>
      </c>
      <c r="R458" t="str">
        <v>indie rock</v>
      </c>
      <c r="S458" s="10">
        <f t="shared" si="30"/>
        <v>43141.25</v>
      </c>
      <c r="T458" s="10">
        <f t="shared" si="31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 s="13">
        <f t="shared" si="29"/>
        <v>28.96</v>
      </c>
      <c r="Q459" t="str" cm="1">
        <f t="array" ref="Q459:R459">_xlfn.TEXTSPLIT(N459, "/")</f>
        <v>theater</v>
      </c>
      <c r="R459" t="str">
        <v>plays</v>
      </c>
      <c r="S459" s="10">
        <f t="shared" si="30"/>
        <v>42657.208333333328</v>
      </c>
      <c r="T459" s="10">
        <f t="shared" si="31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 s="13">
        <f t="shared" si="29"/>
        <v>55.99</v>
      </c>
      <c r="Q460" t="str" cm="1">
        <f t="array" ref="Q460:R460">_xlfn.TEXTSPLIT(N460, "/")</f>
        <v>theater</v>
      </c>
      <c r="R460" t="str">
        <v>plays</v>
      </c>
      <c r="S460" s="10">
        <f t="shared" si="30"/>
        <v>40265.208333333336</v>
      </c>
      <c r="T460" s="10">
        <f t="shared" si="31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 s="13">
        <f t="shared" si="29"/>
        <v>54.04</v>
      </c>
      <c r="Q461" t="str" cm="1">
        <f t="array" ref="Q461:R461">_xlfn.TEXTSPLIT(N461, "/")</f>
        <v>film &amp; video</v>
      </c>
      <c r="R461" t="str">
        <v>documentary</v>
      </c>
      <c r="S461" s="10">
        <f t="shared" si="30"/>
        <v>42001.25</v>
      </c>
      <c r="T461" s="10">
        <f t="shared" si="31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 s="13">
        <f t="shared" si="29"/>
        <v>82.38</v>
      </c>
      <c r="Q462" t="str" cm="1">
        <f t="array" ref="Q462:R462">_xlfn.TEXTSPLIT(N462, "/")</f>
        <v>theater</v>
      </c>
      <c r="R462" t="str">
        <v>plays</v>
      </c>
      <c r="S462" s="10">
        <f t="shared" si="30"/>
        <v>40399.208333333336</v>
      </c>
      <c r="T462" s="10">
        <f t="shared" si="31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 s="13">
        <f t="shared" si="29"/>
        <v>67</v>
      </c>
      <c r="Q463" t="str" cm="1">
        <f t="array" ref="Q463:R463">_xlfn.TEXTSPLIT(N463, "/")</f>
        <v>film &amp; video</v>
      </c>
      <c r="R463" t="str">
        <v>drama</v>
      </c>
      <c r="S463" s="10">
        <f t="shared" si="30"/>
        <v>41757.208333333336</v>
      </c>
      <c r="T463" s="10">
        <f t="shared" si="31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 s="13">
        <f t="shared" si="29"/>
        <v>107.91</v>
      </c>
      <c r="Q464" t="str" cm="1">
        <f t="array" ref="Q464:R464">_xlfn.TEXTSPLIT(N464, "/")</f>
        <v>games</v>
      </c>
      <c r="R464" t="str">
        <v>mobile games</v>
      </c>
      <c r="S464" s="10">
        <f t="shared" si="30"/>
        <v>41304.25</v>
      </c>
      <c r="T464" s="10">
        <f t="shared" si="31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 s="13">
        <f t="shared" si="29"/>
        <v>69.010000000000005</v>
      </c>
      <c r="Q465" t="str" cm="1">
        <f t="array" ref="Q465:R465">_xlfn.TEXTSPLIT(N465, "/")</f>
        <v>film &amp; video</v>
      </c>
      <c r="R465" t="str">
        <v>animation</v>
      </c>
      <c r="S465" s="10">
        <f t="shared" si="30"/>
        <v>41639.25</v>
      </c>
      <c r="T465" s="10">
        <f t="shared" si="31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 s="13">
        <f t="shared" si="29"/>
        <v>39.01</v>
      </c>
      <c r="Q466" t="str" cm="1">
        <f t="array" ref="Q466:R466">_xlfn.TEXTSPLIT(N466, "/")</f>
        <v>theater</v>
      </c>
      <c r="R466" t="str">
        <v>plays</v>
      </c>
      <c r="S466" s="10">
        <f t="shared" si="30"/>
        <v>43142.25</v>
      </c>
      <c r="T466" s="10">
        <f t="shared" si="31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 s="13">
        <f t="shared" si="29"/>
        <v>110.36</v>
      </c>
      <c r="Q467" t="str" cm="1">
        <f t="array" ref="Q467:R467">_xlfn.TEXTSPLIT(N467, "/")</f>
        <v>publishing</v>
      </c>
      <c r="R467" t="str">
        <v>translations</v>
      </c>
      <c r="S467" s="10">
        <f t="shared" si="30"/>
        <v>43127.25</v>
      </c>
      <c r="T467" s="10">
        <f t="shared" si="31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 s="13">
        <f t="shared" si="29"/>
        <v>94.86</v>
      </c>
      <c r="Q468" t="str" cm="1">
        <f t="array" ref="Q468:R468">_xlfn.TEXTSPLIT(N468, "/")</f>
        <v>technology</v>
      </c>
      <c r="R468" t="str">
        <v>wearables</v>
      </c>
      <c r="S468" s="10">
        <f t="shared" si="30"/>
        <v>41409.208333333336</v>
      </c>
      <c r="T468" s="10">
        <f t="shared" si="31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 s="13">
        <f t="shared" si="29"/>
        <v>57.94</v>
      </c>
      <c r="Q469" t="str" cm="1">
        <f t="array" ref="Q469:R469">_xlfn.TEXTSPLIT(N469, "/")</f>
        <v>technology</v>
      </c>
      <c r="R469" t="str">
        <v>web</v>
      </c>
      <c r="S469" s="10">
        <f t="shared" si="30"/>
        <v>42331.25</v>
      </c>
      <c r="T469" s="10">
        <f t="shared" si="31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 s="13">
        <f t="shared" si="29"/>
        <v>101.25</v>
      </c>
      <c r="Q470" t="str" cm="1">
        <f t="array" ref="Q470:R470">_xlfn.TEXTSPLIT(N470, "/")</f>
        <v>theater</v>
      </c>
      <c r="R470" t="str">
        <v>plays</v>
      </c>
      <c r="S470" s="10">
        <f t="shared" si="30"/>
        <v>43569.208333333328</v>
      </c>
      <c r="T470" s="10">
        <f t="shared" si="31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 s="13">
        <f t="shared" si="29"/>
        <v>64.959999999999994</v>
      </c>
      <c r="Q471" t="str" cm="1">
        <f t="array" ref="Q471:R471">_xlfn.TEXTSPLIT(N471, "/")</f>
        <v>film &amp; video</v>
      </c>
      <c r="R471" t="str">
        <v>drama</v>
      </c>
      <c r="S471" s="10">
        <f t="shared" si="30"/>
        <v>42142.208333333328</v>
      </c>
      <c r="T471" s="10">
        <f t="shared" si="31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 s="13">
        <f t="shared" si="29"/>
        <v>27.01</v>
      </c>
      <c r="Q472" t="str" cm="1">
        <f t="array" ref="Q472:R472">_xlfn.TEXTSPLIT(N472, "/")</f>
        <v>technology</v>
      </c>
      <c r="R472" t="str">
        <v>wearables</v>
      </c>
      <c r="S472" s="10">
        <f t="shared" si="30"/>
        <v>42716.25</v>
      </c>
      <c r="T472" s="10">
        <f t="shared" si="31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 s="13">
        <f t="shared" si="29"/>
        <v>50.97</v>
      </c>
      <c r="Q473" t="str" cm="1">
        <f t="array" ref="Q473:R473">_xlfn.TEXTSPLIT(N473, "/")</f>
        <v>food</v>
      </c>
      <c r="R473" t="str">
        <v>food trucks</v>
      </c>
      <c r="S473" s="10">
        <f t="shared" si="30"/>
        <v>41031.208333333336</v>
      </c>
      <c r="T473" s="10">
        <f t="shared" si="31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 s="13">
        <f t="shared" si="29"/>
        <v>104.94</v>
      </c>
      <c r="Q474" t="str" cm="1">
        <f t="array" ref="Q474:R474">_xlfn.TEXTSPLIT(N474, "/")</f>
        <v>music</v>
      </c>
      <c r="R474" t="str">
        <v>rock</v>
      </c>
      <c r="S474" s="10">
        <f t="shared" si="30"/>
        <v>43535.208333333328</v>
      </c>
      <c r="T474" s="10">
        <f t="shared" si="31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 s="13">
        <f t="shared" si="29"/>
        <v>84.03</v>
      </c>
      <c r="Q475" t="str" cm="1">
        <f t="array" ref="Q475:R475">_xlfn.TEXTSPLIT(N475, "/")</f>
        <v>music</v>
      </c>
      <c r="R475" t="str">
        <v>electric music</v>
      </c>
      <c r="S475" s="10">
        <f t="shared" si="30"/>
        <v>43277.208333333328</v>
      </c>
      <c r="T475" s="10">
        <f t="shared" si="31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 s="13">
        <f t="shared" si="29"/>
        <v>102.86</v>
      </c>
      <c r="Q476" t="str" cm="1">
        <f t="array" ref="Q476:R476">_xlfn.TEXTSPLIT(N476, "/")</f>
        <v>film &amp; video</v>
      </c>
      <c r="R476" t="str">
        <v>television</v>
      </c>
      <c r="S476" s="10">
        <f t="shared" si="30"/>
        <v>41989.25</v>
      </c>
      <c r="T476" s="10">
        <f t="shared" si="31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 s="13">
        <f t="shared" si="29"/>
        <v>39.96</v>
      </c>
      <c r="Q477" t="str" cm="1">
        <f t="array" ref="Q477:R477">_xlfn.TEXTSPLIT(N477, "/")</f>
        <v>publishing</v>
      </c>
      <c r="R477" t="str">
        <v>translations</v>
      </c>
      <c r="S477" s="10">
        <f t="shared" si="30"/>
        <v>41450.208333333336</v>
      </c>
      <c r="T477" s="10">
        <f t="shared" si="31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 s="13">
        <f t="shared" si="29"/>
        <v>51</v>
      </c>
      <c r="Q478" t="str" cm="1">
        <f t="array" ref="Q478:R478">_xlfn.TEXTSPLIT(N478, "/")</f>
        <v>publishing</v>
      </c>
      <c r="R478" t="str">
        <v>fiction</v>
      </c>
      <c r="S478" s="10">
        <f t="shared" si="30"/>
        <v>43322.208333333328</v>
      </c>
      <c r="T478" s="10">
        <f t="shared" si="31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 s="13">
        <f t="shared" si="29"/>
        <v>40.82</v>
      </c>
      <c r="Q479" t="str" cm="1">
        <f t="array" ref="Q479:R479">_xlfn.TEXTSPLIT(N479, "/")</f>
        <v>film &amp; video</v>
      </c>
      <c r="R479" t="str">
        <v>science fiction</v>
      </c>
      <c r="S479" s="10">
        <f t="shared" si="30"/>
        <v>40720.208333333336</v>
      </c>
      <c r="T479" s="10">
        <f t="shared" si="31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 s="13">
        <f t="shared" si="29"/>
        <v>59</v>
      </c>
      <c r="Q480" t="str" cm="1">
        <f t="array" ref="Q480:R480">_xlfn.TEXTSPLIT(N480, "/")</f>
        <v>technology</v>
      </c>
      <c r="R480" t="str">
        <v>wearables</v>
      </c>
      <c r="S480" s="10">
        <f t="shared" si="30"/>
        <v>42072.208333333328</v>
      </c>
      <c r="T480" s="10">
        <f t="shared" si="31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 s="13">
        <f t="shared" si="29"/>
        <v>71.16</v>
      </c>
      <c r="Q481" t="str" cm="1">
        <f t="array" ref="Q481:R481">_xlfn.TEXTSPLIT(N481, "/")</f>
        <v>food</v>
      </c>
      <c r="R481" t="str">
        <v>food trucks</v>
      </c>
      <c r="S481" s="10">
        <f t="shared" si="30"/>
        <v>42945.208333333328</v>
      </c>
      <c r="T481" s="10">
        <f t="shared" si="31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 s="13">
        <f t="shared" si="29"/>
        <v>99.49</v>
      </c>
      <c r="Q482" t="str" cm="1">
        <f t="array" ref="Q482:R482">_xlfn.TEXTSPLIT(N482, "/")</f>
        <v>photography</v>
      </c>
      <c r="R482" t="str">
        <v>photography books</v>
      </c>
      <c r="S482" s="10">
        <f t="shared" si="30"/>
        <v>40248.25</v>
      </c>
      <c r="T482" s="10">
        <f t="shared" si="31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 s="13">
        <f t="shared" si="29"/>
        <v>103.99</v>
      </c>
      <c r="Q483" t="str" cm="1">
        <f t="array" ref="Q483:R483">_xlfn.TEXTSPLIT(N483, "/")</f>
        <v>theater</v>
      </c>
      <c r="R483" t="str">
        <v>plays</v>
      </c>
      <c r="S483" s="10">
        <f t="shared" si="30"/>
        <v>41913.208333333336</v>
      </c>
      <c r="T483" s="10">
        <f t="shared" si="31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 s="13">
        <f t="shared" si="29"/>
        <v>76.56</v>
      </c>
      <c r="Q484" t="str" cm="1">
        <f t="array" ref="Q484:R484">_xlfn.TEXTSPLIT(N484, "/")</f>
        <v>publishing</v>
      </c>
      <c r="R484" t="str">
        <v>fiction</v>
      </c>
      <c r="S484" s="10">
        <f t="shared" si="30"/>
        <v>40963.25</v>
      </c>
      <c r="T484" s="10">
        <f t="shared" si="31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 s="13">
        <f t="shared" si="29"/>
        <v>87.07</v>
      </c>
      <c r="Q485" t="str" cm="1">
        <f t="array" ref="Q485:R485">_xlfn.TEXTSPLIT(N485, "/")</f>
        <v>theater</v>
      </c>
      <c r="R485" t="str">
        <v>plays</v>
      </c>
      <c r="S485" s="10">
        <f t="shared" si="30"/>
        <v>43811.25</v>
      </c>
      <c r="T485" s="10">
        <f t="shared" si="31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 s="13">
        <f t="shared" si="29"/>
        <v>49</v>
      </c>
      <c r="Q486" t="str" cm="1">
        <f t="array" ref="Q486:R486">_xlfn.TEXTSPLIT(N486, "/")</f>
        <v>food</v>
      </c>
      <c r="R486" t="str">
        <v>food trucks</v>
      </c>
      <c r="S486" s="10">
        <f t="shared" si="30"/>
        <v>41855.208333333336</v>
      </c>
      <c r="T486" s="10">
        <f t="shared" si="31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 s="13">
        <f t="shared" si="29"/>
        <v>42.97</v>
      </c>
      <c r="Q487" t="str" cm="1">
        <f t="array" ref="Q487:R487">_xlfn.TEXTSPLIT(N487, "/")</f>
        <v>theater</v>
      </c>
      <c r="R487" t="str">
        <v>plays</v>
      </c>
      <c r="S487" s="10">
        <f t="shared" si="30"/>
        <v>43626.208333333328</v>
      </c>
      <c r="T487" s="10">
        <f t="shared" si="31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 s="13">
        <f t="shared" si="29"/>
        <v>33.43</v>
      </c>
      <c r="Q488" t="str" cm="1">
        <f t="array" ref="Q488:R488">_xlfn.TEXTSPLIT(N488, "/")</f>
        <v>publishing</v>
      </c>
      <c r="R488" t="str">
        <v>translations</v>
      </c>
      <c r="S488" s="10">
        <f t="shared" si="30"/>
        <v>43168.25</v>
      </c>
      <c r="T488" s="10">
        <f t="shared" si="31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 s="13">
        <f t="shared" si="29"/>
        <v>83.98</v>
      </c>
      <c r="Q489" t="str" cm="1">
        <f t="array" ref="Q489:R489">_xlfn.TEXTSPLIT(N489, "/")</f>
        <v>theater</v>
      </c>
      <c r="R489" t="str">
        <v>plays</v>
      </c>
      <c r="S489" s="10">
        <f t="shared" si="30"/>
        <v>42845.208333333328</v>
      </c>
      <c r="T489" s="10">
        <f t="shared" si="31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 s="13">
        <f t="shared" si="29"/>
        <v>101.42</v>
      </c>
      <c r="Q490" t="str" cm="1">
        <f t="array" ref="Q490:R490">_xlfn.TEXTSPLIT(N490, "/")</f>
        <v>theater</v>
      </c>
      <c r="R490" t="str">
        <v>plays</v>
      </c>
      <c r="S490" s="10">
        <f t="shared" si="30"/>
        <v>42403.25</v>
      </c>
      <c r="T490" s="10">
        <f t="shared" si="31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 s="13">
        <f t="shared" si="29"/>
        <v>109.87</v>
      </c>
      <c r="Q491" t="str" cm="1">
        <f t="array" ref="Q491:R491">_xlfn.TEXTSPLIT(N491, "/")</f>
        <v>technology</v>
      </c>
      <c r="R491" t="str">
        <v>wearables</v>
      </c>
      <c r="S491" s="10">
        <f t="shared" si="30"/>
        <v>40406.208333333336</v>
      </c>
      <c r="T491" s="10">
        <f t="shared" si="31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 s="13">
        <f t="shared" si="29"/>
        <v>31.92</v>
      </c>
      <c r="Q492" t="str" cm="1">
        <f t="array" ref="Q492:R492">_xlfn.TEXTSPLIT(N492, "/")</f>
        <v>journalism</v>
      </c>
      <c r="R492" t="str">
        <v>audio</v>
      </c>
      <c r="S492" s="10">
        <f t="shared" si="30"/>
        <v>43786.25</v>
      </c>
      <c r="T492" s="10">
        <f t="shared" si="31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 s="13">
        <f t="shared" si="29"/>
        <v>70.989999999999995</v>
      </c>
      <c r="Q493" t="str" cm="1">
        <f t="array" ref="Q493:R493">_xlfn.TEXTSPLIT(N493, "/")</f>
        <v>food</v>
      </c>
      <c r="R493" t="str">
        <v>food trucks</v>
      </c>
      <c r="S493" s="10">
        <f t="shared" si="30"/>
        <v>41456.208333333336</v>
      </c>
      <c r="T493" s="10">
        <f t="shared" si="31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 s="13">
        <f t="shared" si="29"/>
        <v>77.03</v>
      </c>
      <c r="Q494" t="str" cm="1">
        <f t="array" ref="Q494:R494">_xlfn.TEXTSPLIT(N494, "/")</f>
        <v>film &amp; video</v>
      </c>
      <c r="R494" t="str">
        <v>shorts</v>
      </c>
      <c r="S494" s="10">
        <f t="shared" si="30"/>
        <v>40336.208333333336</v>
      </c>
      <c r="T494" s="10">
        <f t="shared" si="31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 s="13">
        <f t="shared" si="29"/>
        <v>101.78</v>
      </c>
      <c r="Q495" t="str" cm="1">
        <f t="array" ref="Q495:R495">_xlfn.TEXTSPLIT(N495, "/")</f>
        <v>photography</v>
      </c>
      <c r="R495" t="str">
        <v>photography books</v>
      </c>
      <c r="S495" s="10">
        <f t="shared" si="30"/>
        <v>43645.208333333328</v>
      </c>
      <c r="T495" s="10">
        <f t="shared" si="31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 s="13">
        <f t="shared" si="29"/>
        <v>51.06</v>
      </c>
      <c r="Q496" t="str" cm="1">
        <f t="array" ref="Q496:R496">_xlfn.TEXTSPLIT(N496, "/")</f>
        <v>technology</v>
      </c>
      <c r="R496" t="str">
        <v>wearables</v>
      </c>
      <c r="S496" s="10">
        <f t="shared" si="30"/>
        <v>40990.208333333336</v>
      </c>
      <c r="T496" s="10">
        <f t="shared" si="31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 s="13">
        <f t="shared" si="29"/>
        <v>68.02</v>
      </c>
      <c r="Q497" t="str" cm="1">
        <f t="array" ref="Q497:R497">_xlfn.TEXTSPLIT(N497, "/")</f>
        <v>theater</v>
      </c>
      <c r="R497" t="str">
        <v>plays</v>
      </c>
      <c r="S497" s="10">
        <f t="shared" si="30"/>
        <v>41800.208333333336</v>
      </c>
      <c r="T497" s="10">
        <f t="shared" si="31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 s="13">
        <f t="shared" si="29"/>
        <v>30.87</v>
      </c>
      <c r="Q498" t="str" cm="1">
        <f t="array" ref="Q498:R498">_xlfn.TEXTSPLIT(N498, "/")</f>
        <v>film &amp; video</v>
      </c>
      <c r="R498" t="str">
        <v>animation</v>
      </c>
      <c r="S498" s="10">
        <f t="shared" si="30"/>
        <v>42876.208333333328</v>
      </c>
      <c r="T498" s="10">
        <f t="shared" si="31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 s="13">
        <f t="shared" si="29"/>
        <v>27.91</v>
      </c>
      <c r="Q499" t="str" cm="1">
        <f t="array" ref="Q499:R499">_xlfn.TEXTSPLIT(N499, "/")</f>
        <v>technology</v>
      </c>
      <c r="R499" t="str">
        <v>wearables</v>
      </c>
      <c r="S499" s="10">
        <f t="shared" si="30"/>
        <v>42724.25</v>
      </c>
      <c r="T499" s="10">
        <f t="shared" si="31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 s="13">
        <f t="shared" si="29"/>
        <v>79.989999999999995</v>
      </c>
      <c r="Q500" t="str" cm="1">
        <f t="array" ref="Q500:R500">_xlfn.TEXTSPLIT(N500, "/")</f>
        <v>technology</v>
      </c>
      <c r="R500" t="str">
        <v>web</v>
      </c>
      <c r="S500" s="10">
        <f t="shared" si="30"/>
        <v>42005.25</v>
      </c>
      <c r="T500" s="10">
        <f t="shared" si="31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 s="13">
        <f t="shared" si="29"/>
        <v>38</v>
      </c>
      <c r="Q501" t="str" cm="1">
        <f t="array" ref="Q501:R501">_xlfn.TEXTSPLIT(N501, "/")</f>
        <v>film &amp; video</v>
      </c>
      <c r="R501" t="str">
        <v>documentary</v>
      </c>
      <c r="S501" s="10">
        <f t="shared" si="30"/>
        <v>42444.208333333328</v>
      </c>
      <c r="T501" s="10">
        <f t="shared" si="31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 s="13" t="str">
        <f t="shared" si="29"/>
        <v>0</v>
      </c>
      <c r="Q502" t="str" cm="1">
        <f t="array" ref="Q502:R502">_xlfn.TEXTSPLIT(N502, "/")</f>
        <v>theater</v>
      </c>
      <c r="R502" t="str">
        <v>plays</v>
      </c>
      <c r="S502" s="10">
        <f t="shared" si="30"/>
        <v>41395.208333333336</v>
      </c>
      <c r="T502" s="10">
        <f t="shared" si="31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 s="13">
        <f t="shared" si="29"/>
        <v>59.99</v>
      </c>
      <c r="Q503" t="str" cm="1">
        <f t="array" ref="Q503:R503">_xlfn.TEXTSPLIT(N503, "/")</f>
        <v>film &amp; video</v>
      </c>
      <c r="R503" t="str">
        <v>documentary</v>
      </c>
      <c r="S503" s="10">
        <f t="shared" si="30"/>
        <v>41345.208333333336</v>
      </c>
      <c r="T503" s="10">
        <f t="shared" si="31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 s="13">
        <f t="shared" si="29"/>
        <v>37.04</v>
      </c>
      <c r="Q504" t="str" cm="1">
        <f t="array" ref="Q504:R504">_xlfn.TEXTSPLIT(N504, "/")</f>
        <v>games</v>
      </c>
      <c r="R504" t="str">
        <v>video games</v>
      </c>
      <c r="S504" s="10">
        <f t="shared" si="30"/>
        <v>41117.208333333336</v>
      </c>
      <c r="T504" s="10">
        <f t="shared" si="31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 s="13">
        <f t="shared" si="29"/>
        <v>99.96</v>
      </c>
      <c r="Q505" t="str" cm="1">
        <f t="array" ref="Q505:R505">_xlfn.TEXTSPLIT(N505, "/")</f>
        <v>film &amp; video</v>
      </c>
      <c r="R505" t="str">
        <v>drama</v>
      </c>
      <c r="S505" s="10">
        <f t="shared" si="30"/>
        <v>42186.208333333328</v>
      </c>
      <c r="T505" s="10">
        <f t="shared" si="31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 s="13">
        <f t="shared" si="29"/>
        <v>111.68</v>
      </c>
      <c r="Q506" t="str" cm="1">
        <f t="array" ref="Q506:R506">_xlfn.TEXTSPLIT(N506, "/")</f>
        <v>music</v>
      </c>
      <c r="R506" t="str">
        <v>rock</v>
      </c>
      <c r="S506" s="10">
        <f t="shared" si="30"/>
        <v>42142.208333333328</v>
      </c>
      <c r="T506" s="10">
        <f t="shared" si="31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 s="13">
        <f t="shared" si="29"/>
        <v>36.01</v>
      </c>
      <c r="Q507" t="str" cm="1">
        <f t="array" ref="Q507:R507">_xlfn.TEXTSPLIT(N507, "/")</f>
        <v>publishing</v>
      </c>
      <c r="R507" t="str">
        <v>radio &amp; podcasts</v>
      </c>
      <c r="S507" s="10">
        <f t="shared" si="30"/>
        <v>41341.25</v>
      </c>
      <c r="T507" s="10">
        <f t="shared" si="31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 s="13">
        <f t="shared" si="29"/>
        <v>66.010000000000005</v>
      </c>
      <c r="Q508" t="str" cm="1">
        <f t="array" ref="Q508:R508">_xlfn.TEXTSPLIT(N508, "/")</f>
        <v>theater</v>
      </c>
      <c r="R508" t="str">
        <v>plays</v>
      </c>
      <c r="S508" s="10">
        <f t="shared" si="30"/>
        <v>43062.25</v>
      </c>
      <c r="T508" s="10">
        <f t="shared" si="31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 s="13">
        <f t="shared" si="29"/>
        <v>44.05</v>
      </c>
      <c r="Q509" t="str" cm="1">
        <f t="array" ref="Q509:R509">_xlfn.TEXTSPLIT(N509, "/")</f>
        <v>technology</v>
      </c>
      <c r="R509" t="str">
        <v>web</v>
      </c>
      <c r="S509" s="10">
        <f t="shared" si="30"/>
        <v>41373.208333333336</v>
      </c>
      <c r="T509" s="10">
        <f t="shared" si="31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 s="13">
        <f t="shared" si="29"/>
        <v>53</v>
      </c>
      <c r="Q510" t="str" cm="1">
        <f t="array" ref="Q510:R510">_xlfn.TEXTSPLIT(N510, "/")</f>
        <v>theater</v>
      </c>
      <c r="R510" t="str">
        <v>plays</v>
      </c>
      <c r="S510" s="10">
        <f t="shared" si="30"/>
        <v>43310.208333333328</v>
      </c>
      <c r="T510" s="10">
        <f t="shared" si="31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 s="13">
        <f t="shared" si="29"/>
        <v>95</v>
      </c>
      <c r="Q511" t="str" cm="1">
        <f t="array" ref="Q511:R511">_xlfn.TEXTSPLIT(N511, "/")</f>
        <v>theater</v>
      </c>
      <c r="R511" t="str">
        <v>plays</v>
      </c>
      <c r="S511" s="10">
        <f t="shared" si="30"/>
        <v>41034.208333333336</v>
      </c>
      <c r="T511" s="10">
        <f t="shared" si="31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 s="13">
        <f t="shared" si="29"/>
        <v>70.91</v>
      </c>
      <c r="Q512" t="str" cm="1">
        <f t="array" ref="Q512:R512">_xlfn.TEXTSPLIT(N512, "/")</f>
        <v>film &amp; video</v>
      </c>
      <c r="R512" t="str">
        <v>drama</v>
      </c>
      <c r="S512" s="10">
        <f t="shared" si="30"/>
        <v>43251.208333333328</v>
      </c>
      <c r="T512" s="10">
        <f t="shared" si="31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 s="13">
        <f t="shared" si="29"/>
        <v>98.06</v>
      </c>
      <c r="Q513" t="str" cm="1">
        <f t="array" ref="Q513:R513">_xlfn.TEXTSPLIT(N513, "/")</f>
        <v>theater</v>
      </c>
      <c r="R513" t="str">
        <v>plays</v>
      </c>
      <c r="S513" s="10">
        <f t="shared" si="30"/>
        <v>43671.208333333328</v>
      </c>
      <c r="T513" s="10">
        <f t="shared" si="31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 s="13">
        <f t="shared" si="29"/>
        <v>53.05</v>
      </c>
      <c r="Q514" t="str" cm="1">
        <f t="array" ref="Q514:R514">_xlfn.TEXTSPLIT(N514, "/")</f>
        <v>games</v>
      </c>
      <c r="R514" t="str">
        <v>video games</v>
      </c>
      <c r="S514" s="10">
        <f t="shared" si="30"/>
        <v>41825.208333333336</v>
      </c>
      <c r="T514" s="10">
        <f t="shared" si="31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 s="13">
        <f t="shared" ref="P515:P578" si="33">IF(E515=0,"0",ROUND(E515/G515,2))</f>
        <v>93.14</v>
      </c>
      <c r="Q515" t="str" cm="1">
        <f t="array" ref="Q515:R515">_xlfn.TEXTSPLIT(N515, "/")</f>
        <v>film &amp; video</v>
      </c>
      <c r="R515" t="str">
        <v>television</v>
      </c>
      <c r="S515" s="10">
        <f t="shared" ref="S515:S578" si="34">(((J515/60)/60)/24)+DATE(1970,1,1)</f>
        <v>40430.208333333336</v>
      </c>
      <c r="T515" s="10">
        <f t="shared" ref="T515:T578" si="35">(((K515/60)/60)/24)+DATE(1970,1,1)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 s="13">
        <f t="shared" si="33"/>
        <v>58.95</v>
      </c>
      <c r="Q516" t="str" cm="1">
        <f t="array" ref="Q516:R516">_xlfn.TEXTSPLIT(N516, "/")</f>
        <v>music</v>
      </c>
      <c r="R516" t="str">
        <v>rock</v>
      </c>
      <c r="S516" s="10">
        <f t="shared" si="34"/>
        <v>41614.25</v>
      </c>
      <c r="T516" s="10">
        <f t="shared" si="35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 s="13">
        <f t="shared" si="33"/>
        <v>36.07</v>
      </c>
      <c r="Q517" t="str" cm="1">
        <f t="array" ref="Q517:R517">_xlfn.TEXTSPLIT(N517, "/")</f>
        <v>theater</v>
      </c>
      <c r="R517" t="str">
        <v>plays</v>
      </c>
      <c r="S517" s="10">
        <f t="shared" si="34"/>
        <v>40900.25</v>
      </c>
      <c r="T517" s="10">
        <f t="shared" si="35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 s="13">
        <f t="shared" si="33"/>
        <v>63.03</v>
      </c>
      <c r="Q518" t="str" cm="1">
        <f t="array" ref="Q518:R518">_xlfn.TEXTSPLIT(N518, "/")</f>
        <v>publishing</v>
      </c>
      <c r="R518" t="str">
        <v>nonfiction</v>
      </c>
      <c r="S518" s="10">
        <f t="shared" si="34"/>
        <v>40396.208333333336</v>
      </c>
      <c r="T518" s="10">
        <f t="shared" si="35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 s="13">
        <f t="shared" si="33"/>
        <v>84.72</v>
      </c>
      <c r="Q519" t="str" cm="1">
        <f t="array" ref="Q519:R519">_xlfn.TEXTSPLIT(N519, "/")</f>
        <v>food</v>
      </c>
      <c r="R519" t="str">
        <v>food trucks</v>
      </c>
      <c r="S519" s="10">
        <f t="shared" si="34"/>
        <v>42860.208333333328</v>
      </c>
      <c r="T519" s="10">
        <f t="shared" si="35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 s="13">
        <f t="shared" si="33"/>
        <v>62.2</v>
      </c>
      <c r="Q520" t="str" cm="1">
        <f t="array" ref="Q520:R520">_xlfn.TEXTSPLIT(N520, "/")</f>
        <v>film &amp; video</v>
      </c>
      <c r="R520" t="str">
        <v>animation</v>
      </c>
      <c r="S520" s="10">
        <f t="shared" si="34"/>
        <v>43154.25</v>
      </c>
      <c r="T520" s="10">
        <f t="shared" si="35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 s="13">
        <f t="shared" si="33"/>
        <v>101.98</v>
      </c>
      <c r="Q521" t="str" cm="1">
        <f t="array" ref="Q521:R521">_xlfn.TEXTSPLIT(N521, "/")</f>
        <v>music</v>
      </c>
      <c r="R521" t="str">
        <v>rock</v>
      </c>
      <c r="S521" s="10">
        <f t="shared" si="34"/>
        <v>42012.25</v>
      </c>
      <c r="T521" s="10">
        <f t="shared" si="35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 s="13">
        <f t="shared" si="33"/>
        <v>106.44</v>
      </c>
      <c r="Q522" t="str" cm="1">
        <f t="array" ref="Q522:R522">_xlfn.TEXTSPLIT(N522, "/")</f>
        <v>theater</v>
      </c>
      <c r="R522" t="str">
        <v>plays</v>
      </c>
      <c r="S522" s="10">
        <f t="shared" si="34"/>
        <v>43574.208333333328</v>
      </c>
      <c r="T522" s="10">
        <f t="shared" si="35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 s="13">
        <f t="shared" si="33"/>
        <v>29.98</v>
      </c>
      <c r="Q523" t="str" cm="1">
        <f t="array" ref="Q523:R523">_xlfn.TEXTSPLIT(N523, "/")</f>
        <v>film &amp; video</v>
      </c>
      <c r="R523" t="str">
        <v>drama</v>
      </c>
      <c r="S523" s="10">
        <f t="shared" si="34"/>
        <v>42605.208333333328</v>
      </c>
      <c r="T523" s="10">
        <f t="shared" si="35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 s="13">
        <f t="shared" si="33"/>
        <v>85.81</v>
      </c>
      <c r="Q524" t="str" cm="1">
        <f t="array" ref="Q524:R524">_xlfn.TEXTSPLIT(N524, "/")</f>
        <v>film &amp; video</v>
      </c>
      <c r="R524" t="str">
        <v>shorts</v>
      </c>
      <c r="S524" s="10">
        <f t="shared" si="34"/>
        <v>41093.208333333336</v>
      </c>
      <c r="T524" s="10">
        <f t="shared" si="35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 s="13">
        <f t="shared" si="33"/>
        <v>70.819999999999993</v>
      </c>
      <c r="Q525" t="str" cm="1">
        <f t="array" ref="Q525:R525">_xlfn.TEXTSPLIT(N525, "/")</f>
        <v>film &amp; video</v>
      </c>
      <c r="R525" t="str">
        <v>shorts</v>
      </c>
      <c r="S525" s="10">
        <f t="shared" si="34"/>
        <v>40241.25</v>
      </c>
      <c r="T525" s="10">
        <f t="shared" si="35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 s="13">
        <f t="shared" si="33"/>
        <v>41</v>
      </c>
      <c r="Q526" t="str" cm="1">
        <f t="array" ref="Q526:R526">_xlfn.TEXTSPLIT(N526, "/")</f>
        <v>theater</v>
      </c>
      <c r="R526" t="str">
        <v>plays</v>
      </c>
      <c r="S526" s="10">
        <f t="shared" si="34"/>
        <v>40294.208333333336</v>
      </c>
      <c r="T526" s="10">
        <f t="shared" si="35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 s="13">
        <f t="shared" si="33"/>
        <v>28.06</v>
      </c>
      <c r="Q527" t="str" cm="1">
        <f t="array" ref="Q527:R527">_xlfn.TEXTSPLIT(N527, "/")</f>
        <v>technology</v>
      </c>
      <c r="R527" t="str">
        <v>wearables</v>
      </c>
      <c r="S527" s="10">
        <f t="shared" si="34"/>
        <v>40505.25</v>
      </c>
      <c r="T527" s="10">
        <f t="shared" si="35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 s="13">
        <f t="shared" si="33"/>
        <v>88.05</v>
      </c>
      <c r="Q528" t="str" cm="1">
        <f t="array" ref="Q528:R528">_xlfn.TEXTSPLIT(N528, "/")</f>
        <v>theater</v>
      </c>
      <c r="R528" t="str">
        <v>plays</v>
      </c>
      <c r="S528" s="10">
        <f t="shared" si="34"/>
        <v>42364.25</v>
      </c>
      <c r="T528" s="10">
        <f t="shared" si="35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 s="13">
        <f t="shared" si="33"/>
        <v>31</v>
      </c>
      <c r="Q529" t="str" cm="1">
        <f t="array" ref="Q529:R529">_xlfn.TEXTSPLIT(N529, "/")</f>
        <v>film &amp; video</v>
      </c>
      <c r="R529" t="str">
        <v>animation</v>
      </c>
      <c r="S529" s="10">
        <f t="shared" si="34"/>
        <v>42405.25</v>
      </c>
      <c r="T529" s="10">
        <f t="shared" si="35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 s="13">
        <f t="shared" si="33"/>
        <v>90.34</v>
      </c>
      <c r="Q530" t="str" cm="1">
        <f t="array" ref="Q530:R530">_xlfn.TEXTSPLIT(N530, "/")</f>
        <v>music</v>
      </c>
      <c r="R530" t="str">
        <v>indie rock</v>
      </c>
      <c r="S530" s="10">
        <f t="shared" si="34"/>
        <v>41601.25</v>
      </c>
      <c r="T530" s="10">
        <f t="shared" si="35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 s="13">
        <f t="shared" si="33"/>
        <v>63.78</v>
      </c>
      <c r="Q531" t="str" cm="1">
        <f t="array" ref="Q531:R531">_xlfn.TEXTSPLIT(N531, "/")</f>
        <v>games</v>
      </c>
      <c r="R531" t="str">
        <v>video games</v>
      </c>
      <c r="S531" s="10">
        <f t="shared" si="34"/>
        <v>41769.208333333336</v>
      </c>
      <c r="T531" s="10">
        <f t="shared" si="35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 s="13">
        <f t="shared" si="33"/>
        <v>54</v>
      </c>
      <c r="Q532" t="str" cm="1">
        <f t="array" ref="Q532:R532">_xlfn.TEXTSPLIT(N532, "/")</f>
        <v>publishing</v>
      </c>
      <c r="R532" t="str">
        <v>fiction</v>
      </c>
      <c r="S532" s="10">
        <f t="shared" si="34"/>
        <v>40421.208333333336</v>
      </c>
      <c r="T532" s="10">
        <f t="shared" si="35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 s="13">
        <f t="shared" si="33"/>
        <v>48.99</v>
      </c>
      <c r="Q533" t="str" cm="1">
        <f t="array" ref="Q533:R533">_xlfn.TEXTSPLIT(N533, "/")</f>
        <v>games</v>
      </c>
      <c r="R533" t="str">
        <v>video games</v>
      </c>
      <c r="S533" s="10">
        <f t="shared" si="34"/>
        <v>41589.25</v>
      </c>
      <c r="T533" s="10">
        <f t="shared" si="35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 s="13">
        <f t="shared" si="33"/>
        <v>63.86</v>
      </c>
      <c r="Q534" t="str" cm="1">
        <f t="array" ref="Q534:R534">_xlfn.TEXTSPLIT(N534, "/")</f>
        <v>theater</v>
      </c>
      <c r="R534" t="str">
        <v>plays</v>
      </c>
      <c r="S534" s="10">
        <f t="shared" si="34"/>
        <v>43125.25</v>
      </c>
      <c r="T534" s="10">
        <f t="shared" si="35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 s="13">
        <f t="shared" si="33"/>
        <v>83</v>
      </c>
      <c r="Q535" t="str" cm="1">
        <f t="array" ref="Q535:R535">_xlfn.TEXTSPLIT(N535, "/")</f>
        <v>music</v>
      </c>
      <c r="R535" t="str">
        <v>indie rock</v>
      </c>
      <c r="S535" s="10">
        <f t="shared" si="34"/>
        <v>41479.208333333336</v>
      </c>
      <c r="T535" s="10">
        <f t="shared" si="35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 s="13">
        <f t="shared" si="33"/>
        <v>55.08</v>
      </c>
      <c r="Q536" t="str" cm="1">
        <f t="array" ref="Q536:R536">_xlfn.TEXTSPLIT(N536, "/")</f>
        <v>film &amp; video</v>
      </c>
      <c r="R536" t="str">
        <v>drama</v>
      </c>
      <c r="S536" s="10">
        <f t="shared" si="34"/>
        <v>43329.208333333328</v>
      </c>
      <c r="T536" s="10">
        <f t="shared" si="35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 s="13">
        <f t="shared" si="33"/>
        <v>62.04</v>
      </c>
      <c r="Q537" t="str" cm="1">
        <f t="array" ref="Q537:R537">_xlfn.TEXTSPLIT(N537, "/")</f>
        <v>theater</v>
      </c>
      <c r="R537" t="str">
        <v>plays</v>
      </c>
      <c r="S537" s="10">
        <f t="shared" si="34"/>
        <v>43259.208333333328</v>
      </c>
      <c r="T537" s="10">
        <f t="shared" si="35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 s="13">
        <f t="shared" si="33"/>
        <v>104.98</v>
      </c>
      <c r="Q538" t="str" cm="1">
        <f t="array" ref="Q538:R538">_xlfn.TEXTSPLIT(N538, "/")</f>
        <v>publishing</v>
      </c>
      <c r="R538" t="str">
        <v>fiction</v>
      </c>
      <c r="S538" s="10">
        <f t="shared" si="34"/>
        <v>40414.208333333336</v>
      </c>
      <c r="T538" s="10">
        <f t="shared" si="35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 s="13">
        <f t="shared" si="33"/>
        <v>94.04</v>
      </c>
      <c r="Q539" t="str" cm="1">
        <f t="array" ref="Q539:R539">_xlfn.TEXTSPLIT(N539, "/")</f>
        <v>film &amp; video</v>
      </c>
      <c r="R539" t="str">
        <v>documentary</v>
      </c>
      <c r="S539" s="10">
        <f t="shared" si="34"/>
        <v>43342.208333333328</v>
      </c>
      <c r="T539" s="10">
        <f t="shared" si="35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 s="13">
        <f t="shared" si="33"/>
        <v>44.01</v>
      </c>
      <c r="Q540" t="str" cm="1">
        <f t="array" ref="Q540:R540">_xlfn.TEXTSPLIT(N540, "/")</f>
        <v>games</v>
      </c>
      <c r="R540" t="str">
        <v>mobile games</v>
      </c>
      <c r="S540" s="10">
        <f t="shared" si="34"/>
        <v>41539.208333333336</v>
      </c>
      <c r="T540" s="10">
        <f t="shared" si="35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 s="13">
        <f t="shared" si="33"/>
        <v>92.47</v>
      </c>
      <c r="Q541" t="str" cm="1">
        <f t="array" ref="Q541:R541">_xlfn.TEXTSPLIT(N541, "/")</f>
        <v>food</v>
      </c>
      <c r="R541" t="str">
        <v>food trucks</v>
      </c>
      <c r="S541" s="10">
        <f t="shared" si="34"/>
        <v>43647.208333333328</v>
      </c>
      <c r="T541" s="10">
        <f t="shared" si="35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 s="13">
        <f t="shared" si="33"/>
        <v>57.07</v>
      </c>
      <c r="Q542" t="str" cm="1">
        <f t="array" ref="Q542:R542">_xlfn.TEXTSPLIT(N542, "/")</f>
        <v>photography</v>
      </c>
      <c r="R542" t="str">
        <v>photography books</v>
      </c>
      <c r="S542" s="10">
        <f t="shared" si="34"/>
        <v>43225.208333333328</v>
      </c>
      <c r="T542" s="10">
        <f t="shared" si="35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 s="13">
        <f t="shared" si="33"/>
        <v>109.08</v>
      </c>
      <c r="Q543" t="str" cm="1">
        <f t="array" ref="Q543:R543">_xlfn.TEXTSPLIT(N543, "/")</f>
        <v>games</v>
      </c>
      <c r="R543" t="str">
        <v>mobile games</v>
      </c>
      <c r="S543" s="10">
        <f t="shared" si="34"/>
        <v>42165.208333333328</v>
      </c>
      <c r="T543" s="10">
        <f t="shared" si="35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 s="13">
        <f t="shared" si="33"/>
        <v>39.39</v>
      </c>
      <c r="Q544" t="str" cm="1">
        <f t="array" ref="Q544:R544">_xlfn.TEXTSPLIT(N544, "/")</f>
        <v>music</v>
      </c>
      <c r="R544" t="str">
        <v>indie rock</v>
      </c>
      <c r="S544" s="10">
        <f t="shared" si="34"/>
        <v>42391.25</v>
      </c>
      <c r="T544" s="10">
        <f t="shared" si="35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 s="13">
        <f t="shared" si="33"/>
        <v>77.02</v>
      </c>
      <c r="Q545" t="str" cm="1">
        <f t="array" ref="Q545:R545">_xlfn.TEXTSPLIT(N545, "/")</f>
        <v>games</v>
      </c>
      <c r="R545" t="str">
        <v>video games</v>
      </c>
      <c r="S545" s="10">
        <f t="shared" si="34"/>
        <v>41528.208333333336</v>
      </c>
      <c r="T545" s="10">
        <f t="shared" si="35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 s="13">
        <f t="shared" si="33"/>
        <v>92.17</v>
      </c>
      <c r="Q546" t="str" cm="1">
        <f t="array" ref="Q546:R546">_xlfn.TEXTSPLIT(N546, "/")</f>
        <v>music</v>
      </c>
      <c r="R546" t="str">
        <v>rock</v>
      </c>
      <c r="S546" s="10">
        <f t="shared" si="34"/>
        <v>42377.25</v>
      </c>
      <c r="T546" s="10">
        <f t="shared" si="35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 s="13">
        <f t="shared" si="33"/>
        <v>61.01</v>
      </c>
      <c r="Q547" t="str" cm="1">
        <f t="array" ref="Q547:R547">_xlfn.TEXTSPLIT(N547, "/")</f>
        <v>theater</v>
      </c>
      <c r="R547" t="str">
        <v>plays</v>
      </c>
      <c r="S547" s="10">
        <f t="shared" si="34"/>
        <v>43824.25</v>
      </c>
      <c r="T547" s="10">
        <f t="shared" si="35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 s="13">
        <f t="shared" si="33"/>
        <v>78.069999999999993</v>
      </c>
      <c r="Q548" t="str" cm="1">
        <f t="array" ref="Q548:R548">_xlfn.TEXTSPLIT(N548, "/")</f>
        <v>theater</v>
      </c>
      <c r="R548" t="str">
        <v>plays</v>
      </c>
      <c r="S548" s="10">
        <f t="shared" si="34"/>
        <v>43360.208333333328</v>
      </c>
      <c r="T548" s="10">
        <f t="shared" si="35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 s="13">
        <f t="shared" si="33"/>
        <v>80.75</v>
      </c>
      <c r="Q549" t="str" cm="1">
        <f t="array" ref="Q549:R549">_xlfn.TEXTSPLIT(N549, "/")</f>
        <v>film &amp; video</v>
      </c>
      <c r="R549" t="str">
        <v>drama</v>
      </c>
      <c r="S549" s="10">
        <f t="shared" si="34"/>
        <v>42029.25</v>
      </c>
      <c r="T549" s="10">
        <f t="shared" si="35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 s="13">
        <f t="shared" si="33"/>
        <v>59.99</v>
      </c>
      <c r="Q550" t="str" cm="1">
        <f t="array" ref="Q550:R550">_xlfn.TEXTSPLIT(N550, "/")</f>
        <v>theater</v>
      </c>
      <c r="R550" t="str">
        <v>plays</v>
      </c>
      <c r="S550" s="10">
        <f t="shared" si="34"/>
        <v>42461.208333333328</v>
      </c>
      <c r="T550" s="10">
        <f t="shared" si="35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 s="13">
        <f t="shared" si="33"/>
        <v>110.03</v>
      </c>
      <c r="Q551" t="str" cm="1">
        <f t="array" ref="Q551:R551">_xlfn.TEXTSPLIT(N551, "/")</f>
        <v>technology</v>
      </c>
      <c r="R551" t="str">
        <v>wearables</v>
      </c>
      <c r="S551" s="10">
        <f t="shared" si="34"/>
        <v>41422.208333333336</v>
      </c>
      <c r="T551" s="10">
        <f t="shared" si="35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 s="13">
        <f t="shared" si="33"/>
        <v>4</v>
      </c>
      <c r="Q552" t="str" cm="1">
        <f t="array" ref="Q552:R552">_xlfn.TEXTSPLIT(N552, "/")</f>
        <v>music</v>
      </c>
      <c r="R552" t="str">
        <v>indie rock</v>
      </c>
      <c r="S552" s="10">
        <f t="shared" si="34"/>
        <v>40968.25</v>
      </c>
      <c r="T552" s="10">
        <f t="shared" si="35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 s="13">
        <f t="shared" si="33"/>
        <v>38</v>
      </c>
      <c r="Q553" t="str" cm="1">
        <f t="array" ref="Q553:R553">_xlfn.TEXTSPLIT(N553, "/")</f>
        <v>technology</v>
      </c>
      <c r="R553" t="str">
        <v>web</v>
      </c>
      <c r="S553" s="10">
        <f t="shared" si="34"/>
        <v>41993.25</v>
      </c>
      <c r="T553" s="10">
        <f t="shared" si="35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 s="13">
        <f t="shared" si="33"/>
        <v>96.37</v>
      </c>
      <c r="Q554" t="str" cm="1">
        <f t="array" ref="Q554:R554">_xlfn.TEXTSPLIT(N554, "/")</f>
        <v>theater</v>
      </c>
      <c r="R554" t="str">
        <v>plays</v>
      </c>
      <c r="S554" s="10">
        <f t="shared" si="34"/>
        <v>42700.25</v>
      </c>
      <c r="T554" s="10">
        <f t="shared" si="35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 s="13">
        <f t="shared" si="33"/>
        <v>72.98</v>
      </c>
      <c r="Q555" t="str" cm="1">
        <f t="array" ref="Q555:R555">_xlfn.TEXTSPLIT(N555, "/")</f>
        <v>music</v>
      </c>
      <c r="R555" t="str">
        <v>rock</v>
      </c>
      <c r="S555" s="10">
        <f t="shared" si="34"/>
        <v>40545.25</v>
      </c>
      <c r="T555" s="10">
        <f t="shared" si="35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 s="13">
        <f t="shared" si="33"/>
        <v>26.01</v>
      </c>
      <c r="Q556" t="str" cm="1">
        <f t="array" ref="Q556:R556">_xlfn.TEXTSPLIT(N556, "/")</f>
        <v>music</v>
      </c>
      <c r="R556" t="str">
        <v>indie rock</v>
      </c>
      <c r="S556" s="10">
        <f t="shared" si="34"/>
        <v>42723.25</v>
      </c>
      <c r="T556" s="10">
        <f t="shared" si="35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 s="13">
        <f t="shared" si="33"/>
        <v>104.36</v>
      </c>
      <c r="Q557" t="str" cm="1">
        <f t="array" ref="Q557:R557">_xlfn.TEXTSPLIT(N557, "/")</f>
        <v>music</v>
      </c>
      <c r="R557" t="str">
        <v>rock</v>
      </c>
      <c r="S557" s="10">
        <f t="shared" si="34"/>
        <v>41731.208333333336</v>
      </c>
      <c r="T557" s="10">
        <f t="shared" si="35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 s="13">
        <f t="shared" si="33"/>
        <v>102.19</v>
      </c>
      <c r="Q558" t="str" cm="1">
        <f t="array" ref="Q558:R558">_xlfn.TEXTSPLIT(N558, "/")</f>
        <v>publishing</v>
      </c>
      <c r="R558" t="str">
        <v>translations</v>
      </c>
      <c r="S558" s="10">
        <f t="shared" si="34"/>
        <v>40792.208333333336</v>
      </c>
      <c r="T558" s="10">
        <f t="shared" si="35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 s="13">
        <f t="shared" si="33"/>
        <v>54.12</v>
      </c>
      <c r="Q559" t="str" cm="1">
        <f t="array" ref="Q559:R559">_xlfn.TEXTSPLIT(N559, "/")</f>
        <v>film &amp; video</v>
      </c>
      <c r="R559" t="str">
        <v>science fiction</v>
      </c>
      <c r="S559" s="10">
        <f t="shared" si="34"/>
        <v>42279.208333333328</v>
      </c>
      <c r="T559" s="10">
        <f t="shared" si="35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 s="13">
        <f t="shared" si="33"/>
        <v>63.22</v>
      </c>
      <c r="Q560" t="str" cm="1">
        <f t="array" ref="Q560:R560">_xlfn.TEXTSPLIT(N560, "/")</f>
        <v>theater</v>
      </c>
      <c r="R560" t="str">
        <v>plays</v>
      </c>
      <c r="S560" s="10">
        <f t="shared" si="34"/>
        <v>42424.25</v>
      </c>
      <c r="T560" s="10">
        <f t="shared" si="35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 s="13">
        <f t="shared" si="33"/>
        <v>104.03</v>
      </c>
      <c r="Q561" t="str" cm="1">
        <f t="array" ref="Q561:R561">_xlfn.TEXTSPLIT(N561, "/")</f>
        <v>theater</v>
      </c>
      <c r="R561" t="str">
        <v>plays</v>
      </c>
      <c r="S561" s="10">
        <f t="shared" si="34"/>
        <v>42584.208333333328</v>
      </c>
      <c r="T561" s="10">
        <f t="shared" si="35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 s="13">
        <f t="shared" si="33"/>
        <v>49.99</v>
      </c>
      <c r="Q562" t="str" cm="1">
        <f t="array" ref="Q562:R562">_xlfn.TEXTSPLIT(N562, "/")</f>
        <v>film &amp; video</v>
      </c>
      <c r="R562" t="str">
        <v>animation</v>
      </c>
      <c r="S562" s="10">
        <f t="shared" si="34"/>
        <v>40865.25</v>
      </c>
      <c r="T562" s="10">
        <f t="shared" si="35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 s="13">
        <f t="shared" si="33"/>
        <v>56.02</v>
      </c>
      <c r="Q563" t="str" cm="1">
        <f t="array" ref="Q563:R563">_xlfn.TEXTSPLIT(N563, "/")</f>
        <v>theater</v>
      </c>
      <c r="R563" t="str">
        <v>plays</v>
      </c>
      <c r="S563" s="10">
        <f t="shared" si="34"/>
        <v>40833.208333333336</v>
      </c>
      <c r="T563" s="10">
        <f t="shared" si="35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 s="13">
        <f t="shared" si="33"/>
        <v>48.81</v>
      </c>
      <c r="Q564" t="str" cm="1">
        <f t="array" ref="Q564:R564">_xlfn.TEXTSPLIT(N564, "/")</f>
        <v>music</v>
      </c>
      <c r="R564" t="str">
        <v>rock</v>
      </c>
      <c r="S564" s="10">
        <f t="shared" si="34"/>
        <v>43536.208333333328</v>
      </c>
      <c r="T564" s="10">
        <f t="shared" si="35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 s="13">
        <f t="shared" si="33"/>
        <v>60.08</v>
      </c>
      <c r="Q565" t="str" cm="1">
        <f t="array" ref="Q565:R565">_xlfn.TEXTSPLIT(N565, "/")</f>
        <v>film &amp; video</v>
      </c>
      <c r="R565" t="str">
        <v>documentary</v>
      </c>
      <c r="S565" s="10">
        <f t="shared" si="34"/>
        <v>43417.25</v>
      </c>
      <c r="T565" s="10">
        <f t="shared" si="35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 s="13">
        <f t="shared" si="33"/>
        <v>78.989999999999995</v>
      </c>
      <c r="Q566" t="str" cm="1">
        <f t="array" ref="Q566:R566">_xlfn.TEXTSPLIT(N566, "/")</f>
        <v>theater</v>
      </c>
      <c r="R566" t="str">
        <v>plays</v>
      </c>
      <c r="S566" s="10">
        <f t="shared" si="34"/>
        <v>42078.208333333328</v>
      </c>
      <c r="T566" s="10">
        <f t="shared" si="35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 s="13">
        <f t="shared" si="33"/>
        <v>53.99</v>
      </c>
      <c r="Q567" t="str" cm="1">
        <f t="array" ref="Q567:R567">_xlfn.TEXTSPLIT(N567, "/")</f>
        <v>theater</v>
      </c>
      <c r="R567" t="str">
        <v>plays</v>
      </c>
      <c r="S567" s="10">
        <f t="shared" si="34"/>
        <v>40862.25</v>
      </c>
      <c r="T567" s="10">
        <f t="shared" si="35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 s="13">
        <f t="shared" si="33"/>
        <v>111.46</v>
      </c>
      <c r="Q568" t="str" cm="1">
        <f t="array" ref="Q568:R568">_xlfn.TEXTSPLIT(N568, "/")</f>
        <v>music</v>
      </c>
      <c r="R568" t="str">
        <v>electric music</v>
      </c>
      <c r="S568" s="10">
        <f t="shared" si="34"/>
        <v>42424.25</v>
      </c>
      <c r="T568" s="10">
        <f t="shared" si="35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 s="13">
        <f t="shared" si="33"/>
        <v>60.92</v>
      </c>
      <c r="Q569" t="str" cm="1">
        <f t="array" ref="Q569:R569">_xlfn.TEXTSPLIT(N569, "/")</f>
        <v>music</v>
      </c>
      <c r="R569" t="str">
        <v>rock</v>
      </c>
      <c r="S569" s="10">
        <f t="shared" si="34"/>
        <v>41830.208333333336</v>
      </c>
      <c r="T569" s="10">
        <f t="shared" si="35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 s="13">
        <f t="shared" si="33"/>
        <v>26</v>
      </c>
      <c r="Q570" t="str" cm="1">
        <f t="array" ref="Q570:R570">_xlfn.TEXTSPLIT(N570, "/")</f>
        <v>theater</v>
      </c>
      <c r="R570" t="str">
        <v>plays</v>
      </c>
      <c r="S570" s="10">
        <f t="shared" si="34"/>
        <v>40374.208333333336</v>
      </c>
      <c r="T570" s="10">
        <f t="shared" si="35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 s="13">
        <f t="shared" si="33"/>
        <v>80.989999999999995</v>
      </c>
      <c r="Q571" t="str" cm="1">
        <f t="array" ref="Q571:R571">_xlfn.TEXTSPLIT(N571, "/")</f>
        <v>film &amp; video</v>
      </c>
      <c r="R571" t="str">
        <v>animation</v>
      </c>
      <c r="S571" s="10">
        <f t="shared" si="34"/>
        <v>40554.25</v>
      </c>
      <c r="T571" s="10">
        <f t="shared" si="35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 s="13">
        <f t="shared" si="33"/>
        <v>35</v>
      </c>
      <c r="Q572" t="str" cm="1">
        <f t="array" ref="Q572:R572">_xlfn.TEXTSPLIT(N572, "/")</f>
        <v>music</v>
      </c>
      <c r="R572" t="str">
        <v>rock</v>
      </c>
      <c r="S572" s="10">
        <f t="shared" si="34"/>
        <v>41993.25</v>
      </c>
      <c r="T572" s="10">
        <f t="shared" si="35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 s="13">
        <f t="shared" si="33"/>
        <v>94.14</v>
      </c>
      <c r="Q573" t="str" cm="1">
        <f t="array" ref="Q573:R573">_xlfn.TEXTSPLIT(N573, "/")</f>
        <v>film &amp; video</v>
      </c>
      <c r="R573" t="str">
        <v>shorts</v>
      </c>
      <c r="S573" s="10">
        <f t="shared" si="34"/>
        <v>42174.208333333328</v>
      </c>
      <c r="T573" s="10">
        <f t="shared" si="35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 s="13">
        <f t="shared" si="33"/>
        <v>52.09</v>
      </c>
      <c r="Q574" t="str" cm="1">
        <f t="array" ref="Q574:R574">_xlfn.TEXTSPLIT(N574, "/")</f>
        <v>music</v>
      </c>
      <c r="R574" t="str">
        <v>rock</v>
      </c>
      <c r="S574" s="10">
        <f t="shared" si="34"/>
        <v>42275.208333333328</v>
      </c>
      <c r="T574" s="10">
        <f t="shared" si="35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 s="13">
        <f t="shared" si="33"/>
        <v>24.99</v>
      </c>
      <c r="Q575" t="str" cm="1">
        <f t="array" ref="Q575:R575">_xlfn.TEXTSPLIT(N575, "/")</f>
        <v>journalism</v>
      </c>
      <c r="R575" t="str">
        <v>audio</v>
      </c>
      <c r="S575" s="10">
        <f t="shared" si="34"/>
        <v>41761.208333333336</v>
      </c>
      <c r="T575" s="10">
        <f t="shared" si="35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 s="13">
        <f t="shared" si="33"/>
        <v>69.22</v>
      </c>
      <c r="Q576" t="str" cm="1">
        <f t="array" ref="Q576:R576">_xlfn.TEXTSPLIT(N576, "/")</f>
        <v>food</v>
      </c>
      <c r="R576" t="str">
        <v>food trucks</v>
      </c>
      <c r="S576" s="10">
        <f t="shared" si="34"/>
        <v>43806.25</v>
      </c>
      <c r="T576" s="10">
        <f t="shared" si="35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 s="13">
        <f t="shared" si="33"/>
        <v>93.94</v>
      </c>
      <c r="Q577" t="str" cm="1">
        <f t="array" ref="Q577:R577">_xlfn.TEXTSPLIT(N577, "/")</f>
        <v>theater</v>
      </c>
      <c r="R577" t="str">
        <v>plays</v>
      </c>
      <c r="S577" s="10">
        <f t="shared" si="34"/>
        <v>41779.208333333336</v>
      </c>
      <c r="T577" s="10">
        <f t="shared" si="35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 s="13">
        <f t="shared" si="33"/>
        <v>98.41</v>
      </c>
      <c r="Q578" t="str" cm="1">
        <f t="array" ref="Q578:R578">_xlfn.TEXTSPLIT(N578, "/")</f>
        <v>theater</v>
      </c>
      <c r="R578" t="str">
        <v>plays</v>
      </c>
      <c r="S578" s="10">
        <f t="shared" si="34"/>
        <v>43040.208333333328</v>
      </c>
      <c r="T578" s="10">
        <f t="shared" si="35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 s="13">
        <f t="shared" ref="P579:P642" si="37">IF(E579=0,"0",ROUND(E579/G579,2))</f>
        <v>41.78</v>
      </c>
      <c r="Q579" t="str" cm="1">
        <f t="array" ref="Q579:R579">_xlfn.TEXTSPLIT(N579, "/")</f>
        <v>music</v>
      </c>
      <c r="R579" t="str">
        <v>jazz</v>
      </c>
      <c r="S579" s="10">
        <f t="shared" ref="S579:S642" si="38">(((J579/60)/60)/24)+DATE(1970,1,1)</f>
        <v>40613.25</v>
      </c>
      <c r="T579" s="10">
        <f t="shared" ref="T579:T642" si="39"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 s="13">
        <f t="shared" si="37"/>
        <v>65.989999999999995</v>
      </c>
      <c r="Q580" t="str" cm="1">
        <f t="array" ref="Q580:R580">_xlfn.TEXTSPLIT(N580, "/")</f>
        <v>film &amp; video</v>
      </c>
      <c r="R580" t="str">
        <v>science fiction</v>
      </c>
      <c r="S580" s="10">
        <f t="shared" si="38"/>
        <v>40878.25</v>
      </c>
      <c r="T580" s="10">
        <f t="shared" si="3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 s="13">
        <f t="shared" si="37"/>
        <v>72.06</v>
      </c>
      <c r="Q581" t="str" cm="1">
        <f t="array" ref="Q581:R581">_xlfn.TEXTSPLIT(N581, "/")</f>
        <v>music</v>
      </c>
      <c r="R581" t="str">
        <v>jazz</v>
      </c>
      <c r="S581" s="10">
        <f t="shared" si="38"/>
        <v>40762.208333333336</v>
      </c>
      <c r="T581" s="10">
        <f t="shared" si="3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 s="13">
        <f t="shared" si="37"/>
        <v>48</v>
      </c>
      <c r="Q582" t="str" cm="1">
        <f t="array" ref="Q582:R582">_xlfn.TEXTSPLIT(N582, "/")</f>
        <v>theater</v>
      </c>
      <c r="R582" t="str">
        <v>plays</v>
      </c>
      <c r="S582" s="10">
        <f t="shared" si="38"/>
        <v>41696.25</v>
      </c>
      <c r="T582" s="10">
        <f t="shared" si="3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 s="13">
        <f t="shared" si="37"/>
        <v>54.1</v>
      </c>
      <c r="Q583" t="str" cm="1">
        <f t="array" ref="Q583:R583">_xlfn.TEXTSPLIT(N583, "/")</f>
        <v>technology</v>
      </c>
      <c r="R583" t="str">
        <v>web</v>
      </c>
      <c r="S583" s="10">
        <f t="shared" si="38"/>
        <v>40662.208333333336</v>
      </c>
      <c r="T583" s="10">
        <f t="shared" si="3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 s="13">
        <f t="shared" si="37"/>
        <v>107.88</v>
      </c>
      <c r="Q584" t="str" cm="1">
        <f t="array" ref="Q584:R584">_xlfn.TEXTSPLIT(N584, "/")</f>
        <v>games</v>
      </c>
      <c r="R584" t="str">
        <v>video games</v>
      </c>
      <c r="S584" s="10">
        <f t="shared" si="38"/>
        <v>42165.208333333328</v>
      </c>
      <c r="T584" s="10">
        <f t="shared" si="3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 s="13">
        <f t="shared" si="37"/>
        <v>67.03</v>
      </c>
      <c r="Q585" t="str" cm="1">
        <f t="array" ref="Q585:R585">_xlfn.TEXTSPLIT(N585, "/")</f>
        <v>film &amp; video</v>
      </c>
      <c r="R585" t="str">
        <v>documentary</v>
      </c>
      <c r="S585" s="10">
        <f t="shared" si="38"/>
        <v>40959.25</v>
      </c>
      <c r="T585" s="10">
        <f t="shared" si="3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 s="13">
        <f t="shared" si="37"/>
        <v>64.010000000000005</v>
      </c>
      <c r="Q586" t="str" cm="1">
        <f t="array" ref="Q586:R586">_xlfn.TEXTSPLIT(N586, "/")</f>
        <v>technology</v>
      </c>
      <c r="R586" t="str">
        <v>web</v>
      </c>
      <c r="S586" s="10">
        <f t="shared" si="38"/>
        <v>41024.208333333336</v>
      </c>
      <c r="T586" s="10">
        <f t="shared" si="3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 s="13">
        <f t="shared" si="37"/>
        <v>96.07</v>
      </c>
      <c r="Q587" t="str" cm="1">
        <f t="array" ref="Q587:R587">_xlfn.TEXTSPLIT(N587, "/")</f>
        <v>publishing</v>
      </c>
      <c r="R587" t="str">
        <v>translations</v>
      </c>
      <c r="S587" s="10">
        <f t="shared" si="38"/>
        <v>40255.208333333336</v>
      </c>
      <c r="T587" s="10">
        <f t="shared" si="3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 s="13">
        <f t="shared" si="37"/>
        <v>51.18</v>
      </c>
      <c r="Q588" t="str" cm="1">
        <f t="array" ref="Q588:R588">_xlfn.TEXTSPLIT(N588, "/")</f>
        <v>music</v>
      </c>
      <c r="R588" t="str">
        <v>rock</v>
      </c>
      <c r="S588" s="10">
        <f t="shared" si="38"/>
        <v>40499.25</v>
      </c>
      <c r="T588" s="10">
        <f t="shared" si="3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 s="13">
        <f t="shared" si="37"/>
        <v>43.92</v>
      </c>
      <c r="Q589" t="str" cm="1">
        <f t="array" ref="Q589:R589">_xlfn.TEXTSPLIT(N589, "/")</f>
        <v>food</v>
      </c>
      <c r="R589" t="str">
        <v>food trucks</v>
      </c>
      <c r="S589" s="10">
        <f t="shared" si="38"/>
        <v>43484.25</v>
      </c>
      <c r="T589" s="10">
        <f t="shared" si="3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 s="13">
        <f t="shared" si="37"/>
        <v>91.02</v>
      </c>
      <c r="Q590" t="str" cm="1">
        <f t="array" ref="Q590:R590">_xlfn.TEXTSPLIT(N590, "/")</f>
        <v>theater</v>
      </c>
      <c r="R590" t="str">
        <v>plays</v>
      </c>
      <c r="S590" s="10">
        <f t="shared" si="38"/>
        <v>40262.208333333336</v>
      </c>
      <c r="T590" s="10">
        <f t="shared" si="3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 s="13">
        <f t="shared" si="37"/>
        <v>50.13</v>
      </c>
      <c r="Q591" t="str" cm="1">
        <f t="array" ref="Q591:R591">_xlfn.TEXTSPLIT(N591, "/")</f>
        <v>film &amp; video</v>
      </c>
      <c r="R591" t="str">
        <v>documentary</v>
      </c>
      <c r="S591" s="10">
        <f t="shared" si="38"/>
        <v>42190.208333333328</v>
      </c>
      <c r="T591" s="10">
        <f t="shared" si="3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 s="13">
        <f t="shared" si="37"/>
        <v>67.72</v>
      </c>
      <c r="Q592" t="str" cm="1">
        <f t="array" ref="Q592:R592">_xlfn.TEXTSPLIT(N592, "/")</f>
        <v>publishing</v>
      </c>
      <c r="R592" t="str">
        <v>radio &amp; podcasts</v>
      </c>
      <c r="S592" s="10">
        <f t="shared" si="38"/>
        <v>41994.25</v>
      </c>
      <c r="T592" s="10">
        <f t="shared" si="3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 s="13">
        <f t="shared" si="37"/>
        <v>61.04</v>
      </c>
      <c r="Q593" t="str" cm="1">
        <f t="array" ref="Q593:R593">_xlfn.TEXTSPLIT(N593, "/")</f>
        <v>games</v>
      </c>
      <c r="R593" t="str">
        <v>video games</v>
      </c>
      <c r="S593" s="10">
        <f t="shared" si="38"/>
        <v>40373.208333333336</v>
      </c>
      <c r="T593" s="10">
        <f t="shared" si="3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 s="13">
        <f t="shared" si="37"/>
        <v>80.010000000000005</v>
      </c>
      <c r="Q594" t="str" cm="1">
        <f t="array" ref="Q594:R594">_xlfn.TEXTSPLIT(N594, "/")</f>
        <v>theater</v>
      </c>
      <c r="R594" t="str">
        <v>plays</v>
      </c>
      <c r="S594" s="10">
        <f t="shared" si="38"/>
        <v>41789.208333333336</v>
      </c>
      <c r="T594" s="10">
        <f t="shared" si="3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 s="13">
        <f t="shared" si="37"/>
        <v>47</v>
      </c>
      <c r="Q595" t="str" cm="1">
        <f t="array" ref="Q595:R595">_xlfn.TEXTSPLIT(N595, "/")</f>
        <v>film &amp; video</v>
      </c>
      <c r="R595" t="str">
        <v>animation</v>
      </c>
      <c r="S595" s="10">
        <f t="shared" si="38"/>
        <v>41724.208333333336</v>
      </c>
      <c r="T595" s="10">
        <f t="shared" si="3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 s="13">
        <f t="shared" si="37"/>
        <v>71.13</v>
      </c>
      <c r="Q596" t="str" cm="1">
        <f t="array" ref="Q596:R596">_xlfn.TEXTSPLIT(N596, "/")</f>
        <v>theater</v>
      </c>
      <c r="R596" t="str">
        <v>plays</v>
      </c>
      <c r="S596" s="10">
        <f t="shared" si="38"/>
        <v>42548.208333333328</v>
      </c>
      <c r="T596" s="10">
        <f t="shared" si="3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 s="13">
        <f t="shared" si="37"/>
        <v>89.99</v>
      </c>
      <c r="Q597" t="str" cm="1">
        <f t="array" ref="Q597:R597">_xlfn.TEXTSPLIT(N597, "/")</f>
        <v>theater</v>
      </c>
      <c r="R597" t="str">
        <v>plays</v>
      </c>
      <c r="S597" s="10">
        <f t="shared" si="38"/>
        <v>40253.208333333336</v>
      </c>
      <c r="T597" s="10">
        <f t="shared" si="3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 s="13">
        <f t="shared" si="37"/>
        <v>43.03</v>
      </c>
      <c r="Q598" t="str" cm="1">
        <f t="array" ref="Q598:R598">_xlfn.TEXTSPLIT(N598, "/")</f>
        <v>film &amp; video</v>
      </c>
      <c r="R598" t="str">
        <v>drama</v>
      </c>
      <c r="S598" s="10">
        <f t="shared" si="38"/>
        <v>42434.25</v>
      </c>
      <c r="T598" s="10">
        <f t="shared" si="3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 s="13">
        <f t="shared" si="37"/>
        <v>68</v>
      </c>
      <c r="Q599" t="str" cm="1">
        <f t="array" ref="Q599:R599">_xlfn.TEXTSPLIT(N599, "/")</f>
        <v>theater</v>
      </c>
      <c r="R599" t="str">
        <v>plays</v>
      </c>
      <c r="S599" s="10">
        <f t="shared" si="38"/>
        <v>43786.25</v>
      </c>
      <c r="T599" s="10">
        <f t="shared" si="3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 s="13">
        <f t="shared" si="37"/>
        <v>73</v>
      </c>
      <c r="Q600" t="str" cm="1">
        <f t="array" ref="Q600:R600">_xlfn.TEXTSPLIT(N600, "/")</f>
        <v>music</v>
      </c>
      <c r="R600" t="str">
        <v>rock</v>
      </c>
      <c r="S600" s="10">
        <f t="shared" si="38"/>
        <v>40344.208333333336</v>
      </c>
      <c r="T600" s="10">
        <f t="shared" si="3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 s="13">
        <f t="shared" si="37"/>
        <v>62.34</v>
      </c>
      <c r="Q601" t="str" cm="1">
        <f t="array" ref="Q601:R601">_xlfn.TEXTSPLIT(N601, "/")</f>
        <v>film &amp; video</v>
      </c>
      <c r="R601" t="str">
        <v>documentary</v>
      </c>
      <c r="S601" s="10">
        <f t="shared" si="38"/>
        <v>42047.25</v>
      </c>
      <c r="T601" s="10">
        <f t="shared" si="3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 s="13">
        <f t="shared" si="37"/>
        <v>5</v>
      </c>
      <c r="Q602" t="str" cm="1">
        <f t="array" ref="Q602:R602">_xlfn.TEXTSPLIT(N602, "/")</f>
        <v>food</v>
      </c>
      <c r="R602" t="str">
        <v>food trucks</v>
      </c>
      <c r="S602" s="10">
        <f t="shared" si="38"/>
        <v>41485.208333333336</v>
      </c>
      <c r="T602" s="10">
        <f t="shared" si="3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 s="13">
        <f t="shared" si="37"/>
        <v>67.099999999999994</v>
      </c>
      <c r="Q603" t="str" cm="1">
        <f t="array" ref="Q603:R603">_xlfn.TEXTSPLIT(N603, "/")</f>
        <v>technology</v>
      </c>
      <c r="R603" t="str">
        <v>wearables</v>
      </c>
      <c r="S603" s="10">
        <f t="shared" si="38"/>
        <v>41789.208333333336</v>
      </c>
      <c r="T603" s="10">
        <f t="shared" si="3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 s="13">
        <f t="shared" si="37"/>
        <v>79.98</v>
      </c>
      <c r="Q604" t="str" cm="1">
        <f t="array" ref="Q604:R604">_xlfn.TEXTSPLIT(N604, "/")</f>
        <v>theater</v>
      </c>
      <c r="R604" t="str">
        <v>plays</v>
      </c>
      <c r="S604" s="10">
        <f t="shared" si="38"/>
        <v>42160.208333333328</v>
      </c>
      <c r="T604" s="10">
        <f t="shared" si="3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 s="13">
        <f t="shared" si="37"/>
        <v>62.18</v>
      </c>
      <c r="Q605" t="str" cm="1">
        <f t="array" ref="Q605:R605">_xlfn.TEXTSPLIT(N605, "/")</f>
        <v>theater</v>
      </c>
      <c r="R605" t="str">
        <v>plays</v>
      </c>
      <c r="S605" s="10">
        <f t="shared" si="38"/>
        <v>43573.208333333328</v>
      </c>
      <c r="T605" s="10">
        <f t="shared" si="3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 s="13">
        <f t="shared" si="37"/>
        <v>53.01</v>
      </c>
      <c r="Q606" t="str" cm="1">
        <f t="array" ref="Q606:R606">_xlfn.TEXTSPLIT(N606, "/")</f>
        <v>theater</v>
      </c>
      <c r="R606" t="str">
        <v>plays</v>
      </c>
      <c r="S606" s="10">
        <f t="shared" si="38"/>
        <v>40565.25</v>
      </c>
      <c r="T606" s="10">
        <f t="shared" si="3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 s="13">
        <f t="shared" si="37"/>
        <v>57.74</v>
      </c>
      <c r="Q607" t="str" cm="1">
        <f t="array" ref="Q607:R607">_xlfn.TEXTSPLIT(N607, "/")</f>
        <v>publishing</v>
      </c>
      <c r="R607" t="str">
        <v>nonfiction</v>
      </c>
      <c r="S607" s="10">
        <f t="shared" si="38"/>
        <v>42280.208333333328</v>
      </c>
      <c r="T607" s="10">
        <f t="shared" si="3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 s="13">
        <f t="shared" si="37"/>
        <v>40.03</v>
      </c>
      <c r="Q608" t="str" cm="1">
        <f t="array" ref="Q608:R608">_xlfn.TEXTSPLIT(N608, "/")</f>
        <v>music</v>
      </c>
      <c r="R608" t="str">
        <v>rock</v>
      </c>
      <c r="S608" s="10">
        <f t="shared" si="38"/>
        <v>42436.25</v>
      </c>
      <c r="T608" s="10">
        <f t="shared" si="3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 s="13">
        <f t="shared" si="37"/>
        <v>81.02</v>
      </c>
      <c r="Q609" t="str" cm="1">
        <f t="array" ref="Q609:R609">_xlfn.TEXTSPLIT(N609, "/")</f>
        <v>food</v>
      </c>
      <c r="R609" t="str">
        <v>food trucks</v>
      </c>
      <c r="S609" s="10">
        <f t="shared" si="38"/>
        <v>41721.208333333336</v>
      </c>
      <c r="T609" s="10">
        <f t="shared" si="3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 s="13">
        <f t="shared" si="37"/>
        <v>35.049999999999997</v>
      </c>
      <c r="Q610" t="str" cm="1">
        <f t="array" ref="Q610:R610">_xlfn.TEXTSPLIT(N610, "/")</f>
        <v>music</v>
      </c>
      <c r="R610" t="str">
        <v>jazz</v>
      </c>
      <c r="S610" s="10">
        <f t="shared" si="38"/>
        <v>43530.25</v>
      </c>
      <c r="T610" s="10">
        <f t="shared" si="3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 s="13">
        <f t="shared" si="37"/>
        <v>102.92</v>
      </c>
      <c r="Q611" t="str" cm="1">
        <f t="array" ref="Q611:R611">_xlfn.TEXTSPLIT(N611, "/")</f>
        <v>film &amp; video</v>
      </c>
      <c r="R611" t="str">
        <v>science fiction</v>
      </c>
      <c r="S611" s="10">
        <f t="shared" si="38"/>
        <v>43481.25</v>
      </c>
      <c r="T611" s="10">
        <f t="shared" si="3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 s="13">
        <f t="shared" si="37"/>
        <v>28</v>
      </c>
      <c r="Q612" t="str" cm="1">
        <f t="array" ref="Q612:R612">_xlfn.TEXTSPLIT(N612, "/")</f>
        <v>theater</v>
      </c>
      <c r="R612" t="str">
        <v>plays</v>
      </c>
      <c r="S612" s="10">
        <f t="shared" si="38"/>
        <v>41259.25</v>
      </c>
      <c r="T612" s="10">
        <f t="shared" si="39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 s="13">
        <f t="shared" si="37"/>
        <v>75.73</v>
      </c>
      <c r="Q613" t="str" cm="1">
        <f t="array" ref="Q613:R613">_xlfn.TEXTSPLIT(N613, "/")</f>
        <v>theater</v>
      </c>
      <c r="R613" t="str">
        <v>plays</v>
      </c>
      <c r="S613" s="10">
        <f t="shared" si="38"/>
        <v>41480.208333333336</v>
      </c>
      <c r="T613" s="10">
        <f t="shared" si="3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 s="13">
        <f t="shared" si="37"/>
        <v>45.03</v>
      </c>
      <c r="Q614" t="str" cm="1">
        <f t="array" ref="Q614:R614">_xlfn.TEXTSPLIT(N614, "/")</f>
        <v>music</v>
      </c>
      <c r="R614" t="str">
        <v>electric music</v>
      </c>
      <c r="S614" s="10">
        <f t="shared" si="38"/>
        <v>40474.208333333336</v>
      </c>
      <c r="T614" s="10">
        <f t="shared" si="3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 s="13">
        <f t="shared" si="37"/>
        <v>73.62</v>
      </c>
      <c r="Q615" t="str" cm="1">
        <f t="array" ref="Q615:R615">_xlfn.TEXTSPLIT(N615, "/")</f>
        <v>theater</v>
      </c>
      <c r="R615" t="str">
        <v>plays</v>
      </c>
      <c r="S615" s="10">
        <f t="shared" si="38"/>
        <v>42973.208333333328</v>
      </c>
      <c r="T615" s="10">
        <f t="shared" si="3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 s="13">
        <f t="shared" si="37"/>
        <v>56.99</v>
      </c>
      <c r="Q616" t="str" cm="1">
        <f t="array" ref="Q616:R616">_xlfn.TEXTSPLIT(N616, "/")</f>
        <v>theater</v>
      </c>
      <c r="R616" t="str">
        <v>plays</v>
      </c>
      <c r="S616" s="10">
        <f t="shared" si="38"/>
        <v>42746.25</v>
      </c>
      <c r="T616" s="10">
        <f t="shared" si="3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 s="13">
        <f t="shared" si="37"/>
        <v>85.22</v>
      </c>
      <c r="Q617" t="str" cm="1">
        <f t="array" ref="Q617:R617">_xlfn.TEXTSPLIT(N617, "/")</f>
        <v>theater</v>
      </c>
      <c r="R617" t="str">
        <v>plays</v>
      </c>
      <c r="S617" s="10">
        <f t="shared" si="38"/>
        <v>42489.208333333328</v>
      </c>
      <c r="T617" s="10">
        <f t="shared" si="3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 s="13">
        <f t="shared" si="37"/>
        <v>50.96</v>
      </c>
      <c r="Q618" t="str" cm="1">
        <f t="array" ref="Q618:R618">_xlfn.TEXTSPLIT(N618, "/")</f>
        <v>music</v>
      </c>
      <c r="R618" t="str">
        <v>indie rock</v>
      </c>
      <c r="S618" s="10">
        <f t="shared" si="38"/>
        <v>41537.208333333336</v>
      </c>
      <c r="T618" s="10">
        <f t="shared" si="3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 s="13">
        <f t="shared" si="37"/>
        <v>63.56</v>
      </c>
      <c r="Q619" t="str" cm="1">
        <f t="array" ref="Q619:R619">_xlfn.TEXTSPLIT(N619, "/")</f>
        <v>theater</v>
      </c>
      <c r="R619" t="str">
        <v>plays</v>
      </c>
      <c r="S619" s="10">
        <f t="shared" si="38"/>
        <v>41794.208333333336</v>
      </c>
      <c r="T619" s="10">
        <f t="shared" si="3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 s="13">
        <f t="shared" si="37"/>
        <v>81</v>
      </c>
      <c r="Q620" t="str" cm="1">
        <f t="array" ref="Q620:R620">_xlfn.TEXTSPLIT(N620, "/")</f>
        <v>publishing</v>
      </c>
      <c r="R620" t="str">
        <v>nonfiction</v>
      </c>
      <c r="S620" s="10">
        <f t="shared" si="38"/>
        <v>41396.208333333336</v>
      </c>
      <c r="T620" s="10">
        <f t="shared" si="3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 s="13">
        <f t="shared" si="37"/>
        <v>86.04</v>
      </c>
      <c r="Q621" t="str" cm="1">
        <f t="array" ref="Q621:R621">_xlfn.TEXTSPLIT(N621, "/")</f>
        <v>theater</v>
      </c>
      <c r="R621" t="str">
        <v>plays</v>
      </c>
      <c r="S621" s="10">
        <f t="shared" si="38"/>
        <v>40669.208333333336</v>
      </c>
      <c r="T621" s="10">
        <f t="shared" si="3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 s="13">
        <f t="shared" si="37"/>
        <v>90.04</v>
      </c>
      <c r="Q622" t="str" cm="1">
        <f t="array" ref="Q622:R622">_xlfn.TEXTSPLIT(N622, "/")</f>
        <v>photography</v>
      </c>
      <c r="R622" t="str">
        <v>photography books</v>
      </c>
      <c r="S622" s="10">
        <f t="shared" si="38"/>
        <v>42559.208333333328</v>
      </c>
      <c r="T622" s="10">
        <f t="shared" si="3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 s="13">
        <f t="shared" si="37"/>
        <v>74.010000000000005</v>
      </c>
      <c r="Q623" t="str" cm="1">
        <f t="array" ref="Q623:R623">_xlfn.TEXTSPLIT(N623, "/")</f>
        <v>theater</v>
      </c>
      <c r="R623" t="str">
        <v>plays</v>
      </c>
      <c r="S623" s="10">
        <f t="shared" si="38"/>
        <v>42626.208333333328</v>
      </c>
      <c r="T623" s="10">
        <f t="shared" si="3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 s="13">
        <f t="shared" si="37"/>
        <v>92.44</v>
      </c>
      <c r="Q624" t="str" cm="1">
        <f t="array" ref="Q624:R624">_xlfn.TEXTSPLIT(N624, "/")</f>
        <v>music</v>
      </c>
      <c r="R624" t="str">
        <v>indie rock</v>
      </c>
      <c r="S624" s="10">
        <f t="shared" si="38"/>
        <v>43205.208333333328</v>
      </c>
      <c r="T624" s="10">
        <f t="shared" si="3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 s="13">
        <f t="shared" si="37"/>
        <v>56</v>
      </c>
      <c r="Q625" t="str" cm="1">
        <f t="array" ref="Q625:R625">_xlfn.TEXTSPLIT(N625, "/")</f>
        <v>theater</v>
      </c>
      <c r="R625" t="str">
        <v>plays</v>
      </c>
      <c r="S625" s="10">
        <f t="shared" si="38"/>
        <v>42201.208333333328</v>
      </c>
      <c r="T625" s="10">
        <f t="shared" si="3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 s="13">
        <f t="shared" si="37"/>
        <v>32.979999999999997</v>
      </c>
      <c r="Q626" t="str" cm="1">
        <f t="array" ref="Q626:R626">_xlfn.TEXTSPLIT(N626, "/")</f>
        <v>photography</v>
      </c>
      <c r="R626" t="str">
        <v>photography books</v>
      </c>
      <c r="S626" s="10">
        <f t="shared" si="38"/>
        <v>42029.25</v>
      </c>
      <c r="T626" s="10">
        <f t="shared" si="3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 s="13">
        <f t="shared" si="37"/>
        <v>93.6</v>
      </c>
      <c r="Q627" t="str" cm="1">
        <f t="array" ref="Q627:R627">_xlfn.TEXTSPLIT(N627, "/")</f>
        <v>theater</v>
      </c>
      <c r="R627" t="str">
        <v>plays</v>
      </c>
      <c r="S627" s="10">
        <f t="shared" si="38"/>
        <v>43857.25</v>
      </c>
      <c r="T627" s="10">
        <f t="shared" si="3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 s="13">
        <f t="shared" si="37"/>
        <v>69.87</v>
      </c>
      <c r="Q628" t="str" cm="1">
        <f t="array" ref="Q628:R628">_xlfn.TEXTSPLIT(N628, "/")</f>
        <v>theater</v>
      </c>
      <c r="R628" t="str">
        <v>plays</v>
      </c>
      <c r="S628" s="10">
        <f t="shared" si="38"/>
        <v>40449.208333333336</v>
      </c>
      <c r="T628" s="10">
        <f t="shared" si="3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 s="13">
        <f t="shared" si="37"/>
        <v>72.13</v>
      </c>
      <c r="Q629" t="str" cm="1">
        <f t="array" ref="Q629:R629">_xlfn.TEXTSPLIT(N629, "/")</f>
        <v>food</v>
      </c>
      <c r="R629" t="str">
        <v>food trucks</v>
      </c>
      <c r="S629" s="10">
        <f t="shared" si="38"/>
        <v>40345.208333333336</v>
      </c>
      <c r="T629" s="10">
        <f t="shared" si="3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 s="13">
        <f t="shared" si="37"/>
        <v>30.04</v>
      </c>
      <c r="Q630" t="str" cm="1">
        <f t="array" ref="Q630:R630">_xlfn.TEXTSPLIT(N630, "/")</f>
        <v>music</v>
      </c>
      <c r="R630" t="str">
        <v>indie rock</v>
      </c>
      <c r="S630" s="10">
        <f t="shared" si="38"/>
        <v>40455.208333333336</v>
      </c>
      <c r="T630" s="10">
        <f t="shared" si="3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 s="13">
        <f t="shared" si="37"/>
        <v>73.97</v>
      </c>
      <c r="Q631" t="str" cm="1">
        <f t="array" ref="Q631:R631">_xlfn.TEXTSPLIT(N631, "/")</f>
        <v>theater</v>
      </c>
      <c r="R631" t="str">
        <v>plays</v>
      </c>
      <c r="S631" s="10">
        <f t="shared" si="38"/>
        <v>42557.208333333328</v>
      </c>
      <c r="T631" s="10">
        <f t="shared" si="39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 s="13">
        <f t="shared" si="37"/>
        <v>68.66</v>
      </c>
      <c r="Q632" t="str" cm="1">
        <f t="array" ref="Q632:R632">_xlfn.TEXTSPLIT(N632, "/")</f>
        <v>theater</v>
      </c>
      <c r="R632" t="str">
        <v>plays</v>
      </c>
      <c r="S632" s="10">
        <f t="shared" si="38"/>
        <v>43586.208333333328</v>
      </c>
      <c r="T632" s="10">
        <f t="shared" si="3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 s="13">
        <f t="shared" si="37"/>
        <v>59.99</v>
      </c>
      <c r="Q633" t="str" cm="1">
        <f t="array" ref="Q633:R633">_xlfn.TEXTSPLIT(N633, "/")</f>
        <v>theater</v>
      </c>
      <c r="R633" t="str">
        <v>plays</v>
      </c>
      <c r="S633" s="10">
        <f t="shared" si="38"/>
        <v>43550.208333333328</v>
      </c>
      <c r="T633" s="10">
        <f t="shared" si="39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 s="13">
        <f t="shared" si="37"/>
        <v>111.16</v>
      </c>
      <c r="Q634" t="str" cm="1">
        <f t="array" ref="Q634:R634">_xlfn.TEXTSPLIT(N634, "/")</f>
        <v>theater</v>
      </c>
      <c r="R634" t="str">
        <v>plays</v>
      </c>
      <c r="S634" s="10">
        <f t="shared" si="38"/>
        <v>41945.208333333336</v>
      </c>
      <c r="T634" s="10">
        <f t="shared" si="3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 s="13">
        <f t="shared" si="37"/>
        <v>53.04</v>
      </c>
      <c r="Q635" t="str" cm="1">
        <f t="array" ref="Q635:R635">_xlfn.TEXTSPLIT(N635, "/")</f>
        <v>film &amp; video</v>
      </c>
      <c r="R635" t="str">
        <v>animation</v>
      </c>
      <c r="S635" s="10">
        <f t="shared" si="38"/>
        <v>42315.25</v>
      </c>
      <c r="T635" s="10">
        <f t="shared" si="39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 s="13">
        <f t="shared" si="37"/>
        <v>55.99</v>
      </c>
      <c r="Q636" t="str" cm="1">
        <f t="array" ref="Q636:R636">_xlfn.TEXTSPLIT(N636, "/")</f>
        <v>film &amp; video</v>
      </c>
      <c r="R636" t="str">
        <v>television</v>
      </c>
      <c r="S636" s="10">
        <f t="shared" si="38"/>
        <v>42819.208333333328</v>
      </c>
      <c r="T636" s="10">
        <f t="shared" si="3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 s="13">
        <f t="shared" si="37"/>
        <v>69.989999999999995</v>
      </c>
      <c r="Q637" t="str" cm="1">
        <f t="array" ref="Q637:R637">_xlfn.TEXTSPLIT(N637, "/")</f>
        <v>film &amp; video</v>
      </c>
      <c r="R637" t="str">
        <v>television</v>
      </c>
      <c r="S637" s="10">
        <f t="shared" si="38"/>
        <v>41314.25</v>
      </c>
      <c r="T637" s="10">
        <f t="shared" si="3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 s="13">
        <f t="shared" si="37"/>
        <v>49</v>
      </c>
      <c r="Q638" t="str" cm="1">
        <f t="array" ref="Q638:R638">_xlfn.TEXTSPLIT(N638, "/")</f>
        <v>film &amp; video</v>
      </c>
      <c r="R638" t="str">
        <v>animation</v>
      </c>
      <c r="S638" s="10">
        <f t="shared" si="38"/>
        <v>40926.25</v>
      </c>
      <c r="T638" s="10">
        <f t="shared" si="3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 s="13">
        <f t="shared" si="37"/>
        <v>103.85</v>
      </c>
      <c r="Q639" t="str" cm="1">
        <f t="array" ref="Q639:R639">_xlfn.TEXTSPLIT(N639, "/")</f>
        <v>theater</v>
      </c>
      <c r="R639" t="str">
        <v>plays</v>
      </c>
      <c r="S639" s="10">
        <f t="shared" si="38"/>
        <v>42688.25</v>
      </c>
      <c r="T639" s="10">
        <f t="shared" si="3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 s="13">
        <f t="shared" si="37"/>
        <v>99.13</v>
      </c>
      <c r="Q640" t="str" cm="1">
        <f t="array" ref="Q640:R640">_xlfn.TEXTSPLIT(N640, "/")</f>
        <v>theater</v>
      </c>
      <c r="R640" t="str">
        <v>plays</v>
      </c>
      <c r="S640" s="10">
        <f t="shared" si="38"/>
        <v>40386.208333333336</v>
      </c>
      <c r="T640" s="10">
        <f t="shared" si="39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 s="13">
        <f t="shared" si="37"/>
        <v>107.38</v>
      </c>
      <c r="Q641" t="str" cm="1">
        <f t="array" ref="Q641:R641">_xlfn.TEXTSPLIT(N641, "/")</f>
        <v>film &amp; video</v>
      </c>
      <c r="R641" t="str">
        <v>drama</v>
      </c>
      <c r="S641" s="10">
        <f t="shared" si="38"/>
        <v>43309.208333333328</v>
      </c>
      <c r="T641" s="10">
        <f t="shared" si="3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 s="13">
        <f t="shared" si="37"/>
        <v>76.92</v>
      </c>
      <c r="Q642" t="str" cm="1">
        <f t="array" ref="Q642:R642">_xlfn.TEXTSPLIT(N642, "/")</f>
        <v>theater</v>
      </c>
      <c r="R642" t="str">
        <v>plays</v>
      </c>
      <c r="S642" s="10">
        <f t="shared" si="38"/>
        <v>42387.25</v>
      </c>
      <c r="T642" s="10">
        <f t="shared" si="39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 s="13">
        <f t="shared" ref="P643:P706" si="41">IF(E643=0,"0",ROUND(E643/G643,2))</f>
        <v>58.13</v>
      </c>
      <c r="Q643" t="str" cm="1">
        <f t="array" ref="Q643:R643">_xlfn.TEXTSPLIT(N643, "/")</f>
        <v>theater</v>
      </c>
      <c r="R643" t="str">
        <v>plays</v>
      </c>
      <c r="S643" s="10">
        <f t="shared" ref="S643:S706" si="42">(((J643/60)/60)/24)+DATE(1970,1,1)</f>
        <v>42786.25</v>
      </c>
      <c r="T643" s="10">
        <f t="shared" ref="T643:T706" si="43">(((K643/60)/60)/24)+DATE(1970,1,1)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 s="13">
        <f t="shared" si="41"/>
        <v>103.74</v>
      </c>
      <c r="Q644" t="str" cm="1">
        <f t="array" ref="Q644:R644">_xlfn.TEXTSPLIT(N644, "/")</f>
        <v>technology</v>
      </c>
      <c r="R644" t="str">
        <v>wearables</v>
      </c>
      <c r="S644" s="10">
        <f t="shared" si="42"/>
        <v>43451.25</v>
      </c>
      <c r="T644" s="10">
        <f t="shared" si="43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 s="13">
        <f t="shared" si="41"/>
        <v>87.96</v>
      </c>
      <c r="Q645" t="str" cm="1">
        <f t="array" ref="Q645:R645">_xlfn.TEXTSPLIT(N645, "/")</f>
        <v>theater</v>
      </c>
      <c r="R645" t="str">
        <v>plays</v>
      </c>
      <c r="S645" s="10">
        <f t="shared" si="42"/>
        <v>42795.25</v>
      </c>
      <c r="T645" s="10">
        <f t="shared" si="43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 s="13">
        <f t="shared" si="41"/>
        <v>28</v>
      </c>
      <c r="Q646" t="str" cm="1">
        <f t="array" ref="Q646:R646">_xlfn.TEXTSPLIT(N646, "/")</f>
        <v>theater</v>
      </c>
      <c r="R646" t="str">
        <v>plays</v>
      </c>
      <c r="S646" s="10">
        <f t="shared" si="42"/>
        <v>43452.25</v>
      </c>
      <c r="T646" s="10">
        <f t="shared" si="43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 s="13">
        <f t="shared" si="41"/>
        <v>38</v>
      </c>
      <c r="Q647" t="str" cm="1">
        <f t="array" ref="Q647:R647">_xlfn.TEXTSPLIT(N647, "/")</f>
        <v>music</v>
      </c>
      <c r="R647" t="str">
        <v>rock</v>
      </c>
      <c r="S647" s="10">
        <f t="shared" si="42"/>
        <v>43369.208333333328</v>
      </c>
      <c r="T647" s="10">
        <f t="shared" si="43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 s="13">
        <f t="shared" si="41"/>
        <v>30</v>
      </c>
      <c r="Q648" t="str" cm="1">
        <f t="array" ref="Q648:R648">_xlfn.TEXTSPLIT(N648, "/")</f>
        <v>games</v>
      </c>
      <c r="R648" t="str">
        <v>video games</v>
      </c>
      <c r="S648" s="10">
        <f t="shared" si="42"/>
        <v>41346.208333333336</v>
      </c>
      <c r="T648" s="10">
        <f t="shared" si="43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 s="13">
        <f t="shared" si="41"/>
        <v>103.5</v>
      </c>
      <c r="Q649" t="str" cm="1">
        <f t="array" ref="Q649:R649">_xlfn.TEXTSPLIT(N649, "/")</f>
        <v>publishing</v>
      </c>
      <c r="R649" t="str">
        <v>translations</v>
      </c>
      <c r="S649" s="10">
        <f t="shared" si="42"/>
        <v>43199.208333333328</v>
      </c>
      <c r="T649" s="10">
        <f t="shared" si="43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 s="13">
        <f t="shared" si="41"/>
        <v>85.99</v>
      </c>
      <c r="Q650" t="str" cm="1">
        <f t="array" ref="Q650:R650">_xlfn.TEXTSPLIT(N650, "/")</f>
        <v>food</v>
      </c>
      <c r="R650" t="str">
        <v>food trucks</v>
      </c>
      <c r="S650" s="10">
        <f t="shared" si="42"/>
        <v>42922.208333333328</v>
      </c>
      <c r="T650" s="10">
        <f t="shared" si="43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 s="13">
        <f t="shared" si="41"/>
        <v>98.01</v>
      </c>
      <c r="Q651" t="str" cm="1">
        <f t="array" ref="Q651:R651">_xlfn.TEXTSPLIT(N651, "/")</f>
        <v>theater</v>
      </c>
      <c r="R651" t="str">
        <v>plays</v>
      </c>
      <c r="S651" s="10">
        <f t="shared" si="42"/>
        <v>40471.208333333336</v>
      </c>
      <c r="T651" s="10">
        <f t="shared" si="43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 s="13">
        <f t="shared" si="41"/>
        <v>2</v>
      </c>
      <c r="Q652" t="str" cm="1">
        <f t="array" ref="Q652:R652">_xlfn.TEXTSPLIT(N652, "/")</f>
        <v>music</v>
      </c>
      <c r="R652" t="str">
        <v>jazz</v>
      </c>
      <c r="S652" s="10">
        <f t="shared" si="42"/>
        <v>41828.208333333336</v>
      </c>
      <c r="T652" s="10">
        <f t="shared" si="43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 s="13">
        <f t="shared" si="41"/>
        <v>44.99</v>
      </c>
      <c r="Q653" t="str" cm="1">
        <f t="array" ref="Q653:R653">_xlfn.TEXTSPLIT(N653, "/")</f>
        <v>film &amp; video</v>
      </c>
      <c r="R653" t="str">
        <v>shorts</v>
      </c>
      <c r="S653" s="10">
        <f t="shared" si="42"/>
        <v>41692.25</v>
      </c>
      <c r="T653" s="10">
        <f t="shared" si="43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 s="13">
        <f t="shared" si="41"/>
        <v>31.01</v>
      </c>
      <c r="Q654" t="str" cm="1">
        <f t="array" ref="Q654:R654">_xlfn.TEXTSPLIT(N654, "/")</f>
        <v>technology</v>
      </c>
      <c r="R654" t="str">
        <v>web</v>
      </c>
      <c r="S654" s="10">
        <f t="shared" si="42"/>
        <v>42587.208333333328</v>
      </c>
      <c r="T654" s="10">
        <f t="shared" si="43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 s="13">
        <f t="shared" si="41"/>
        <v>59.97</v>
      </c>
      <c r="Q655" t="str" cm="1">
        <f t="array" ref="Q655:R655">_xlfn.TEXTSPLIT(N655, "/")</f>
        <v>technology</v>
      </c>
      <c r="R655" t="str">
        <v>web</v>
      </c>
      <c r="S655" s="10">
        <f t="shared" si="42"/>
        <v>42468.208333333328</v>
      </c>
      <c r="T655" s="10">
        <f t="shared" si="43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 s="13">
        <f t="shared" si="41"/>
        <v>59</v>
      </c>
      <c r="Q656" t="str" cm="1">
        <f t="array" ref="Q656:R656">_xlfn.TEXTSPLIT(N656, "/")</f>
        <v>music</v>
      </c>
      <c r="R656" t="str">
        <v>metal</v>
      </c>
      <c r="S656" s="10">
        <f t="shared" si="42"/>
        <v>42240.208333333328</v>
      </c>
      <c r="T656" s="10">
        <f t="shared" si="43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 s="13">
        <f t="shared" si="41"/>
        <v>50.05</v>
      </c>
      <c r="Q657" t="str" cm="1">
        <f t="array" ref="Q657:R657">_xlfn.TEXTSPLIT(N657, "/")</f>
        <v>photography</v>
      </c>
      <c r="R657" t="str">
        <v>photography books</v>
      </c>
      <c r="S657" s="10">
        <f t="shared" si="42"/>
        <v>42796.25</v>
      </c>
      <c r="T657" s="10">
        <f t="shared" si="43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 s="13">
        <f t="shared" si="41"/>
        <v>98.97</v>
      </c>
      <c r="Q658" t="str" cm="1">
        <f t="array" ref="Q658:R658">_xlfn.TEXTSPLIT(N658, "/")</f>
        <v>food</v>
      </c>
      <c r="R658" t="str">
        <v>food trucks</v>
      </c>
      <c r="S658" s="10">
        <f t="shared" si="42"/>
        <v>43097.25</v>
      </c>
      <c r="T658" s="10">
        <f t="shared" si="43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 s="13">
        <f t="shared" si="41"/>
        <v>58.86</v>
      </c>
      <c r="Q659" t="str" cm="1">
        <f t="array" ref="Q659:R659">_xlfn.TEXTSPLIT(N659, "/")</f>
        <v>film &amp; video</v>
      </c>
      <c r="R659" t="str">
        <v>science fiction</v>
      </c>
      <c r="S659" s="10">
        <f t="shared" si="42"/>
        <v>43096.25</v>
      </c>
      <c r="T659" s="10">
        <f t="shared" si="43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 s="13">
        <f t="shared" si="41"/>
        <v>81.010000000000005</v>
      </c>
      <c r="Q660" t="str" cm="1">
        <f t="array" ref="Q660:R660">_xlfn.TEXTSPLIT(N660, "/")</f>
        <v>music</v>
      </c>
      <c r="R660" t="str">
        <v>rock</v>
      </c>
      <c r="S660" s="10">
        <f t="shared" si="42"/>
        <v>42246.208333333328</v>
      </c>
      <c r="T660" s="10">
        <f t="shared" si="43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 s="13">
        <f t="shared" si="41"/>
        <v>76.010000000000005</v>
      </c>
      <c r="Q661" t="str" cm="1">
        <f t="array" ref="Q661:R661">_xlfn.TEXTSPLIT(N661, "/")</f>
        <v>film &amp; video</v>
      </c>
      <c r="R661" t="str">
        <v>documentary</v>
      </c>
      <c r="S661" s="10">
        <f t="shared" si="42"/>
        <v>40570.25</v>
      </c>
      <c r="T661" s="10">
        <f t="shared" si="43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 s="13">
        <f t="shared" si="41"/>
        <v>96.6</v>
      </c>
      <c r="Q662" t="str" cm="1">
        <f t="array" ref="Q662:R662">_xlfn.TEXTSPLIT(N662, "/")</f>
        <v>theater</v>
      </c>
      <c r="R662" t="str">
        <v>plays</v>
      </c>
      <c r="S662" s="10">
        <f t="shared" si="42"/>
        <v>42237.208333333328</v>
      </c>
      <c r="T662" s="10">
        <f t="shared" si="43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 s="13">
        <f t="shared" si="41"/>
        <v>76.959999999999994</v>
      </c>
      <c r="Q663" t="str" cm="1">
        <f t="array" ref="Q663:R663">_xlfn.TEXTSPLIT(N663, "/")</f>
        <v>music</v>
      </c>
      <c r="R663" t="str">
        <v>jazz</v>
      </c>
      <c r="S663" s="10">
        <f t="shared" si="42"/>
        <v>40996.208333333336</v>
      </c>
      <c r="T663" s="10">
        <f t="shared" si="43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 s="13">
        <f t="shared" si="41"/>
        <v>67.98</v>
      </c>
      <c r="Q664" t="str" cm="1">
        <f t="array" ref="Q664:R664">_xlfn.TEXTSPLIT(N664, "/")</f>
        <v>theater</v>
      </c>
      <c r="R664" t="str">
        <v>plays</v>
      </c>
      <c r="S664" s="10">
        <f t="shared" si="42"/>
        <v>43443.25</v>
      </c>
      <c r="T664" s="10">
        <f t="shared" si="43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 s="13">
        <f t="shared" si="41"/>
        <v>88.78</v>
      </c>
      <c r="Q665" t="str" cm="1">
        <f t="array" ref="Q665:R665">_xlfn.TEXTSPLIT(N665, "/")</f>
        <v>theater</v>
      </c>
      <c r="R665" t="str">
        <v>plays</v>
      </c>
      <c r="S665" s="10">
        <f t="shared" si="42"/>
        <v>40458.208333333336</v>
      </c>
      <c r="T665" s="10">
        <f t="shared" si="43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 s="13">
        <f t="shared" si="41"/>
        <v>25</v>
      </c>
      <c r="Q666" t="str" cm="1">
        <f t="array" ref="Q666:R666">_xlfn.TEXTSPLIT(N666, "/")</f>
        <v>music</v>
      </c>
      <c r="R666" t="str">
        <v>jazz</v>
      </c>
      <c r="S666" s="10">
        <f t="shared" si="42"/>
        <v>40959.25</v>
      </c>
      <c r="T666" s="10">
        <f t="shared" si="43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 s="13">
        <f t="shared" si="41"/>
        <v>44.92</v>
      </c>
      <c r="Q667" t="str" cm="1">
        <f t="array" ref="Q667:R667">_xlfn.TEXTSPLIT(N667, "/")</f>
        <v>film &amp; video</v>
      </c>
      <c r="R667" t="str">
        <v>documentary</v>
      </c>
      <c r="S667" s="10">
        <f t="shared" si="42"/>
        <v>40733.208333333336</v>
      </c>
      <c r="T667" s="10">
        <f t="shared" si="43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 s="13">
        <f t="shared" si="41"/>
        <v>79.400000000000006</v>
      </c>
      <c r="Q668" t="str" cm="1">
        <f t="array" ref="Q668:R668">_xlfn.TEXTSPLIT(N668, "/")</f>
        <v>theater</v>
      </c>
      <c r="R668" t="str">
        <v>plays</v>
      </c>
      <c r="S668" s="10">
        <f t="shared" si="42"/>
        <v>41516.208333333336</v>
      </c>
      <c r="T668" s="10">
        <f t="shared" si="43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 s="13">
        <f t="shared" si="41"/>
        <v>29.01</v>
      </c>
      <c r="Q669" t="str" cm="1">
        <f t="array" ref="Q669:R669">_xlfn.TEXTSPLIT(N669, "/")</f>
        <v>journalism</v>
      </c>
      <c r="R669" t="str">
        <v>audio</v>
      </c>
      <c r="S669" s="10">
        <f t="shared" si="42"/>
        <v>41892.208333333336</v>
      </c>
      <c r="T669" s="10">
        <f t="shared" si="43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 s="13">
        <f t="shared" si="41"/>
        <v>73.59</v>
      </c>
      <c r="Q670" t="str" cm="1">
        <f t="array" ref="Q670:R670">_xlfn.TEXTSPLIT(N670, "/")</f>
        <v>theater</v>
      </c>
      <c r="R670" t="str">
        <v>plays</v>
      </c>
      <c r="S670" s="10">
        <f t="shared" si="42"/>
        <v>41122.208333333336</v>
      </c>
      <c r="T670" s="10">
        <f t="shared" si="43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 s="13">
        <f t="shared" si="41"/>
        <v>107.97</v>
      </c>
      <c r="Q671" t="str" cm="1">
        <f t="array" ref="Q671:R671">_xlfn.TEXTSPLIT(N671, "/")</f>
        <v>theater</v>
      </c>
      <c r="R671" t="str">
        <v>plays</v>
      </c>
      <c r="S671" s="10">
        <f t="shared" si="42"/>
        <v>42912.208333333328</v>
      </c>
      <c r="T671" s="10">
        <f t="shared" si="43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 s="13">
        <f t="shared" si="41"/>
        <v>68.989999999999995</v>
      </c>
      <c r="Q672" t="str" cm="1">
        <f t="array" ref="Q672:R672">_xlfn.TEXTSPLIT(N672, "/")</f>
        <v>music</v>
      </c>
      <c r="R672" t="str">
        <v>indie rock</v>
      </c>
      <c r="S672" s="10">
        <f t="shared" si="42"/>
        <v>42425.25</v>
      </c>
      <c r="T672" s="10">
        <f t="shared" si="43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 s="13">
        <f t="shared" si="41"/>
        <v>111.02</v>
      </c>
      <c r="Q673" t="str" cm="1">
        <f t="array" ref="Q673:R673">_xlfn.TEXTSPLIT(N673, "/")</f>
        <v>theater</v>
      </c>
      <c r="R673" t="str">
        <v>plays</v>
      </c>
      <c r="S673" s="10">
        <f t="shared" si="42"/>
        <v>40390.208333333336</v>
      </c>
      <c r="T673" s="10">
        <f t="shared" si="43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 s="13">
        <f t="shared" si="41"/>
        <v>25</v>
      </c>
      <c r="Q674" t="str" cm="1">
        <f t="array" ref="Q674:R674">_xlfn.TEXTSPLIT(N674, "/")</f>
        <v>theater</v>
      </c>
      <c r="R674" t="str">
        <v>plays</v>
      </c>
      <c r="S674" s="10">
        <f t="shared" si="42"/>
        <v>43180.208333333328</v>
      </c>
      <c r="T674" s="10">
        <f t="shared" si="43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 s="13">
        <f t="shared" si="41"/>
        <v>42.16</v>
      </c>
      <c r="Q675" t="str" cm="1">
        <f t="array" ref="Q675:R675">_xlfn.TEXTSPLIT(N675, "/")</f>
        <v>music</v>
      </c>
      <c r="R675" t="str">
        <v>indie rock</v>
      </c>
      <c r="S675" s="10">
        <f t="shared" si="42"/>
        <v>42475.208333333328</v>
      </c>
      <c r="T675" s="10">
        <f t="shared" si="43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 s="13">
        <f t="shared" si="41"/>
        <v>47</v>
      </c>
      <c r="Q676" t="str" cm="1">
        <f t="array" ref="Q676:R676">_xlfn.TEXTSPLIT(N676, "/")</f>
        <v>photography</v>
      </c>
      <c r="R676" t="str">
        <v>photography books</v>
      </c>
      <c r="S676" s="10">
        <f t="shared" si="42"/>
        <v>40774.208333333336</v>
      </c>
      <c r="T676" s="10">
        <f t="shared" si="43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 s="13">
        <f t="shared" si="41"/>
        <v>36.04</v>
      </c>
      <c r="Q677" t="str" cm="1">
        <f t="array" ref="Q677:R677">_xlfn.TEXTSPLIT(N677, "/")</f>
        <v>journalism</v>
      </c>
      <c r="R677" t="str">
        <v>audio</v>
      </c>
      <c r="S677" s="10">
        <f t="shared" si="42"/>
        <v>43719.208333333328</v>
      </c>
      <c r="T677" s="10">
        <f t="shared" si="43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 s="13">
        <f t="shared" si="41"/>
        <v>101.04</v>
      </c>
      <c r="Q678" t="str" cm="1">
        <f t="array" ref="Q678:R678">_xlfn.TEXTSPLIT(N678, "/")</f>
        <v>photography</v>
      </c>
      <c r="R678" t="str">
        <v>photography books</v>
      </c>
      <c r="S678" s="10">
        <f t="shared" si="42"/>
        <v>41178.208333333336</v>
      </c>
      <c r="T678" s="10">
        <f t="shared" si="43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 s="13">
        <f t="shared" si="41"/>
        <v>39.93</v>
      </c>
      <c r="Q679" t="str" cm="1">
        <f t="array" ref="Q679:R679">_xlfn.TEXTSPLIT(N679, "/")</f>
        <v>publishing</v>
      </c>
      <c r="R679" t="str">
        <v>fiction</v>
      </c>
      <c r="S679" s="10">
        <f t="shared" si="42"/>
        <v>42561.208333333328</v>
      </c>
      <c r="T679" s="10">
        <f t="shared" si="43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 s="13">
        <f t="shared" si="41"/>
        <v>83.16</v>
      </c>
      <c r="Q680" t="str" cm="1">
        <f t="array" ref="Q680:R680">_xlfn.TEXTSPLIT(N680, "/")</f>
        <v>film &amp; video</v>
      </c>
      <c r="R680" t="str">
        <v>drama</v>
      </c>
      <c r="S680" s="10">
        <f t="shared" si="42"/>
        <v>43484.25</v>
      </c>
      <c r="T680" s="10">
        <f t="shared" si="43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 s="13">
        <f t="shared" si="41"/>
        <v>39.979999999999997</v>
      </c>
      <c r="Q681" t="str" cm="1">
        <f t="array" ref="Q681:R681">_xlfn.TEXTSPLIT(N681, "/")</f>
        <v>food</v>
      </c>
      <c r="R681" t="str">
        <v>food trucks</v>
      </c>
      <c r="S681" s="10">
        <f t="shared" si="42"/>
        <v>43756.208333333328</v>
      </c>
      <c r="T681" s="10">
        <f t="shared" si="43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 s="13">
        <f t="shared" si="41"/>
        <v>47.99</v>
      </c>
      <c r="Q682" t="str" cm="1">
        <f t="array" ref="Q682:R682">_xlfn.TEXTSPLIT(N682, "/")</f>
        <v>games</v>
      </c>
      <c r="R682" t="str">
        <v>mobile games</v>
      </c>
      <c r="S682" s="10">
        <f t="shared" si="42"/>
        <v>43813.25</v>
      </c>
      <c r="T682" s="10">
        <f t="shared" si="43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 s="13">
        <f t="shared" si="41"/>
        <v>95.98</v>
      </c>
      <c r="Q683" t="str" cm="1">
        <f t="array" ref="Q683:R683">_xlfn.TEXTSPLIT(N683, "/")</f>
        <v>theater</v>
      </c>
      <c r="R683" t="str">
        <v>plays</v>
      </c>
      <c r="S683" s="10">
        <f t="shared" si="42"/>
        <v>40898.25</v>
      </c>
      <c r="T683" s="10">
        <f t="shared" si="43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 s="13">
        <f t="shared" si="41"/>
        <v>78.73</v>
      </c>
      <c r="Q684" t="str" cm="1">
        <f t="array" ref="Q684:R684">_xlfn.TEXTSPLIT(N684, "/")</f>
        <v>theater</v>
      </c>
      <c r="R684" t="str">
        <v>plays</v>
      </c>
      <c r="S684" s="10">
        <f t="shared" si="42"/>
        <v>41619.25</v>
      </c>
      <c r="T684" s="10">
        <f t="shared" si="43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 s="13">
        <f t="shared" si="41"/>
        <v>56.08</v>
      </c>
      <c r="Q685" t="str" cm="1">
        <f t="array" ref="Q685:R685">_xlfn.TEXTSPLIT(N685, "/")</f>
        <v>theater</v>
      </c>
      <c r="R685" t="str">
        <v>plays</v>
      </c>
      <c r="S685" s="10">
        <f t="shared" si="42"/>
        <v>43359.208333333328</v>
      </c>
      <c r="T685" s="10">
        <f t="shared" si="43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 s="13">
        <f t="shared" si="41"/>
        <v>69.09</v>
      </c>
      <c r="Q686" t="str" cm="1">
        <f t="array" ref="Q686:R686">_xlfn.TEXTSPLIT(N686, "/")</f>
        <v>publishing</v>
      </c>
      <c r="R686" t="str">
        <v>nonfiction</v>
      </c>
      <c r="S686" s="10">
        <f t="shared" si="42"/>
        <v>40358.208333333336</v>
      </c>
      <c r="T686" s="10">
        <f t="shared" si="43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 s="13">
        <f t="shared" si="41"/>
        <v>102.05</v>
      </c>
      <c r="Q687" t="str" cm="1">
        <f t="array" ref="Q687:R687">_xlfn.TEXTSPLIT(N687, "/")</f>
        <v>theater</v>
      </c>
      <c r="R687" t="str">
        <v>plays</v>
      </c>
      <c r="S687" s="10">
        <f t="shared" si="42"/>
        <v>42239.208333333328</v>
      </c>
      <c r="T687" s="10">
        <f t="shared" si="43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 s="13">
        <f t="shared" si="41"/>
        <v>107.32</v>
      </c>
      <c r="Q688" t="str" cm="1">
        <f t="array" ref="Q688:R688">_xlfn.TEXTSPLIT(N688, "/")</f>
        <v>technology</v>
      </c>
      <c r="R688" t="str">
        <v>wearables</v>
      </c>
      <c r="S688" s="10">
        <f t="shared" si="42"/>
        <v>43186.208333333328</v>
      </c>
      <c r="T688" s="10">
        <f t="shared" si="43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 s="13">
        <f t="shared" si="41"/>
        <v>51.97</v>
      </c>
      <c r="Q689" t="str" cm="1">
        <f t="array" ref="Q689:R689">_xlfn.TEXTSPLIT(N689, "/")</f>
        <v>theater</v>
      </c>
      <c r="R689" t="str">
        <v>plays</v>
      </c>
      <c r="S689" s="10">
        <f t="shared" si="42"/>
        <v>42806.25</v>
      </c>
      <c r="T689" s="10">
        <f t="shared" si="43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 s="13">
        <f t="shared" si="41"/>
        <v>71.14</v>
      </c>
      <c r="Q690" t="str" cm="1">
        <f t="array" ref="Q690:R690">_xlfn.TEXTSPLIT(N690, "/")</f>
        <v>film &amp; video</v>
      </c>
      <c r="R690" t="str">
        <v>television</v>
      </c>
      <c r="S690" s="10">
        <f t="shared" si="42"/>
        <v>43475.25</v>
      </c>
      <c r="T690" s="10">
        <f t="shared" si="43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 s="13">
        <f t="shared" si="41"/>
        <v>106.49</v>
      </c>
      <c r="Q691" t="str" cm="1">
        <f t="array" ref="Q691:R691">_xlfn.TEXTSPLIT(N691, "/")</f>
        <v>technology</v>
      </c>
      <c r="R691" t="str">
        <v>web</v>
      </c>
      <c r="S691" s="10">
        <f t="shared" si="42"/>
        <v>41576.208333333336</v>
      </c>
      <c r="T691" s="10">
        <f t="shared" si="43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 s="13">
        <f t="shared" si="41"/>
        <v>42.94</v>
      </c>
      <c r="Q692" t="str" cm="1">
        <f t="array" ref="Q692:R692">_xlfn.TEXTSPLIT(N692, "/")</f>
        <v>film &amp; video</v>
      </c>
      <c r="R692" t="str">
        <v>documentary</v>
      </c>
      <c r="S692" s="10">
        <f t="shared" si="42"/>
        <v>40874.25</v>
      </c>
      <c r="T692" s="10">
        <f t="shared" si="43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 s="13">
        <f t="shared" si="41"/>
        <v>30.04</v>
      </c>
      <c r="Q693" t="str" cm="1">
        <f t="array" ref="Q693:R693">_xlfn.TEXTSPLIT(N693, "/")</f>
        <v>film &amp; video</v>
      </c>
      <c r="R693" t="str">
        <v>documentary</v>
      </c>
      <c r="S693" s="10">
        <f t="shared" si="42"/>
        <v>41185.208333333336</v>
      </c>
      <c r="T693" s="10">
        <f t="shared" si="43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 s="13">
        <f t="shared" si="41"/>
        <v>70.62</v>
      </c>
      <c r="Q694" t="str" cm="1">
        <f t="array" ref="Q694:R694">_xlfn.TEXTSPLIT(N694, "/")</f>
        <v>music</v>
      </c>
      <c r="R694" t="str">
        <v>rock</v>
      </c>
      <c r="S694" s="10">
        <f t="shared" si="42"/>
        <v>43655.208333333328</v>
      </c>
      <c r="T694" s="10">
        <f t="shared" si="43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 s="13">
        <f t="shared" si="41"/>
        <v>66.02</v>
      </c>
      <c r="Q695" t="str" cm="1">
        <f t="array" ref="Q695:R695">_xlfn.TEXTSPLIT(N695, "/")</f>
        <v>theater</v>
      </c>
      <c r="R695" t="str">
        <v>plays</v>
      </c>
      <c r="S695" s="10">
        <f t="shared" si="42"/>
        <v>43025.208333333328</v>
      </c>
      <c r="T695" s="10">
        <f t="shared" si="43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 s="13">
        <f t="shared" si="41"/>
        <v>96.91</v>
      </c>
      <c r="Q696" t="str" cm="1">
        <f t="array" ref="Q696:R696">_xlfn.TEXTSPLIT(N696, "/")</f>
        <v>theater</v>
      </c>
      <c r="R696" t="str">
        <v>plays</v>
      </c>
      <c r="S696" s="10">
        <f t="shared" si="42"/>
        <v>43066.25</v>
      </c>
      <c r="T696" s="10">
        <f t="shared" si="43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 s="13">
        <f t="shared" si="41"/>
        <v>62.87</v>
      </c>
      <c r="Q697" t="str" cm="1">
        <f t="array" ref="Q697:R697">_xlfn.TEXTSPLIT(N697, "/")</f>
        <v>music</v>
      </c>
      <c r="R697" t="str">
        <v>rock</v>
      </c>
      <c r="S697" s="10">
        <f t="shared" si="42"/>
        <v>42322.25</v>
      </c>
      <c r="T697" s="10">
        <f t="shared" si="43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 s="13">
        <f t="shared" si="41"/>
        <v>108.99</v>
      </c>
      <c r="Q698" t="str" cm="1">
        <f t="array" ref="Q698:R698">_xlfn.TEXTSPLIT(N698, "/")</f>
        <v>theater</v>
      </c>
      <c r="R698" t="str">
        <v>plays</v>
      </c>
      <c r="S698" s="10">
        <f t="shared" si="42"/>
        <v>42114.208333333328</v>
      </c>
      <c r="T698" s="10">
        <f t="shared" si="43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 s="13">
        <f t="shared" si="41"/>
        <v>27</v>
      </c>
      <c r="Q699" t="str" cm="1">
        <f t="array" ref="Q699:R699">_xlfn.TEXTSPLIT(N699, "/")</f>
        <v>music</v>
      </c>
      <c r="R699" t="str">
        <v>electric music</v>
      </c>
      <c r="S699" s="10">
        <f t="shared" si="42"/>
        <v>43190.208333333328</v>
      </c>
      <c r="T699" s="10">
        <f t="shared" si="43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 s="13">
        <f t="shared" si="41"/>
        <v>65</v>
      </c>
      <c r="Q700" t="str" cm="1">
        <f t="array" ref="Q700:R700">_xlfn.TEXTSPLIT(N700, "/")</f>
        <v>technology</v>
      </c>
      <c r="R700" t="str">
        <v>wearables</v>
      </c>
      <c r="S700" s="10">
        <f t="shared" si="42"/>
        <v>40871.25</v>
      </c>
      <c r="T700" s="10">
        <f t="shared" si="43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 s="13">
        <f t="shared" si="41"/>
        <v>111.52</v>
      </c>
      <c r="Q701" t="str" cm="1">
        <f t="array" ref="Q701:R701">_xlfn.TEXTSPLIT(N701, "/")</f>
        <v>film &amp; video</v>
      </c>
      <c r="R701" t="str">
        <v>drama</v>
      </c>
      <c r="S701" s="10">
        <f t="shared" si="42"/>
        <v>43641.208333333328</v>
      </c>
      <c r="T701" s="10">
        <f t="shared" si="43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 s="13">
        <f t="shared" si="41"/>
        <v>3</v>
      </c>
      <c r="Q702" t="str" cm="1">
        <f t="array" ref="Q702:R702">_xlfn.TEXTSPLIT(N702, "/")</f>
        <v>technology</v>
      </c>
      <c r="R702" t="str">
        <v>wearables</v>
      </c>
      <c r="S702" s="10">
        <f t="shared" si="42"/>
        <v>40203.25</v>
      </c>
      <c r="T702" s="10">
        <f t="shared" si="43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 s="13">
        <f t="shared" si="41"/>
        <v>110.99</v>
      </c>
      <c r="Q703" t="str" cm="1">
        <f t="array" ref="Q703:R703">_xlfn.TEXTSPLIT(N703, "/")</f>
        <v>theater</v>
      </c>
      <c r="R703" t="str">
        <v>plays</v>
      </c>
      <c r="S703" s="10">
        <f t="shared" si="42"/>
        <v>40629.208333333336</v>
      </c>
      <c r="T703" s="10">
        <f t="shared" si="43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 s="13">
        <f t="shared" si="41"/>
        <v>56.75</v>
      </c>
      <c r="Q704" t="str" cm="1">
        <f t="array" ref="Q704:R704">_xlfn.TEXTSPLIT(N704, "/")</f>
        <v>technology</v>
      </c>
      <c r="R704" t="str">
        <v>wearables</v>
      </c>
      <c r="S704" s="10">
        <f t="shared" si="42"/>
        <v>41477.208333333336</v>
      </c>
      <c r="T704" s="10">
        <f t="shared" si="43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 s="13">
        <f t="shared" si="41"/>
        <v>97.02</v>
      </c>
      <c r="Q705" t="str" cm="1">
        <f t="array" ref="Q705:R705">_xlfn.TEXTSPLIT(N705, "/")</f>
        <v>publishing</v>
      </c>
      <c r="R705" t="str">
        <v>translations</v>
      </c>
      <c r="S705" s="10">
        <f t="shared" si="42"/>
        <v>41020.208333333336</v>
      </c>
      <c r="T705" s="10">
        <f t="shared" si="43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 s="13">
        <f t="shared" si="41"/>
        <v>92.09</v>
      </c>
      <c r="Q706" t="str" cm="1">
        <f t="array" ref="Q706:R706">_xlfn.TEXTSPLIT(N706, "/")</f>
        <v>film &amp; video</v>
      </c>
      <c r="R706" t="str">
        <v>animation</v>
      </c>
      <c r="S706" s="10">
        <f t="shared" si="42"/>
        <v>42555.208333333328</v>
      </c>
      <c r="T706" s="10">
        <f t="shared" si="43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 s="13">
        <f t="shared" ref="P707:P770" si="45">IF(E707=0,"0",ROUND(E707/G707,2))</f>
        <v>82.99</v>
      </c>
      <c r="Q707" t="str" cm="1">
        <f t="array" ref="Q707:R707">_xlfn.TEXTSPLIT(N707, "/")</f>
        <v>publishing</v>
      </c>
      <c r="R707" t="str">
        <v>nonfiction</v>
      </c>
      <c r="S707" s="10">
        <f t="shared" ref="S707:S770" si="46">(((J707/60)/60)/24)+DATE(1970,1,1)</f>
        <v>41619.25</v>
      </c>
      <c r="T707" s="10">
        <f t="shared" ref="T707:T770" si="47">(((K707/60)/60)/24)+DATE(1970,1,1)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 s="13">
        <f t="shared" si="45"/>
        <v>103.04</v>
      </c>
      <c r="Q708" t="str" cm="1">
        <f t="array" ref="Q708:R708">_xlfn.TEXTSPLIT(N708, "/")</f>
        <v>technology</v>
      </c>
      <c r="R708" t="str">
        <v>web</v>
      </c>
      <c r="S708" s="10">
        <f t="shared" si="46"/>
        <v>43471.25</v>
      </c>
      <c r="T708" s="10">
        <f t="shared" si="47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 s="13">
        <f t="shared" si="45"/>
        <v>68.92</v>
      </c>
      <c r="Q709" t="str" cm="1">
        <f t="array" ref="Q709:R709">_xlfn.TEXTSPLIT(N709, "/")</f>
        <v>film &amp; video</v>
      </c>
      <c r="R709" t="str">
        <v>drama</v>
      </c>
      <c r="S709" s="10">
        <f t="shared" si="46"/>
        <v>43442.25</v>
      </c>
      <c r="T709" s="10">
        <f t="shared" si="47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 s="13">
        <f t="shared" si="45"/>
        <v>87.74</v>
      </c>
      <c r="Q710" t="str" cm="1">
        <f t="array" ref="Q710:R710">_xlfn.TEXTSPLIT(N710, "/")</f>
        <v>theater</v>
      </c>
      <c r="R710" t="str">
        <v>plays</v>
      </c>
      <c r="S710" s="10">
        <f t="shared" si="46"/>
        <v>42877.208333333328</v>
      </c>
      <c r="T710" s="10">
        <f t="shared" si="47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 s="13">
        <f t="shared" si="45"/>
        <v>75.02</v>
      </c>
      <c r="Q711" t="str" cm="1">
        <f t="array" ref="Q711:R711">_xlfn.TEXTSPLIT(N711, "/")</f>
        <v>theater</v>
      </c>
      <c r="R711" t="str">
        <v>plays</v>
      </c>
      <c r="S711" s="10">
        <f t="shared" si="46"/>
        <v>41018.208333333336</v>
      </c>
      <c r="T711" s="10">
        <f t="shared" si="47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 s="13">
        <f t="shared" si="45"/>
        <v>50.86</v>
      </c>
      <c r="Q712" t="str" cm="1">
        <f t="array" ref="Q712:R712">_xlfn.TEXTSPLIT(N712, "/")</f>
        <v>theater</v>
      </c>
      <c r="R712" t="str">
        <v>plays</v>
      </c>
      <c r="S712" s="10">
        <f t="shared" si="46"/>
        <v>43295.208333333328</v>
      </c>
      <c r="T712" s="10">
        <f t="shared" si="47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 s="13">
        <f t="shared" si="45"/>
        <v>90</v>
      </c>
      <c r="Q713" t="str" cm="1">
        <f t="array" ref="Q713:R713">_xlfn.TEXTSPLIT(N713, "/")</f>
        <v>theater</v>
      </c>
      <c r="R713" t="str">
        <v>plays</v>
      </c>
      <c r="S713" s="10">
        <f t="shared" si="46"/>
        <v>42393.25</v>
      </c>
      <c r="T713" s="10">
        <f t="shared" si="47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 s="13">
        <f t="shared" si="45"/>
        <v>72.900000000000006</v>
      </c>
      <c r="Q714" t="str" cm="1">
        <f t="array" ref="Q714:R714">_xlfn.TEXTSPLIT(N714, "/")</f>
        <v>theater</v>
      </c>
      <c r="R714" t="str">
        <v>plays</v>
      </c>
      <c r="S714" s="10">
        <f t="shared" si="46"/>
        <v>42559.208333333328</v>
      </c>
      <c r="T714" s="10">
        <f t="shared" si="47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 s="13">
        <f t="shared" si="45"/>
        <v>108.49</v>
      </c>
      <c r="Q715" t="str" cm="1">
        <f t="array" ref="Q715:R715">_xlfn.TEXTSPLIT(N715, "/")</f>
        <v>publishing</v>
      </c>
      <c r="R715" t="str">
        <v>radio &amp; podcasts</v>
      </c>
      <c r="S715" s="10">
        <f t="shared" si="46"/>
        <v>42604.208333333328</v>
      </c>
      <c r="T715" s="10">
        <f t="shared" si="47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 s="13">
        <f t="shared" si="45"/>
        <v>101.98</v>
      </c>
      <c r="Q716" t="str" cm="1">
        <f t="array" ref="Q716:R716">_xlfn.TEXTSPLIT(N716, "/")</f>
        <v>music</v>
      </c>
      <c r="R716" t="str">
        <v>rock</v>
      </c>
      <c r="S716" s="10">
        <f t="shared" si="46"/>
        <v>41870.208333333336</v>
      </c>
      <c r="T716" s="10">
        <f t="shared" si="47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 s="13">
        <f t="shared" si="45"/>
        <v>44.01</v>
      </c>
      <c r="Q717" t="str" cm="1">
        <f t="array" ref="Q717:R717">_xlfn.TEXTSPLIT(N717, "/")</f>
        <v>games</v>
      </c>
      <c r="R717" t="str">
        <v>mobile games</v>
      </c>
      <c r="S717" s="10">
        <f t="shared" si="46"/>
        <v>40397.208333333336</v>
      </c>
      <c r="T717" s="10">
        <f t="shared" si="47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 s="13">
        <f t="shared" si="45"/>
        <v>65.94</v>
      </c>
      <c r="Q718" t="str" cm="1">
        <f t="array" ref="Q718:R718">_xlfn.TEXTSPLIT(N718, "/")</f>
        <v>theater</v>
      </c>
      <c r="R718" t="str">
        <v>plays</v>
      </c>
      <c r="S718" s="10">
        <f t="shared" si="46"/>
        <v>41465.208333333336</v>
      </c>
      <c r="T718" s="10">
        <f t="shared" si="47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 s="13">
        <f t="shared" si="45"/>
        <v>24.99</v>
      </c>
      <c r="Q719" t="str" cm="1">
        <f t="array" ref="Q719:R719">_xlfn.TEXTSPLIT(N719, "/")</f>
        <v>film &amp; video</v>
      </c>
      <c r="R719" t="str">
        <v>documentary</v>
      </c>
      <c r="S719" s="10">
        <f t="shared" si="46"/>
        <v>40777.208333333336</v>
      </c>
      <c r="T719" s="10">
        <f t="shared" si="47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 s="13">
        <f t="shared" si="45"/>
        <v>28</v>
      </c>
      <c r="Q720" t="str" cm="1">
        <f t="array" ref="Q720:R720">_xlfn.TEXTSPLIT(N720, "/")</f>
        <v>technology</v>
      </c>
      <c r="R720" t="str">
        <v>wearables</v>
      </c>
      <c r="S720" s="10">
        <f t="shared" si="46"/>
        <v>41442.208333333336</v>
      </c>
      <c r="T720" s="10">
        <f t="shared" si="47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 s="13">
        <f t="shared" si="45"/>
        <v>85.83</v>
      </c>
      <c r="Q721" t="str" cm="1">
        <f t="array" ref="Q721:R721">_xlfn.TEXTSPLIT(N721, "/")</f>
        <v>publishing</v>
      </c>
      <c r="R721" t="str">
        <v>fiction</v>
      </c>
      <c r="S721" s="10">
        <f t="shared" si="46"/>
        <v>41058.208333333336</v>
      </c>
      <c r="T721" s="10">
        <f t="shared" si="47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 s="13">
        <f t="shared" si="45"/>
        <v>84.92</v>
      </c>
      <c r="Q722" t="str" cm="1">
        <f t="array" ref="Q722:R722">_xlfn.TEXTSPLIT(N722, "/")</f>
        <v>theater</v>
      </c>
      <c r="R722" t="str">
        <v>plays</v>
      </c>
      <c r="S722" s="10">
        <f t="shared" si="46"/>
        <v>43152.25</v>
      </c>
      <c r="T722" s="10">
        <f t="shared" si="47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 s="13">
        <f t="shared" si="45"/>
        <v>90.48</v>
      </c>
      <c r="Q723" t="str" cm="1">
        <f t="array" ref="Q723:R723">_xlfn.TEXTSPLIT(N723, "/")</f>
        <v>music</v>
      </c>
      <c r="R723" t="str">
        <v>rock</v>
      </c>
      <c r="S723" s="10">
        <f t="shared" si="46"/>
        <v>43194.208333333328</v>
      </c>
      <c r="T723" s="10">
        <f t="shared" si="47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 s="13">
        <f t="shared" si="45"/>
        <v>25</v>
      </c>
      <c r="Q724" t="str" cm="1">
        <f t="array" ref="Q724:R724">_xlfn.TEXTSPLIT(N724, "/")</f>
        <v>film &amp; video</v>
      </c>
      <c r="R724" t="str">
        <v>documentary</v>
      </c>
      <c r="S724" s="10">
        <f t="shared" si="46"/>
        <v>43045.25</v>
      </c>
      <c r="T724" s="10">
        <f t="shared" si="47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 s="13">
        <f t="shared" si="45"/>
        <v>92.01</v>
      </c>
      <c r="Q725" t="str" cm="1">
        <f t="array" ref="Q725:R725">_xlfn.TEXTSPLIT(N725, "/")</f>
        <v>theater</v>
      </c>
      <c r="R725" t="str">
        <v>plays</v>
      </c>
      <c r="S725" s="10">
        <f t="shared" si="46"/>
        <v>42431.25</v>
      </c>
      <c r="T725" s="10">
        <f t="shared" si="47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 s="13">
        <f t="shared" si="45"/>
        <v>93.07</v>
      </c>
      <c r="Q726" t="str" cm="1">
        <f t="array" ref="Q726:R726">_xlfn.TEXTSPLIT(N726, "/")</f>
        <v>theater</v>
      </c>
      <c r="R726" t="str">
        <v>plays</v>
      </c>
      <c r="S726" s="10">
        <f t="shared" si="46"/>
        <v>41934.208333333336</v>
      </c>
      <c r="T726" s="10">
        <f t="shared" si="47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 s="13">
        <f t="shared" si="45"/>
        <v>61.01</v>
      </c>
      <c r="Q727" t="str" cm="1">
        <f t="array" ref="Q727:R727">_xlfn.TEXTSPLIT(N727, "/")</f>
        <v>games</v>
      </c>
      <c r="R727" t="str">
        <v>mobile games</v>
      </c>
      <c r="S727" s="10">
        <f t="shared" si="46"/>
        <v>41958.25</v>
      </c>
      <c r="T727" s="10">
        <f t="shared" si="47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 s="13">
        <f t="shared" si="45"/>
        <v>92.04</v>
      </c>
      <c r="Q728" t="str" cm="1">
        <f t="array" ref="Q728:R728">_xlfn.TEXTSPLIT(N728, "/")</f>
        <v>theater</v>
      </c>
      <c r="R728" t="str">
        <v>plays</v>
      </c>
      <c r="S728" s="10">
        <f t="shared" si="46"/>
        <v>40476.208333333336</v>
      </c>
      <c r="T728" s="10">
        <f t="shared" si="47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 s="13">
        <f t="shared" si="45"/>
        <v>81.13</v>
      </c>
      <c r="Q729" t="str" cm="1">
        <f t="array" ref="Q729:R729">_xlfn.TEXTSPLIT(N729, "/")</f>
        <v>technology</v>
      </c>
      <c r="R729" t="str">
        <v>web</v>
      </c>
      <c r="S729" s="10">
        <f t="shared" si="46"/>
        <v>43485.25</v>
      </c>
      <c r="T729" s="10">
        <f t="shared" si="47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 s="13">
        <f t="shared" si="45"/>
        <v>73.5</v>
      </c>
      <c r="Q730" t="str" cm="1">
        <f t="array" ref="Q730:R730">_xlfn.TEXTSPLIT(N730, "/")</f>
        <v>theater</v>
      </c>
      <c r="R730" t="str">
        <v>plays</v>
      </c>
      <c r="S730" s="10">
        <f t="shared" si="46"/>
        <v>42515.208333333328</v>
      </c>
      <c r="T730" s="10">
        <f t="shared" si="47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 s="13">
        <f t="shared" si="45"/>
        <v>85.22</v>
      </c>
      <c r="Q731" t="str" cm="1">
        <f t="array" ref="Q731:R731">_xlfn.TEXTSPLIT(N731, "/")</f>
        <v>film &amp; video</v>
      </c>
      <c r="R731" t="str">
        <v>drama</v>
      </c>
      <c r="S731" s="10">
        <f t="shared" si="46"/>
        <v>41309.25</v>
      </c>
      <c r="T731" s="10">
        <f t="shared" si="47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 s="13">
        <f t="shared" si="45"/>
        <v>110.97</v>
      </c>
      <c r="Q732" t="str" cm="1">
        <f t="array" ref="Q732:R732">_xlfn.TEXTSPLIT(N732, "/")</f>
        <v>technology</v>
      </c>
      <c r="R732" t="str">
        <v>wearables</v>
      </c>
      <c r="S732" s="10">
        <f t="shared" si="46"/>
        <v>42147.208333333328</v>
      </c>
      <c r="T732" s="10">
        <f t="shared" si="47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 s="13">
        <f t="shared" si="45"/>
        <v>32.97</v>
      </c>
      <c r="Q733" t="str" cm="1">
        <f t="array" ref="Q733:R733">_xlfn.TEXTSPLIT(N733, "/")</f>
        <v>technology</v>
      </c>
      <c r="R733" t="str">
        <v>web</v>
      </c>
      <c r="S733" s="10">
        <f t="shared" si="46"/>
        <v>42939.208333333328</v>
      </c>
      <c r="T733" s="10">
        <f t="shared" si="47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 s="13">
        <f t="shared" si="45"/>
        <v>96.01</v>
      </c>
      <c r="Q734" t="str" cm="1">
        <f t="array" ref="Q734:R734">_xlfn.TEXTSPLIT(N734, "/")</f>
        <v>music</v>
      </c>
      <c r="R734" t="str">
        <v>rock</v>
      </c>
      <c r="S734" s="10">
        <f t="shared" si="46"/>
        <v>42816.208333333328</v>
      </c>
      <c r="T734" s="10">
        <f t="shared" si="47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 s="13">
        <f t="shared" si="45"/>
        <v>84.97</v>
      </c>
      <c r="Q735" t="str" cm="1">
        <f t="array" ref="Q735:R735">_xlfn.TEXTSPLIT(N735, "/")</f>
        <v>music</v>
      </c>
      <c r="R735" t="str">
        <v>metal</v>
      </c>
      <c r="S735" s="10">
        <f t="shared" si="46"/>
        <v>41844.208333333336</v>
      </c>
      <c r="T735" s="10">
        <f t="shared" si="47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 s="13">
        <f t="shared" si="45"/>
        <v>25.01</v>
      </c>
      <c r="Q736" t="str" cm="1">
        <f t="array" ref="Q736:R736">_xlfn.TEXTSPLIT(N736, "/")</f>
        <v>theater</v>
      </c>
      <c r="R736" t="str">
        <v>plays</v>
      </c>
      <c r="S736" s="10">
        <f t="shared" si="46"/>
        <v>42763.25</v>
      </c>
      <c r="T736" s="10">
        <f t="shared" si="47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 s="13">
        <f t="shared" si="45"/>
        <v>66</v>
      </c>
      <c r="Q737" t="str" cm="1">
        <f t="array" ref="Q737:R737">_xlfn.TEXTSPLIT(N737, "/")</f>
        <v>photography</v>
      </c>
      <c r="R737" t="str">
        <v>photography books</v>
      </c>
      <c r="S737" s="10">
        <f t="shared" si="46"/>
        <v>42459.208333333328</v>
      </c>
      <c r="T737" s="10">
        <f t="shared" si="47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 s="13">
        <f t="shared" si="45"/>
        <v>87.34</v>
      </c>
      <c r="Q738" t="str" cm="1">
        <f t="array" ref="Q738:R738">_xlfn.TEXTSPLIT(N738, "/")</f>
        <v>publishing</v>
      </c>
      <c r="R738" t="str">
        <v>nonfiction</v>
      </c>
      <c r="S738" s="10">
        <f t="shared" si="46"/>
        <v>42055.25</v>
      </c>
      <c r="T738" s="10">
        <f t="shared" si="47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 s="13">
        <f t="shared" si="45"/>
        <v>27.93</v>
      </c>
      <c r="Q739" t="str" cm="1">
        <f t="array" ref="Q739:R739">_xlfn.TEXTSPLIT(N739, "/")</f>
        <v>music</v>
      </c>
      <c r="R739" t="str">
        <v>indie rock</v>
      </c>
      <c r="S739" s="10">
        <f t="shared" si="46"/>
        <v>42685.25</v>
      </c>
      <c r="T739" s="10">
        <f t="shared" si="47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 s="13">
        <f t="shared" si="45"/>
        <v>103.8</v>
      </c>
      <c r="Q740" t="str" cm="1">
        <f t="array" ref="Q740:R740">_xlfn.TEXTSPLIT(N740, "/")</f>
        <v>theater</v>
      </c>
      <c r="R740" t="str">
        <v>plays</v>
      </c>
      <c r="S740" s="10">
        <f t="shared" si="46"/>
        <v>41959.25</v>
      </c>
      <c r="T740" s="10">
        <f t="shared" si="47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 s="13">
        <f t="shared" si="45"/>
        <v>31.94</v>
      </c>
      <c r="Q741" t="str" cm="1">
        <f t="array" ref="Q741:R741">_xlfn.TEXTSPLIT(N741, "/")</f>
        <v>music</v>
      </c>
      <c r="R741" t="str">
        <v>indie rock</v>
      </c>
      <c r="S741" s="10">
        <f t="shared" si="46"/>
        <v>41089.208333333336</v>
      </c>
      <c r="T741" s="10">
        <f t="shared" si="47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 s="13">
        <f t="shared" si="45"/>
        <v>99.5</v>
      </c>
      <c r="Q742" t="str" cm="1">
        <f t="array" ref="Q742:R742">_xlfn.TEXTSPLIT(N742, "/")</f>
        <v>theater</v>
      </c>
      <c r="R742" t="str">
        <v>plays</v>
      </c>
      <c r="S742" s="10">
        <f t="shared" si="46"/>
        <v>42769.25</v>
      </c>
      <c r="T742" s="10">
        <f t="shared" si="47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 s="13">
        <f t="shared" si="45"/>
        <v>108.85</v>
      </c>
      <c r="Q743" t="str" cm="1">
        <f t="array" ref="Q743:R743">_xlfn.TEXTSPLIT(N743, "/")</f>
        <v>theater</v>
      </c>
      <c r="R743" t="str">
        <v>plays</v>
      </c>
      <c r="S743" s="10">
        <f t="shared" si="46"/>
        <v>40321.208333333336</v>
      </c>
      <c r="T743" s="10">
        <f t="shared" si="47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 s="13">
        <f t="shared" si="45"/>
        <v>110.76</v>
      </c>
      <c r="Q744" t="str" cm="1">
        <f t="array" ref="Q744:R744">_xlfn.TEXTSPLIT(N744, "/")</f>
        <v>music</v>
      </c>
      <c r="R744" t="str">
        <v>electric music</v>
      </c>
      <c r="S744" s="10">
        <f t="shared" si="46"/>
        <v>40197.25</v>
      </c>
      <c r="T744" s="10">
        <f t="shared" si="47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 s="13">
        <f t="shared" si="45"/>
        <v>29.65</v>
      </c>
      <c r="Q745" t="str" cm="1">
        <f t="array" ref="Q745:R745">_xlfn.TEXTSPLIT(N745, "/")</f>
        <v>theater</v>
      </c>
      <c r="R745" t="str">
        <v>plays</v>
      </c>
      <c r="S745" s="10">
        <f t="shared" si="46"/>
        <v>42298.208333333328</v>
      </c>
      <c r="T745" s="10">
        <f t="shared" si="47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 s="13">
        <f t="shared" si="45"/>
        <v>101.71</v>
      </c>
      <c r="Q746" t="str" cm="1">
        <f t="array" ref="Q746:R746">_xlfn.TEXTSPLIT(N746, "/")</f>
        <v>theater</v>
      </c>
      <c r="R746" t="str">
        <v>plays</v>
      </c>
      <c r="S746" s="10">
        <f t="shared" si="46"/>
        <v>43322.208333333328</v>
      </c>
      <c r="T746" s="10">
        <f t="shared" si="47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 s="13">
        <f t="shared" si="45"/>
        <v>61.5</v>
      </c>
      <c r="Q747" t="str" cm="1">
        <f t="array" ref="Q747:R747">_xlfn.TEXTSPLIT(N747, "/")</f>
        <v>technology</v>
      </c>
      <c r="R747" t="str">
        <v>wearables</v>
      </c>
      <c r="S747" s="10">
        <f t="shared" si="46"/>
        <v>40328.208333333336</v>
      </c>
      <c r="T747" s="10">
        <f t="shared" si="47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 s="13">
        <f t="shared" si="45"/>
        <v>35</v>
      </c>
      <c r="Q748" t="str" cm="1">
        <f t="array" ref="Q748:R748">_xlfn.TEXTSPLIT(N748, "/")</f>
        <v>technology</v>
      </c>
      <c r="R748" t="str">
        <v>web</v>
      </c>
      <c r="S748" s="10">
        <f t="shared" si="46"/>
        <v>40825.208333333336</v>
      </c>
      <c r="T748" s="10">
        <f t="shared" si="47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 s="13">
        <f t="shared" si="45"/>
        <v>40.049999999999997</v>
      </c>
      <c r="Q749" t="str" cm="1">
        <f t="array" ref="Q749:R749">_xlfn.TEXTSPLIT(N749, "/")</f>
        <v>theater</v>
      </c>
      <c r="R749" t="str">
        <v>plays</v>
      </c>
      <c r="S749" s="10">
        <f t="shared" si="46"/>
        <v>40423.208333333336</v>
      </c>
      <c r="T749" s="10">
        <f t="shared" si="47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 s="13">
        <f t="shared" si="45"/>
        <v>110.97</v>
      </c>
      <c r="Q750" t="str" cm="1">
        <f t="array" ref="Q750:R750">_xlfn.TEXTSPLIT(N750, "/")</f>
        <v>film &amp; video</v>
      </c>
      <c r="R750" t="str">
        <v>animation</v>
      </c>
      <c r="S750" s="10">
        <f t="shared" si="46"/>
        <v>40238.25</v>
      </c>
      <c r="T750" s="10">
        <f t="shared" si="47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 s="13">
        <f t="shared" si="45"/>
        <v>36.96</v>
      </c>
      <c r="Q751" t="str" cm="1">
        <f t="array" ref="Q751:R751">_xlfn.TEXTSPLIT(N751, "/")</f>
        <v>technology</v>
      </c>
      <c r="R751" t="str">
        <v>wearables</v>
      </c>
      <c r="S751" s="10">
        <f t="shared" si="46"/>
        <v>41920.208333333336</v>
      </c>
      <c r="T751" s="10">
        <f t="shared" si="47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 s="13">
        <f t="shared" si="45"/>
        <v>1</v>
      </c>
      <c r="Q752" t="str" cm="1">
        <f t="array" ref="Q752:R752">_xlfn.TEXTSPLIT(N752, "/")</f>
        <v>music</v>
      </c>
      <c r="R752" t="str">
        <v>electric music</v>
      </c>
      <c r="S752" s="10">
        <f t="shared" si="46"/>
        <v>40360.208333333336</v>
      </c>
      <c r="T752" s="10">
        <f t="shared" si="47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 s="13">
        <f t="shared" si="45"/>
        <v>30.97</v>
      </c>
      <c r="Q753" t="str" cm="1">
        <f t="array" ref="Q753:R753">_xlfn.TEXTSPLIT(N753, "/")</f>
        <v>publishing</v>
      </c>
      <c r="R753" t="str">
        <v>nonfiction</v>
      </c>
      <c r="S753" s="10">
        <f t="shared" si="46"/>
        <v>42446.208333333328</v>
      </c>
      <c r="T753" s="10">
        <f t="shared" si="47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 s="13">
        <f t="shared" si="45"/>
        <v>47.04</v>
      </c>
      <c r="Q754" t="str" cm="1">
        <f t="array" ref="Q754:R754">_xlfn.TEXTSPLIT(N754, "/")</f>
        <v>theater</v>
      </c>
      <c r="R754" t="str">
        <v>plays</v>
      </c>
      <c r="S754" s="10">
        <f t="shared" si="46"/>
        <v>40395.208333333336</v>
      </c>
      <c r="T754" s="10">
        <f t="shared" si="47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 s="13">
        <f t="shared" si="45"/>
        <v>88.07</v>
      </c>
      <c r="Q755" t="str" cm="1">
        <f t="array" ref="Q755:R755">_xlfn.TEXTSPLIT(N755, "/")</f>
        <v>photography</v>
      </c>
      <c r="R755" t="str">
        <v>photography books</v>
      </c>
      <c r="S755" s="10">
        <f t="shared" si="46"/>
        <v>40321.208333333336</v>
      </c>
      <c r="T755" s="10">
        <f t="shared" si="47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 s="13">
        <f t="shared" si="45"/>
        <v>37.01</v>
      </c>
      <c r="Q756" t="str" cm="1">
        <f t="array" ref="Q756:R756">_xlfn.TEXTSPLIT(N756, "/")</f>
        <v>theater</v>
      </c>
      <c r="R756" t="str">
        <v>plays</v>
      </c>
      <c r="S756" s="10">
        <f t="shared" si="46"/>
        <v>41210.208333333336</v>
      </c>
      <c r="T756" s="10">
        <f t="shared" si="47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 s="13">
        <f t="shared" si="45"/>
        <v>26.03</v>
      </c>
      <c r="Q757" t="str" cm="1">
        <f t="array" ref="Q757:R757">_xlfn.TEXTSPLIT(N757, "/")</f>
        <v>theater</v>
      </c>
      <c r="R757" t="str">
        <v>plays</v>
      </c>
      <c r="S757" s="10">
        <f t="shared" si="46"/>
        <v>43096.25</v>
      </c>
      <c r="T757" s="10">
        <f t="shared" si="47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 s="13">
        <f t="shared" si="45"/>
        <v>67.819999999999993</v>
      </c>
      <c r="Q758" t="str" cm="1">
        <f t="array" ref="Q758:R758">_xlfn.TEXTSPLIT(N758, "/")</f>
        <v>theater</v>
      </c>
      <c r="R758" t="str">
        <v>plays</v>
      </c>
      <c r="S758" s="10">
        <f t="shared" si="46"/>
        <v>42024.25</v>
      </c>
      <c r="T758" s="10">
        <f t="shared" si="47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 s="13">
        <f t="shared" si="45"/>
        <v>49.96</v>
      </c>
      <c r="Q759" t="str" cm="1">
        <f t="array" ref="Q759:R759">_xlfn.TEXTSPLIT(N759, "/")</f>
        <v>film &amp; video</v>
      </c>
      <c r="R759" t="str">
        <v>drama</v>
      </c>
      <c r="S759" s="10">
        <f t="shared" si="46"/>
        <v>40675.208333333336</v>
      </c>
      <c r="T759" s="10">
        <f t="shared" si="47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 s="13">
        <f t="shared" si="45"/>
        <v>110.02</v>
      </c>
      <c r="Q760" t="str" cm="1">
        <f t="array" ref="Q760:R760">_xlfn.TEXTSPLIT(N760, "/")</f>
        <v>music</v>
      </c>
      <c r="R760" t="str">
        <v>rock</v>
      </c>
      <c r="S760" s="10">
        <f t="shared" si="46"/>
        <v>41936.208333333336</v>
      </c>
      <c r="T760" s="10">
        <f t="shared" si="47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 s="13">
        <f t="shared" si="45"/>
        <v>89.96</v>
      </c>
      <c r="Q761" t="str" cm="1">
        <f t="array" ref="Q761:R761">_xlfn.TEXTSPLIT(N761, "/")</f>
        <v>music</v>
      </c>
      <c r="R761" t="str">
        <v>electric music</v>
      </c>
      <c r="S761" s="10">
        <f t="shared" si="46"/>
        <v>43136.25</v>
      </c>
      <c r="T761" s="10">
        <f t="shared" si="47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 s="13">
        <f t="shared" si="45"/>
        <v>79.010000000000005</v>
      </c>
      <c r="Q762" t="str" cm="1">
        <f t="array" ref="Q762:R762">_xlfn.TEXTSPLIT(N762, "/")</f>
        <v>games</v>
      </c>
      <c r="R762" t="str">
        <v>video games</v>
      </c>
      <c r="S762" s="10">
        <f t="shared" si="46"/>
        <v>43678.208333333328</v>
      </c>
      <c r="T762" s="10">
        <f t="shared" si="47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 s="13">
        <f t="shared" si="45"/>
        <v>86.87</v>
      </c>
      <c r="Q763" t="str" cm="1">
        <f t="array" ref="Q763:R763">_xlfn.TEXTSPLIT(N763, "/")</f>
        <v>music</v>
      </c>
      <c r="R763" t="str">
        <v>rock</v>
      </c>
      <c r="S763" s="10">
        <f t="shared" si="46"/>
        <v>42938.208333333328</v>
      </c>
      <c r="T763" s="10">
        <f t="shared" si="47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 s="13">
        <f t="shared" si="45"/>
        <v>62.04</v>
      </c>
      <c r="Q764" t="str" cm="1">
        <f t="array" ref="Q764:R764">_xlfn.TEXTSPLIT(N764, "/")</f>
        <v>music</v>
      </c>
      <c r="R764" t="str">
        <v>jazz</v>
      </c>
      <c r="S764" s="10">
        <f t="shared" si="46"/>
        <v>41241.25</v>
      </c>
      <c r="T764" s="10">
        <f t="shared" si="47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 s="13">
        <f t="shared" si="45"/>
        <v>26.97</v>
      </c>
      <c r="Q765" t="str" cm="1">
        <f t="array" ref="Q765:R765">_xlfn.TEXTSPLIT(N765, "/")</f>
        <v>theater</v>
      </c>
      <c r="R765" t="str">
        <v>plays</v>
      </c>
      <c r="S765" s="10">
        <f t="shared" si="46"/>
        <v>41037.208333333336</v>
      </c>
      <c r="T765" s="10">
        <f t="shared" si="47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 s="13">
        <f t="shared" si="45"/>
        <v>54.12</v>
      </c>
      <c r="Q766" t="str" cm="1">
        <f t="array" ref="Q766:R766">_xlfn.TEXTSPLIT(N766, "/")</f>
        <v>music</v>
      </c>
      <c r="R766" t="str">
        <v>rock</v>
      </c>
      <c r="S766" s="10">
        <f t="shared" si="46"/>
        <v>40676.208333333336</v>
      </c>
      <c r="T766" s="10">
        <f t="shared" si="47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 s="13">
        <f t="shared" si="45"/>
        <v>41.04</v>
      </c>
      <c r="Q767" t="str" cm="1">
        <f t="array" ref="Q767:R767">_xlfn.TEXTSPLIT(N767, "/")</f>
        <v>music</v>
      </c>
      <c r="R767" t="str">
        <v>indie rock</v>
      </c>
      <c r="S767" s="10">
        <f t="shared" si="46"/>
        <v>42840.208333333328</v>
      </c>
      <c r="T767" s="10">
        <f t="shared" si="47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 s="13">
        <f t="shared" si="45"/>
        <v>55.05</v>
      </c>
      <c r="Q768" t="str" cm="1">
        <f t="array" ref="Q768:R768">_xlfn.TEXTSPLIT(N768, "/")</f>
        <v>film &amp; video</v>
      </c>
      <c r="R768" t="str">
        <v>science fiction</v>
      </c>
      <c r="S768" s="10">
        <f t="shared" si="46"/>
        <v>43362.208333333328</v>
      </c>
      <c r="T768" s="10">
        <f t="shared" si="47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 s="13">
        <f t="shared" si="45"/>
        <v>107.94</v>
      </c>
      <c r="Q769" t="str" cm="1">
        <f t="array" ref="Q769:R769">_xlfn.TEXTSPLIT(N769, "/")</f>
        <v>publishing</v>
      </c>
      <c r="R769" t="str">
        <v>translations</v>
      </c>
      <c r="S769" s="10">
        <f t="shared" si="46"/>
        <v>42283.208333333328</v>
      </c>
      <c r="T769" s="10">
        <f t="shared" si="47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 s="13">
        <f t="shared" si="45"/>
        <v>73.92</v>
      </c>
      <c r="Q770" t="str" cm="1">
        <f t="array" ref="Q770:R770">_xlfn.TEXTSPLIT(N770, "/")</f>
        <v>theater</v>
      </c>
      <c r="R770" t="str">
        <v>plays</v>
      </c>
      <c r="S770" s="10">
        <f t="shared" si="46"/>
        <v>41619.25</v>
      </c>
      <c r="T770" s="10">
        <f t="shared" si="47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 s="13">
        <f t="shared" ref="P771:P834" si="49">IF(E771=0,"0",ROUND(E771/G771,2))</f>
        <v>32</v>
      </c>
      <c r="Q771" t="str" cm="1">
        <f t="array" ref="Q771:R771">_xlfn.TEXTSPLIT(N771, "/")</f>
        <v>games</v>
      </c>
      <c r="R771" t="str">
        <v>video games</v>
      </c>
      <c r="S771" s="10">
        <f t="shared" ref="S771:S834" si="50">(((J771/60)/60)/24)+DATE(1970,1,1)</f>
        <v>41501.208333333336</v>
      </c>
      <c r="T771" s="10">
        <f t="shared" ref="T771:T834" si="51">(((K771/60)/60)/24)+DATE(1970,1,1)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 s="13">
        <f t="shared" si="49"/>
        <v>53.9</v>
      </c>
      <c r="Q772" t="str" cm="1">
        <f t="array" ref="Q772:R772">_xlfn.TEXTSPLIT(N772, "/")</f>
        <v>theater</v>
      </c>
      <c r="R772" t="str">
        <v>plays</v>
      </c>
      <c r="S772" s="10">
        <f t="shared" si="50"/>
        <v>41743.208333333336</v>
      </c>
      <c r="T772" s="10">
        <f t="shared" si="51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 s="13">
        <f t="shared" si="49"/>
        <v>106.5</v>
      </c>
      <c r="Q773" t="str" cm="1">
        <f t="array" ref="Q773:R773">_xlfn.TEXTSPLIT(N773, "/")</f>
        <v>theater</v>
      </c>
      <c r="R773" t="str">
        <v>plays</v>
      </c>
      <c r="S773" s="10">
        <f t="shared" si="50"/>
        <v>43491.25</v>
      </c>
      <c r="T773" s="10">
        <f t="shared" si="51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 s="13">
        <f t="shared" si="49"/>
        <v>33</v>
      </c>
      <c r="Q774" t="str" cm="1">
        <f t="array" ref="Q774:R774">_xlfn.TEXTSPLIT(N774, "/")</f>
        <v>music</v>
      </c>
      <c r="R774" t="str">
        <v>indie rock</v>
      </c>
      <c r="S774" s="10">
        <f t="shared" si="50"/>
        <v>43505.25</v>
      </c>
      <c r="T774" s="10">
        <f t="shared" si="51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 s="13">
        <f t="shared" si="49"/>
        <v>43</v>
      </c>
      <c r="Q775" t="str" cm="1">
        <f t="array" ref="Q775:R775">_xlfn.TEXTSPLIT(N775, "/")</f>
        <v>theater</v>
      </c>
      <c r="R775" t="str">
        <v>plays</v>
      </c>
      <c r="S775" s="10">
        <f t="shared" si="50"/>
        <v>42838.208333333328</v>
      </c>
      <c r="T775" s="10">
        <f t="shared" si="51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 s="13">
        <f t="shared" si="49"/>
        <v>86.86</v>
      </c>
      <c r="Q776" t="str" cm="1">
        <f t="array" ref="Q776:R776">_xlfn.TEXTSPLIT(N776, "/")</f>
        <v>technology</v>
      </c>
      <c r="R776" t="str">
        <v>web</v>
      </c>
      <c r="S776" s="10">
        <f t="shared" si="50"/>
        <v>42513.208333333328</v>
      </c>
      <c r="T776" s="10">
        <f t="shared" si="51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 s="13">
        <f t="shared" si="49"/>
        <v>96.8</v>
      </c>
      <c r="Q777" t="str" cm="1">
        <f t="array" ref="Q777:R777">_xlfn.TEXTSPLIT(N777, "/")</f>
        <v>music</v>
      </c>
      <c r="R777" t="str">
        <v>rock</v>
      </c>
      <c r="S777" s="10">
        <f t="shared" si="50"/>
        <v>41949.25</v>
      </c>
      <c r="T777" s="10">
        <f t="shared" si="51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 s="13">
        <f t="shared" si="49"/>
        <v>33</v>
      </c>
      <c r="Q778" t="str" cm="1">
        <f t="array" ref="Q778:R778">_xlfn.TEXTSPLIT(N778, "/")</f>
        <v>theater</v>
      </c>
      <c r="R778" t="str">
        <v>plays</v>
      </c>
      <c r="S778" s="10">
        <f t="shared" si="50"/>
        <v>43650.208333333328</v>
      </c>
      <c r="T778" s="10">
        <f t="shared" si="51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 s="13">
        <f t="shared" si="49"/>
        <v>68.03</v>
      </c>
      <c r="Q779" t="str" cm="1">
        <f t="array" ref="Q779:R779">_xlfn.TEXTSPLIT(N779, "/")</f>
        <v>theater</v>
      </c>
      <c r="R779" t="str">
        <v>plays</v>
      </c>
      <c r="S779" s="10">
        <f t="shared" si="50"/>
        <v>40809.208333333336</v>
      </c>
      <c r="T779" s="10">
        <f t="shared" si="51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 s="13">
        <f t="shared" si="49"/>
        <v>58.87</v>
      </c>
      <c r="Q780" t="str" cm="1">
        <f t="array" ref="Q780:R780">_xlfn.TEXTSPLIT(N780, "/")</f>
        <v>film &amp; video</v>
      </c>
      <c r="R780" t="str">
        <v>animation</v>
      </c>
      <c r="S780" s="10">
        <f t="shared" si="50"/>
        <v>40768.208333333336</v>
      </c>
      <c r="T780" s="10">
        <f t="shared" si="51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 s="13">
        <f t="shared" si="49"/>
        <v>105.05</v>
      </c>
      <c r="Q781" t="str" cm="1">
        <f t="array" ref="Q781:R781">_xlfn.TEXTSPLIT(N781, "/")</f>
        <v>theater</v>
      </c>
      <c r="R781" t="str">
        <v>plays</v>
      </c>
      <c r="S781" s="10">
        <f t="shared" si="50"/>
        <v>42230.208333333328</v>
      </c>
      <c r="T781" s="10">
        <f t="shared" si="51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 s="13">
        <f t="shared" si="49"/>
        <v>33.049999999999997</v>
      </c>
      <c r="Q782" t="str" cm="1">
        <f t="array" ref="Q782:R782">_xlfn.TEXTSPLIT(N782, "/")</f>
        <v>film &amp; video</v>
      </c>
      <c r="R782" t="str">
        <v>drama</v>
      </c>
      <c r="S782" s="10">
        <f t="shared" si="50"/>
        <v>42573.208333333328</v>
      </c>
      <c r="T782" s="10">
        <f t="shared" si="51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 s="13">
        <f t="shared" si="49"/>
        <v>78.819999999999993</v>
      </c>
      <c r="Q783" t="str" cm="1">
        <f t="array" ref="Q783:R783">_xlfn.TEXTSPLIT(N783, "/")</f>
        <v>theater</v>
      </c>
      <c r="R783" t="str">
        <v>plays</v>
      </c>
      <c r="S783" s="10">
        <f t="shared" si="50"/>
        <v>40482.208333333336</v>
      </c>
      <c r="T783" s="10">
        <f t="shared" si="51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 s="13">
        <f t="shared" si="49"/>
        <v>68.2</v>
      </c>
      <c r="Q784" t="str" cm="1">
        <f t="array" ref="Q784:R784">_xlfn.TEXTSPLIT(N784, "/")</f>
        <v>film &amp; video</v>
      </c>
      <c r="R784" t="str">
        <v>animation</v>
      </c>
      <c r="S784" s="10">
        <f t="shared" si="50"/>
        <v>40603.25</v>
      </c>
      <c r="T784" s="10">
        <f t="shared" si="51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 s="13">
        <f t="shared" si="49"/>
        <v>75.73</v>
      </c>
      <c r="Q785" t="str" cm="1">
        <f t="array" ref="Q785:R785">_xlfn.TEXTSPLIT(N785, "/")</f>
        <v>music</v>
      </c>
      <c r="R785" t="str">
        <v>rock</v>
      </c>
      <c r="S785" s="10">
        <f t="shared" si="50"/>
        <v>41625.25</v>
      </c>
      <c r="T785" s="10">
        <f t="shared" si="51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 s="13">
        <f t="shared" si="49"/>
        <v>31</v>
      </c>
      <c r="Q786" t="str" cm="1">
        <f t="array" ref="Q786:R786">_xlfn.TEXTSPLIT(N786, "/")</f>
        <v>technology</v>
      </c>
      <c r="R786" t="str">
        <v>web</v>
      </c>
      <c r="S786" s="10">
        <f t="shared" si="50"/>
        <v>42435.25</v>
      </c>
      <c r="T786" s="10">
        <f t="shared" si="51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 s="13">
        <f t="shared" si="49"/>
        <v>101.88</v>
      </c>
      <c r="Q787" t="str" cm="1">
        <f t="array" ref="Q787:R787">_xlfn.TEXTSPLIT(N787, "/")</f>
        <v>film &amp; video</v>
      </c>
      <c r="R787" t="str">
        <v>animation</v>
      </c>
      <c r="S787" s="10">
        <f t="shared" si="50"/>
        <v>43582.208333333328</v>
      </c>
      <c r="T787" s="10">
        <f t="shared" si="51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 s="13">
        <f t="shared" si="49"/>
        <v>52.88</v>
      </c>
      <c r="Q788" t="str" cm="1">
        <f t="array" ref="Q788:R788">_xlfn.TEXTSPLIT(N788, "/")</f>
        <v>music</v>
      </c>
      <c r="R788" t="str">
        <v>jazz</v>
      </c>
      <c r="S788" s="10">
        <f t="shared" si="50"/>
        <v>43186.208333333328</v>
      </c>
      <c r="T788" s="10">
        <f t="shared" si="51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 s="13">
        <f t="shared" si="49"/>
        <v>71.010000000000005</v>
      </c>
      <c r="Q789" t="str" cm="1">
        <f t="array" ref="Q789:R789">_xlfn.TEXTSPLIT(N789, "/")</f>
        <v>music</v>
      </c>
      <c r="R789" t="str">
        <v>rock</v>
      </c>
      <c r="S789" s="10">
        <f t="shared" si="50"/>
        <v>40684.208333333336</v>
      </c>
      <c r="T789" s="10">
        <f t="shared" si="51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 s="13">
        <f t="shared" si="49"/>
        <v>102.39</v>
      </c>
      <c r="Q790" t="str" cm="1">
        <f t="array" ref="Q790:R790">_xlfn.TEXTSPLIT(N790, "/")</f>
        <v>film &amp; video</v>
      </c>
      <c r="R790" t="str">
        <v>animation</v>
      </c>
      <c r="S790" s="10">
        <f t="shared" si="50"/>
        <v>41202.208333333336</v>
      </c>
      <c r="T790" s="10">
        <f t="shared" si="51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 s="13">
        <f t="shared" si="49"/>
        <v>74.47</v>
      </c>
      <c r="Q791" t="str" cm="1">
        <f t="array" ref="Q791:R791">_xlfn.TEXTSPLIT(N791, "/")</f>
        <v>theater</v>
      </c>
      <c r="R791" t="str">
        <v>plays</v>
      </c>
      <c r="S791" s="10">
        <f t="shared" si="50"/>
        <v>41786.208333333336</v>
      </c>
      <c r="T791" s="10">
        <f t="shared" si="51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 s="13">
        <f t="shared" si="49"/>
        <v>51.01</v>
      </c>
      <c r="Q792" t="str" cm="1">
        <f t="array" ref="Q792:R792">_xlfn.TEXTSPLIT(N792, "/")</f>
        <v>theater</v>
      </c>
      <c r="R792" t="str">
        <v>plays</v>
      </c>
      <c r="S792" s="10">
        <f t="shared" si="50"/>
        <v>40223.25</v>
      </c>
      <c r="T792" s="10">
        <f t="shared" si="51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 s="13">
        <f t="shared" si="49"/>
        <v>90</v>
      </c>
      <c r="Q793" t="str" cm="1">
        <f t="array" ref="Q793:R793">_xlfn.TEXTSPLIT(N793, "/")</f>
        <v>food</v>
      </c>
      <c r="R793" t="str">
        <v>food trucks</v>
      </c>
      <c r="S793" s="10">
        <f t="shared" si="50"/>
        <v>42715.25</v>
      </c>
      <c r="T793" s="10">
        <f t="shared" si="51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 s="13">
        <f t="shared" si="49"/>
        <v>97.14</v>
      </c>
      <c r="Q794" t="str" cm="1">
        <f t="array" ref="Q794:R794">_xlfn.TEXTSPLIT(N794, "/")</f>
        <v>theater</v>
      </c>
      <c r="R794" t="str">
        <v>plays</v>
      </c>
      <c r="S794" s="10">
        <f t="shared" si="50"/>
        <v>41451.208333333336</v>
      </c>
      <c r="T794" s="10">
        <f t="shared" si="51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 s="13">
        <f t="shared" si="49"/>
        <v>72.069999999999993</v>
      </c>
      <c r="Q795" t="str" cm="1">
        <f t="array" ref="Q795:R795">_xlfn.TEXTSPLIT(N795, "/")</f>
        <v>publishing</v>
      </c>
      <c r="R795" t="str">
        <v>nonfiction</v>
      </c>
      <c r="S795" s="10">
        <f t="shared" si="50"/>
        <v>41450.208333333336</v>
      </c>
      <c r="T795" s="10">
        <f t="shared" si="51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 s="13">
        <f t="shared" si="49"/>
        <v>75.239999999999995</v>
      </c>
      <c r="Q796" t="str" cm="1">
        <f t="array" ref="Q796:R796">_xlfn.TEXTSPLIT(N796, "/")</f>
        <v>music</v>
      </c>
      <c r="R796" t="str">
        <v>rock</v>
      </c>
      <c r="S796" s="10">
        <f t="shared" si="50"/>
        <v>43091.25</v>
      </c>
      <c r="T796" s="10">
        <f t="shared" si="51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 s="13">
        <f t="shared" si="49"/>
        <v>32.97</v>
      </c>
      <c r="Q797" t="str" cm="1">
        <f t="array" ref="Q797:R797">_xlfn.TEXTSPLIT(N797, "/")</f>
        <v>film &amp; video</v>
      </c>
      <c r="R797" t="str">
        <v>drama</v>
      </c>
      <c r="S797" s="10">
        <f t="shared" si="50"/>
        <v>42675.208333333328</v>
      </c>
      <c r="T797" s="10">
        <f t="shared" si="51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 s="13">
        <f t="shared" si="49"/>
        <v>54.81</v>
      </c>
      <c r="Q798" t="str" cm="1">
        <f t="array" ref="Q798:R798">_xlfn.TEXTSPLIT(N798, "/")</f>
        <v>games</v>
      </c>
      <c r="R798" t="str">
        <v>mobile games</v>
      </c>
      <c r="S798" s="10">
        <f t="shared" si="50"/>
        <v>41859.208333333336</v>
      </c>
      <c r="T798" s="10">
        <f t="shared" si="51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 s="13">
        <f t="shared" si="49"/>
        <v>45.04</v>
      </c>
      <c r="Q799" t="str" cm="1">
        <f t="array" ref="Q799:R799">_xlfn.TEXTSPLIT(N799, "/")</f>
        <v>technology</v>
      </c>
      <c r="R799" t="str">
        <v>web</v>
      </c>
      <c r="S799" s="10">
        <f t="shared" si="50"/>
        <v>43464.25</v>
      </c>
      <c r="T799" s="10">
        <f t="shared" si="51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 s="13">
        <f t="shared" si="49"/>
        <v>52.96</v>
      </c>
      <c r="Q800" t="str" cm="1">
        <f t="array" ref="Q800:R800">_xlfn.TEXTSPLIT(N800, "/")</f>
        <v>theater</v>
      </c>
      <c r="R800" t="str">
        <v>plays</v>
      </c>
      <c r="S800" s="10">
        <f t="shared" si="50"/>
        <v>41060.208333333336</v>
      </c>
      <c r="T800" s="10">
        <f t="shared" si="51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 s="13">
        <f t="shared" si="49"/>
        <v>60.02</v>
      </c>
      <c r="Q801" t="str" cm="1">
        <f t="array" ref="Q801:R801">_xlfn.TEXTSPLIT(N801, "/")</f>
        <v>theater</v>
      </c>
      <c r="R801" t="str">
        <v>plays</v>
      </c>
      <c r="S801" s="10">
        <f t="shared" si="50"/>
        <v>42399.25</v>
      </c>
      <c r="T801" s="10">
        <f t="shared" si="51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 s="13">
        <f t="shared" si="49"/>
        <v>1</v>
      </c>
      <c r="Q802" t="str" cm="1">
        <f t="array" ref="Q802:R802">_xlfn.TEXTSPLIT(N802, "/")</f>
        <v>music</v>
      </c>
      <c r="R802" t="str">
        <v>rock</v>
      </c>
      <c r="S802" s="10">
        <f t="shared" si="50"/>
        <v>42167.208333333328</v>
      </c>
      <c r="T802" s="10">
        <f t="shared" si="51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 s="13">
        <f t="shared" si="49"/>
        <v>44.03</v>
      </c>
      <c r="Q803" t="str" cm="1">
        <f t="array" ref="Q803:R803">_xlfn.TEXTSPLIT(N803, "/")</f>
        <v>photography</v>
      </c>
      <c r="R803" t="str">
        <v>photography books</v>
      </c>
      <c r="S803" s="10">
        <f t="shared" si="50"/>
        <v>43830.25</v>
      </c>
      <c r="T803" s="10">
        <f t="shared" si="51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 s="13">
        <f t="shared" si="49"/>
        <v>86.03</v>
      </c>
      <c r="Q804" t="str" cm="1">
        <f t="array" ref="Q804:R804">_xlfn.TEXTSPLIT(N804, "/")</f>
        <v>photography</v>
      </c>
      <c r="R804" t="str">
        <v>photography books</v>
      </c>
      <c r="S804" s="10">
        <f t="shared" si="50"/>
        <v>43650.208333333328</v>
      </c>
      <c r="T804" s="10">
        <f t="shared" si="51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 s="13">
        <f t="shared" si="49"/>
        <v>28.01</v>
      </c>
      <c r="Q805" t="str" cm="1">
        <f t="array" ref="Q805:R805">_xlfn.TEXTSPLIT(N805, "/")</f>
        <v>theater</v>
      </c>
      <c r="R805" t="str">
        <v>plays</v>
      </c>
      <c r="S805" s="10">
        <f t="shared" si="50"/>
        <v>43492.25</v>
      </c>
      <c r="T805" s="10">
        <f t="shared" si="51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 s="13">
        <f t="shared" si="49"/>
        <v>32.049999999999997</v>
      </c>
      <c r="Q806" t="str" cm="1">
        <f t="array" ref="Q806:R806">_xlfn.TEXTSPLIT(N806, "/")</f>
        <v>music</v>
      </c>
      <c r="R806" t="str">
        <v>rock</v>
      </c>
      <c r="S806" s="10">
        <f t="shared" si="50"/>
        <v>43102.25</v>
      </c>
      <c r="T806" s="10">
        <f t="shared" si="51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 s="13">
        <f t="shared" si="49"/>
        <v>73.61</v>
      </c>
      <c r="Q807" t="str" cm="1">
        <f t="array" ref="Q807:R807">_xlfn.TEXTSPLIT(N807, "/")</f>
        <v>film &amp; video</v>
      </c>
      <c r="R807" t="str">
        <v>documentary</v>
      </c>
      <c r="S807" s="10">
        <f t="shared" si="50"/>
        <v>41958.25</v>
      </c>
      <c r="T807" s="10">
        <f t="shared" si="51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 s="13">
        <f t="shared" si="49"/>
        <v>108.71</v>
      </c>
      <c r="Q808" t="str" cm="1">
        <f t="array" ref="Q808:R808">_xlfn.TEXTSPLIT(N808, "/")</f>
        <v>film &amp; video</v>
      </c>
      <c r="R808" t="str">
        <v>drama</v>
      </c>
      <c r="S808" s="10">
        <f t="shared" si="50"/>
        <v>40973.25</v>
      </c>
      <c r="T808" s="10">
        <f t="shared" si="51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 s="13">
        <f t="shared" si="49"/>
        <v>42.98</v>
      </c>
      <c r="Q809" t="str" cm="1">
        <f t="array" ref="Q809:R809">_xlfn.TEXTSPLIT(N809, "/")</f>
        <v>theater</v>
      </c>
      <c r="R809" t="str">
        <v>plays</v>
      </c>
      <c r="S809" s="10">
        <f t="shared" si="50"/>
        <v>43753.208333333328</v>
      </c>
      <c r="T809" s="10">
        <f t="shared" si="51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 s="13">
        <f t="shared" si="49"/>
        <v>83.32</v>
      </c>
      <c r="Q810" t="str" cm="1">
        <f t="array" ref="Q810:R810">_xlfn.TEXTSPLIT(N810, "/")</f>
        <v>food</v>
      </c>
      <c r="R810" t="str">
        <v>food trucks</v>
      </c>
      <c r="S810" s="10">
        <f t="shared" si="50"/>
        <v>42507.208333333328</v>
      </c>
      <c r="T810" s="10">
        <f t="shared" si="51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 s="13">
        <f t="shared" si="49"/>
        <v>42</v>
      </c>
      <c r="Q811" t="str" cm="1">
        <f t="array" ref="Q811:R811">_xlfn.TEXTSPLIT(N811, "/")</f>
        <v>film &amp; video</v>
      </c>
      <c r="R811" t="str">
        <v>documentary</v>
      </c>
      <c r="S811" s="10">
        <f t="shared" si="50"/>
        <v>41135.208333333336</v>
      </c>
      <c r="T811" s="10">
        <f t="shared" si="51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 s="13">
        <f t="shared" si="49"/>
        <v>55.93</v>
      </c>
      <c r="Q812" t="str" cm="1">
        <f t="array" ref="Q812:R812">_xlfn.TEXTSPLIT(N812, "/")</f>
        <v>theater</v>
      </c>
      <c r="R812" t="str">
        <v>plays</v>
      </c>
      <c r="S812" s="10">
        <f t="shared" si="50"/>
        <v>43067.25</v>
      </c>
      <c r="T812" s="10">
        <f t="shared" si="51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 s="13">
        <f t="shared" si="49"/>
        <v>105.04</v>
      </c>
      <c r="Q813" t="str" cm="1">
        <f t="array" ref="Q813:R813">_xlfn.TEXTSPLIT(N813, "/")</f>
        <v>games</v>
      </c>
      <c r="R813" t="str">
        <v>video games</v>
      </c>
      <c r="S813" s="10">
        <f t="shared" si="50"/>
        <v>42378.25</v>
      </c>
      <c r="T813" s="10">
        <f t="shared" si="51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 s="13">
        <f t="shared" si="49"/>
        <v>48</v>
      </c>
      <c r="Q814" t="str" cm="1">
        <f t="array" ref="Q814:R814">_xlfn.TEXTSPLIT(N814, "/")</f>
        <v>publishing</v>
      </c>
      <c r="R814" t="str">
        <v>nonfiction</v>
      </c>
      <c r="S814" s="10">
        <f t="shared" si="50"/>
        <v>43206.208333333328</v>
      </c>
      <c r="T814" s="10">
        <f t="shared" si="51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 s="13">
        <f t="shared" si="49"/>
        <v>112.66</v>
      </c>
      <c r="Q815" t="str" cm="1">
        <f t="array" ref="Q815:R815">_xlfn.TEXTSPLIT(N815, "/")</f>
        <v>games</v>
      </c>
      <c r="R815" t="str">
        <v>video games</v>
      </c>
      <c r="S815" s="10">
        <f t="shared" si="50"/>
        <v>41148.208333333336</v>
      </c>
      <c r="T815" s="10">
        <f t="shared" si="51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 s="13">
        <f t="shared" si="49"/>
        <v>81.94</v>
      </c>
      <c r="Q816" t="str" cm="1">
        <f t="array" ref="Q816:R816">_xlfn.TEXTSPLIT(N816, "/")</f>
        <v>music</v>
      </c>
      <c r="R816" t="str">
        <v>rock</v>
      </c>
      <c r="S816" s="10">
        <f t="shared" si="50"/>
        <v>42517.208333333328</v>
      </c>
      <c r="T816" s="10">
        <f t="shared" si="51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 s="13">
        <f t="shared" si="49"/>
        <v>64.05</v>
      </c>
      <c r="Q817" t="str" cm="1">
        <f t="array" ref="Q817:R817">_xlfn.TEXTSPLIT(N817, "/")</f>
        <v>music</v>
      </c>
      <c r="R817" t="str">
        <v>rock</v>
      </c>
      <c r="S817" s="10">
        <f t="shared" si="50"/>
        <v>43068.25</v>
      </c>
      <c r="T817" s="10">
        <f t="shared" si="51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 s="13">
        <f t="shared" si="49"/>
        <v>106.39</v>
      </c>
      <c r="Q818" t="str" cm="1">
        <f t="array" ref="Q818:R818">_xlfn.TEXTSPLIT(N818, "/")</f>
        <v>theater</v>
      </c>
      <c r="R818" t="str">
        <v>plays</v>
      </c>
      <c r="S818" s="10">
        <f t="shared" si="50"/>
        <v>41680.25</v>
      </c>
      <c r="T818" s="10">
        <f t="shared" si="51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 s="13">
        <f t="shared" si="49"/>
        <v>76.010000000000005</v>
      </c>
      <c r="Q819" t="str" cm="1">
        <f t="array" ref="Q819:R819">_xlfn.TEXTSPLIT(N819, "/")</f>
        <v>publishing</v>
      </c>
      <c r="R819" t="str">
        <v>nonfiction</v>
      </c>
      <c r="S819" s="10">
        <f t="shared" si="50"/>
        <v>43589.208333333328</v>
      </c>
      <c r="T819" s="10">
        <f t="shared" si="51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 s="13">
        <f t="shared" si="49"/>
        <v>111.07</v>
      </c>
      <c r="Q820" t="str" cm="1">
        <f t="array" ref="Q820:R820">_xlfn.TEXTSPLIT(N820, "/")</f>
        <v>theater</v>
      </c>
      <c r="R820" t="str">
        <v>plays</v>
      </c>
      <c r="S820" s="10">
        <f t="shared" si="50"/>
        <v>43486.25</v>
      </c>
      <c r="T820" s="10">
        <f t="shared" si="51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 s="13">
        <f t="shared" si="49"/>
        <v>95.94</v>
      </c>
      <c r="Q821" t="str" cm="1">
        <f t="array" ref="Q821:R821">_xlfn.TEXTSPLIT(N821, "/")</f>
        <v>games</v>
      </c>
      <c r="R821" t="str">
        <v>video games</v>
      </c>
      <c r="S821" s="10">
        <f t="shared" si="50"/>
        <v>41237.25</v>
      </c>
      <c r="T821" s="10">
        <f t="shared" si="51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 s="13">
        <f t="shared" si="49"/>
        <v>43.04</v>
      </c>
      <c r="Q822" t="str" cm="1">
        <f t="array" ref="Q822:R822">_xlfn.TEXTSPLIT(N822, "/")</f>
        <v>music</v>
      </c>
      <c r="R822" t="str">
        <v>rock</v>
      </c>
      <c r="S822" s="10">
        <f t="shared" si="50"/>
        <v>43310.208333333328</v>
      </c>
      <c r="T822" s="10">
        <f t="shared" si="51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 s="13">
        <f t="shared" si="49"/>
        <v>67.97</v>
      </c>
      <c r="Q823" t="str" cm="1">
        <f t="array" ref="Q823:R823">_xlfn.TEXTSPLIT(N823, "/")</f>
        <v>film &amp; video</v>
      </c>
      <c r="R823" t="str">
        <v>documentary</v>
      </c>
      <c r="S823" s="10">
        <f t="shared" si="50"/>
        <v>42794.25</v>
      </c>
      <c r="T823" s="10">
        <f t="shared" si="51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 s="13">
        <f t="shared" si="49"/>
        <v>89.99</v>
      </c>
      <c r="Q824" t="str" cm="1">
        <f t="array" ref="Q824:R824">_xlfn.TEXTSPLIT(N824, "/")</f>
        <v>music</v>
      </c>
      <c r="R824" t="str">
        <v>rock</v>
      </c>
      <c r="S824" s="10">
        <f t="shared" si="50"/>
        <v>41698.25</v>
      </c>
      <c r="T824" s="10">
        <f t="shared" si="51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 s="13">
        <f t="shared" si="49"/>
        <v>58.1</v>
      </c>
      <c r="Q825" t="str" cm="1">
        <f t="array" ref="Q825:R825">_xlfn.TEXTSPLIT(N825, "/")</f>
        <v>music</v>
      </c>
      <c r="R825" t="str">
        <v>rock</v>
      </c>
      <c r="S825" s="10">
        <f t="shared" si="50"/>
        <v>41892.208333333336</v>
      </c>
      <c r="T825" s="10">
        <f t="shared" si="51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 s="13">
        <f t="shared" si="49"/>
        <v>84</v>
      </c>
      <c r="Q826" t="str" cm="1">
        <f t="array" ref="Q826:R826">_xlfn.TEXTSPLIT(N826, "/")</f>
        <v>publishing</v>
      </c>
      <c r="R826" t="str">
        <v>nonfiction</v>
      </c>
      <c r="S826" s="10">
        <f t="shared" si="50"/>
        <v>40348.208333333336</v>
      </c>
      <c r="T826" s="10">
        <f t="shared" si="51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 s="13">
        <f t="shared" si="49"/>
        <v>88.85</v>
      </c>
      <c r="Q827" t="str" cm="1">
        <f t="array" ref="Q827:R827">_xlfn.TEXTSPLIT(N827, "/")</f>
        <v>film &amp; video</v>
      </c>
      <c r="R827" t="str">
        <v>shorts</v>
      </c>
      <c r="S827" s="10">
        <f t="shared" si="50"/>
        <v>42941.208333333328</v>
      </c>
      <c r="T827" s="10">
        <f t="shared" si="51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 s="13">
        <f t="shared" si="49"/>
        <v>65.959999999999994</v>
      </c>
      <c r="Q828" t="str" cm="1">
        <f t="array" ref="Q828:R828">_xlfn.TEXTSPLIT(N828, "/")</f>
        <v>theater</v>
      </c>
      <c r="R828" t="str">
        <v>plays</v>
      </c>
      <c r="S828" s="10">
        <f t="shared" si="50"/>
        <v>40525.25</v>
      </c>
      <c r="T828" s="10">
        <f t="shared" si="51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 s="13">
        <f t="shared" si="49"/>
        <v>74.8</v>
      </c>
      <c r="Q829" t="str" cm="1">
        <f t="array" ref="Q829:R829">_xlfn.TEXTSPLIT(N829, "/")</f>
        <v>film &amp; video</v>
      </c>
      <c r="R829" t="str">
        <v>drama</v>
      </c>
      <c r="S829" s="10">
        <f t="shared" si="50"/>
        <v>40666.208333333336</v>
      </c>
      <c r="T829" s="10">
        <f t="shared" si="51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 s="13">
        <f t="shared" si="49"/>
        <v>69.989999999999995</v>
      </c>
      <c r="Q830" t="str" cm="1">
        <f t="array" ref="Q830:R830">_xlfn.TEXTSPLIT(N830, "/")</f>
        <v>theater</v>
      </c>
      <c r="R830" t="str">
        <v>plays</v>
      </c>
      <c r="S830" s="10">
        <f t="shared" si="50"/>
        <v>43340.208333333328</v>
      </c>
      <c r="T830" s="10">
        <f t="shared" si="51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 s="13">
        <f t="shared" si="49"/>
        <v>32.01</v>
      </c>
      <c r="Q831" t="str" cm="1">
        <f t="array" ref="Q831:R831">_xlfn.TEXTSPLIT(N831, "/")</f>
        <v>theater</v>
      </c>
      <c r="R831" t="str">
        <v>plays</v>
      </c>
      <c r="S831" s="10">
        <f t="shared" si="50"/>
        <v>42164.208333333328</v>
      </c>
      <c r="T831" s="10">
        <f t="shared" si="51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 s="13">
        <f t="shared" si="49"/>
        <v>64.73</v>
      </c>
      <c r="Q832" t="str" cm="1">
        <f t="array" ref="Q832:R832">_xlfn.TEXTSPLIT(N832, "/")</f>
        <v>theater</v>
      </c>
      <c r="R832" t="str">
        <v>plays</v>
      </c>
      <c r="S832" s="10">
        <f t="shared" si="50"/>
        <v>43103.25</v>
      </c>
      <c r="T832" s="10">
        <f t="shared" si="51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 s="13">
        <f t="shared" si="49"/>
        <v>25</v>
      </c>
      <c r="Q833" t="str" cm="1">
        <f t="array" ref="Q833:R833">_xlfn.TEXTSPLIT(N833, "/")</f>
        <v>photography</v>
      </c>
      <c r="R833" t="str">
        <v>photography books</v>
      </c>
      <c r="S833" s="10">
        <f t="shared" si="50"/>
        <v>40994.208333333336</v>
      </c>
      <c r="T833" s="10">
        <f t="shared" si="51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 s="13">
        <f t="shared" si="49"/>
        <v>104.98</v>
      </c>
      <c r="Q834" t="str" cm="1">
        <f t="array" ref="Q834:R834">_xlfn.TEXTSPLIT(N834, "/")</f>
        <v>publishing</v>
      </c>
      <c r="R834" t="str">
        <v>translations</v>
      </c>
      <c r="S834" s="10">
        <f t="shared" si="50"/>
        <v>42299.208333333328</v>
      </c>
      <c r="T834" s="10">
        <f t="shared" si="51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 s="13">
        <f t="shared" ref="P835:P898" si="53">IF(E835=0,"0",ROUND(E835/G835,2))</f>
        <v>64.989999999999995</v>
      </c>
      <c r="Q835" t="str" cm="1">
        <f t="array" ref="Q835:R835">_xlfn.TEXTSPLIT(N835, "/")</f>
        <v>publishing</v>
      </c>
      <c r="R835" t="str">
        <v>translations</v>
      </c>
      <c r="S835" s="10">
        <f t="shared" ref="S835:S898" si="54">(((J835/60)/60)/24)+DATE(1970,1,1)</f>
        <v>40588.25</v>
      </c>
      <c r="T835" s="10">
        <f t="shared" ref="T835:T898" si="55">(((K835/60)/60)/24)+DATE(1970,1,1)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 s="13">
        <f t="shared" si="53"/>
        <v>94.35</v>
      </c>
      <c r="Q836" t="str" cm="1">
        <f t="array" ref="Q836:R836">_xlfn.TEXTSPLIT(N836, "/")</f>
        <v>theater</v>
      </c>
      <c r="R836" t="str">
        <v>plays</v>
      </c>
      <c r="S836" s="10">
        <f t="shared" si="54"/>
        <v>41448.208333333336</v>
      </c>
      <c r="T836" s="10">
        <f t="shared" si="55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 s="13">
        <f t="shared" si="53"/>
        <v>44</v>
      </c>
      <c r="Q837" t="str" cm="1">
        <f t="array" ref="Q837:R837">_xlfn.TEXTSPLIT(N837, "/")</f>
        <v>technology</v>
      </c>
      <c r="R837" t="str">
        <v>web</v>
      </c>
      <c r="S837" s="10">
        <f t="shared" si="54"/>
        <v>42063.25</v>
      </c>
      <c r="T837" s="10">
        <f t="shared" si="55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 s="13">
        <f t="shared" si="53"/>
        <v>64.739999999999995</v>
      </c>
      <c r="Q838" t="str" cm="1">
        <f t="array" ref="Q838:R838">_xlfn.TEXTSPLIT(N838, "/")</f>
        <v>music</v>
      </c>
      <c r="R838" t="str">
        <v>indie rock</v>
      </c>
      <c r="S838" s="10">
        <f t="shared" si="54"/>
        <v>40214.25</v>
      </c>
      <c r="T838" s="10">
        <f t="shared" si="55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 s="13">
        <f t="shared" si="53"/>
        <v>84.01</v>
      </c>
      <c r="Q839" t="str" cm="1">
        <f t="array" ref="Q839:R839">_xlfn.TEXTSPLIT(N839, "/")</f>
        <v>music</v>
      </c>
      <c r="R839" t="str">
        <v>jazz</v>
      </c>
      <c r="S839" s="10">
        <f t="shared" si="54"/>
        <v>40629.208333333336</v>
      </c>
      <c r="T839" s="10">
        <f t="shared" si="55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 s="13">
        <f t="shared" si="53"/>
        <v>34.06</v>
      </c>
      <c r="Q840" t="str" cm="1">
        <f t="array" ref="Q840:R840">_xlfn.TEXTSPLIT(N840, "/")</f>
        <v>theater</v>
      </c>
      <c r="R840" t="str">
        <v>plays</v>
      </c>
      <c r="S840" s="10">
        <f t="shared" si="54"/>
        <v>43370.208333333328</v>
      </c>
      <c r="T840" s="10">
        <f t="shared" si="55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 s="13">
        <f t="shared" si="53"/>
        <v>93.27</v>
      </c>
      <c r="Q841" t="str" cm="1">
        <f t="array" ref="Q841:R841">_xlfn.TEXTSPLIT(N841, "/")</f>
        <v>film &amp; video</v>
      </c>
      <c r="R841" t="str">
        <v>documentary</v>
      </c>
      <c r="S841" s="10">
        <f t="shared" si="54"/>
        <v>41715.208333333336</v>
      </c>
      <c r="T841" s="10">
        <f t="shared" si="55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 s="13">
        <f t="shared" si="53"/>
        <v>33</v>
      </c>
      <c r="Q842" t="str" cm="1">
        <f t="array" ref="Q842:R842">_xlfn.TEXTSPLIT(N842, "/")</f>
        <v>theater</v>
      </c>
      <c r="R842" t="str">
        <v>plays</v>
      </c>
      <c r="S842" s="10">
        <f t="shared" si="54"/>
        <v>41836.208333333336</v>
      </c>
      <c r="T842" s="10">
        <f t="shared" si="55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 s="13">
        <f t="shared" si="53"/>
        <v>83.81</v>
      </c>
      <c r="Q843" t="str" cm="1">
        <f t="array" ref="Q843:R843">_xlfn.TEXTSPLIT(N843, "/")</f>
        <v>technology</v>
      </c>
      <c r="R843" t="str">
        <v>web</v>
      </c>
      <c r="S843" s="10">
        <f t="shared" si="54"/>
        <v>42419.25</v>
      </c>
      <c r="T843" s="10">
        <f t="shared" si="55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 s="13">
        <f t="shared" si="53"/>
        <v>63.99</v>
      </c>
      <c r="Q844" t="str" cm="1">
        <f t="array" ref="Q844:R844">_xlfn.TEXTSPLIT(N844, "/")</f>
        <v>technology</v>
      </c>
      <c r="R844" t="str">
        <v>wearables</v>
      </c>
      <c r="S844" s="10">
        <f t="shared" si="54"/>
        <v>43266.208333333328</v>
      </c>
      <c r="T844" s="10">
        <f t="shared" si="55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 s="13">
        <f t="shared" si="53"/>
        <v>81.91</v>
      </c>
      <c r="Q845" t="str" cm="1">
        <f t="array" ref="Q845:R845">_xlfn.TEXTSPLIT(N845, "/")</f>
        <v>photography</v>
      </c>
      <c r="R845" t="str">
        <v>photography books</v>
      </c>
      <c r="S845" s="10">
        <f t="shared" si="54"/>
        <v>43338.208333333328</v>
      </c>
      <c r="T845" s="10">
        <f t="shared" si="55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 s="13">
        <f t="shared" si="53"/>
        <v>93.05</v>
      </c>
      <c r="Q846" t="str" cm="1">
        <f t="array" ref="Q846:R846">_xlfn.TEXTSPLIT(N846, "/")</f>
        <v>film &amp; video</v>
      </c>
      <c r="R846" t="str">
        <v>documentary</v>
      </c>
      <c r="S846" s="10">
        <f t="shared" si="54"/>
        <v>40930.25</v>
      </c>
      <c r="T846" s="10">
        <f t="shared" si="55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 s="13">
        <f t="shared" si="53"/>
        <v>101.98</v>
      </c>
      <c r="Q847" t="str" cm="1">
        <f t="array" ref="Q847:R847">_xlfn.TEXTSPLIT(N847, "/")</f>
        <v>technology</v>
      </c>
      <c r="R847" t="str">
        <v>web</v>
      </c>
      <c r="S847" s="10">
        <f t="shared" si="54"/>
        <v>43235.208333333328</v>
      </c>
      <c r="T847" s="10">
        <f t="shared" si="55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 s="13">
        <f t="shared" si="53"/>
        <v>105.94</v>
      </c>
      <c r="Q848" t="str" cm="1">
        <f t="array" ref="Q848:R848">_xlfn.TEXTSPLIT(N848, "/")</f>
        <v>technology</v>
      </c>
      <c r="R848" t="str">
        <v>web</v>
      </c>
      <c r="S848" s="10">
        <f t="shared" si="54"/>
        <v>43302.208333333328</v>
      </c>
      <c r="T848" s="10">
        <f t="shared" si="55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 s="13">
        <f t="shared" si="53"/>
        <v>101.58</v>
      </c>
      <c r="Q849" t="str" cm="1">
        <f t="array" ref="Q849:R849">_xlfn.TEXTSPLIT(N849, "/")</f>
        <v>food</v>
      </c>
      <c r="R849" t="str">
        <v>food trucks</v>
      </c>
      <c r="S849" s="10">
        <f t="shared" si="54"/>
        <v>43107.25</v>
      </c>
      <c r="T849" s="10">
        <f t="shared" si="55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 s="13">
        <f t="shared" si="53"/>
        <v>62.97</v>
      </c>
      <c r="Q850" t="str" cm="1">
        <f t="array" ref="Q850:R850">_xlfn.TEXTSPLIT(N850, "/")</f>
        <v>film &amp; video</v>
      </c>
      <c r="R850" t="str">
        <v>drama</v>
      </c>
      <c r="S850" s="10">
        <f t="shared" si="54"/>
        <v>40341.208333333336</v>
      </c>
      <c r="T850" s="10">
        <f t="shared" si="55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 s="13">
        <f t="shared" si="53"/>
        <v>29.05</v>
      </c>
      <c r="Q851" t="str" cm="1">
        <f t="array" ref="Q851:R851">_xlfn.TEXTSPLIT(N851, "/")</f>
        <v>music</v>
      </c>
      <c r="R851" t="str">
        <v>indie rock</v>
      </c>
      <c r="S851" s="10">
        <f t="shared" si="54"/>
        <v>40948.25</v>
      </c>
      <c r="T851" s="10">
        <f t="shared" si="55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 s="13">
        <f t="shared" si="53"/>
        <v>1</v>
      </c>
      <c r="Q852" t="str" cm="1">
        <f t="array" ref="Q852:R852">_xlfn.TEXTSPLIT(N852, "/")</f>
        <v>music</v>
      </c>
      <c r="R852" t="str">
        <v>rock</v>
      </c>
      <c r="S852" s="10">
        <f t="shared" si="54"/>
        <v>40866.25</v>
      </c>
      <c r="T852" s="10">
        <f t="shared" si="55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 s="13">
        <f t="shared" si="53"/>
        <v>77.930000000000007</v>
      </c>
      <c r="Q853" t="str" cm="1">
        <f t="array" ref="Q853:R853">_xlfn.TEXTSPLIT(N853, "/")</f>
        <v>music</v>
      </c>
      <c r="R853" t="str">
        <v>electric music</v>
      </c>
      <c r="S853" s="10">
        <f t="shared" si="54"/>
        <v>41031.208333333336</v>
      </c>
      <c r="T853" s="10">
        <f t="shared" si="55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 s="13">
        <f t="shared" si="53"/>
        <v>80.81</v>
      </c>
      <c r="Q854" t="str" cm="1">
        <f t="array" ref="Q854:R854">_xlfn.TEXTSPLIT(N854, "/")</f>
        <v>games</v>
      </c>
      <c r="R854" t="str">
        <v>video games</v>
      </c>
      <c r="S854" s="10">
        <f t="shared" si="54"/>
        <v>40740.208333333336</v>
      </c>
      <c r="T854" s="10">
        <f t="shared" si="55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 s="13">
        <f t="shared" si="53"/>
        <v>76.010000000000005</v>
      </c>
      <c r="Q855" t="str" cm="1">
        <f t="array" ref="Q855:R855">_xlfn.TEXTSPLIT(N855, "/")</f>
        <v>music</v>
      </c>
      <c r="R855" t="str">
        <v>indie rock</v>
      </c>
      <c r="S855" s="10">
        <f t="shared" si="54"/>
        <v>40714.208333333336</v>
      </c>
      <c r="T855" s="10">
        <f t="shared" si="55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 s="13">
        <f t="shared" si="53"/>
        <v>72.989999999999995</v>
      </c>
      <c r="Q856" t="str" cm="1">
        <f t="array" ref="Q856:R856">_xlfn.TEXTSPLIT(N856, "/")</f>
        <v>publishing</v>
      </c>
      <c r="R856" t="str">
        <v>fiction</v>
      </c>
      <c r="S856" s="10">
        <f t="shared" si="54"/>
        <v>43787.25</v>
      </c>
      <c r="T856" s="10">
        <f t="shared" si="55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 s="13">
        <f t="shared" si="53"/>
        <v>53</v>
      </c>
      <c r="Q857" t="str" cm="1">
        <f t="array" ref="Q857:R857">_xlfn.TEXTSPLIT(N857, "/")</f>
        <v>theater</v>
      </c>
      <c r="R857" t="str">
        <v>plays</v>
      </c>
      <c r="S857" s="10">
        <f t="shared" si="54"/>
        <v>40712.208333333336</v>
      </c>
      <c r="T857" s="10">
        <f t="shared" si="55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 s="13">
        <f t="shared" si="53"/>
        <v>54.16</v>
      </c>
      <c r="Q858" t="str" cm="1">
        <f t="array" ref="Q858:R858">_xlfn.TEXTSPLIT(N858, "/")</f>
        <v>food</v>
      </c>
      <c r="R858" t="str">
        <v>food trucks</v>
      </c>
      <c r="S858" s="10">
        <f t="shared" si="54"/>
        <v>41023.208333333336</v>
      </c>
      <c r="T858" s="10">
        <f t="shared" si="55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 s="13">
        <f t="shared" si="53"/>
        <v>32.950000000000003</v>
      </c>
      <c r="Q859" t="str" cm="1">
        <f t="array" ref="Q859:R859">_xlfn.TEXTSPLIT(N859, "/")</f>
        <v>film &amp; video</v>
      </c>
      <c r="R859" t="str">
        <v>shorts</v>
      </c>
      <c r="S859" s="10">
        <f t="shared" si="54"/>
        <v>40944.25</v>
      </c>
      <c r="T859" s="10">
        <f t="shared" si="55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 s="13">
        <f t="shared" si="53"/>
        <v>79.37</v>
      </c>
      <c r="Q860" t="str" cm="1">
        <f t="array" ref="Q860:R860">_xlfn.TEXTSPLIT(N860, "/")</f>
        <v>food</v>
      </c>
      <c r="R860" t="str">
        <v>food trucks</v>
      </c>
      <c r="S860" s="10">
        <f t="shared" si="54"/>
        <v>43211.208333333328</v>
      </c>
      <c r="T860" s="10">
        <f t="shared" si="55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 s="13">
        <f t="shared" si="53"/>
        <v>41.17</v>
      </c>
      <c r="Q861" t="str" cm="1">
        <f t="array" ref="Q861:R861">_xlfn.TEXTSPLIT(N861, "/")</f>
        <v>theater</v>
      </c>
      <c r="R861" t="str">
        <v>plays</v>
      </c>
      <c r="S861" s="10">
        <f t="shared" si="54"/>
        <v>41334.25</v>
      </c>
      <c r="T861" s="10">
        <f t="shared" si="55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 s="13">
        <f t="shared" si="53"/>
        <v>77.430000000000007</v>
      </c>
      <c r="Q862" t="str" cm="1">
        <f t="array" ref="Q862:R862">_xlfn.TEXTSPLIT(N862, "/")</f>
        <v>technology</v>
      </c>
      <c r="R862" t="str">
        <v>wearables</v>
      </c>
      <c r="S862" s="10">
        <f t="shared" si="54"/>
        <v>43515.25</v>
      </c>
      <c r="T862" s="10">
        <f t="shared" si="55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 s="13">
        <f t="shared" si="53"/>
        <v>57.16</v>
      </c>
      <c r="Q863" t="str" cm="1">
        <f t="array" ref="Q863:R863">_xlfn.TEXTSPLIT(N863, "/")</f>
        <v>theater</v>
      </c>
      <c r="R863" t="str">
        <v>plays</v>
      </c>
      <c r="S863" s="10">
        <f t="shared" si="54"/>
        <v>40258.208333333336</v>
      </c>
      <c r="T863" s="10">
        <f t="shared" si="55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 s="13">
        <f t="shared" si="53"/>
        <v>77.180000000000007</v>
      </c>
      <c r="Q864" t="str" cm="1">
        <f t="array" ref="Q864:R864">_xlfn.TEXTSPLIT(N864, "/")</f>
        <v>theater</v>
      </c>
      <c r="R864" t="str">
        <v>plays</v>
      </c>
      <c r="S864" s="10">
        <f t="shared" si="54"/>
        <v>40756.208333333336</v>
      </c>
      <c r="T864" s="10">
        <f t="shared" si="55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 s="13">
        <f t="shared" si="53"/>
        <v>24.95</v>
      </c>
      <c r="Q865" t="str" cm="1">
        <f t="array" ref="Q865:R865">_xlfn.TEXTSPLIT(N865, "/")</f>
        <v>film &amp; video</v>
      </c>
      <c r="R865" t="str">
        <v>television</v>
      </c>
      <c r="S865" s="10">
        <f t="shared" si="54"/>
        <v>42172.208333333328</v>
      </c>
      <c r="T865" s="10">
        <f t="shared" si="55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 s="13">
        <f t="shared" si="53"/>
        <v>97.18</v>
      </c>
      <c r="Q866" t="str" cm="1">
        <f t="array" ref="Q866:R866">_xlfn.TEXTSPLIT(N866, "/")</f>
        <v>film &amp; video</v>
      </c>
      <c r="R866" t="str">
        <v>shorts</v>
      </c>
      <c r="S866" s="10">
        <f t="shared" si="54"/>
        <v>42601.208333333328</v>
      </c>
      <c r="T866" s="10">
        <f t="shared" si="55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 s="13">
        <f t="shared" si="53"/>
        <v>46</v>
      </c>
      <c r="Q867" t="str" cm="1">
        <f t="array" ref="Q867:R867">_xlfn.TEXTSPLIT(N867, "/")</f>
        <v>theater</v>
      </c>
      <c r="R867" t="str">
        <v>plays</v>
      </c>
      <c r="S867" s="10">
        <f t="shared" si="54"/>
        <v>41897.208333333336</v>
      </c>
      <c r="T867" s="10">
        <f t="shared" si="55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 s="13">
        <f t="shared" si="53"/>
        <v>88.02</v>
      </c>
      <c r="Q868" t="str" cm="1">
        <f t="array" ref="Q868:R868">_xlfn.TEXTSPLIT(N868, "/")</f>
        <v>photography</v>
      </c>
      <c r="R868" t="str">
        <v>photography books</v>
      </c>
      <c r="S868" s="10">
        <f t="shared" si="54"/>
        <v>40671.208333333336</v>
      </c>
      <c r="T868" s="10">
        <f t="shared" si="55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 s="13">
        <f t="shared" si="53"/>
        <v>25.99</v>
      </c>
      <c r="Q869" t="str" cm="1">
        <f t="array" ref="Q869:R869">_xlfn.TEXTSPLIT(N869, "/")</f>
        <v>food</v>
      </c>
      <c r="R869" t="str">
        <v>food trucks</v>
      </c>
      <c r="S869" s="10">
        <f t="shared" si="54"/>
        <v>43382.208333333328</v>
      </c>
      <c r="T869" s="10">
        <f t="shared" si="55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 s="13">
        <f t="shared" si="53"/>
        <v>102.69</v>
      </c>
      <c r="Q870" t="str" cm="1">
        <f t="array" ref="Q870:R870">_xlfn.TEXTSPLIT(N870, "/")</f>
        <v>theater</v>
      </c>
      <c r="R870" t="str">
        <v>plays</v>
      </c>
      <c r="S870" s="10">
        <f t="shared" si="54"/>
        <v>41559.208333333336</v>
      </c>
      <c r="T870" s="10">
        <f t="shared" si="55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 s="13">
        <f t="shared" si="53"/>
        <v>72.959999999999994</v>
      </c>
      <c r="Q871" t="str" cm="1">
        <f t="array" ref="Q871:R871">_xlfn.TEXTSPLIT(N871, "/")</f>
        <v>film &amp; video</v>
      </c>
      <c r="R871" t="str">
        <v>drama</v>
      </c>
      <c r="S871" s="10">
        <f t="shared" si="54"/>
        <v>40350.208333333336</v>
      </c>
      <c r="T871" s="10">
        <f t="shared" si="55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 s="13">
        <f t="shared" si="53"/>
        <v>57.19</v>
      </c>
      <c r="Q872" t="str" cm="1">
        <f t="array" ref="Q872:R872">_xlfn.TEXTSPLIT(N872, "/")</f>
        <v>theater</v>
      </c>
      <c r="R872" t="str">
        <v>plays</v>
      </c>
      <c r="S872" s="10">
        <f t="shared" si="54"/>
        <v>42240.208333333328</v>
      </c>
      <c r="T872" s="10">
        <f t="shared" si="55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 s="13">
        <f t="shared" si="53"/>
        <v>84.01</v>
      </c>
      <c r="Q873" t="str" cm="1">
        <f t="array" ref="Q873:R873">_xlfn.TEXTSPLIT(N873, "/")</f>
        <v>theater</v>
      </c>
      <c r="R873" t="str">
        <v>plays</v>
      </c>
      <c r="S873" s="10">
        <f t="shared" si="54"/>
        <v>43040.208333333328</v>
      </c>
      <c r="T873" s="10">
        <f t="shared" si="55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 s="13">
        <f t="shared" si="53"/>
        <v>98.67</v>
      </c>
      <c r="Q874" t="str" cm="1">
        <f t="array" ref="Q874:R874">_xlfn.TEXTSPLIT(N874, "/")</f>
        <v>film &amp; video</v>
      </c>
      <c r="R874" t="str">
        <v>science fiction</v>
      </c>
      <c r="S874" s="10">
        <f t="shared" si="54"/>
        <v>43346.208333333328</v>
      </c>
      <c r="T874" s="10">
        <f t="shared" si="55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 s="13">
        <f t="shared" si="53"/>
        <v>42.01</v>
      </c>
      <c r="Q875" t="str" cm="1">
        <f t="array" ref="Q875:R875">_xlfn.TEXTSPLIT(N875, "/")</f>
        <v>photography</v>
      </c>
      <c r="R875" t="str">
        <v>photography books</v>
      </c>
      <c r="S875" s="10">
        <f t="shared" si="54"/>
        <v>41647.25</v>
      </c>
      <c r="T875" s="10">
        <f t="shared" si="55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 s="13">
        <f t="shared" si="53"/>
        <v>32</v>
      </c>
      <c r="Q876" t="str" cm="1">
        <f t="array" ref="Q876:R876">_xlfn.TEXTSPLIT(N876, "/")</f>
        <v>photography</v>
      </c>
      <c r="R876" t="str">
        <v>photography books</v>
      </c>
      <c r="S876" s="10">
        <f t="shared" si="54"/>
        <v>40291.208333333336</v>
      </c>
      <c r="T876" s="10">
        <f t="shared" si="55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 s="13">
        <f t="shared" si="53"/>
        <v>81.569999999999993</v>
      </c>
      <c r="Q877" t="str" cm="1">
        <f t="array" ref="Q877:R877">_xlfn.TEXTSPLIT(N877, "/")</f>
        <v>music</v>
      </c>
      <c r="R877" t="str">
        <v>rock</v>
      </c>
      <c r="S877" s="10">
        <f t="shared" si="54"/>
        <v>40556.25</v>
      </c>
      <c r="T877" s="10">
        <f t="shared" si="55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 s="13">
        <f t="shared" si="53"/>
        <v>37.04</v>
      </c>
      <c r="Q878" t="str" cm="1">
        <f t="array" ref="Q878:R878">_xlfn.TEXTSPLIT(N878, "/")</f>
        <v>photography</v>
      </c>
      <c r="R878" t="str">
        <v>photography books</v>
      </c>
      <c r="S878" s="10">
        <f t="shared" si="54"/>
        <v>43624.208333333328</v>
      </c>
      <c r="T878" s="10">
        <f t="shared" si="55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 s="13">
        <f t="shared" si="53"/>
        <v>103.03</v>
      </c>
      <c r="Q879" t="str" cm="1">
        <f t="array" ref="Q879:R879">_xlfn.TEXTSPLIT(N879, "/")</f>
        <v>food</v>
      </c>
      <c r="R879" t="str">
        <v>food trucks</v>
      </c>
      <c r="S879" s="10">
        <f t="shared" si="54"/>
        <v>42577.208333333328</v>
      </c>
      <c r="T879" s="10">
        <f t="shared" si="55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 s="13">
        <f t="shared" si="53"/>
        <v>84.33</v>
      </c>
      <c r="Q880" t="str" cm="1">
        <f t="array" ref="Q880:R880">_xlfn.TEXTSPLIT(N880, "/")</f>
        <v>music</v>
      </c>
      <c r="R880" t="str">
        <v>metal</v>
      </c>
      <c r="S880" s="10">
        <f t="shared" si="54"/>
        <v>43845.25</v>
      </c>
      <c r="T880" s="10">
        <f t="shared" si="55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 s="13">
        <f t="shared" si="53"/>
        <v>102.6</v>
      </c>
      <c r="Q881" t="str" cm="1">
        <f t="array" ref="Q881:R881">_xlfn.TEXTSPLIT(N881, "/")</f>
        <v>publishing</v>
      </c>
      <c r="R881" t="str">
        <v>nonfiction</v>
      </c>
      <c r="S881" s="10">
        <f t="shared" si="54"/>
        <v>42788.25</v>
      </c>
      <c r="T881" s="10">
        <f t="shared" si="55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 s="13">
        <f t="shared" si="53"/>
        <v>79.989999999999995</v>
      </c>
      <c r="Q882" t="str" cm="1">
        <f t="array" ref="Q882:R882">_xlfn.TEXTSPLIT(N882, "/")</f>
        <v>music</v>
      </c>
      <c r="R882" t="str">
        <v>electric music</v>
      </c>
      <c r="S882" s="10">
        <f t="shared" si="54"/>
        <v>43667.208333333328</v>
      </c>
      <c r="T882" s="10">
        <f t="shared" si="55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 s="13">
        <f t="shared" si="53"/>
        <v>70.06</v>
      </c>
      <c r="Q883" t="str" cm="1">
        <f t="array" ref="Q883:R883">_xlfn.TEXTSPLIT(N883, "/")</f>
        <v>theater</v>
      </c>
      <c r="R883" t="str">
        <v>plays</v>
      </c>
      <c r="S883" s="10">
        <f t="shared" si="54"/>
        <v>42194.208333333328</v>
      </c>
      <c r="T883" s="10">
        <f t="shared" si="55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 s="13">
        <f t="shared" si="53"/>
        <v>37</v>
      </c>
      <c r="Q884" t="str" cm="1">
        <f t="array" ref="Q884:R884">_xlfn.TEXTSPLIT(N884, "/")</f>
        <v>theater</v>
      </c>
      <c r="R884" t="str">
        <v>plays</v>
      </c>
      <c r="S884" s="10">
        <f t="shared" si="54"/>
        <v>42025.25</v>
      </c>
      <c r="T884" s="10">
        <f t="shared" si="55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 s="13">
        <f t="shared" si="53"/>
        <v>41.91</v>
      </c>
      <c r="Q885" t="str" cm="1">
        <f t="array" ref="Q885:R885">_xlfn.TEXTSPLIT(N885, "/")</f>
        <v>film &amp; video</v>
      </c>
      <c r="R885" t="str">
        <v>shorts</v>
      </c>
      <c r="S885" s="10">
        <f t="shared" si="54"/>
        <v>40323.208333333336</v>
      </c>
      <c r="T885" s="10">
        <f t="shared" si="55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 s="13">
        <f t="shared" si="53"/>
        <v>57.99</v>
      </c>
      <c r="Q886" t="str" cm="1">
        <f t="array" ref="Q886:R886">_xlfn.TEXTSPLIT(N886, "/")</f>
        <v>theater</v>
      </c>
      <c r="R886" t="str">
        <v>plays</v>
      </c>
      <c r="S886" s="10">
        <f t="shared" si="54"/>
        <v>41763.208333333336</v>
      </c>
      <c r="T886" s="10">
        <f t="shared" si="55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 s="13">
        <f t="shared" si="53"/>
        <v>40.94</v>
      </c>
      <c r="Q887" t="str" cm="1">
        <f t="array" ref="Q887:R887">_xlfn.TEXTSPLIT(N887, "/")</f>
        <v>theater</v>
      </c>
      <c r="R887" t="str">
        <v>plays</v>
      </c>
      <c r="S887" s="10">
        <f t="shared" si="54"/>
        <v>40335.208333333336</v>
      </c>
      <c r="T887" s="10">
        <f t="shared" si="55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 s="13">
        <f t="shared" si="53"/>
        <v>70</v>
      </c>
      <c r="Q888" t="str" cm="1">
        <f t="array" ref="Q888:R888">_xlfn.TEXTSPLIT(N888, "/")</f>
        <v>music</v>
      </c>
      <c r="R888" t="str">
        <v>indie rock</v>
      </c>
      <c r="S888" s="10">
        <f t="shared" si="54"/>
        <v>40416.208333333336</v>
      </c>
      <c r="T888" s="10">
        <f t="shared" si="55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 s="13">
        <f t="shared" si="53"/>
        <v>73.84</v>
      </c>
      <c r="Q889" t="str" cm="1">
        <f t="array" ref="Q889:R889">_xlfn.TEXTSPLIT(N889, "/")</f>
        <v>theater</v>
      </c>
      <c r="R889" t="str">
        <v>plays</v>
      </c>
      <c r="S889" s="10">
        <f t="shared" si="54"/>
        <v>42202.208333333328</v>
      </c>
      <c r="T889" s="10">
        <f t="shared" si="55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 s="13">
        <f t="shared" si="53"/>
        <v>41.98</v>
      </c>
      <c r="Q890" t="str" cm="1">
        <f t="array" ref="Q890:R890">_xlfn.TEXTSPLIT(N890, "/")</f>
        <v>theater</v>
      </c>
      <c r="R890" t="str">
        <v>plays</v>
      </c>
      <c r="S890" s="10">
        <f t="shared" si="54"/>
        <v>42836.208333333328</v>
      </c>
      <c r="T890" s="10">
        <f t="shared" si="55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 s="13">
        <f t="shared" si="53"/>
        <v>77.930000000000007</v>
      </c>
      <c r="Q891" t="str" cm="1">
        <f t="array" ref="Q891:R891">_xlfn.TEXTSPLIT(N891, "/")</f>
        <v>music</v>
      </c>
      <c r="R891" t="str">
        <v>electric music</v>
      </c>
      <c r="S891" s="10">
        <f t="shared" si="54"/>
        <v>41710.208333333336</v>
      </c>
      <c r="T891" s="10">
        <f t="shared" si="55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 s="13">
        <f t="shared" si="53"/>
        <v>106.02</v>
      </c>
      <c r="Q892" t="str" cm="1">
        <f t="array" ref="Q892:R892">_xlfn.TEXTSPLIT(N892, "/")</f>
        <v>music</v>
      </c>
      <c r="R892" t="str">
        <v>indie rock</v>
      </c>
      <c r="S892" s="10">
        <f t="shared" si="54"/>
        <v>43640.208333333328</v>
      </c>
      <c r="T892" s="10">
        <f t="shared" si="55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 s="13">
        <f t="shared" si="53"/>
        <v>47.02</v>
      </c>
      <c r="Q893" t="str" cm="1">
        <f t="array" ref="Q893:R893">_xlfn.TEXTSPLIT(N893, "/")</f>
        <v>film &amp; video</v>
      </c>
      <c r="R893" t="str">
        <v>documentary</v>
      </c>
      <c r="S893" s="10">
        <f t="shared" si="54"/>
        <v>40880.25</v>
      </c>
      <c r="T893" s="10">
        <f t="shared" si="55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 s="13">
        <f t="shared" si="53"/>
        <v>76.02</v>
      </c>
      <c r="Q894" t="str" cm="1">
        <f t="array" ref="Q894:R894">_xlfn.TEXTSPLIT(N894, "/")</f>
        <v>publishing</v>
      </c>
      <c r="R894" t="str">
        <v>translations</v>
      </c>
      <c r="S894" s="10">
        <f t="shared" si="54"/>
        <v>40319.208333333336</v>
      </c>
      <c r="T894" s="10">
        <f t="shared" si="55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 s="13">
        <f t="shared" si="53"/>
        <v>54.12</v>
      </c>
      <c r="Q895" t="str" cm="1">
        <f t="array" ref="Q895:R895">_xlfn.TEXTSPLIT(N895, "/")</f>
        <v>film &amp; video</v>
      </c>
      <c r="R895" t="str">
        <v>documentary</v>
      </c>
      <c r="S895" s="10">
        <f t="shared" si="54"/>
        <v>42170.208333333328</v>
      </c>
      <c r="T895" s="10">
        <f t="shared" si="55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 s="13">
        <f t="shared" si="53"/>
        <v>57.29</v>
      </c>
      <c r="Q896" t="str" cm="1">
        <f t="array" ref="Q896:R896">_xlfn.TEXTSPLIT(N896, "/")</f>
        <v>film &amp; video</v>
      </c>
      <c r="R896" t="str">
        <v>television</v>
      </c>
      <c r="S896" s="10">
        <f t="shared" si="54"/>
        <v>41466.208333333336</v>
      </c>
      <c r="T896" s="10">
        <f t="shared" si="55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 s="13">
        <f t="shared" si="53"/>
        <v>103.81</v>
      </c>
      <c r="Q897" t="str" cm="1">
        <f t="array" ref="Q897:R897">_xlfn.TEXTSPLIT(N897, "/")</f>
        <v>theater</v>
      </c>
      <c r="R897" t="str">
        <v>plays</v>
      </c>
      <c r="S897" s="10">
        <f t="shared" si="54"/>
        <v>43134.25</v>
      </c>
      <c r="T897" s="10">
        <f t="shared" si="55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 s="13">
        <f t="shared" si="53"/>
        <v>105.03</v>
      </c>
      <c r="Q898" t="str" cm="1">
        <f t="array" ref="Q898:R898">_xlfn.TEXTSPLIT(N898, "/")</f>
        <v>food</v>
      </c>
      <c r="R898" t="str">
        <v>food trucks</v>
      </c>
      <c r="S898" s="10">
        <f t="shared" si="54"/>
        <v>40738.208333333336</v>
      </c>
      <c r="T898" s="10">
        <f t="shared" si="55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 s="13">
        <f t="shared" ref="P899:P962" si="57">IF(E899=0,"0",ROUND(E899/G899,2))</f>
        <v>90.26</v>
      </c>
      <c r="Q899" t="str" cm="1">
        <f t="array" ref="Q899:R899">_xlfn.TEXTSPLIT(N899, "/")</f>
        <v>theater</v>
      </c>
      <c r="R899" t="str">
        <v>plays</v>
      </c>
      <c r="S899" s="10">
        <f t="shared" ref="S899:S962" si="58">(((J899/60)/60)/24)+DATE(1970,1,1)</f>
        <v>43583.208333333328</v>
      </c>
      <c r="T899" s="10">
        <f t="shared" ref="T899:T962" si="59"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 s="13">
        <f t="shared" si="57"/>
        <v>76.98</v>
      </c>
      <c r="Q900" t="str" cm="1">
        <f t="array" ref="Q900:R900">_xlfn.TEXTSPLIT(N900, "/")</f>
        <v>film &amp; video</v>
      </c>
      <c r="R900" t="str">
        <v>documentary</v>
      </c>
      <c r="S900" s="10">
        <f t="shared" si="58"/>
        <v>43815.25</v>
      </c>
      <c r="T900" s="10">
        <f t="shared" si="5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 s="13">
        <f t="shared" si="57"/>
        <v>102.6</v>
      </c>
      <c r="Q901" t="str" cm="1">
        <f t="array" ref="Q901:R901">_xlfn.TEXTSPLIT(N901, "/")</f>
        <v>music</v>
      </c>
      <c r="R901" t="str">
        <v>jazz</v>
      </c>
      <c r="S901" s="10">
        <f t="shared" si="58"/>
        <v>41554.208333333336</v>
      </c>
      <c r="T901" s="10">
        <f t="shared" si="59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 s="13">
        <f t="shared" si="57"/>
        <v>2</v>
      </c>
      <c r="Q902" t="str" cm="1">
        <f t="array" ref="Q902:R902">_xlfn.TEXTSPLIT(N902, "/")</f>
        <v>technology</v>
      </c>
      <c r="R902" t="str">
        <v>web</v>
      </c>
      <c r="S902" s="10">
        <f t="shared" si="58"/>
        <v>41901.208333333336</v>
      </c>
      <c r="T902" s="10">
        <f t="shared" si="5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 s="13">
        <f t="shared" si="57"/>
        <v>55.01</v>
      </c>
      <c r="Q903" t="str" cm="1">
        <f t="array" ref="Q903:R903">_xlfn.TEXTSPLIT(N903, "/")</f>
        <v>music</v>
      </c>
      <c r="R903" t="str">
        <v>rock</v>
      </c>
      <c r="S903" s="10">
        <f t="shared" si="58"/>
        <v>43298.208333333328</v>
      </c>
      <c r="T903" s="10">
        <f t="shared" si="5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 s="13">
        <f t="shared" si="57"/>
        <v>32.130000000000003</v>
      </c>
      <c r="Q904" t="str" cm="1">
        <f t="array" ref="Q904:R904">_xlfn.TEXTSPLIT(N904, "/")</f>
        <v>technology</v>
      </c>
      <c r="R904" t="str">
        <v>web</v>
      </c>
      <c r="S904" s="10">
        <f t="shared" si="58"/>
        <v>42399.25</v>
      </c>
      <c r="T904" s="10">
        <f t="shared" si="59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 s="13">
        <f t="shared" si="57"/>
        <v>50.64</v>
      </c>
      <c r="Q905" t="str" cm="1">
        <f t="array" ref="Q905:R905">_xlfn.TEXTSPLIT(N905, "/")</f>
        <v>publishing</v>
      </c>
      <c r="R905" t="str">
        <v>nonfiction</v>
      </c>
      <c r="S905" s="10">
        <f t="shared" si="58"/>
        <v>41034.208333333336</v>
      </c>
      <c r="T905" s="10">
        <f t="shared" si="59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 s="13">
        <f t="shared" si="57"/>
        <v>49.69</v>
      </c>
      <c r="Q906" t="str" cm="1">
        <f t="array" ref="Q906:R906">_xlfn.TEXTSPLIT(N906, "/")</f>
        <v>publishing</v>
      </c>
      <c r="R906" t="str">
        <v>radio &amp; podcasts</v>
      </c>
      <c r="S906" s="10">
        <f t="shared" si="58"/>
        <v>41186.208333333336</v>
      </c>
      <c r="T906" s="10">
        <f t="shared" si="5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 s="13">
        <f t="shared" si="57"/>
        <v>54.89</v>
      </c>
      <c r="Q907" t="str" cm="1">
        <f t="array" ref="Q907:R907">_xlfn.TEXTSPLIT(N907, "/")</f>
        <v>theater</v>
      </c>
      <c r="R907" t="str">
        <v>plays</v>
      </c>
      <c r="S907" s="10">
        <f t="shared" si="58"/>
        <v>41536.208333333336</v>
      </c>
      <c r="T907" s="10">
        <f t="shared" si="5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 s="13">
        <f t="shared" si="57"/>
        <v>46.93</v>
      </c>
      <c r="Q908" t="str" cm="1">
        <f t="array" ref="Q908:R908">_xlfn.TEXTSPLIT(N908, "/")</f>
        <v>film &amp; video</v>
      </c>
      <c r="R908" t="str">
        <v>documentary</v>
      </c>
      <c r="S908" s="10">
        <f t="shared" si="58"/>
        <v>42868.208333333328</v>
      </c>
      <c r="T908" s="10">
        <f t="shared" si="59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 s="13">
        <f t="shared" si="57"/>
        <v>44.95</v>
      </c>
      <c r="Q909" t="str" cm="1">
        <f t="array" ref="Q909:R909">_xlfn.TEXTSPLIT(N909, "/")</f>
        <v>theater</v>
      </c>
      <c r="R909" t="str">
        <v>plays</v>
      </c>
      <c r="S909" s="10">
        <f t="shared" si="58"/>
        <v>40660.208333333336</v>
      </c>
      <c r="T909" s="10">
        <f t="shared" si="5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 s="13">
        <f t="shared" si="57"/>
        <v>31</v>
      </c>
      <c r="Q910" t="str" cm="1">
        <f t="array" ref="Q910:R910">_xlfn.TEXTSPLIT(N910, "/")</f>
        <v>games</v>
      </c>
      <c r="R910" t="str">
        <v>video games</v>
      </c>
      <c r="S910" s="10">
        <f t="shared" si="58"/>
        <v>41031.208333333336</v>
      </c>
      <c r="T910" s="10">
        <f t="shared" si="5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 s="13">
        <f t="shared" si="57"/>
        <v>107.76</v>
      </c>
      <c r="Q911" t="str" cm="1">
        <f t="array" ref="Q911:R911">_xlfn.TEXTSPLIT(N911, "/")</f>
        <v>theater</v>
      </c>
      <c r="R911" t="str">
        <v>plays</v>
      </c>
      <c r="S911" s="10">
        <f t="shared" si="58"/>
        <v>43255.208333333328</v>
      </c>
      <c r="T911" s="10">
        <f t="shared" si="59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 s="13">
        <f t="shared" si="57"/>
        <v>102.08</v>
      </c>
      <c r="Q912" t="str" cm="1">
        <f t="array" ref="Q912:R912">_xlfn.TEXTSPLIT(N912, "/")</f>
        <v>theater</v>
      </c>
      <c r="R912" t="str">
        <v>plays</v>
      </c>
      <c r="S912" s="10">
        <f t="shared" si="58"/>
        <v>42026.25</v>
      </c>
      <c r="T912" s="10">
        <f t="shared" si="5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 s="13">
        <f t="shared" si="57"/>
        <v>24.98</v>
      </c>
      <c r="Q913" t="str" cm="1">
        <f t="array" ref="Q913:R913">_xlfn.TEXTSPLIT(N913, "/")</f>
        <v>technology</v>
      </c>
      <c r="R913" t="str">
        <v>web</v>
      </c>
      <c r="S913" s="10">
        <f t="shared" si="58"/>
        <v>43717.208333333328</v>
      </c>
      <c r="T913" s="10">
        <f t="shared" si="5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 s="13">
        <f t="shared" si="57"/>
        <v>79.94</v>
      </c>
      <c r="Q914" t="str" cm="1">
        <f t="array" ref="Q914:R914">_xlfn.TEXTSPLIT(N914, "/")</f>
        <v>film &amp; video</v>
      </c>
      <c r="R914" t="str">
        <v>drama</v>
      </c>
      <c r="S914" s="10">
        <f t="shared" si="58"/>
        <v>41157.208333333336</v>
      </c>
      <c r="T914" s="10">
        <f t="shared" si="59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 s="13">
        <f t="shared" si="57"/>
        <v>67.95</v>
      </c>
      <c r="Q915" t="str" cm="1">
        <f t="array" ref="Q915:R915">_xlfn.TEXTSPLIT(N915, "/")</f>
        <v>film &amp; video</v>
      </c>
      <c r="R915" t="str">
        <v>drama</v>
      </c>
      <c r="S915" s="10">
        <f t="shared" si="58"/>
        <v>43597.208333333328</v>
      </c>
      <c r="T915" s="10">
        <f t="shared" si="59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 s="13">
        <f t="shared" si="57"/>
        <v>26.07</v>
      </c>
      <c r="Q916" t="str" cm="1">
        <f t="array" ref="Q916:R916">_xlfn.TEXTSPLIT(N916, "/")</f>
        <v>theater</v>
      </c>
      <c r="R916" t="str">
        <v>plays</v>
      </c>
      <c r="S916" s="10">
        <f t="shared" si="58"/>
        <v>41490.208333333336</v>
      </c>
      <c r="T916" s="10">
        <f t="shared" si="5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 s="13">
        <f t="shared" si="57"/>
        <v>105</v>
      </c>
      <c r="Q917" t="str" cm="1">
        <f t="array" ref="Q917:R917">_xlfn.TEXTSPLIT(N917, "/")</f>
        <v>film &amp; video</v>
      </c>
      <c r="R917" t="str">
        <v>television</v>
      </c>
      <c r="S917" s="10">
        <f t="shared" si="58"/>
        <v>42976.208333333328</v>
      </c>
      <c r="T917" s="10">
        <f t="shared" si="59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 s="13">
        <f t="shared" si="57"/>
        <v>25.83</v>
      </c>
      <c r="Q918" t="str" cm="1">
        <f t="array" ref="Q918:R918">_xlfn.TEXTSPLIT(N918, "/")</f>
        <v>photography</v>
      </c>
      <c r="R918" t="str">
        <v>photography books</v>
      </c>
      <c r="S918" s="10">
        <f t="shared" si="58"/>
        <v>41991.25</v>
      </c>
      <c r="T918" s="10">
        <f t="shared" si="59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 s="13">
        <f t="shared" si="57"/>
        <v>77.67</v>
      </c>
      <c r="Q919" t="str" cm="1">
        <f t="array" ref="Q919:R919">_xlfn.TEXTSPLIT(N919, "/")</f>
        <v>film &amp; video</v>
      </c>
      <c r="R919" t="str">
        <v>shorts</v>
      </c>
      <c r="S919" s="10">
        <f t="shared" si="58"/>
        <v>40722.208333333336</v>
      </c>
      <c r="T919" s="10">
        <f t="shared" si="5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 s="13">
        <f t="shared" si="57"/>
        <v>57.83</v>
      </c>
      <c r="Q920" t="str" cm="1">
        <f t="array" ref="Q920:R920">_xlfn.TEXTSPLIT(N920, "/")</f>
        <v>publishing</v>
      </c>
      <c r="R920" t="str">
        <v>radio &amp; podcasts</v>
      </c>
      <c r="S920" s="10">
        <f t="shared" si="58"/>
        <v>41117.208333333336</v>
      </c>
      <c r="T920" s="10">
        <f t="shared" si="59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 s="13">
        <f t="shared" si="57"/>
        <v>92.96</v>
      </c>
      <c r="Q921" t="str" cm="1">
        <f t="array" ref="Q921:R921">_xlfn.TEXTSPLIT(N921, "/")</f>
        <v>theater</v>
      </c>
      <c r="R921" t="str">
        <v>plays</v>
      </c>
      <c r="S921" s="10">
        <f t="shared" si="58"/>
        <v>43022.208333333328</v>
      </c>
      <c r="T921" s="10">
        <f t="shared" si="5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 s="13">
        <f t="shared" si="57"/>
        <v>37.950000000000003</v>
      </c>
      <c r="Q922" t="str" cm="1">
        <f t="array" ref="Q922:R922">_xlfn.TEXTSPLIT(N922, "/")</f>
        <v>film &amp; video</v>
      </c>
      <c r="R922" t="str">
        <v>animation</v>
      </c>
      <c r="S922" s="10">
        <f t="shared" si="58"/>
        <v>43503.25</v>
      </c>
      <c r="T922" s="10">
        <f t="shared" si="59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 s="13">
        <f t="shared" si="57"/>
        <v>31.84</v>
      </c>
      <c r="Q923" t="str" cm="1">
        <f t="array" ref="Q923:R923">_xlfn.TEXTSPLIT(N923, "/")</f>
        <v>technology</v>
      </c>
      <c r="R923" t="str">
        <v>web</v>
      </c>
      <c r="S923" s="10">
        <f t="shared" si="58"/>
        <v>40951.25</v>
      </c>
      <c r="T923" s="10">
        <f t="shared" si="5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 s="13">
        <f t="shared" si="57"/>
        <v>40</v>
      </c>
      <c r="Q924" t="str" cm="1">
        <f t="array" ref="Q924:R924">_xlfn.TEXTSPLIT(N924, "/")</f>
        <v>music</v>
      </c>
      <c r="R924" t="str">
        <v>world music</v>
      </c>
      <c r="S924" s="10">
        <f t="shared" si="58"/>
        <v>43443.25</v>
      </c>
      <c r="T924" s="10">
        <f t="shared" si="5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 s="13">
        <f t="shared" si="57"/>
        <v>101.1</v>
      </c>
      <c r="Q925" t="str" cm="1">
        <f t="array" ref="Q925:R925">_xlfn.TEXTSPLIT(N925, "/")</f>
        <v>theater</v>
      </c>
      <c r="R925" t="str">
        <v>plays</v>
      </c>
      <c r="S925" s="10">
        <f t="shared" si="58"/>
        <v>40373.208333333336</v>
      </c>
      <c r="T925" s="10">
        <f t="shared" si="5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 s="13">
        <f t="shared" si="57"/>
        <v>84.01</v>
      </c>
      <c r="Q926" t="str" cm="1">
        <f t="array" ref="Q926:R926">_xlfn.TEXTSPLIT(N926, "/")</f>
        <v>theater</v>
      </c>
      <c r="R926" t="str">
        <v>plays</v>
      </c>
      <c r="S926" s="10">
        <f t="shared" si="58"/>
        <v>43769.208333333328</v>
      </c>
      <c r="T926" s="10">
        <f t="shared" si="5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 s="13">
        <f t="shared" si="57"/>
        <v>103.42</v>
      </c>
      <c r="Q927" t="str" cm="1">
        <f t="array" ref="Q927:R927">_xlfn.TEXTSPLIT(N927, "/")</f>
        <v>theater</v>
      </c>
      <c r="R927" t="str">
        <v>plays</v>
      </c>
      <c r="S927" s="10">
        <f t="shared" si="58"/>
        <v>43000.208333333328</v>
      </c>
      <c r="T927" s="10">
        <f t="shared" si="59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 s="13">
        <f t="shared" si="57"/>
        <v>105.13</v>
      </c>
      <c r="Q928" t="str" cm="1">
        <f t="array" ref="Q928:R928">_xlfn.TEXTSPLIT(N928, "/")</f>
        <v>food</v>
      </c>
      <c r="R928" t="str">
        <v>food trucks</v>
      </c>
      <c r="S928" s="10">
        <f t="shared" si="58"/>
        <v>42502.208333333328</v>
      </c>
      <c r="T928" s="10">
        <f t="shared" si="59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 s="13">
        <f t="shared" si="57"/>
        <v>89.22</v>
      </c>
      <c r="Q929" t="str" cm="1">
        <f t="array" ref="Q929:R929">_xlfn.TEXTSPLIT(N929, "/")</f>
        <v>theater</v>
      </c>
      <c r="R929" t="str">
        <v>plays</v>
      </c>
      <c r="S929" s="10">
        <f t="shared" si="58"/>
        <v>41102.208333333336</v>
      </c>
      <c r="T929" s="10">
        <f t="shared" si="5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 s="13">
        <f t="shared" si="57"/>
        <v>52</v>
      </c>
      <c r="Q930" t="str" cm="1">
        <f t="array" ref="Q930:R930">_xlfn.TEXTSPLIT(N930, "/")</f>
        <v>technology</v>
      </c>
      <c r="R930" t="str">
        <v>web</v>
      </c>
      <c r="S930" s="10">
        <f t="shared" si="58"/>
        <v>41637.25</v>
      </c>
      <c r="T930" s="10">
        <f t="shared" si="5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 s="13">
        <f t="shared" si="57"/>
        <v>64.959999999999994</v>
      </c>
      <c r="Q931" t="str" cm="1">
        <f t="array" ref="Q931:R931">_xlfn.TEXTSPLIT(N931, "/")</f>
        <v>theater</v>
      </c>
      <c r="R931" t="str">
        <v>plays</v>
      </c>
      <c r="S931" s="10">
        <f t="shared" si="58"/>
        <v>42858.208333333328</v>
      </c>
      <c r="T931" s="10">
        <f t="shared" si="5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 s="13">
        <f t="shared" si="57"/>
        <v>46.24</v>
      </c>
      <c r="Q932" t="str" cm="1">
        <f t="array" ref="Q932:R932">_xlfn.TEXTSPLIT(N932, "/")</f>
        <v>theater</v>
      </c>
      <c r="R932" t="str">
        <v>plays</v>
      </c>
      <c r="S932" s="10">
        <f t="shared" si="58"/>
        <v>42060.25</v>
      </c>
      <c r="T932" s="10">
        <f t="shared" si="59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 s="13">
        <f t="shared" si="57"/>
        <v>51.15</v>
      </c>
      <c r="Q933" t="str" cm="1">
        <f t="array" ref="Q933:R933">_xlfn.TEXTSPLIT(N933, "/")</f>
        <v>theater</v>
      </c>
      <c r="R933" t="str">
        <v>plays</v>
      </c>
      <c r="S933" s="10">
        <f t="shared" si="58"/>
        <v>41818.208333333336</v>
      </c>
      <c r="T933" s="10">
        <f t="shared" si="5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 s="13">
        <f t="shared" si="57"/>
        <v>33.909999999999997</v>
      </c>
      <c r="Q934" t="str" cm="1">
        <f t="array" ref="Q934:R934">_xlfn.TEXTSPLIT(N934, "/")</f>
        <v>music</v>
      </c>
      <c r="R934" t="str">
        <v>rock</v>
      </c>
      <c r="S934" s="10">
        <f t="shared" si="58"/>
        <v>41709.208333333336</v>
      </c>
      <c r="T934" s="10">
        <f t="shared" si="5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 s="13">
        <f t="shared" si="57"/>
        <v>92.02</v>
      </c>
      <c r="Q935" t="str" cm="1">
        <f t="array" ref="Q935:R935">_xlfn.TEXTSPLIT(N935, "/")</f>
        <v>theater</v>
      </c>
      <c r="R935" t="str">
        <v>plays</v>
      </c>
      <c r="S935" s="10">
        <f t="shared" si="58"/>
        <v>41372.208333333336</v>
      </c>
      <c r="T935" s="10">
        <f t="shared" si="5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 s="13">
        <f t="shared" si="57"/>
        <v>107.43</v>
      </c>
      <c r="Q936" t="str" cm="1">
        <f t="array" ref="Q936:R936">_xlfn.TEXTSPLIT(N936, "/")</f>
        <v>theater</v>
      </c>
      <c r="R936" t="str">
        <v>plays</v>
      </c>
      <c r="S936" s="10">
        <f t="shared" si="58"/>
        <v>42422.25</v>
      </c>
      <c r="T936" s="10">
        <f t="shared" si="5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 s="13">
        <f t="shared" si="57"/>
        <v>75.849999999999994</v>
      </c>
      <c r="Q937" t="str" cm="1">
        <f t="array" ref="Q937:R937">_xlfn.TEXTSPLIT(N937, "/")</f>
        <v>theater</v>
      </c>
      <c r="R937" t="str">
        <v>plays</v>
      </c>
      <c r="S937" s="10">
        <f t="shared" si="58"/>
        <v>42209.208333333328</v>
      </c>
      <c r="T937" s="10">
        <f t="shared" si="59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 s="13">
        <f t="shared" si="57"/>
        <v>80.48</v>
      </c>
      <c r="Q938" t="str" cm="1">
        <f t="array" ref="Q938:R938">_xlfn.TEXTSPLIT(N938, "/")</f>
        <v>theater</v>
      </c>
      <c r="R938" t="str">
        <v>plays</v>
      </c>
      <c r="S938" s="10">
        <f t="shared" si="58"/>
        <v>43668.208333333328</v>
      </c>
      <c r="T938" s="10">
        <f t="shared" si="59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 s="13">
        <f t="shared" si="57"/>
        <v>86.98</v>
      </c>
      <c r="Q939" t="str" cm="1">
        <f t="array" ref="Q939:R939">_xlfn.TEXTSPLIT(N939, "/")</f>
        <v>film &amp; video</v>
      </c>
      <c r="R939" t="str">
        <v>documentary</v>
      </c>
      <c r="S939" s="10">
        <f t="shared" si="58"/>
        <v>42334.25</v>
      </c>
      <c r="T939" s="10">
        <f t="shared" si="5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 s="13">
        <f t="shared" si="57"/>
        <v>105.14</v>
      </c>
      <c r="Q940" t="str" cm="1">
        <f t="array" ref="Q940:R940">_xlfn.TEXTSPLIT(N940, "/")</f>
        <v>publishing</v>
      </c>
      <c r="R940" t="str">
        <v>fiction</v>
      </c>
      <c r="S940" s="10">
        <f t="shared" si="58"/>
        <v>43263.208333333328</v>
      </c>
      <c r="T940" s="10">
        <f t="shared" si="59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 s="13">
        <f t="shared" si="57"/>
        <v>57.3</v>
      </c>
      <c r="Q941" t="str" cm="1">
        <f t="array" ref="Q941:R941">_xlfn.TEXTSPLIT(N941, "/")</f>
        <v>games</v>
      </c>
      <c r="R941" t="str">
        <v>video games</v>
      </c>
      <c r="S941" s="10">
        <f t="shared" si="58"/>
        <v>40670.208333333336</v>
      </c>
      <c r="T941" s="10">
        <f t="shared" si="59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 s="13">
        <f t="shared" si="57"/>
        <v>93.35</v>
      </c>
      <c r="Q942" t="str" cm="1">
        <f t="array" ref="Q942:R942">_xlfn.TEXTSPLIT(N942, "/")</f>
        <v>technology</v>
      </c>
      <c r="R942" t="str">
        <v>web</v>
      </c>
      <c r="S942" s="10">
        <f t="shared" si="58"/>
        <v>41244.25</v>
      </c>
      <c r="T942" s="10">
        <f t="shared" si="59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 s="13">
        <f t="shared" si="57"/>
        <v>71.989999999999995</v>
      </c>
      <c r="Q943" t="str" cm="1">
        <f t="array" ref="Q943:R943">_xlfn.TEXTSPLIT(N943, "/")</f>
        <v>theater</v>
      </c>
      <c r="R943" t="str">
        <v>plays</v>
      </c>
      <c r="S943" s="10">
        <f t="shared" si="58"/>
        <v>40552.25</v>
      </c>
      <c r="T943" s="10">
        <f t="shared" si="59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 s="13">
        <f t="shared" si="57"/>
        <v>92.61</v>
      </c>
      <c r="Q944" t="str" cm="1">
        <f t="array" ref="Q944:R944">_xlfn.TEXTSPLIT(N944, "/")</f>
        <v>theater</v>
      </c>
      <c r="R944" t="str">
        <v>plays</v>
      </c>
      <c r="S944" s="10">
        <f t="shared" si="58"/>
        <v>40568.25</v>
      </c>
      <c r="T944" s="10">
        <f t="shared" si="5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 s="13">
        <f t="shared" si="57"/>
        <v>104.99</v>
      </c>
      <c r="Q945" t="str" cm="1">
        <f t="array" ref="Q945:R945">_xlfn.TEXTSPLIT(N945, "/")</f>
        <v>food</v>
      </c>
      <c r="R945" t="str">
        <v>food trucks</v>
      </c>
      <c r="S945" s="10">
        <f t="shared" si="58"/>
        <v>41906.208333333336</v>
      </c>
      <c r="T945" s="10">
        <f t="shared" si="59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 s="13">
        <f t="shared" si="57"/>
        <v>30.96</v>
      </c>
      <c r="Q946" t="str" cm="1">
        <f t="array" ref="Q946:R946">_xlfn.TEXTSPLIT(N946, "/")</f>
        <v>photography</v>
      </c>
      <c r="R946" t="str">
        <v>photography books</v>
      </c>
      <c r="S946" s="10">
        <f t="shared" si="58"/>
        <v>42776.25</v>
      </c>
      <c r="T946" s="10">
        <f t="shared" si="59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 s="13">
        <f t="shared" si="57"/>
        <v>33</v>
      </c>
      <c r="Q947" t="str" cm="1">
        <f t="array" ref="Q947:R947">_xlfn.TEXTSPLIT(N947, "/")</f>
        <v>photography</v>
      </c>
      <c r="R947" t="str">
        <v>photography books</v>
      </c>
      <c r="S947" s="10">
        <f t="shared" si="58"/>
        <v>41004.208333333336</v>
      </c>
      <c r="T947" s="10">
        <f t="shared" si="59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 s="13">
        <f t="shared" si="57"/>
        <v>84.19</v>
      </c>
      <c r="Q948" t="str" cm="1">
        <f t="array" ref="Q948:R948">_xlfn.TEXTSPLIT(N948, "/")</f>
        <v>theater</v>
      </c>
      <c r="R948" t="str">
        <v>plays</v>
      </c>
      <c r="S948" s="10">
        <f t="shared" si="58"/>
        <v>40710.208333333336</v>
      </c>
      <c r="T948" s="10">
        <f t="shared" si="59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 s="13">
        <f t="shared" si="57"/>
        <v>73.92</v>
      </c>
      <c r="Q949" t="str" cm="1">
        <f t="array" ref="Q949:R949">_xlfn.TEXTSPLIT(N949, "/")</f>
        <v>theater</v>
      </c>
      <c r="R949" t="str">
        <v>plays</v>
      </c>
      <c r="S949" s="10">
        <f t="shared" si="58"/>
        <v>41908.208333333336</v>
      </c>
      <c r="T949" s="10">
        <f t="shared" si="59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 s="13">
        <f t="shared" si="57"/>
        <v>36.99</v>
      </c>
      <c r="Q950" t="str" cm="1">
        <f t="array" ref="Q950:R950">_xlfn.TEXTSPLIT(N950, "/")</f>
        <v>film &amp; video</v>
      </c>
      <c r="R950" t="str">
        <v>documentary</v>
      </c>
      <c r="S950" s="10">
        <f t="shared" si="58"/>
        <v>41985.25</v>
      </c>
      <c r="T950" s="10">
        <f t="shared" si="5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 s="13">
        <f t="shared" si="57"/>
        <v>46.9</v>
      </c>
      <c r="Q951" t="str" cm="1">
        <f t="array" ref="Q951:R951">_xlfn.TEXTSPLIT(N951, "/")</f>
        <v>technology</v>
      </c>
      <c r="R951" t="str">
        <v>web</v>
      </c>
      <c r="S951" s="10">
        <f t="shared" si="58"/>
        <v>42112.208333333328</v>
      </c>
      <c r="T951" s="10">
        <f t="shared" si="59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 s="13">
        <f t="shared" si="57"/>
        <v>5</v>
      </c>
      <c r="Q952" t="str" cm="1">
        <f t="array" ref="Q952:R952">_xlfn.TEXTSPLIT(N952, "/")</f>
        <v>theater</v>
      </c>
      <c r="R952" t="str">
        <v>plays</v>
      </c>
      <c r="S952" s="10">
        <f t="shared" si="58"/>
        <v>43571.208333333328</v>
      </c>
      <c r="T952" s="10">
        <f t="shared" si="5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 s="13">
        <f t="shared" si="57"/>
        <v>102.02</v>
      </c>
      <c r="Q953" t="str" cm="1">
        <f t="array" ref="Q953:R953">_xlfn.TEXTSPLIT(N953, "/")</f>
        <v>music</v>
      </c>
      <c r="R953" t="str">
        <v>rock</v>
      </c>
      <c r="S953" s="10">
        <f t="shared" si="58"/>
        <v>42730.25</v>
      </c>
      <c r="T953" s="10">
        <f t="shared" si="59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 s="13">
        <f t="shared" si="57"/>
        <v>45.01</v>
      </c>
      <c r="Q954" t="str" cm="1">
        <f t="array" ref="Q954:R954">_xlfn.TEXTSPLIT(N954, "/")</f>
        <v>film &amp; video</v>
      </c>
      <c r="R954" t="str">
        <v>documentary</v>
      </c>
      <c r="S954" s="10">
        <f t="shared" si="58"/>
        <v>42591.208333333328</v>
      </c>
      <c r="T954" s="10">
        <f t="shared" si="59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 s="13">
        <f t="shared" si="57"/>
        <v>94.29</v>
      </c>
      <c r="Q955" t="str" cm="1">
        <f t="array" ref="Q955:R955">_xlfn.TEXTSPLIT(N955, "/")</f>
        <v>film &amp; video</v>
      </c>
      <c r="R955" t="str">
        <v>science fiction</v>
      </c>
      <c r="S955" s="10">
        <f t="shared" si="58"/>
        <v>42358.25</v>
      </c>
      <c r="T955" s="10">
        <f t="shared" si="5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 s="13">
        <f t="shared" si="57"/>
        <v>101.02</v>
      </c>
      <c r="Q956" t="str" cm="1">
        <f t="array" ref="Q956:R956">_xlfn.TEXTSPLIT(N956, "/")</f>
        <v>technology</v>
      </c>
      <c r="R956" t="str">
        <v>web</v>
      </c>
      <c r="S956" s="10">
        <f t="shared" si="58"/>
        <v>41174.208333333336</v>
      </c>
      <c r="T956" s="10">
        <f t="shared" si="5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 s="13">
        <f t="shared" si="57"/>
        <v>97.04</v>
      </c>
      <c r="Q957" t="str" cm="1">
        <f t="array" ref="Q957:R957">_xlfn.TEXTSPLIT(N957, "/")</f>
        <v>theater</v>
      </c>
      <c r="R957" t="str">
        <v>plays</v>
      </c>
      <c r="S957" s="10">
        <f t="shared" si="58"/>
        <v>41238.25</v>
      </c>
      <c r="T957" s="10">
        <f t="shared" si="59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 s="13">
        <f t="shared" si="57"/>
        <v>43.01</v>
      </c>
      <c r="Q958" t="str" cm="1">
        <f t="array" ref="Q958:R958">_xlfn.TEXTSPLIT(N958, "/")</f>
        <v>film &amp; video</v>
      </c>
      <c r="R958" t="str">
        <v>science fiction</v>
      </c>
      <c r="S958" s="10">
        <f t="shared" si="58"/>
        <v>42360.25</v>
      </c>
      <c r="T958" s="10">
        <f t="shared" si="5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 s="13">
        <f t="shared" si="57"/>
        <v>94.92</v>
      </c>
      <c r="Q959" t="str" cm="1">
        <f t="array" ref="Q959:R959">_xlfn.TEXTSPLIT(N959, "/")</f>
        <v>theater</v>
      </c>
      <c r="R959" t="str">
        <v>plays</v>
      </c>
      <c r="S959" s="10">
        <f t="shared" si="58"/>
        <v>40955.25</v>
      </c>
      <c r="T959" s="10">
        <f t="shared" si="5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 s="13">
        <f t="shared" si="57"/>
        <v>72.150000000000006</v>
      </c>
      <c r="Q960" t="str" cm="1">
        <f t="array" ref="Q960:R960">_xlfn.TEXTSPLIT(N960, "/")</f>
        <v>film &amp; video</v>
      </c>
      <c r="R960" t="str">
        <v>animation</v>
      </c>
      <c r="S960" s="10">
        <f t="shared" si="58"/>
        <v>40350.208333333336</v>
      </c>
      <c r="T960" s="10">
        <f t="shared" si="59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 s="13">
        <f t="shared" si="57"/>
        <v>51.01</v>
      </c>
      <c r="Q961" t="str" cm="1">
        <f t="array" ref="Q961:R961">_xlfn.TEXTSPLIT(N961, "/")</f>
        <v>publishing</v>
      </c>
      <c r="R961" t="str">
        <v>translations</v>
      </c>
      <c r="S961" s="10">
        <f t="shared" si="58"/>
        <v>40357.208333333336</v>
      </c>
      <c r="T961" s="10">
        <f t="shared" si="59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 s="13">
        <f t="shared" si="57"/>
        <v>85.05</v>
      </c>
      <c r="Q962" t="str" cm="1">
        <f t="array" ref="Q962:R962">_xlfn.TEXTSPLIT(N962, "/")</f>
        <v>technology</v>
      </c>
      <c r="R962" t="str">
        <v>web</v>
      </c>
      <c r="S962" s="10">
        <f t="shared" si="58"/>
        <v>42408.25</v>
      </c>
      <c r="T962" s="10">
        <f t="shared" si="59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 s="13">
        <f t="shared" ref="P963:P1001" si="61">IF(E963=0,"0",ROUND(E963/G963,2))</f>
        <v>43.87</v>
      </c>
      <c r="Q963" t="str" cm="1">
        <f t="array" ref="Q963:R963">_xlfn.TEXTSPLIT(N963, "/")</f>
        <v>publishing</v>
      </c>
      <c r="R963" t="str">
        <v>translations</v>
      </c>
      <c r="S963" s="10">
        <f t="shared" ref="S963:S1001" si="62">(((J963/60)/60)/24)+DATE(1970,1,1)</f>
        <v>40591.25</v>
      </c>
      <c r="T963" s="10">
        <f t="shared" ref="T963:T1001" si="63">(((K963/60)/60)/24)+DATE(1970,1,1)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 s="13">
        <f t="shared" si="61"/>
        <v>40.06</v>
      </c>
      <c r="Q964" t="str" cm="1">
        <f t="array" ref="Q964:R964">_xlfn.TEXTSPLIT(N964, "/")</f>
        <v>food</v>
      </c>
      <c r="R964" t="str">
        <v>food trucks</v>
      </c>
      <c r="S964" s="10">
        <f t="shared" si="62"/>
        <v>41592.25</v>
      </c>
      <c r="T964" s="10">
        <f t="shared" si="63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 s="13">
        <f t="shared" si="61"/>
        <v>43.83</v>
      </c>
      <c r="Q965" t="str" cm="1">
        <f t="array" ref="Q965:R965">_xlfn.TEXTSPLIT(N965, "/")</f>
        <v>photography</v>
      </c>
      <c r="R965" t="str">
        <v>photography books</v>
      </c>
      <c r="S965" s="10">
        <f t="shared" si="62"/>
        <v>40607.25</v>
      </c>
      <c r="T965" s="10">
        <f t="shared" si="63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 s="13">
        <f t="shared" si="61"/>
        <v>84.93</v>
      </c>
      <c r="Q966" t="str" cm="1">
        <f t="array" ref="Q966:R966">_xlfn.TEXTSPLIT(N966, "/")</f>
        <v>theater</v>
      </c>
      <c r="R966" t="str">
        <v>plays</v>
      </c>
      <c r="S966" s="10">
        <f t="shared" si="62"/>
        <v>42135.208333333328</v>
      </c>
      <c r="T966" s="10">
        <f t="shared" si="63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 s="13">
        <f t="shared" si="61"/>
        <v>41.07</v>
      </c>
      <c r="Q967" t="str" cm="1">
        <f t="array" ref="Q967:R967">_xlfn.TEXTSPLIT(N967, "/")</f>
        <v>music</v>
      </c>
      <c r="R967" t="str">
        <v>rock</v>
      </c>
      <c r="S967" s="10">
        <f t="shared" si="62"/>
        <v>40203.25</v>
      </c>
      <c r="T967" s="10">
        <f t="shared" si="63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 s="13">
        <f t="shared" si="61"/>
        <v>54.97</v>
      </c>
      <c r="Q968" t="str" cm="1">
        <f t="array" ref="Q968:R968">_xlfn.TEXTSPLIT(N968, "/")</f>
        <v>theater</v>
      </c>
      <c r="R968" t="str">
        <v>plays</v>
      </c>
      <c r="S968" s="10">
        <f t="shared" si="62"/>
        <v>42901.208333333328</v>
      </c>
      <c r="T968" s="10">
        <f t="shared" si="63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 s="13">
        <f t="shared" si="61"/>
        <v>77.010000000000005</v>
      </c>
      <c r="Q969" t="str" cm="1">
        <f t="array" ref="Q969:R969">_xlfn.TEXTSPLIT(N969, "/")</f>
        <v>music</v>
      </c>
      <c r="R969" t="str">
        <v>world music</v>
      </c>
      <c r="S969" s="10">
        <f t="shared" si="62"/>
        <v>41005.208333333336</v>
      </c>
      <c r="T969" s="10">
        <f t="shared" si="63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 s="13">
        <f t="shared" si="61"/>
        <v>71.2</v>
      </c>
      <c r="Q970" t="str" cm="1">
        <f t="array" ref="Q970:R970">_xlfn.TEXTSPLIT(N970, "/")</f>
        <v>food</v>
      </c>
      <c r="R970" t="str">
        <v>food trucks</v>
      </c>
      <c r="S970" s="10">
        <f t="shared" si="62"/>
        <v>40544.25</v>
      </c>
      <c r="T970" s="10">
        <f t="shared" si="63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 s="13">
        <f t="shared" si="61"/>
        <v>91.94</v>
      </c>
      <c r="Q971" t="str" cm="1">
        <f t="array" ref="Q971:R971">_xlfn.TEXTSPLIT(N971, "/")</f>
        <v>theater</v>
      </c>
      <c r="R971" t="str">
        <v>plays</v>
      </c>
      <c r="S971" s="10">
        <f t="shared" si="62"/>
        <v>43821.25</v>
      </c>
      <c r="T971" s="10">
        <f t="shared" si="63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 s="13">
        <f t="shared" si="61"/>
        <v>97.07</v>
      </c>
      <c r="Q972" t="str" cm="1">
        <f t="array" ref="Q972:R972">_xlfn.TEXTSPLIT(N972, "/")</f>
        <v>theater</v>
      </c>
      <c r="R972" t="str">
        <v>plays</v>
      </c>
      <c r="S972" s="10">
        <f t="shared" si="62"/>
        <v>40672.208333333336</v>
      </c>
      <c r="T972" s="10">
        <f t="shared" si="63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 s="13">
        <f t="shared" si="61"/>
        <v>58.92</v>
      </c>
      <c r="Q973" t="str" cm="1">
        <f t="array" ref="Q973:R973">_xlfn.TEXTSPLIT(N973, "/")</f>
        <v>film &amp; video</v>
      </c>
      <c r="R973" t="str">
        <v>television</v>
      </c>
      <c r="S973" s="10">
        <f t="shared" si="62"/>
        <v>41555.208333333336</v>
      </c>
      <c r="T973" s="10">
        <f t="shared" si="63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 s="13">
        <f t="shared" si="61"/>
        <v>58.02</v>
      </c>
      <c r="Q974" t="str" cm="1">
        <f t="array" ref="Q974:R974">_xlfn.TEXTSPLIT(N974, "/")</f>
        <v>technology</v>
      </c>
      <c r="R974" t="str">
        <v>web</v>
      </c>
      <c r="S974" s="10">
        <f t="shared" si="62"/>
        <v>41792.208333333336</v>
      </c>
      <c r="T974" s="10">
        <f t="shared" si="63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 s="13">
        <f t="shared" si="61"/>
        <v>103.87</v>
      </c>
      <c r="Q975" t="str" cm="1">
        <f t="array" ref="Q975:R975">_xlfn.TEXTSPLIT(N975, "/")</f>
        <v>theater</v>
      </c>
      <c r="R975" t="str">
        <v>plays</v>
      </c>
      <c r="S975" s="10">
        <f t="shared" si="62"/>
        <v>40522.25</v>
      </c>
      <c r="T975" s="10">
        <f t="shared" si="63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 s="13">
        <f t="shared" si="61"/>
        <v>93.47</v>
      </c>
      <c r="Q976" t="str" cm="1">
        <f t="array" ref="Q976:R976">_xlfn.TEXTSPLIT(N976, "/")</f>
        <v>music</v>
      </c>
      <c r="R976" t="str">
        <v>indie rock</v>
      </c>
      <c r="S976" s="10">
        <f t="shared" si="62"/>
        <v>41412.208333333336</v>
      </c>
      <c r="T976" s="10">
        <f t="shared" si="63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 s="13">
        <f t="shared" si="61"/>
        <v>61.97</v>
      </c>
      <c r="Q977" t="str" cm="1">
        <f t="array" ref="Q977:R977">_xlfn.TEXTSPLIT(N977, "/")</f>
        <v>theater</v>
      </c>
      <c r="R977" t="str">
        <v>plays</v>
      </c>
      <c r="S977" s="10">
        <f t="shared" si="62"/>
        <v>42337.25</v>
      </c>
      <c r="T977" s="10">
        <f t="shared" si="63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 s="13">
        <f t="shared" si="61"/>
        <v>92.04</v>
      </c>
      <c r="Q978" t="str" cm="1">
        <f t="array" ref="Q978:R978">_xlfn.TEXTSPLIT(N978, "/")</f>
        <v>theater</v>
      </c>
      <c r="R978" t="str">
        <v>plays</v>
      </c>
      <c r="S978" s="10">
        <f t="shared" si="62"/>
        <v>40571.25</v>
      </c>
      <c r="T978" s="10">
        <f t="shared" si="63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 s="13">
        <f t="shared" si="61"/>
        <v>77.27</v>
      </c>
      <c r="Q979" t="str" cm="1">
        <f t="array" ref="Q979:R979">_xlfn.TEXTSPLIT(N979, "/")</f>
        <v>food</v>
      </c>
      <c r="R979" t="str">
        <v>food trucks</v>
      </c>
      <c r="S979" s="10">
        <f t="shared" si="62"/>
        <v>43138.25</v>
      </c>
      <c r="T979" s="10">
        <f t="shared" si="63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 s="13">
        <f t="shared" si="61"/>
        <v>93.92</v>
      </c>
      <c r="Q980" t="str" cm="1">
        <f t="array" ref="Q980:R980">_xlfn.TEXTSPLIT(N980, "/")</f>
        <v>games</v>
      </c>
      <c r="R980" t="str">
        <v>video games</v>
      </c>
      <c r="S980" s="10">
        <f t="shared" si="62"/>
        <v>42686.25</v>
      </c>
      <c r="T980" s="10">
        <f t="shared" si="63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 s="13">
        <f t="shared" si="61"/>
        <v>84.97</v>
      </c>
      <c r="Q981" t="str" cm="1">
        <f t="array" ref="Q981:R981">_xlfn.TEXTSPLIT(N981, "/")</f>
        <v>theater</v>
      </c>
      <c r="R981" t="str">
        <v>plays</v>
      </c>
      <c r="S981" s="10">
        <f t="shared" si="62"/>
        <v>42078.208333333328</v>
      </c>
      <c r="T981" s="10">
        <f t="shared" si="63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 s="13">
        <f t="shared" si="61"/>
        <v>105.97</v>
      </c>
      <c r="Q982" t="str" cm="1">
        <f t="array" ref="Q982:R982">_xlfn.TEXTSPLIT(N982, "/")</f>
        <v>publishing</v>
      </c>
      <c r="R982" t="str">
        <v>nonfiction</v>
      </c>
      <c r="S982" s="10">
        <f t="shared" si="62"/>
        <v>42307.208333333328</v>
      </c>
      <c r="T982" s="10">
        <f t="shared" si="63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 s="13">
        <f t="shared" si="61"/>
        <v>36.97</v>
      </c>
      <c r="Q983" t="str" cm="1">
        <f t="array" ref="Q983:R983">_xlfn.TEXTSPLIT(N983, "/")</f>
        <v>technology</v>
      </c>
      <c r="R983" t="str">
        <v>web</v>
      </c>
      <c r="S983" s="10">
        <f t="shared" si="62"/>
        <v>43094.25</v>
      </c>
      <c r="T983" s="10">
        <f t="shared" si="63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 s="13">
        <f t="shared" si="61"/>
        <v>81.53</v>
      </c>
      <c r="Q984" t="str" cm="1">
        <f t="array" ref="Q984:R984">_xlfn.TEXTSPLIT(N984, "/")</f>
        <v>film &amp; video</v>
      </c>
      <c r="R984" t="str">
        <v>documentary</v>
      </c>
      <c r="S984" s="10">
        <f t="shared" si="62"/>
        <v>40743.208333333336</v>
      </c>
      <c r="T984" s="10">
        <f t="shared" si="63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 s="13">
        <f t="shared" si="61"/>
        <v>81</v>
      </c>
      <c r="Q985" t="str" cm="1">
        <f t="array" ref="Q985:R985">_xlfn.TEXTSPLIT(N985, "/")</f>
        <v>film &amp; video</v>
      </c>
      <c r="R985" t="str">
        <v>documentary</v>
      </c>
      <c r="S985" s="10">
        <f t="shared" si="62"/>
        <v>43681.208333333328</v>
      </c>
      <c r="T985" s="10">
        <f t="shared" si="63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 s="13">
        <f t="shared" si="61"/>
        <v>26.01</v>
      </c>
      <c r="Q986" t="str" cm="1">
        <f t="array" ref="Q986:R986">_xlfn.TEXTSPLIT(N986, "/")</f>
        <v>theater</v>
      </c>
      <c r="R986" t="str">
        <v>plays</v>
      </c>
      <c r="S986" s="10">
        <f t="shared" si="62"/>
        <v>43716.208333333328</v>
      </c>
      <c r="T986" s="10">
        <f t="shared" si="63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 s="13">
        <f t="shared" si="61"/>
        <v>26</v>
      </c>
      <c r="Q987" t="str" cm="1">
        <f t="array" ref="Q987:R987">_xlfn.TEXTSPLIT(N987, "/")</f>
        <v>music</v>
      </c>
      <c r="R987" t="str">
        <v>rock</v>
      </c>
      <c r="S987" s="10">
        <f t="shared" si="62"/>
        <v>41614.25</v>
      </c>
      <c r="T987" s="10">
        <f t="shared" si="63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 s="13">
        <f t="shared" si="61"/>
        <v>34.17</v>
      </c>
      <c r="Q988" t="str" cm="1">
        <f t="array" ref="Q988:R988">_xlfn.TEXTSPLIT(N988, "/")</f>
        <v>music</v>
      </c>
      <c r="R988" t="str">
        <v>rock</v>
      </c>
      <c r="S988" s="10">
        <f t="shared" si="62"/>
        <v>40638.208333333336</v>
      </c>
      <c r="T988" s="10">
        <f t="shared" si="63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 s="13">
        <f t="shared" si="61"/>
        <v>28</v>
      </c>
      <c r="Q989" t="str" cm="1">
        <f t="array" ref="Q989:R989">_xlfn.TEXTSPLIT(N989, "/")</f>
        <v>film &amp; video</v>
      </c>
      <c r="R989" t="str">
        <v>documentary</v>
      </c>
      <c r="S989" s="10">
        <f t="shared" si="62"/>
        <v>42852.208333333328</v>
      </c>
      <c r="T989" s="10">
        <f t="shared" si="63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 s="13">
        <f t="shared" si="61"/>
        <v>76.55</v>
      </c>
      <c r="Q990" t="str" cm="1">
        <f t="array" ref="Q990:R990">_xlfn.TEXTSPLIT(N990, "/")</f>
        <v>publishing</v>
      </c>
      <c r="R990" t="str">
        <v>radio &amp; podcasts</v>
      </c>
      <c r="S990" s="10">
        <f t="shared" si="62"/>
        <v>42686.25</v>
      </c>
      <c r="T990" s="10">
        <f t="shared" si="63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 s="13">
        <f t="shared" si="61"/>
        <v>53.05</v>
      </c>
      <c r="Q991" t="str" cm="1">
        <f t="array" ref="Q991:R991">_xlfn.TEXTSPLIT(N991, "/")</f>
        <v>publishing</v>
      </c>
      <c r="R991" t="str">
        <v>translations</v>
      </c>
      <c r="S991" s="10">
        <f t="shared" si="62"/>
        <v>43571.208333333328</v>
      </c>
      <c r="T991" s="10">
        <f t="shared" si="63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 s="13">
        <f t="shared" si="61"/>
        <v>106.86</v>
      </c>
      <c r="Q992" t="str" cm="1">
        <f t="array" ref="Q992:R992">_xlfn.TEXTSPLIT(N992, "/")</f>
        <v>film &amp; video</v>
      </c>
      <c r="R992" t="str">
        <v>drama</v>
      </c>
      <c r="S992" s="10">
        <f t="shared" si="62"/>
        <v>42432.25</v>
      </c>
      <c r="T992" s="10">
        <f t="shared" si="63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 s="13">
        <f t="shared" si="61"/>
        <v>46.02</v>
      </c>
      <c r="Q993" t="str" cm="1">
        <f t="array" ref="Q993:R993">_xlfn.TEXTSPLIT(N993, "/")</f>
        <v>music</v>
      </c>
      <c r="R993" t="str">
        <v>rock</v>
      </c>
      <c r="S993" s="10">
        <f t="shared" si="62"/>
        <v>41907.208333333336</v>
      </c>
      <c r="T993" s="10">
        <f t="shared" si="63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 s="13">
        <f t="shared" si="61"/>
        <v>100.17</v>
      </c>
      <c r="Q994" t="str" cm="1">
        <f t="array" ref="Q994:R994">_xlfn.TEXTSPLIT(N994, "/")</f>
        <v>film &amp; video</v>
      </c>
      <c r="R994" t="str">
        <v>drama</v>
      </c>
      <c r="S994" s="10">
        <f t="shared" si="62"/>
        <v>43227.208333333328</v>
      </c>
      <c r="T994" s="10">
        <f t="shared" si="63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 s="13">
        <f t="shared" si="61"/>
        <v>101.44</v>
      </c>
      <c r="Q995" t="str" cm="1">
        <f t="array" ref="Q995:R995">_xlfn.TEXTSPLIT(N995, "/")</f>
        <v>photography</v>
      </c>
      <c r="R995" t="str">
        <v>photography books</v>
      </c>
      <c r="S995" s="10">
        <f t="shared" si="62"/>
        <v>42362.25</v>
      </c>
      <c r="T995" s="10">
        <f t="shared" si="63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 s="13">
        <f t="shared" si="61"/>
        <v>87.97</v>
      </c>
      <c r="Q996" t="str" cm="1">
        <f t="array" ref="Q996:R996">_xlfn.TEXTSPLIT(N996, "/")</f>
        <v>publishing</v>
      </c>
      <c r="R996" t="str">
        <v>translations</v>
      </c>
      <c r="S996" s="10">
        <f t="shared" si="62"/>
        <v>41929.208333333336</v>
      </c>
      <c r="T996" s="10">
        <f t="shared" si="63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 s="13">
        <f t="shared" si="61"/>
        <v>75</v>
      </c>
      <c r="Q997" t="str" cm="1">
        <f t="array" ref="Q997:R997">_xlfn.TEXTSPLIT(N997, "/")</f>
        <v>food</v>
      </c>
      <c r="R997" t="str">
        <v>food trucks</v>
      </c>
      <c r="S997" s="10">
        <f t="shared" si="62"/>
        <v>43408.208333333328</v>
      </c>
      <c r="T997" s="10">
        <f t="shared" si="63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 s="13">
        <f t="shared" si="61"/>
        <v>42.98</v>
      </c>
      <c r="Q998" t="str" cm="1">
        <f t="array" ref="Q998:R998">_xlfn.TEXTSPLIT(N998, "/")</f>
        <v>theater</v>
      </c>
      <c r="R998" t="str">
        <v>plays</v>
      </c>
      <c r="S998" s="10">
        <f t="shared" si="62"/>
        <v>41276.25</v>
      </c>
      <c r="T998" s="10">
        <f t="shared" si="63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 s="13">
        <f t="shared" si="61"/>
        <v>33.119999999999997</v>
      </c>
      <c r="Q999" t="str" cm="1">
        <f t="array" ref="Q999:R999">_xlfn.TEXTSPLIT(N999, "/")</f>
        <v>theater</v>
      </c>
      <c r="R999" t="str">
        <v>plays</v>
      </c>
      <c r="S999" s="10">
        <f t="shared" si="62"/>
        <v>41659.25</v>
      </c>
      <c r="T999" s="10">
        <f t="shared" si="63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 s="13">
        <f t="shared" si="61"/>
        <v>101.13</v>
      </c>
      <c r="Q1000" t="str" cm="1">
        <f t="array" ref="Q1000:R1000">_xlfn.TEXTSPLIT(N1000, "/")</f>
        <v>music</v>
      </c>
      <c r="R1000" t="str">
        <v>indie rock</v>
      </c>
      <c r="S1000" s="10">
        <f t="shared" si="62"/>
        <v>40220.25</v>
      </c>
      <c r="T1000" s="10">
        <f t="shared" si="63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 s="13">
        <f t="shared" si="61"/>
        <v>55.99</v>
      </c>
      <c r="Q1001" t="str" cm="1">
        <f t="array" ref="Q1001:R1001">_xlfn.TEXTSPLIT(N1001, "/")</f>
        <v>food</v>
      </c>
      <c r="R1001" t="str">
        <v>food trucks</v>
      </c>
      <c r="S1001" s="10">
        <f t="shared" si="62"/>
        <v>42550.208333333328</v>
      </c>
      <c r="T1001" s="10">
        <f t="shared" si="63"/>
        <v>42557.208333333328</v>
      </c>
    </row>
    <row r="1002" spans="1:20" x14ac:dyDescent="0.25">
      <c r="O1002" s="4"/>
      <c r="P1002" s="6"/>
    </row>
  </sheetData>
  <autoFilter ref="A1:T1001" xr:uid="{00000000-0001-0000-0000-000000000000}"/>
  <conditionalFormatting sqref="F1:F1048576">
    <cfRule type="containsText" dxfId="11" priority="8" operator="containsText" text="failed">
      <formula>NOT(ISERROR(SEARCH("failed",F1)))</formula>
    </cfRule>
    <cfRule type="containsText" dxfId="10" priority="7" operator="containsText" text="successful">
      <formula>NOT(ISERROR(SEARCH("successful",F1)))</formula>
    </cfRule>
    <cfRule type="containsText" dxfId="9" priority="6" operator="containsText" text="canceled">
      <formula>NOT(ISERROR(SEARCH("canceled",F1)))</formula>
    </cfRule>
    <cfRule type="containsText" dxfId="8" priority="5" operator="containsText" text="live">
      <formula>NOT(ISERROR(SEARCH("live",F1)))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FF33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86A8-7E7B-4B4B-A457-A9DFBFE057C3}">
  <dimension ref="A1:F12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40</v>
      </c>
    </row>
    <row r="3" spans="1:6" x14ac:dyDescent="0.25">
      <c r="A3" s="7" t="s">
        <v>2042</v>
      </c>
      <c r="B3" s="7" t="s">
        <v>2043</v>
      </c>
    </row>
    <row r="4" spans="1:6" x14ac:dyDescent="0.25">
      <c r="A4" s="7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5">
      <c r="A5" s="8" t="s">
        <v>2035</v>
      </c>
      <c r="B5" s="14">
        <v>1</v>
      </c>
      <c r="C5" s="14">
        <v>4</v>
      </c>
      <c r="D5" s="14">
        <v>1</v>
      </c>
      <c r="E5" s="14">
        <v>7</v>
      </c>
      <c r="F5" s="14">
        <v>13</v>
      </c>
    </row>
    <row r="6" spans="1:6" x14ac:dyDescent="0.25">
      <c r="A6" s="8" t="s">
        <v>2036</v>
      </c>
      <c r="B6" s="14"/>
      <c r="C6" s="14">
        <v>1</v>
      </c>
      <c r="D6" s="14"/>
      <c r="E6" s="14">
        <v>4</v>
      </c>
      <c r="F6" s="14">
        <v>5</v>
      </c>
    </row>
    <row r="7" spans="1:6" x14ac:dyDescent="0.25">
      <c r="A7" s="8" t="s">
        <v>2037</v>
      </c>
      <c r="B7" s="14"/>
      <c r="C7" s="14"/>
      <c r="D7" s="14"/>
      <c r="E7" s="14">
        <v>2</v>
      </c>
      <c r="F7" s="14">
        <v>2</v>
      </c>
    </row>
    <row r="8" spans="1:6" x14ac:dyDescent="0.25">
      <c r="A8" s="8" t="s">
        <v>2038</v>
      </c>
      <c r="B8" s="14"/>
      <c r="C8" s="14">
        <v>5</v>
      </c>
      <c r="D8" s="14"/>
      <c r="E8" s="14">
        <v>6</v>
      </c>
      <c r="F8" s="14">
        <v>11</v>
      </c>
    </row>
    <row r="9" spans="1:6" x14ac:dyDescent="0.25">
      <c r="A9" s="8" t="s">
        <v>2039</v>
      </c>
      <c r="B9" s="14"/>
      <c r="C9" s="14">
        <v>2</v>
      </c>
      <c r="D9" s="14"/>
      <c r="E9" s="14"/>
      <c r="F9" s="14">
        <v>2</v>
      </c>
    </row>
    <row r="10" spans="1:6" x14ac:dyDescent="0.25">
      <c r="A10" s="8" t="s">
        <v>2040</v>
      </c>
      <c r="B10" s="14"/>
      <c r="C10" s="14">
        <v>1</v>
      </c>
      <c r="D10" s="14"/>
      <c r="E10" s="14">
        <v>4</v>
      </c>
      <c r="F10" s="14">
        <v>5</v>
      </c>
    </row>
    <row r="11" spans="1:6" x14ac:dyDescent="0.25">
      <c r="A11" s="8" t="s">
        <v>2041</v>
      </c>
      <c r="B11" s="14"/>
      <c r="C11" s="14">
        <v>5</v>
      </c>
      <c r="D11" s="14"/>
      <c r="E11" s="14">
        <v>5</v>
      </c>
      <c r="F11" s="14">
        <v>10</v>
      </c>
    </row>
    <row r="12" spans="1:6" x14ac:dyDescent="0.25">
      <c r="A12" s="8" t="s">
        <v>2033</v>
      </c>
      <c r="B12" s="14">
        <v>1</v>
      </c>
      <c r="C12" s="14">
        <v>18</v>
      </c>
      <c r="D12" s="14">
        <v>1</v>
      </c>
      <c r="E12" s="14">
        <v>28</v>
      </c>
      <c r="F12" s="14">
        <v>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A3BC-D8AA-46D9-856F-FE7CA6A3928E}">
  <dimension ref="A1:F30"/>
  <sheetViews>
    <sheetView topLeftCell="A2" workbookViewId="0">
      <selection activeCell="L22" sqref="L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2034</v>
      </c>
    </row>
    <row r="2" spans="1:6" x14ac:dyDescent="0.25">
      <c r="A2" s="7" t="s">
        <v>2068</v>
      </c>
      <c r="B2" t="s">
        <v>2034</v>
      </c>
    </row>
    <row r="4" spans="1:6" x14ac:dyDescent="0.25">
      <c r="A4" s="7" t="s">
        <v>2042</v>
      </c>
      <c r="B4" s="7" t="s">
        <v>2043</v>
      </c>
    </row>
    <row r="5" spans="1:6" x14ac:dyDescent="0.25">
      <c r="A5" s="7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5">
      <c r="A6" s="8" t="s">
        <v>2044</v>
      </c>
      <c r="B6" s="14">
        <v>1</v>
      </c>
      <c r="C6" s="14">
        <v>10</v>
      </c>
      <c r="D6" s="14">
        <v>2</v>
      </c>
      <c r="E6" s="14">
        <v>21</v>
      </c>
      <c r="F6" s="14">
        <v>34</v>
      </c>
    </row>
    <row r="7" spans="1:6" x14ac:dyDescent="0.25">
      <c r="A7" s="8" t="s">
        <v>2053</v>
      </c>
      <c r="B7" s="14"/>
      <c r="C7" s="14"/>
      <c r="D7" s="14"/>
      <c r="E7" s="14">
        <v>4</v>
      </c>
      <c r="F7" s="14">
        <v>4</v>
      </c>
    </row>
    <row r="8" spans="1:6" x14ac:dyDescent="0.25">
      <c r="A8" s="8" t="s">
        <v>2045</v>
      </c>
      <c r="B8" s="14">
        <v>4</v>
      </c>
      <c r="C8" s="14">
        <v>21</v>
      </c>
      <c r="D8" s="14">
        <v>1</v>
      </c>
      <c r="E8" s="14">
        <v>34</v>
      </c>
      <c r="F8" s="14">
        <v>60</v>
      </c>
    </row>
    <row r="9" spans="1:6" x14ac:dyDescent="0.25">
      <c r="A9" s="8" t="s">
        <v>2046</v>
      </c>
      <c r="B9" s="14">
        <v>2</v>
      </c>
      <c r="C9" s="14">
        <v>12</v>
      </c>
      <c r="D9" s="14">
        <v>1</v>
      </c>
      <c r="E9" s="14">
        <v>22</v>
      </c>
      <c r="F9" s="14">
        <v>37</v>
      </c>
    </row>
    <row r="10" spans="1:6" x14ac:dyDescent="0.25">
      <c r="A10" s="8" t="s">
        <v>2054</v>
      </c>
      <c r="B10" s="14"/>
      <c r="C10" s="14">
        <v>8</v>
      </c>
      <c r="D10" s="14"/>
      <c r="E10" s="14">
        <v>10</v>
      </c>
      <c r="F10" s="14">
        <v>18</v>
      </c>
    </row>
    <row r="11" spans="1:6" x14ac:dyDescent="0.25">
      <c r="A11" s="8" t="s">
        <v>2061</v>
      </c>
      <c r="B11" s="14">
        <v>1</v>
      </c>
      <c r="C11" s="14">
        <v>7</v>
      </c>
      <c r="D11" s="14"/>
      <c r="E11" s="14">
        <v>9</v>
      </c>
      <c r="F11" s="14">
        <v>17</v>
      </c>
    </row>
    <row r="12" spans="1:6" x14ac:dyDescent="0.25">
      <c r="A12" s="8" t="s">
        <v>2050</v>
      </c>
      <c r="B12" s="14">
        <v>4</v>
      </c>
      <c r="C12" s="14">
        <v>20</v>
      </c>
      <c r="D12" s="14"/>
      <c r="E12" s="14">
        <v>22</v>
      </c>
      <c r="F12" s="14">
        <v>46</v>
      </c>
    </row>
    <row r="13" spans="1:6" x14ac:dyDescent="0.25">
      <c r="A13" s="8" t="s">
        <v>2055</v>
      </c>
      <c r="B13" s="14">
        <v>3</v>
      </c>
      <c r="C13" s="14">
        <v>19</v>
      </c>
      <c r="D13" s="14"/>
      <c r="E13" s="14">
        <v>23</v>
      </c>
      <c r="F13" s="14">
        <v>45</v>
      </c>
    </row>
    <row r="14" spans="1:6" x14ac:dyDescent="0.25">
      <c r="A14" s="8" t="s">
        <v>2056</v>
      </c>
      <c r="B14" s="14">
        <v>1</v>
      </c>
      <c r="C14" s="14">
        <v>6</v>
      </c>
      <c r="D14" s="14"/>
      <c r="E14" s="14">
        <v>10</v>
      </c>
      <c r="F14" s="14">
        <v>17</v>
      </c>
    </row>
    <row r="15" spans="1:6" x14ac:dyDescent="0.25">
      <c r="A15" s="8" t="s">
        <v>2057</v>
      </c>
      <c r="B15" s="14"/>
      <c r="C15" s="14">
        <v>3</v>
      </c>
      <c r="D15" s="14"/>
      <c r="E15" s="14">
        <v>4</v>
      </c>
      <c r="F15" s="14">
        <v>7</v>
      </c>
    </row>
    <row r="16" spans="1:6" x14ac:dyDescent="0.25">
      <c r="A16" s="8" t="s">
        <v>2051</v>
      </c>
      <c r="B16" s="14"/>
      <c r="C16" s="14">
        <v>8</v>
      </c>
      <c r="D16" s="14">
        <v>1</v>
      </c>
      <c r="E16" s="14">
        <v>4</v>
      </c>
      <c r="F16" s="14">
        <v>13</v>
      </c>
    </row>
    <row r="17" spans="1:6" x14ac:dyDescent="0.25">
      <c r="A17" s="8" t="s">
        <v>2062</v>
      </c>
      <c r="B17" s="14">
        <v>1</v>
      </c>
      <c r="C17" s="14">
        <v>6</v>
      </c>
      <c r="D17" s="14">
        <v>1</v>
      </c>
      <c r="E17" s="14">
        <v>13</v>
      </c>
      <c r="F17" s="14">
        <v>21</v>
      </c>
    </row>
    <row r="18" spans="1:6" x14ac:dyDescent="0.25">
      <c r="A18" s="8" t="s">
        <v>2060</v>
      </c>
      <c r="B18" s="14">
        <v>4</v>
      </c>
      <c r="C18" s="14">
        <v>11</v>
      </c>
      <c r="D18" s="14">
        <v>1</v>
      </c>
      <c r="E18" s="14">
        <v>26</v>
      </c>
      <c r="F18" s="14">
        <v>42</v>
      </c>
    </row>
    <row r="19" spans="1:6" x14ac:dyDescent="0.25">
      <c r="A19" s="8" t="s">
        <v>2067</v>
      </c>
      <c r="B19" s="14">
        <v>23</v>
      </c>
      <c r="C19" s="14">
        <v>132</v>
      </c>
      <c r="D19" s="14">
        <v>2</v>
      </c>
      <c r="E19" s="14">
        <v>187</v>
      </c>
      <c r="F19" s="14">
        <v>344</v>
      </c>
    </row>
    <row r="20" spans="1:6" x14ac:dyDescent="0.25">
      <c r="A20" s="8" t="s">
        <v>2063</v>
      </c>
      <c r="B20" s="14"/>
      <c r="C20" s="14">
        <v>4</v>
      </c>
      <c r="D20" s="14"/>
      <c r="E20" s="14">
        <v>4</v>
      </c>
      <c r="F20" s="14">
        <v>8</v>
      </c>
    </row>
    <row r="21" spans="1:6" x14ac:dyDescent="0.25">
      <c r="A21" s="8" t="s">
        <v>2058</v>
      </c>
      <c r="B21" s="14">
        <v>6</v>
      </c>
      <c r="C21" s="14">
        <v>30</v>
      </c>
      <c r="D21" s="14"/>
      <c r="E21" s="14">
        <v>49</v>
      </c>
      <c r="F21" s="14">
        <v>85</v>
      </c>
    </row>
    <row r="22" spans="1:6" x14ac:dyDescent="0.25">
      <c r="A22" s="8" t="s">
        <v>2047</v>
      </c>
      <c r="B22" s="14"/>
      <c r="C22" s="14">
        <v>9</v>
      </c>
      <c r="D22" s="14"/>
      <c r="E22" s="14">
        <v>5</v>
      </c>
      <c r="F22" s="14">
        <v>14</v>
      </c>
    </row>
    <row r="23" spans="1:6" x14ac:dyDescent="0.25">
      <c r="A23" s="8" t="s">
        <v>2048</v>
      </c>
      <c r="B23" s="14">
        <v>1</v>
      </c>
      <c r="C23" s="14">
        <v>5</v>
      </c>
      <c r="D23" s="14">
        <v>1</v>
      </c>
      <c r="E23" s="14">
        <v>9</v>
      </c>
      <c r="F23" s="14">
        <v>16</v>
      </c>
    </row>
    <row r="24" spans="1:6" x14ac:dyDescent="0.25">
      <c r="A24" s="8" t="s">
        <v>2049</v>
      </c>
      <c r="B24" s="14">
        <v>3</v>
      </c>
      <c r="C24" s="14">
        <v>3</v>
      </c>
      <c r="D24" s="14"/>
      <c r="E24" s="14">
        <v>11</v>
      </c>
      <c r="F24" s="14">
        <v>17</v>
      </c>
    </row>
    <row r="25" spans="1:6" x14ac:dyDescent="0.25">
      <c r="A25" s="8" t="s">
        <v>2064</v>
      </c>
      <c r="B25" s="14"/>
      <c r="C25" s="14">
        <v>7</v>
      </c>
      <c r="D25" s="14"/>
      <c r="E25" s="14">
        <v>14</v>
      </c>
      <c r="F25" s="14">
        <v>21</v>
      </c>
    </row>
    <row r="26" spans="1:6" x14ac:dyDescent="0.25">
      <c r="A26" s="8" t="s">
        <v>2052</v>
      </c>
      <c r="B26" s="14">
        <v>1</v>
      </c>
      <c r="C26" s="14">
        <v>15</v>
      </c>
      <c r="D26" s="14">
        <v>2</v>
      </c>
      <c r="E26" s="14">
        <v>17</v>
      </c>
      <c r="F26" s="14">
        <v>35</v>
      </c>
    </row>
    <row r="27" spans="1:6" x14ac:dyDescent="0.25">
      <c r="A27" s="8" t="s">
        <v>2065</v>
      </c>
      <c r="B27" s="14"/>
      <c r="C27" s="14">
        <v>16</v>
      </c>
      <c r="D27" s="14">
        <v>1</v>
      </c>
      <c r="E27" s="14">
        <v>28</v>
      </c>
      <c r="F27" s="14">
        <v>45</v>
      </c>
    </row>
    <row r="28" spans="1:6" x14ac:dyDescent="0.25">
      <c r="A28" s="8" t="s">
        <v>2066</v>
      </c>
      <c r="B28" s="14">
        <v>2</v>
      </c>
      <c r="C28" s="14">
        <v>12</v>
      </c>
      <c r="D28" s="14">
        <v>1</v>
      </c>
      <c r="E28" s="14">
        <v>36</v>
      </c>
      <c r="F28" s="14">
        <v>51</v>
      </c>
    </row>
    <row r="29" spans="1:6" x14ac:dyDescent="0.25">
      <c r="A29" s="8" t="s">
        <v>2059</v>
      </c>
      <c r="B29" s="14"/>
      <c r="C29" s="14"/>
      <c r="D29" s="14"/>
      <c r="E29" s="14">
        <v>3</v>
      </c>
      <c r="F29" s="14">
        <v>3</v>
      </c>
    </row>
    <row r="30" spans="1:6" x14ac:dyDescent="0.25">
      <c r="A30" s="8" t="s">
        <v>2033</v>
      </c>
      <c r="B30" s="14">
        <v>57</v>
      </c>
      <c r="C30" s="14">
        <v>364</v>
      </c>
      <c r="D30" s="14">
        <v>14</v>
      </c>
      <c r="E30" s="14">
        <v>565</v>
      </c>
      <c r="F30" s="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9195-EFCF-42B1-B46F-F7C46648B1F1}">
  <dimension ref="A1:E18"/>
  <sheetViews>
    <sheetView tabSelected="1" workbookViewId="0">
      <selection activeCell="F10" sqref="F1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2083</v>
      </c>
      <c r="B1" t="s">
        <v>2113</v>
      </c>
    </row>
    <row r="2" spans="1:5" x14ac:dyDescent="0.25">
      <c r="A2" s="7" t="s">
        <v>2068</v>
      </c>
      <c r="B2" t="s">
        <v>2034</v>
      </c>
    </row>
    <row r="4" spans="1:5" x14ac:dyDescent="0.25">
      <c r="A4" s="7" t="s">
        <v>2042</v>
      </c>
      <c r="B4" s="7" t="s">
        <v>2043</v>
      </c>
    </row>
    <row r="5" spans="1:5" x14ac:dyDescent="0.25">
      <c r="A5" s="7" t="s">
        <v>2032</v>
      </c>
      <c r="B5" t="s">
        <v>74</v>
      </c>
      <c r="C5" t="s">
        <v>14</v>
      </c>
      <c r="D5" t="s">
        <v>20</v>
      </c>
      <c r="E5" t="s">
        <v>2033</v>
      </c>
    </row>
    <row r="6" spans="1:5" x14ac:dyDescent="0.25">
      <c r="A6" s="11" t="s">
        <v>2071</v>
      </c>
      <c r="B6" s="14">
        <v>2</v>
      </c>
      <c r="C6" s="14">
        <v>4</v>
      </c>
      <c r="D6" s="14">
        <v>9</v>
      </c>
      <c r="E6" s="14">
        <v>15</v>
      </c>
    </row>
    <row r="7" spans="1:5" x14ac:dyDescent="0.25">
      <c r="A7" s="11" t="s">
        <v>2072</v>
      </c>
      <c r="B7" s="14"/>
      <c r="C7" s="14">
        <v>2</v>
      </c>
      <c r="D7" s="14">
        <v>5</v>
      </c>
      <c r="E7" s="14">
        <v>7</v>
      </c>
    </row>
    <row r="8" spans="1:5" x14ac:dyDescent="0.25">
      <c r="A8" s="11" t="s">
        <v>2073</v>
      </c>
      <c r="B8" s="14"/>
      <c r="C8" s="14">
        <v>4</v>
      </c>
      <c r="D8" s="14">
        <v>7</v>
      </c>
      <c r="E8" s="14">
        <v>11</v>
      </c>
    </row>
    <row r="9" spans="1:5" x14ac:dyDescent="0.25">
      <c r="A9" s="11" t="s">
        <v>2074</v>
      </c>
      <c r="B9" s="14"/>
      <c r="C9" s="14">
        <v>4</v>
      </c>
      <c r="D9" s="14">
        <v>10</v>
      </c>
      <c r="E9" s="14">
        <v>14</v>
      </c>
    </row>
    <row r="10" spans="1:5" x14ac:dyDescent="0.25">
      <c r="A10" s="11" t="s">
        <v>2075</v>
      </c>
      <c r="B10" s="14">
        <v>1</v>
      </c>
      <c r="C10" s="14">
        <v>1</v>
      </c>
      <c r="D10" s="14">
        <v>4</v>
      </c>
      <c r="E10" s="14">
        <v>6</v>
      </c>
    </row>
    <row r="11" spans="1:5" x14ac:dyDescent="0.25">
      <c r="A11" s="11" t="s">
        <v>2076</v>
      </c>
      <c r="B11" s="14"/>
      <c r="C11" s="14">
        <v>4</v>
      </c>
      <c r="D11" s="14">
        <v>4</v>
      </c>
      <c r="E11" s="14">
        <v>8</v>
      </c>
    </row>
    <row r="12" spans="1:5" x14ac:dyDescent="0.25">
      <c r="A12" s="11" t="s">
        <v>2077</v>
      </c>
      <c r="B12" s="14"/>
      <c r="C12" s="14">
        <v>5</v>
      </c>
      <c r="D12" s="14">
        <v>4</v>
      </c>
      <c r="E12" s="14">
        <v>9</v>
      </c>
    </row>
    <row r="13" spans="1:5" x14ac:dyDescent="0.25">
      <c r="A13" s="11" t="s">
        <v>2078</v>
      </c>
      <c r="B13" s="14"/>
      <c r="C13" s="14">
        <v>3</v>
      </c>
      <c r="D13" s="14">
        <v>1</v>
      </c>
      <c r="E13" s="14">
        <v>4</v>
      </c>
    </row>
    <row r="14" spans="1:5" x14ac:dyDescent="0.25">
      <c r="A14" s="11" t="s">
        <v>2079</v>
      </c>
      <c r="B14" s="14"/>
      <c r="C14" s="14">
        <v>1</v>
      </c>
      <c r="D14" s="14">
        <v>4</v>
      </c>
      <c r="E14" s="14">
        <v>5</v>
      </c>
    </row>
    <row r="15" spans="1:5" x14ac:dyDescent="0.25">
      <c r="A15" s="11" t="s">
        <v>2080</v>
      </c>
      <c r="B15" s="14">
        <v>1</v>
      </c>
      <c r="C15" s="14">
        <v>2</v>
      </c>
      <c r="D15" s="14">
        <v>8</v>
      </c>
      <c r="E15" s="14">
        <v>11</v>
      </c>
    </row>
    <row r="16" spans="1:5" x14ac:dyDescent="0.25">
      <c r="A16" s="11" t="s">
        <v>2081</v>
      </c>
      <c r="B16" s="14"/>
      <c r="C16" s="14">
        <v>1</v>
      </c>
      <c r="D16" s="14">
        <v>6</v>
      </c>
      <c r="E16" s="14">
        <v>7</v>
      </c>
    </row>
    <row r="17" spans="1:5" x14ac:dyDescent="0.25">
      <c r="A17" s="11" t="s">
        <v>2082</v>
      </c>
      <c r="B17" s="14"/>
      <c r="C17" s="14">
        <v>5</v>
      </c>
      <c r="D17" s="14">
        <v>5</v>
      </c>
      <c r="E17" s="14">
        <v>10</v>
      </c>
    </row>
    <row r="18" spans="1:5" x14ac:dyDescent="0.25">
      <c r="A18" s="11" t="s">
        <v>2033</v>
      </c>
      <c r="B18" s="14">
        <v>4</v>
      </c>
      <c r="C18" s="14">
        <v>36</v>
      </c>
      <c r="D18" s="14">
        <v>67</v>
      </c>
      <c r="E18" s="14">
        <v>107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6734-8CF6-4ED6-A241-9DB133B6C34F}">
  <dimension ref="A1:H13"/>
  <sheetViews>
    <sheetView workbookViewId="0">
      <selection activeCell="D36" sqref="D36"/>
    </sheetView>
  </sheetViews>
  <sheetFormatPr defaultRowHeight="15.75" x14ac:dyDescent="0.25"/>
  <cols>
    <col min="1" max="1" width="26.25" customWidth="1"/>
    <col min="2" max="2" width="17.125" customWidth="1"/>
    <col min="3" max="3" width="14" customWidth="1"/>
    <col min="4" max="4" width="16.125" customWidth="1"/>
    <col min="5" max="5" width="12.5" customWidth="1"/>
    <col min="6" max="6" width="19.375" customWidth="1"/>
    <col min="7" max="7" width="15.625" customWidth="1"/>
    <col min="8" max="8" width="19.25" customWidth="1"/>
  </cols>
  <sheetData>
    <row r="1" spans="1:8" x14ac:dyDescent="0.25">
      <c r="A1" s="1" t="s">
        <v>2084</v>
      </c>
      <c r="B1" s="9" t="s">
        <v>2085</v>
      </c>
      <c r="C1" s="9" t="s">
        <v>2086</v>
      </c>
      <c r="D1" s="9" t="s">
        <v>2087</v>
      </c>
      <c r="E1" s="9" t="s">
        <v>2088</v>
      </c>
      <c r="F1" s="9" t="s">
        <v>2089</v>
      </c>
      <c r="G1" s="9" t="s">
        <v>2090</v>
      </c>
      <c r="H1" s="9" t="s">
        <v>2091</v>
      </c>
    </row>
    <row r="2" spans="1:8" x14ac:dyDescent="0.25">
      <c r="A2" t="s">
        <v>2092</v>
      </c>
      <c r="B2">
        <f>COUNTIFS(Crowdfunding!$F$2:$F$1001, "successful", Crowdfunding!$D$2:$D$1001, "&lt;1000")</f>
        <v>30</v>
      </c>
      <c r="C2">
        <f>COUNTIFS(Crowdfunding!$F$2:$F$1001, "failed", Crowdfunding!$D$2:$D$1001, "&lt;1000")</f>
        <v>20</v>
      </c>
      <c r="D2">
        <f>COUNTIFS(Crowdfunding!$F$2:$F$1001, "canceled", Crowdfunding!$D$2:$D$1001, "&lt;1000")</f>
        <v>1</v>
      </c>
      <c r="E2">
        <f>SUM(B2, C2, D2)</f>
        <v>51</v>
      </c>
      <c r="F2" s="4">
        <f>B2/$E2</f>
        <v>0.58823529411764708</v>
      </c>
      <c r="G2" s="4">
        <f t="shared" ref="G2:H2" si="0">C2/$E2</f>
        <v>0.39215686274509803</v>
      </c>
      <c r="H2" s="4">
        <f t="shared" si="0"/>
        <v>1.9607843137254902E-2</v>
      </c>
    </row>
    <row r="3" spans="1:8" x14ac:dyDescent="0.25">
      <c r="A3" t="s">
        <v>2093</v>
      </c>
      <c r="B3">
        <f>COUNTIFS(Crowdfunding!$F$2:$F$1001, "successful", Crowdfunding!$D$2:$D$1001, "&gt;=1000",Crowdfunding!$D$2:$D$1001, "&lt;=4999")</f>
        <v>191</v>
      </c>
      <c r="C3">
        <f>COUNTIFS(Crowdfunding!$F$2:$F$1001, "failed", Crowdfunding!$D$2:$D$1001, "&gt;=1000",Crowdfunding!$D$2:$D$1001, "&lt;=4999")</f>
        <v>38</v>
      </c>
      <c r="D3">
        <f>COUNTIFS(Crowdfunding!$F$2:$F$1001, "canceled", Crowdfunding!$D$2:$D$1001, "&gt;=1000",Crowdfunding!$D$2:$D$1001, "&lt;=4999")</f>
        <v>2</v>
      </c>
      <c r="E3">
        <f t="shared" ref="E3:E13" si="1">SUM(B3, C3, D3)</f>
        <v>231</v>
      </c>
      <c r="F3" s="4">
        <f t="shared" ref="F3:H13" si="2">B3/$E3</f>
        <v>0.82683982683982682</v>
      </c>
      <c r="G3" s="4">
        <f t="shared" si="2"/>
        <v>0.16450216450216451</v>
      </c>
      <c r="H3" s="4">
        <f t="shared" si="2"/>
        <v>8.658008658008658E-3</v>
      </c>
    </row>
    <row r="4" spans="1:8" x14ac:dyDescent="0.25">
      <c r="A4" t="s">
        <v>2094</v>
      </c>
      <c r="B4">
        <f>COUNTIFS(Crowdfunding!$F$2:$F$1001, "successful", Crowdfunding!$D$2:$D$1001, "&gt;=5000",Crowdfunding!$D$2:$D$1001, "&lt;=9999")</f>
        <v>164</v>
      </c>
      <c r="C4">
        <f>COUNTIFS(Crowdfunding!$F$2:$F$1001, "failed", Crowdfunding!$D$2:$D$1001, "&gt;=5000",Crowdfunding!$D$2:$D$1001, "&lt;=9999")</f>
        <v>126</v>
      </c>
      <c r="D4">
        <f>COUNTIFS(Crowdfunding!$F$2:$F$1001, "canceled", Crowdfunding!$D$2:$D$1001, "&gt;=5000",Crowdfunding!$D$2:$D$1001, "&lt;=9999")</f>
        <v>25</v>
      </c>
      <c r="E4">
        <f t="shared" si="1"/>
        <v>315</v>
      </c>
      <c r="F4" s="4">
        <f t="shared" si="2"/>
        <v>0.52063492063492067</v>
      </c>
      <c r="G4" s="4">
        <f t="shared" ref="G4:G13" si="3">C4/$E4</f>
        <v>0.4</v>
      </c>
      <c r="H4" s="4">
        <f t="shared" ref="H4:H13" si="4">D4/$E4</f>
        <v>7.9365079365079361E-2</v>
      </c>
    </row>
    <row r="5" spans="1:8" x14ac:dyDescent="0.25">
      <c r="A5" t="s">
        <v>2095</v>
      </c>
      <c r="B5">
        <f>COUNTIFS(Crowdfunding!$F$2:$F$1001, "successful", Crowdfunding!$D$2:$D$1001, "&gt;=10000",Crowdfunding!$D$2:$D$1001, "&lt;=14999")</f>
        <v>4</v>
      </c>
      <c r="C5">
        <f>COUNTIFS(Crowdfunding!$F$2:$F$1001, "failed", Crowdfunding!$D$2:$D$1001, "&gt;=10000",Crowdfunding!$D$2:$D$1001, "&lt;=14999")</f>
        <v>5</v>
      </c>
      <c r="D5">
        <f>COUNTIFS(Crowdfunding!$F$2:$F$1001, "canceled", Crowdfunding!$D$2:$D$1001, "&gt;=10000",Crowdfunding!$D$2:$D$1001, "&lt;=14999")</f>
        <v>0</v>
      </c>
      <c r="E5">
        <f t="shared" si="1"/>
        <v>9</v>
      </c>
      <c r="F5" s="4">
        <f t="shared" si="2"/>
        <v>0.44444444444444442</v>
      </c>
      <c r="G5" s="4">
        <f t="shared" si="3"/>
        <v>0.55555555555555558</v>
      </c>
      <c r="H5" s="4">
        <f t="shared" si="4"/>
        <v>0</v>
      </c>
    </row>
    <row r="6" spans="1:8" x14ac:dyDescent="0.25">
      <c r="A6" t="s">
        <v>2096</v>
      </c>
      <c r="B6">
        <f>COUNTIFS(Crowdfunding!$F$2:$F$1001, "successful", Crowdfunding!$D$2:$D$1001, "&gt;=15000",Crowdfunding!$D$2:$D$1001, "&lt;=19999")</f>
        <v>10</v>
      </c>
      <c r="C6">
        <f>COUNTIFS(Crowdfunding!$F$2:$F$1001, "failed", Crowdfunding!$D$2:$D$1001, "&gt;=15000",Crowdfunding!$D$2:$D$1001, "&lt;=19999")</f>
        <v>0</v>
      </c>
      <c r="D6">
        <f>COUNTIFS(Crowdfunding!$F$2:$F$1001, "canceled", Crowdfunding!$D$2:$D$1001, "&gt;=15000",Crowdfunding!$D$2:$D$1001, "&lt;=19999")</f>
        <v>0</v>
      </c>
      <c r="E6">
        <f t="shared" si="1"/>
        <v>10</v>
      </c>
      <c r="F6" s="4">
        <f t="shared" si="2"/>
        <v>1</v>
      </c>
      <c r="G6" s="4">
        <f t="shared" si="3"/>
        <v>0</v>
      </c>
      <c r="H6" s="4">
        <f t="shared" si="4"/>
        <v>0</v>
      </c>
    </row>
    <row r="7" spans="1:8" x14ac:dyDescent="0.25">
      <c r="A7" t="s">
        <v>2097</v>
      </c>
      <c r="B7">
        <f>COUNTIFS(Crowdfunding!$F$2:$F$1001, "successful", Crowdfunding!$D$2:$D$1001, "&gt;=20000",Crowdfunding!$D$2:$D$1001, "&lt;=24999")</f>
        <v>7</v>
      </c>
      <c r="C7">
        <f>COUNTIFS(Crowdfunding!$F$2:$F$1001, "failed", Crowdfunding!$D$2:$D$1001, "&gt;=20000",Crowdfunding!$D$2:$D$1001, "&lt;=24999")</f>
        <v>0</v>
      </c>
      <c r="D7">
        <f>COUNTIFS(Crowdfunding!$F$2:$F$1001, "canceled", Crowdfunding!$D$2:$D$1001, "&gt;=20000",Crowdfunding!$D$2:$D$1001, "&lt;=24999")</f>
        <v>0</v>
      </c>
      <c r="E7">
        <f t="shared" si="1"/>
        <v>7</v>
      </c>
      <c r="F7" s="4">
        <f t="shared" si="2"/>
        <v>1</v>
      </c>
      <c r="G7" s="4">
        <f t="shared" si="3"/>
        <v>0</v>
      </c>
      <c r="H7" s="4">
        <f t="shared" si="4"/>
        <v>0</v>
      </c>
    </row>
    <row r="8" spans="1:8" x14ac:dyDescent="0.25">
      <c r="A8" t="s">
        <v>2098</v>
      </c>
      <c r="B8">
        <f>COUNTIFS(Crowdfunding!$F$2:$F$1001, "successful", Crowdfunding!$D$2:$D$1001, "&gt;=25000",Crowdfunding!$D$2:$D$1001, "&lt;=29999")</f>
        <v>11</v>
      </c>
      <c r="C8">
        <f>COUNTIFS(Crowdfunding!$F$2:$F$1001, "failed", Crowdfunding!$D$2:$D$1001, "&gt;=25000",Crowdfunding!$D$2:$D$1001, "&lt;=29999")</f>
        <v>3</v>
      </c>
      <c r="D8">
        <f>COUNTIFS(Crowdfunding!$F$2:$F$1001, "canceled", Crowdfunding!$D$2:$D$1001, "&gt;=25000",Crowdfunding!$D$2:$D$1001, "&lt;=29999")</f>
        <v>0</v>
      </c>
      <c r="E8">
        <f t="shared" si="1"/>
        <v>14</v>
      </c>
      <c r="F8" s="4">
        <f t="shared" si="2"/>
        <v>0.7857142857142857</v>
      </c>
      <c r="G8" s="4">
        <f t="shared" si="3"/>
        <v>0.21428571428571427</v>
      </c>
      <c r="H8" s="4">
        <f t="shared" si="4"/>
        <v>0</v>
      </c>
    </row>
    <row r="9" spans="1:8" x14ac:dyDescent="0.25">
      <c r="A9" t="s">
        <v>2099</v>
      </c>
      <c r="B9">
        <f>COUNTIFS(Crowdfunding!$F$2:$F$1001, "successful", Crowdfunding!$D$2:$D$1001, "&gt;=30000",Crowdfunding!$D$2:$D$1001, "&lt;=34999")</f>
        <v>7</v>
      </c>
      <c r="C9">
        <f>COUNTIFS(Crowdfunding!$F$2:$F$1001, "failed", Crowdfunding!$D$2:$D$1001, "&gt;=30000",Crowdfunding!$D$2:$D$1001, "&lt;=34999")</f>
        <v>0</v>
      </c>
      <c r="D9">
        <f>COUNTIFS(Crowdfunding!$F$2:$F$1001, "canceled", Crowdfunding!$D$2:$D$1001, "&gt;=30000",Crowdfunding!$D$2:$D$1001, "&lt;=34999")</f>
        <v>0</v>
      </c>
      <c r="E9">
        <f t="shared" si="1"/>
        <v>7</v>
      </c>
      <c r="F9" s="4">
        <f t="shared" si="2"/>
        <v>1</v>
      </c>
      <c r="G9" s="4">
        <f t="shared" si="3"/>
        <v>0</v>
      </c>
      <c r="H9" s="4">
        <f t="shared" si="4"/>
        <v>0</v>
      </c>
    </row>
    <row r="10" spans="1:8" x14ac:dyDescent="0.25">
      <c r="A10" t="s">
        <v>2100</v>
      </c>
      <c r="B10">
        <f>COUNTIFS(Crowdfunding!$F$2:$F$1001, "successful", Crowdfunding!$D$2:$D$1001, "&gt;=35000",Crowdfunding!$D$2:$D$1001, "&lt;=39999")</f>
        <v>8</v>
      </c>
      <c r="C10">
        <f>COUNTIFS(Crowdfunding!$F$2:$F$1001, "failed", Crowdfunding!$D$2:$D$1001, "&gt;=35000",Crowdfunding!$D$2:$D$1001, "&lt;=39999")</f>
        <v>3</v>
      </c>
      <c r="D10">
        <f>COUNTIFS(Crowdfunding!$F$2:$F$1001, "canceled", Crowdfunding!$D$2:$D$1001, "&gt;=35000",Crowdfunding!$D$2:$D$1001, "&lt;=39999")</f>
        <v>1</v>
      </c>
      <c r="E10">
        <f t="shared" si="1"/>
        <v>12</v>
      </c>
      <c r="F10" s="4">
        <f t="shared" si="2"/>
        <v>0.66666666666666663</v>
      </c>
      <c r="G10" s="4">
        <f t="shared" si="3"/>
        <v>0.25</v>
      </c>
      <c r="H10" s="4">
        <f t="shared" si="4"/>
        <v>8.3333333333333329E-2</v>
      </c>
    </row>
    <row r="11" spans="1:8" x14ac:dyDescent="0.25">
      <c r="A11" t="s">
        <v>2101</v>
      </c>
      <c r="B11">
        <f>COUNTIFS(Crowdfunding!$F$2:$F$1001, "successful", Crowdfunding!$D$2:$D$1001, "&gt;=40000",Crowdfunding!$D$2:$D$1001, "&lt;=44999")</f>
        <v>11</v>
      </c>
      <c r="C11">
        <f>COUNTIFS(Crowdfunding!$F$2:$F$1001, "failed", Crowdfunding!$D$2:$D$1001, "&gt;=40000",Crowdfunding!$D$2:$D$1001, "&lt;=44999")</f>
        <v>3</v>
      </c>
      <c r="D11">
        <f>COUNTIFS(Crowdfunding!$F$2:$F$1001, "canceled", Crowdfunding!$D$2:$D$1001, "&gt;=40000",Crowdfunding!$D$2:$D$1001, "&lt;=44999")</f>
        <v>0</v>
      </c>
      <c r="E11">
        <f t="shared" si="1"/>
        <v>14</v>
      </c>
      <c r="F11" s="4">
        <f t="shared" si="2"/>
        <v>0.7857142857142857</v>
      </c>
      <c r="G11" s="4">
        <f t="shared" si="3"/>
        <v>0.21428571428571427</v>
      </c>
      <c r="H11" s="4">
        <f t="shared" si="4"/>
        <v>0</v>
      </c>
    </row>
    <row r="12" spans="1:8" x14ac:dyDescent="0.25">
      <c r="A12" t="s">
        <v>2102</v>
      </c>
      <c r="B12">
        <f>COUNTIFS(Crowdfunding!$F$2:$F$1001, "successful", Crowdfunding!$D$2:$D$1001, "&gt;=45000",Crowdfunding!$D$2:$D$1001, "&lt;=49999")</f>
        <v>8</v>
      </c>
      <c r="C12">
        <f>COUNTIFS(Crowdfunding!$F$2:$F$1001, "failed", Crowdfunding!$D$2:$D$1001, "&gt;=45000",Crowdfunding!$D$2:$D$1001, "&lt;=49999")</f>
        <v>3</v>
      </c>
      <c r="D12">
        <f>COUNTIFS(Crowdfunding!$F$2:$F$1001, "canceled", Crowdfunding!$D$2:$D$1001, "&gt;=45000",Crowdfunding!$D$2:$D$1001, "&lt;=49999")</f>
        <v>0</v>
      </c>
      <c r="E12">
        <f t="shared" si="1"/>
        <v>11</v>
      </c>
      <c r="F12" s="4">
        <f t="shared" si="2"/>
        <v>0.72727272727272729</v>
      </c>
      <c r="G12" s="4">
        <f t="shared" si="3"/>
        <v>0.27272727272727271</v>
      </c>
      <c r="H12" s="4">
        <f t="shared" si="4"/>
        <v>0</v>
      </c>
    </row>
    <row r="13" spans="1:8" x14ac:dyDescent="0.25">
      <c r="A13" t="s">
        <v>2103</v>
      </c>
      <c r="B13">
        <f>COUNTIFS(Crowdfunding!$F$2:$F$1001, "successful", Crowdfunding!$D$2:$D$1001, "&gt;=50000")</f>
        <v>114</v>
      </c>
      <c r="C13">
        <f>COUNTIFS(Crowdfunding!$F$2:$F$1001, "failed", Crowdfunding!$D$2:$D$1001, "&gt;=50000")</f>
        <v>163</v>
      </c>
      <c r="D13">
        <f>COUNTIFS(Crowdfunding!$F$2:$F$1001, "canceled", Crowdfunding!$D$2:$D$1001, "&gt;=50000")</f>
        <v>28</v>
      </c>
      <c r="E13">
        <f t="shared" si="1"/>
        <v>305</v>
      </c>
      <c r="F13" s="4">
        <f t="shared" si="2"/>
        <v>0.3737704918032787</v>
      </c>
      <c r="G13" s="4">
        <f t="shared" si="3"/>
        <v>0.53442622950819674</v>
      </c>
      <c r="H13" s="4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8D43-15EC-4B8E-8B2E-55BC53D597DD}">
  <dimension ref="A1:J566"/>
  <sheetViews>
    <sheetView workbookViewId="0">
      <selection activeCell="I14" sqref="I14"/>
    </sheetView>
  </sheetViews>
  <sheetFormatPr defaultRowHeight="15.75" x14ac:dyDescent="0.25"/>
  <cols>
    <col min="2" max="2" width="13.875" customWidth="1"/>
    <col min="5" max="5" width="13.375" customWidth="1"/>
    <col min="8" max="8" width="13.5" customWidth="1"/>
    <col min="9" max="9" width="18.5" customWidth="1"/>
    <col min="10" max="10" width="14.75" customWidth="1"/>
  </cols>
  <sheetData>
    <row r="1" spans="1:10" x14ac:dyDescent="0.25">
      <c r="A1" s="9" t="s">
        <v>4</v>
      </c>
      <c r="B1" s="9" t="s">
        <v>5</v>
      </c>
      <c r="C1" s="9"/>
      <c r="D1" s="9" t="s">
        <v>4</v>
      </c>
      <c r="E1" s="9" t="s">
        <v>5</v>
      </c>
    </row>
    <row r="2" spans="1:10" x14ac:dyDescent="0.25">
      <c r="A2" t="s">
        <v>20</v>
      </c>
      <c r="B2">
        <v>158</v>
      </c>
      <c r="D2" t="s">
        <v>14</v>
      </c>
      <c r="E2">
        <v>0</v>
      </c>
      <c r="H2" s="9" t="s">
        <v>2106</v>
      </c>
      <c r="I2" s="9" t="s">
        <v>2104</v>
      </c>
      <c r="J2" s="9" t="s">
        <v>2105</v>
      </c>
    </row>
    <row r="3" spans="1:10" x14ac:dyDescent="0.25">
      <c r="A3" t="s">
        <v>20</v>
      </c>
      <c r="B3">
        <v>1425</v>
      </c>
      <c r="D3" t="s">
        <v>14</v>
      </c>
      <c r="E3">
        <v>24</v>
      </c>
      <c r="H3" s="9" t="s">
        <v>2107</v>
      </c>
      <c r="I3">
        <f>ROUND(AVERAGE(B2:B566),0)</f>
        <v>851</v>
      </c>
      <c r="J3">
        <f>ROUND(AVERAGE(E2:E365),0)</f>
        <v>586</v>
      </c>
    </row>
    <row r="4" spans="1:10" x14ac:dyDescent="0.25">
      <c r="A4" t="s">
        <v>20</v>
      </c>
      <c r="B4">
        <v>174</v>
      </c>
      <c r="D4" t="s">
        <v>14</v>
      </c>
      <c r="E4">
        <v>53</v>
      </c>
      <c r="H4" s="9" t="s">
        <v>2108</v>
      </c>
      <c r="I4">
        <f>MEDIAN(B2:B566)</f>
        <v>201</v>
      </c>
      <c r="J4">
        <f>MEDIAN(E2:E365)</f>
        <v>114.5</v>
      </c>
    </row>
    <row r="5" spans="1:10" x14ac:dyDescent="0.25">
      <c r="A5" t="s">
        <v>20</v>
      </c>
      <c r="B5">
        <v>227</v>
      </c>
      <c r="D5" t="s">
        <v>14</v>
      </c>
      <c r="E5">
        <v>18</v>
      </c>
      <c r="H5" s="9" t="s">
        <v>2109</v>
      </c>
      <c r="I5">
        <f>MIN(B2:B566)</f>
        <v>16</v>
      </c>
      <c r="J5">
        <f>MIN(E2:E365)</f>
        <v>0</v>
      </c>
    </row>
    <row r="6" spans="1:10" x14ac:dyDescent="0.25">
      <c r="A6" t="s">
        <v>20</v>
      </c>
      <c r="B6">
        <v>220</v>
      </c>
      <c r="D6" t="s">
        <v>14</v>
      </c>
      <c r="E6">
        <v>44</v>
      </c>
      <c r="H6" s="9" t="s">
        <v>2110</v>
      </c>
      <c r="I6">
        <f>MAX(B2:B566)</f>
        <v>7295</v>
      </c>
      <c r="J6">
        <f>MAX(E2:E365)</f>
        <v>6080</v>
      </c>
    </row>
    <row r="7" spans="1:10" x14ac:dyDescent="0.25">
      <c r="A7" t="s">
        <v>20</v>
      </c>
      <c r="B7">
        <v>98</v>
      </c>
      <c r="D7" t="s">
        <v>14</v>
      </c>
      <c r="E7">
        <v>27</v>
      </c>
      <c r="H7" s="9" t="s">
        <v>2111</v>
      </c>
      <c r="I7" s="12">
        <f>_xlfn.VAR.P(B2:B566)</f>
        <v>1603373.7324019109</v>
      </c>
      <c r="J7" s="12">
        <f>_xlfn.VAR.P(E2:E365)</f>
        <v>921574.68174133555</v>
      </c>
    </row>
    <row r="8" spans="1:10" x14ac:dyDescent="0.25">
      <c r="A8" t="s">
        <v>20</v>
      </c>
      <c r="B8">
        <v>100</v>
      </c>
      <c r="D8" t="s">
        <v>14</v>
      </c>
      <c r="E8">
        <v>55</v>
      </c>
      <c r="H8" s="9" t="s">
        <v>2112</v>
      </c>
      <c r="I8" s="12">
        <f>_xlfn.STDEV.P(B2:B566)</f>
        <v>1266.2439466397898</v>
      </c>
      <c r="J8" s="12">
        <f>_xlfn.STDEV.P(E2:E365)</f>
        <v>959.98681331637863</v>
      </c>
    </row>
    <row r="9" spans="1:10" x14ac:dyDescent="0.25">
      <c r="A9" t="s">
        <v>20</v>
      </c>
      <c r="B9">
        <v>1249</v>
      </c>
      <c r="D9" t="s">
        <v>14</v>
      </c>
      <c r="E9">
        <v>200</v>
      </c>
    </row>
    <row r="10" spans="1:10" x14ac:dyDescent="0.25">
      <c r="A10" t="s">
        <v>20</v>
      </c>
      <c r="B10">
        <v>1396</v>
      </c>
      <c r="D10" t="s">
        <v>14</v>
      </c>
      <c r="E10">
        <v>452</v>
      </c>
    </row>
    <row r="11" spans="1:10" x14ac:dyDescent="0.25">
      <c r="A11" t="s">
        <v>20</v>
      </c>
      <c r="B11">
        <v>890</v>
      </c>
      <c r="D11" t="s">
        <v>14</v>
      </c>
      <c r="E11">
        <v>674</v>
      </c>
    </row>
    <row r="12" spans="1:10" x14ac:dyDescent="0.25">
      <c r="A12" t="s">
        <v>20</v>
      </c>
      <c r="B12">
        <v>142</v>
      </c>
      <c r="D12" t="s">
        <v>14</v>
      </c>
      <c r="E12">
        <v>558</v>
      </c>
    </row>
    <row r="13" spans="1:10" x14ac:dyDescent="0.25">
      <c r="A13" t="s">
        <v>20</v>
      </c>
      <c r="B13">
        <v>2673</v>
      </c>
      <c r="D13" t="s">
        <v>14</v>
      </c>
      <c r="E13">
        <v>15</v>
      </c>
    </row>
    <row r="14" spans="1:10" x14ac:dyDescent="0.25">
      <c r="A14" t="s">
        <v>20</v>
      </c>
      <c r="B14">
        <v>163</v>
      </c>
      <c r="D14" t="s">
        <v>14</v>
      </c>
      <c r="E14">
        <v>2307</v>
      </c>
    </row>
    <row r="15" spans="1:10" x14ac:dyDescent="0.25">
      <c r="A15" t="s">
        <v>20</v>
      </c>
      <c r="B15">
        <v>2220</v>
      </c>
      <c r="D15" t="s">
        <v>14</v>
      </c>
      <c r="E15">
        <v>88</v>
      </c>
    </row>
    <row r="16" spans="1:10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1</vt:lpstr>
      <vt:lpstr>Pivot Table 2</vt:lpstr>
      <vt:lpstr>Pivot Table 3</vt:lpstr>
      <vt:lpstr>Crowdfunding Goal Analysis</vt:lpstr>
      <vt:lpstr>Statistical Ananlysis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Max Glasser</cp:lastModifiedBy>
  <dcterms:created xsi:type="dcterms:W3CDTF">2021-09-29T18:52:28Z</dcterms:created>
  <dcterms:modified xsi:type="dcterms:W3CDTF">2023-04-18T02:00:21Z</dcterms:modified>
</cp:coreProperties>
</file>