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6" windowWidth="23256" windowHeight="12072"/>
  </bookViews>
  <sheets>
    <sheet name="Sheet1" sheetId="1" r:id="rId1"/>
  </sheets>
  <definedNames>
    <definedName name="IQ_CH" hidden="1">110000</definedName>
    <definedName name="IQ_CQ" hidden="1">5000</definedName>
    <definedName name="IQ_CY" hidden="1">10000</definedName>
    <definedName name="IQ_DAILY" hidden="1">500000</definedName>
    <definedName name="IQ_DNTM" hidden="1">700000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LATESTK" hidden="1">1000</definedName>
    <definedName name="IQ_LATESTQ" hidden="1">500</definedName>
    <definedName name="IQ_LTM" hidden="1">2000</definedName>
    <definedName name="IQ_LTMMONTH" hidden="1">120000</definedName>
    <definedName name="IQ_MONTH" hidden="1">15000</definedName>
    <definedName name="IQ_MTD" hidden="1">800000</definedName>
    <definedName name="IQ_NAMES_REVISION_DATE_" hidden="1">42616.1168634259</definedName>
    <definedName name="IQ_NTM" hidden="1">6000</definedName>
    <definedName name="IQ_QTD" hidden="1">750000</definedName>
    <definedName name="IQ_TODAY" hidden="1">0</definedName>
    <definedName name="IQ_WEEK" hidden="1">50000</definedName>
    <definedName name="IQ_YTD" hidden="1">3000</definedName>
    <definedName name="IQ_YTDMONTH" hidden="1">130000</definedName>
  </definedNames>
  <calcPr calcId="145621" concurrentCalc="0"/>
  <oleSize ref="A1"/>
</workbook>
</file>

<file path=xl/sharedStrings.xml><?xml version="1.0" encoding="utf-8"?>
<sst xmlns="http://schemas.openxmlformats.org/spreadsheetml/2006/main" count="18" uniqueCount="18">
  <si>
    <t xml:space="preserve"> </t>
  </si>
  <si>
    <t>OEM</t>
  </si>
  <si>
    <t>Compatibles</t>
  </si>
  <si>
    <t>2016E</t>
  </si>
  <si>
    <t>2017F</t>
  </si>
  <si>
    <t>2018F</t>
  </si>
  <si>
    <t>2019F</t>
  </si>
  <si>
    <t>2020F</t>
  </si>
  <si>
    <t>Page 15 (and 17) of LEK Study</t>
  </si>
  <si>
    <t>NA Printer Color</t>
  </si>
  <si>
    <t>NA MFD Color</t>
  </si>
  <si>
    <t>NA MFD Mono</t>
  </si>
  <si>
    <t>NA Printer Mono</t>
  </si>
  <si>
    <t>NA</t>
  </si>
  <si>
    <t>NA Color</t>
  </si>
  <si>
    <t>NA Mono</t>
  </si>
  <si>
    <t>NA Printer</t>
  </si>
  <si>
    <t>NA MFD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</si>
</sst>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Border="1"/>
    <xf numFmtId="164" fontId="0" fillId="0" borderId="0" xfId="0" applyNumberFormat="1" applyBorder="1"/>
    <xf numFmtId="164" fontId="0" fillId="0" borderId="0" xfId="0" applyNumberFormat="1"/>
    <xf numFmtId="9" fontId="0" fillId="0" borderId="0" xfId="1" applyFont="1"/>
    <xf numFmtId="164" fontId="0" fillId="0" borderId="0" xfId="1" applyNumberFormat="1" applyFont="1"/>
  </cellXfs>
  <cellStyles count="2">
    <cellStyle name="Normal" xfId="0" builtinId="0"/>
    <cellStyle name="Percent" xfId="1" builtinId="5"/>
  </cellStyles>
  <dxfs count="2">
    <dxf>
      <numFmt numFmtId="164" formatCode="0.0%"/>
    </dxf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12" totalsRowShown="0" tableBorderDxfId="1">
  <tableColumns count="3">
    <tableColumn id="1" name=" "/>
    <tableColumn id="2" name="OEM"/>
    <tableColumn id="3" name="Compatibles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tabSelected="1" workbookViewId="0">
      <selection activeCell="G3" sqref="G3"/>
    </sheetView>
  </sheetViews>
  <sheetFormatPr defaultRowHeight="14.4" x14ac:dyDescent="0.3"/>
  <cols>
    <col min="1" max="1" width="11" customWidth="1"/>
    <col min="2" max="2" width="8.88671875" customWidth="1"/>
    <col min="3" max="3" width="11.109375" customWidth="1"/>
  </cols>
  <sheetData>
    <row r="1" spans="1:11" customFormat="1" x14ac:dyDescent="0.25">
      <c r="A1" s="1" t="s">
        <v>0</v>
      </c>
      <c r="B1" s="1" t="s">
        <v>1</v>
      </c>
      <c r="C1" t="s">
        <v>2</v>
      </c>
      <c r="F1" t="s">
        <v>8</v>
      </c>
    </row>
    <row r="2" spans="1:11" customFormat="1" x14ac:dyDescent="0.25">
      <c r="A2" s="1">
        <v>2010</v>
      </c>
      <c r="B2" s="2">
        <f>1-Table1[[#This Row],[Compatibles]]</f>
        <v>0.77153846153846151</v>
      </c>
      <c r="C2" s="3">
        <f>I29</f>
        <v>0.22846153846153844</v>
      </c>
      <c r="H2" t="s">
        <v>9</v>
      </c>
    </row>
    <row r="3" spans="1:11" customFormat="1" x14ac:dyDescent="0.25">
      <c r="A3" s="1">
        <v>2011</v>
      </c>
      <c r="B3" s="2">
        <f>1-Table1[[#This Row],[Compatibles]]</f>
        <v>0.77034188034188034</v>
      </c>
      <c r="C3" s="5">
        <f>C2+($C$7-$C$2)/5</f>
        <v>0.22965811965811964</v>
      </c>
      <c r="G3" s="5">
        <f>(K3/J3)^(1/5)-1</f>
        <v>5.387395206178347E-2</v>
      </c>
      <c r="H3" s="5">
        <f>(K3/I3)^(1/10)-1</f>
        <v>6.3860125031012682E-2</v>
      </c>
      <c r="I3">
        <v>0.7</v>
      </c>
      <c r="J3">
        <v>1</v>
      </c>
      <c r="K3">
        <v>1.3</v>
      </c>
    </row>
    <row r="4" spans="1:11" customFormat="1" x14ac:dyDescent="0.25">
      <c r="A4" s="1">
        <v>2012</v>
      </c>
      <c r="B4" s="2">
        <f>1-Table1[[#This Row],[Compatibles]]</f>
        <v>0.76914529914529917</v>
      </c>
      <c r="C4" s="5">
        <f>C3+($C$7-$C$2)/5</f>
        <v>0.23085470085470083</v>
      </c>
      <c r="G4" s="4"/>
      <c r="I4" s="4">
        <v>0.04</v>
      </c>
      <c r="J4" s="4">
        <v>0.08</v>
      </c>
      <c r="K4" s="4">
        <v>0.09</v>
      </c>
    </row>
    <row r="5" spans="1:11" customFormat="1" x14ac:dyDescent="0.3">
      <c r="A5" s="1">
        <v>2013</v>
      </c>
      <c r="B5" s="2">
        <f>1-Table1[[#This Row],[Compatibles]]</f>
        <v>0.767948717948718</v>
      </c>
      <c r="C5" s="5">
        <f>C4+($C$7-$C$2)/5</f>
        <v>0.23205128205128203</v>
      </c>
      <c r="H5" s="5">
        <f>(K5/I5)^(1/10)-1</f>
        <v>0.15372627409898731</v>
      </c>
      <c r="I5">
        <f>I4*I3</f>
        <v>2.7999999999999997E-2</v>
      </c>
      <c r="J5">
        <f>J4*J3</f>
        <v>0.08</v>
      </c>
      <c r="K5">
        <f>K4*K3</f>
        <v>0.11699999999999999</v>
      </c>
    </row>
    <row r="6" spans="1:11" customFormat="1" x14ac:dyDescent="0.3">
      <c r="A6" s="1">
        <v>2014</v>
      </c>
      <c r="B6" s="2">
        <f>1-Table1[[#This Row],[Compatibles]]</f>
        <v>0.76675213675213683</v>
      </c>
      <c r="C6" s="5">
        <f>C5+($C$7-$C$2)/5</f>
        <v>0.23324786324786323</v>
      </c>
      <c r="H6" t="s">
        <v>10</v>
      </c>
    </row>
    <row r="7" spans="1:11" customFormat="1" x14ac:dyDescent="0.25">
      <c r="A7" s="1">
        <v>2015</v>
      </c>
      <c r="B7" s="2">
        <f>1-Table1[[#This Row],[Compatibles]]</f>
        <v>0.76555555555555554</v>
      </c>
      <c r="C7" s="3">
        <f>J29</f>
        <v>0.23444444444444446</v>
      </c>
      <c r="G7" s="4"/>
      <c r="H7" s="5">
        <f>(K7/I7)^(1/10)-1</f>
        <v>9.1493425617896973E-2</v>
      </c>
      <c r="I7">
        <v>0.5</v>
      </c>
      <c r="J7">
        <v>0.9</v>
      </c>
      <c r="K7">
        <v>1.2</v>
      </c>
    </row>
    <row r="8" spans="1:11" customFormat="1" x14ac:dyDescent="0.3">
      <c r="A8" s="1" t="s">
        <v>3</v>
      </c>
      <c r="B8" s="2">
        <f>1-Table1[[#This Row],[Compatibles]]</f>
        <v>0.76477777777777778</v>
      </c>
      <c r="C8" s="3">
        <f>C7+($C$12-$C$7)/5</f>
        <v>0.23522222222222222</v>
      </c>
      <c r="I8" s="4">
        <v>0.04</v>
      </c>
      <c r="J8" s="4">
        <v>0.06</v>
      </c>
      <c r="K8" s="4">
        <v>7.0000000000000007E-2</v>
      </c>
    </row>
    <row r="9" spans="1:11" customFormat="1" x14ac:dyDescent="0.3">
      <c r="A9" s="1" t="s">
        <v>4</v>
      </c>
      <c r="B9" s="2">
        <f>1-Table1[[#This Row],[Compatibles]]</f>
        <v>0.76400000000000001</v>
      </c>
      <c r="C9" s="3">
        <f>C8+($C$12-$C$7)/5</f>
        <v>0.23599999999999999</v>
      </c>
      <c r="H9" s="5">
        <f>(K9/I9)^(1/10)-1</f>
        <v>0.15431656766005775</v>
      </c>
      <c r="I9">
        <f>I8*I7</f>
        <v>0.02</v>
      </c>
      <c r="J9">
        <f>J8*J7</f>
        <v>5.3999999999999999E-2</v>
      </c>
      <c r="K9">
        <f>K8*K7</f>
        <v>8.4000000000000005E-2</v>
      </c>
    </row>
    <row r="10" spans="1:11" customFormat="1" x14ac:dyDescent="0.3">
      <c r="A10" s="1" t="s">
        <v>5</v>
      </c>
      <c r="B10" s="2">
        <f>1-Table1[[#This Row],[Compatibles]]</f>
        <v>0.76322222222222225</v>
      </c>
      <c r="C10" s="3">
        <f>C9+($C$12-$C$7)/5</f>
        <v>0.23677777777777775</v>
      </c>
      <c r="G10" s="4"/>
      <c r="H10" t="s">
        <v>12</v>
      </c>
    </row>
    <row r="11" spans="1:11" customFormat="1" x14ac:dyDescent="0.3">
      <c r="A11" s="1" t="s">
        <v>6</v>
      </c>
      <c r="B11" s="2">
        <f>1-Table1[[#This Row],[Compatibles]]</f>
        <v>0.76244444444444448</v>
      </c>
      <c r="C11" s="3">
        <f>C10+($C$12-$C$7)/5</f>
        <v>0.23755555555555552</v>
      </c>
      <c r="H11" s="5">
        <f>(K11/I11)^(1/10)-1</f>
        <v>-5.7084555152372096E-2</v>
      </c>
      <c r="I11">
        <v>0.9</v>
      </c>
      <c r="J11">
        <v>0.7</v>
      </c>
      <c r="K11">
        <v>0.5</v>
      </c>
    </row>
    <row r="12" spans="1:11" customFormat="1" x14ac:dyDescent="0.3">
      <c r="A12" s="1" t="s">
        <v>7</v>
      </c>
      <c r="B12" s="2">
        <f>1-Table1[[#This Row],[Compatibles]]</f>
        <v>0.76166666666666671</v>
      </c>
      <c r="C12" s="3">
        <f>K29</f>
        <v>0.23833333333333331</v>
      </c>
      <c r="I12" s="4">
        <v>0.25</v>
      </c>
      <c r="J12" s="4">
        <v>0.25</v>
      </c>
      <c r="K12" s="4">
        <v>0.25</v>
      </c>
    </row>
    <row r="13" spans="1:11" customFormat="1" x14ac:dyDescent="0.3">
      <c r="C13" s="3"/>
      <c r="G13" s="4"/>
      <c r="H13" s="5">
        <f>(K13/I13)^(1/10)-1</f>
        <v>-5.7084555152372096E-2</v>
      </c>
      <c r="I13">
        <f>I12*I11</f>
        <v>0.22500000000000001</v>
      </c>
      <c r="J13">
        <f>J12*J11</f>
        <v>0.17499999999999999</v>
      </c>
      <c r="K13">
        <f>K12*K11</f>
        <v>0.125</v>
      </c>
    </row>
    <row r="14" spans="1:11" customFormat="1" x14ac:dyDescent="0.3">
      <c r="H14" t="s">
        <v>11</v>
      </c>
    </row>
    <row r="15" spans="1:11" customFormat="1" x14ac:dyDescent="0.3">
      <c r="H15" s="5">
        <f>(K15/I15)^(1/10)-1</f>
        <v>-0.12944943670387588</v>
      </c>
      <c r="I15">
        <v>0.4</v>
      </c>
      <c r="J15">
        <v>0.2</v>
      </c>
      <c r="K15">
        <v>0.1</v>
      </c>
    </row>
    <row r="16" spans="1:11" customFormat="1" x14ac:dyDescent="0.3">
      <c r="I16" s="4">
        <v>0.18</v>
      </c>
      <c r="J16" s="4">
        <v>0.18</v>
      </c>
      <c r="K16" s="4">
        <v>0.18</v>
      </c>
    </row>
    <row r="17" spans="1:11" x14ac:dyDescent="0.3">
      <c r="H17" s="5">
        <f>(K17/I17)^(1/10)-1</f>
        <v>-0.12944943670387588</v>
      </c>
      <c r="I17">
        <f>I16*I15</f>
        <v>7.1999999999999995E-2</v>
      </c>
      <c r="J17">
        <f>J16*J15</f>
        <v>3.5999999999999997E-2</v>
      </c>
      <c r="K17">
        <f>K16*K15</f>
        <v>1.7999999999999999E-2</v>
      </c>
    </row>
    <row r="18" spans="1:11" x14ac:dyDescent="0.3">
      <c r="I18" t="s">
        <v>13</v>
      </c>
    </row>
    <row r="19" spans="1:11" x14ac:dyDescent="0.3">
      <c r="H19" s="5">
        <f>(K19/I19)^(1/10)-1</f>
        <v>2.174417042143828E-2</v>
      </c>
      <c r="I19">
        <f>I15+I7+I11+I3</f>
        <v>2.5</v>
      </c>
      <c r="J19">
        <f>J15+J7+J11+J3</f>
        <v>2.8</v>
      </c>
      <c r="K19">
        <f>K15+K7+K11+K3</f>
        <v>3.1</v>
      </c>
    </row>
    <row r="20" spans="1:11" x14ac:dyDescent="0.3">
      <c r="H20" s="5">
        <f>(K20/I20)^(1/10)-1</f>
        <v>-2.9023383980408823E-4</v>
      </c>
      <c r="I20">
        <f>I16*I15+I8*I7+I12*I11+I4*I3</f>
        <v>0.34499999999999997</v>
      </c>
      <c r="J20">
        <f>J16*J15+J8*J7+J12*J11+J4*J3</f>
        <v>0.34500000000000003</v>
      </c>
      <c r="K20">
        <f>K16*K15+K8*K7+K12*K11+K4*K3</f>
        <v>0.34399999999999997</v>
      </c>
    </row>
    <row r="21" spans="1:11" x14ac:dyDescent="0.3">
      <c r="I21" s="5">
        <f>I20/I19</f>
        <v>0.13799999999999998</v>
      </c>
      <c r="J21" s="5">
        <f>J20/J19</f>
        <v>0.12321428571428573</v>
      </c>
      <c r="K21" s="5">
        <f>K20/K19</f>
        <v>0.11096774193548387</v>
      </c>
    </row>
    <row r="22" spans="1:11" x14ac:dyDescent="0.3">
      <c r="I22" t="s">
        <v>14</v>
      </c>
    </row>
    <row r="23" spans="1:11" x14ac:dyDescent="0.3">
      <c r="H23" s="5">
        <f>(K23/I23)^(1/10)-1</f>
        <v>7.61575979471103E-2</v>
      </c>
      <c r="I23">
        <f>I7+I3</f>
        <v>1.2</v>
      </c>
      <c r="J23">
        <f>J7+J3</f>
        <v>1.9</v>
      </c>
      <c r="K23">
        <f>K7+K3</f>
        <v>2.5</v>
      </c>
    </row>
    <row r="24" spans="1:11" x14ac:dyDescent="0.3">
      <c r="H24" s="5">
        <f>(K24/I24)^(1/10)-1</f>
        <v>0.15397256008634863</v>
      </c>
      <c r="I24">
        <f>I8*I7+I4*I3</f>
        <v>4.8000000000000001E-2</v>
      </c>
      <c r="J24">
        <f>J8*J7+J4*J3</f>
        <v>0.13400000000000001</v>
      </c>
      <c r="K24">
        <f>K8*K7+K4*K3</f>
        <v>0.20100000000000001</v>
      </c>
    </row>
    <row r="25" spans="1:11" x14ac:dyDescent="0.3">
      <c r="I25" s="5">
        <f>I24/I23</f>
        <v>0.04</v>
      </c>
      <c r="J25" s="5">
        <f>J24/J23</f>
        <v>7.0526315789473687E-2</v>
      </c>
      <c r="K25" s="5">
        <f>K24/K23</f>
        <v>8.0399999999999999E-2</v>
      </c>
    </row>
    <row r="26" spans="1:11" x14ac:dyDescent="0.3">
      <c r="I26" t="s">
        <v>15</v>
      </c>
    </row>
    <row r="27" spans="1:11" customFormat="1" x14ac:dyDescent="0.3">
      <c r="H27" s="5">
        <f>(K27/I27)^(1/10)-1</f>
        <v>-7.4405447807027403E-2</v>
      </c>
      <c r="I27">
        <f>I15+I11</f>
        <v>1.3</v>
      </c>
      <c r="J27">
        <f>J15+J11</f>
        <v>0.89999999999999991</v>
      </c>
      <c r="K27">
        <f>K15+K11</f>
        <v>0.6</v>
      </c>
    </row>
    <row r="28" spans="1:11" customFormat="1" x14ac:dyDescent="0.3">
      <c r="H28" s="5">
        <f>(K28/I28)^(1/10)-1</f>
        <v>-7.0481669181019058E-2</v>
      </c>
      <c r="I28">
        <f>I16*I15+I12*I11</f>
        <v>0.29699999999999999</v>
      </c>
      <c r="J28">
        <f>J16*J15+J12*J11</f>
        <v>0.21099999999999999</v>
      </c>
      <c r="K28">
        <f>K16*K15+K12*K11</f>
        <v>0.14299999999999999</v>
      </c>
    </row>
    <row r="29" spans="1:11" customFormat="1" x14ac:dyDescent="0.3">
      <c r="I29" s="5">
        <f>I28/I27</f>
        <v>0.22846153846153844</v>
      </c>
      <c r="J29" s="5">
        <f>J28/J27</f>
        <v>0.23444444444444446</v>
      </c>
      <c r="K29" s="5">
        <f>K28/K27</f>
        <v>0.23833333333333331</v>
      </c>
    </row>
    <row r="30" spans="1:11" customFormat="1" x14ac:dyDescent="0.3"/>
    <row r="31" spans="1:11" x14ac:dyDescent="0.3">
      <c r="I31" t="s">
        <v>16</v>
      </c>
    </row>
    <row r="32" spans="1:11" x14ac:dyDescent="0.3">
      <c r="H32" s="5">
        <f>(K32/I32)^(1/10)-1</f>
        <v>1.1847940917808941E-2</v>
      </c>
      <c r="I32">
        <f>I11+I3</f>
        <v>1.6</v>
      </c>
      <c r="J32">
        <f t="shared" ref="J32:K32" si="0">J11+J3</f>
        <v>1.7</v>
      </c>
      <c r="K32">
        <f t="shared" si="0"/>
        <v>1.8</v>
      </c>
    </row>
    <row r="33" spans="8:11" x14ac:dyDescent="0.3">
      <c r="H33" s="5">
        <f>(K33/I33)^(1/10)-1</f>
        <v>-4.4353110839959742E-3</v>
      </c>
      <c r="I33">
        <f>I13+I5</f>
        <v>0.253</v>
      </c>
      <c r="J33">
        <f t="shared" ref="J33:K33" si="1">J13+J5</f>
        <v>0.255</v>
      </c>
      <c r="K33">
        <f t="shared" si="1"/>
        <v>0.24199999999999999</v>
      </c>
    </row>
    <row r="34" spans="8:11" x14ac:dyDescent="0.3">
      <c r="I34" s="5">
        <f>I33/I32</f>
        <v>0.15812499999999999</v>
      </c>
      <c r="J34" s="5">
        <f>J33/J32</f>
        <v>0.15</v>
      </c>
      <c r="K34" s="5">
        <f>K33/K32</f>
        <v>0.13444444444444445</v>
      </c>
    </row>
    <row r="35" spans="8:11" x14ac:dyDescent="0.3">
      <c r="I35" t="s">
        <v>17</v>
      </c>
    </row>
    <row r="36" spans="8:11" x14ac:dyDescent="0.3">
      <c r="H36" s="5">
        <f>(K36/I36)^(1/10)-1</f>
        <v>3.7456949716377919E-2</v>
      </c>
      <c r="I36">
        <f>I15+I7</f>
        <v>0.9</v>
      </c>
      <c r="J36">
        <f t="shared" ref="J36:K36" si="2">J15+J7</f>
        <v>1.1000000000000001</v>
      </c>
      <c r="K36">
        <f t="shared" si="2"/>
        <v>1.3</v>
      </c>
    </row>
    <row r="37" spans="8:11" x14ac:dyDescent="0.3">
      <c r="H37" s="5">
        <f>(K37/I37)^(1/10)-1</f>
        <v>1.0371842130060038E-2</v>
      </c>
      <c r="I37">
        <f>I17+I9</f>
        <v>9.1999999999999998E-2</v>
      </c>
      <c r="J37">
        <f t="shared" ref="J37:K37" si="3">J17+J9</f>
        <v>0.09</v>
      </c>
      <c r="K37">
        <f t="shared" si="3"/>
        <v>0.10200000000000001</v>
      </c>
    </row>
    <row r="38" spans="8:11" x14ac:dyDescent="0.3">
      <c r="I38" s="5">
        <f>I37/I36</f>
        <v>0.10222222222222221</v>
      </c>
      <c r="J38" s="5">
        <f>J37/J36</f>
        <v>8.1818181818181804E-2</v>
      </c>
      <c r="K38" s="5">
        <f>K37/K36</f>
        <v>7.8461538461538458E-2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Scrobel, Dawn</dc:creator>
  <cp:lastModifiedBy>Glicken, Michael</cp:lastModifiedBy>
  <cp:lastPrinted>2016-10-03T11:44:57Z</cp:lastPrinted>
  <dcterms:created xsi:type="dcterms:W3CDTF">2016-02-23T19:55:40Z</dcterms:created>
  <dcterms:modified xsi:type="dcterms:W3CDTF">2017-01-27T18:59:13Z</dcterms:modified>
</cp:coreProperties>
</file>