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 activeTab="1"/>
  </bookViews>
  <sheets>
    <sheet name="Chart" sheetId="1" r:id="rId1"/>
    <sheet name="KATUNHC (2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'[5]EDISON-2'!#REF!</definedName>
    <definedName name="__123Graph_BHOBOKEN" hidden="1">'[5]EDISON-2'!#REF!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[6]graph1!$B$7:$B$18</definedName>
    <definedName name="__123Graph_X" hidden="1">[6]graph1!$A$7:$A$18</definedName>
    <definedName name="__A11" hidden="1">{#N/A,#N/A,FALSE,"Umsatz 99";#N/A,#N/A,FALSE,"ER 99 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hidden="1">{"Fiesta Facer Page",#N/A,FALSE,"Q_C_S";"Fiesta Main Page",#N/A,FALSE,"V_L";"Fiesta 95BP Struct",#N/A,FALSE,"StructBP";"Fiesta Post 95BP Struct",#N/A,FALSE,"AdjStructBP"}</definedName>
    <definedName name="__CVK6712" hidden="1">{#N/A,#N/A,FALSE,"UNIT";#N/A,#N/A,FALSE,"UNIT";#N/A,#N/A,FALSE,"계정"}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hidden="1">{#N/A,#N/A,FALSE,"UNIT";#N/A,#N/A,FALSE,"UNIT";#N/A,#N/A,FALSE,"계정"}</definedName>
    <definedName name="__FDS_HYPERLINK_TOGGLE_STATE__" hidden="1">"ON"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hidden="1">{#N/A,#N/A,FALSE,"UNIT";#N/A,#N/A,FALSE,"UNIT";#N/A,#N/A,FALSE,"계정"}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[7]IncStmt!#REF!</definedName>
    <definedName name="_36wrn.²Ä1­Ó¤ë1_Ü20¤H." hidden="1">{#N/A,#N/A,FALSE,"²Ä1­Ó¤ë"}</definedName>
    <definedName name="_A11" hidden="1">{#N/A,#N/A,FALSE,"Umsatz 99";#N/A,#N/A,FALSE,"ER 99 "}</definedName>
    <definedName name="_bdm.3BAD14737C3A49268B139C84051E6F73.edm" hidden="1" xml:space="preserve">  [8]Overview!$1:$1048576</definedName>
    <definedName name="_bdm.48EB9556216D4E1E8D44CD6A50E47B74.edm" hidden="1" xml:space="preserve">  [8]Overview!$1:$1048576</definedName>
    <definedName name="_bdm.519DD357BA314D7E8E7D7C6FC1C6B800.edm" hidden="1" xml:space="preserve">  [8]Overview!$1:$1048576</definedName>
    <definedName name="_bdm.68AA62ACFF3D49D8835CF11F30575D53.edm" hidden="1" xml:space="preserve">  [8]Overview!$1:$1048576</definedName>
    <definedName name="_bdm.6A8C119F701A4A8CAD625ED02695BD6E.edm" hidden="1" xml:space="preserve">  [8]Overview!$1:$1048576</definedName>
    <definedName name="_bdm.8698A8ADEE7F4B6089B0B15C74D0B353.edm" hidden="1" xml:space="preserve">  [8]Overview!$1:$1048576</definedName>
    <definedName name="_bdm.905C455BB1454FA4A4F660E3F11A7018.edm" hidden="1" xml:space="preserve">  [8]Overview!$1:$1048576</definedName>
    <definedName name="_bdm.A8BF5B5471E144E6BB8A557EFC594795.edm" hidden="1" xml:space="preserve">  [8]Overview!$1:$1048576</definedName>
    <definedName name="_bdm.AB44070EABF243E094848185BA8235E9.edm" hidden="1" xml:space="preserve">  [8]Overview!$1:$1048576</definedName>
    <definedName name="_bdm.B694A8498176486BA436F872026AE92F.edm" hidden="1" xml:space="preserve">  [8]Mults!$1:$1048576</definedName>
    <definedName name="_bdm.E4EACF2F9B1D411DB6CD9999843D5FFF.edm" hidden="1" xml:space="preserve">  [8]Overview!$1:$1048576</definedName>
    <definedName name="_bdm.EA164CCEB66C408B9A35245C9C75C947.edm" hidden="1" xml:space="preserve">  [8]Overview!$1:$1048576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hidden="1">{"Fiesta Facer Page",#N/A,FALSE,"Q_C_S";"Fiesta Main Page",#N/A,FALSE,"V_L";"Fiesta 95BP Struct",#N/A,FALSE,"StructBP";"Fiesta Post 95BP Struct",#N/A,FALSE,"AdjStructBP"}</definedName>
    <definedName name="_CVK6712" hidden="1">{#N/A,#N/A,FALSE,"UNIT";#N/A,#N/A,FALSE,"UNIT";#N/A,#N/A,FALSE,"계정"}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hidden="1">{#N/A,#N/A,FALSE,"UNIT";#N/A,#N/A,FALSE,"UNIT";#N/A,#N/A,FALSE,"계정"}</definedName>
    <definedName name="_Example" hidden="1">[9]Variables!$B$1</definedName>
    <definedName name="_Fill" hidden="1">#REF!</definedName>
    <definedName name="_xlnm._FilterDatabase" hidden="1">#REF!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[10]Pamida!#REF!</definedName>
    <definedName name="_Key2" hidden="1">#REF!</definedName>
    <definedName name="_Look" hidden="1">[9]Variables!$B$4</definedName>
    <definedName name="_Order1" hidden="1">255</definedName>
    <definedName name="_Order2" hidden="1">0</definedName>
    <definedName name="_Q2" hidden="1">{#N/A,#N/A,FALSE,"UNIT";#N/A,#N/A,FALSE,"UNIT";#N/A,#N/A,FALSE,"계정"}</definedName>
    <definedName name="_Regression_Int" hidden="1">1</definedName>
    <definedName name="_REP2" hidden="1">{"view1",#N/A,FALSE,"Total"}</definedName>
    <definedName name="_Series" hidden="1">[9]Variables!$B$3</definedName>
    <definedName name="_Shading" hidden="1">[9]Variables!$B$2</definedName>
    <definedName name="_Sort" hidden="1">[10]Pamida!#REF!</definedName>
    <definedName name="_Table1_In1" hidden="1">[11]merger!#REF!</definedName>
    <definedName name="_Table1_Out" hidden="1">[11]merger!#REF!</definedName>
    <definedName name="_Table2_In1" hidden="1">[11]merger!#REF!</definedName>
    <definedName name="_Table2_Out" hidden="1">[11]merger!#REF!</definedName>
    <definedName name="a" hidden="1">#REF!</definedName>
    <definedName name="AAA_DOCTOPS" hidden="1">"AAA_SET"</definedName>
    <definedName name="AAA_duser" hidden="1">"OFF"</definedName>
    <definedName name="aaaaaa" hidden="1">{#N/A,#N/A,FALSE,"UNIT";#N/A,#N/A,FALSE,"UNIT";#N/A,#N/A,FALSE,"계정"}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IF([12]!EISReportType="QTRLY","Actual","LE")</definedName>
    <definedName name="AccessDatabase" hidden="1">"C:\My Documents\MyForm1.mdb"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'[13]Income Statement'!$B$1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[14]graph!$A$3:$A$16</definedName>
    <definedName name="anscount" hidden="1">1</definedName>
    <definedName name="are" hidden="1">{#N/A,#N/A,FALSE,"Sheet1"}</definedName>
    <definedName name="ARM" hidden="1">{#N/A,#N/A,FALSE,"Trading-Mult ";#N/A,#N/A,FALSE,"Trading-Cap";#N/A,#N/A,FALSE,"Trading-Inc";#N/A,#N/A,FALSE,"Cash Flow";#N/A,#N/A,FALSE,"M&amp;A info"}</definedName>
    <definedName name="ARPU" hidden="1">{"FCB_ALL",#N/A,FALSE,"FCB"}</definedName>
    <definedName name="as" hidden="1">{#N/A,#N/A,FALSE,"Sheet1"}</definedName>
    <definedName name="AS2DocOpenMode" hidden="1">"AS2DocumentEdit"</definedName>
    <definedName name="asdadf" hidden="1">#REF!</definedName>
    <definedName name="asdf" hidden="1">{"GTI monthly IS",#N/A,FALSE,"gti";#N/A,#N/A,FALSE,"gti"}</definedName>
    <definedName name="asdf2" hidden="1">{"GTI monthly IS",#N/A,FALSE,"gti";#N/A,#N/A,FALSE,"gti"}</definedName>
    <definedName name="asdff" hidden="1">{"GTI monthly IS",#N/A,FALSE,"gti";#N/A,#N/A,FALSE,"gti"}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hidden="1">{#N/A,#N/A,FALSE,"보고목차";#N/A,#N/A,FALSE,"1)서비스접수";#N/A,#N/A,FALSE,"2)상담";#N/A,#N/A,FALSE,"2.월별접수추이현황"}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hidden="1">{#N/A,#N/A,FALSE,"Aging Summary";#N/A,#N/A,FALSE,"Ratio Analysis";#N/A,#N/A,FALSE,"Test 120 Day Accts";#N/A,#N/A,FALSE,"Tickmarks"}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[13]Summary!$S$6</definedName>
    <definedName name="compresult" hidden="1">{"FCB_ALL",#N/A,FALSE,"FCB"}</definedName>
    <definedName name="compresults" hidden="1">{"FCB_ALL",#N/A,FALSE,"FCB"}</definedName>
    <definedName name="customer" hidden="1">[15]graph!$B$3:$B$16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[16]graph!$A$3:$A$16</definedName>
    <definedName name="dare" hidden="1">{#N/A,#N/A,FALSE,"Sheet1"}</definedName>
    <definedName name="DATA_01" hidden="1">'[17]AR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hidden="1">{#N/A,#N/A,FALSE,"UNIT";#N/A,#N/A,FALSE,"UNIT";#N/A,#N/A,FALSE,"계정"}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hidden="1">{#N/A,#N/A,FALSE,"UNIT";#N/A,#N/A,FALSE,"UNIT";#N/A,#N/A,FALSE,"계정"}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hidden="1">{"GLI-Income Statement",#N/A,FALSE,"gli";"GLI - Balance Sheet Wksht",#N/A,FALSE,"gli";"GLI-Cash Flow",#N/A,FALSE,"gli";"GLI Qtrly Stats",#N/A,FALSE,"gli"}</definedName>
    <definedName name="dl" hidden="1">{#N/A,#N/A,FALSE,"Sheet1"}</definedName>
    <definedName name="DSDF" hidden="1">{#N/A,#N/A,FALSE,"UNIT";#N/A,#N/A,FALSE,"UNIT";#N/A,#N/A,FALSE,"계정"}</definedName>
    <definedName name="DSFSDF" hidden="1">{#N/A,#N/A,FALSE,"UNIT";#N/A,#N/A,FALSE,"UNIT";#N/A,#N/A,FALSE,"계정"}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[18]Initiatives!$F$25</definedName>
    <definedName name="EAME_Inventory_Opt.">[18]Initiatives!$F$27</definedName>
    <definedName name="EAME_Product">[18]Initiatives!$F$26</definedName>
    <definedName name="EAME_West_Growth">[18]Initiatives!$F$28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rarea" hidden="1">{#N/A,#N/A,FALSE,"Trading-Mult ";#N/A,#N/A,FALSE,"Trading-Cap";#N/A,#N/A,FALSE,"Trading-Inc";#N/A,#N/A,FALSE,"Cash Flow";#N/A,#N/A,FALSE,"M&amp;A info"}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hidden="1">{"FCB_ALL",#N/A,FALSE,"FCB"}</definedName>
    <definedName name="fdfss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hidden="1">{#N/A,#N/A,FALSE,"UNIT";#N/A,#N/A,FALSE,"UNIT";#N/A,#N/A,FALSE,"계정"}</definedName>
    <definedName name="ffs" hidden="1">[19]graph!$C$2:$C$13</definedName>
    <definedName name="FHJHD" hidden="1">{#N/A,#N/A,FALSE,"UNIT";#N/A,#N/A,FALSE,"UNIT";#N/A,#N/A,FALSE,"계정"}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[13]Summary!$S$8</definedName>
    <definedName name="fsd" hidden="1">{#N/A,#N/A,FALSE,"Sheet1"}</definedName>
    <definedName name="fse" hidden="1">{#N/A,#N/A,FALSE,"Sheet1"}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[20]graph!$C$2:$C$13</definedName>
    <definedName name="hghj" hidden="1">#REF!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hidden="1">{#N/A,#N/A,FALSE,"UNIT";#N/A,#N/A,FALSE,"UNIT";#N/A,#N/A,FALSE,"계정"}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hidden="1">{"GTI monthly IS",#N/A,FALSE,"gti";#N/A,#N/A,FALSE,"gti"}</definedName>
    <definedName name="HTML_CodePage" hidden="1">1252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[13]Summary!$S$17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hidden="1">{#N/A,#N/A,FALSE,"Sheet1"}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hidden="1">{#N/A,#N/A,FALSE,"Sheet1"}</definedName>
    <definedName name="ji" hidden="1">{#N/A,#N/A,FALSE,"Sheet1"}</definedName>
    <definedName name="jkh" hidden="1">[21]graph!$B$36:$B$47</definedName>
    <definedName name="kdkd" hidden="1">{#N/A,#N/A,FALSE,"Sheet1"}</definedName>
    <definedName name="khj" hidden="1">{#N/A,#N/A,FALSE,"Sheet1"}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hidden="1">{#N/A,#N/A,FALSE,"Sheet1"}</definedName>
    <definedName name="kjdslf" hidden="1">{#N/A,#N/A,FALSE,"Sheet1"}</definedName>
    <definedName name="kjhkl" hidden="1">{#N/A,#N/A,FALSE,"Sheet1"}</definedName>
    <definedName name="kk" hidden="1">[16]graph!$B$3:$B$16</definedName>
    <definedName name="kkk" hidden="1">[16]graph!$B$3:$B$16</definedName>
    <definedName name="LABU_Brazil">[18]Initiatives!$F$19</definedName>
    <definedName name="LABU_Product">[18]Initiatives!$F$20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[13]Summary!$S$7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[20]graph!$C$2:$C$13</definedName>
    <definedName name="lllj" hidden="1">[21]graph!$B$3:$B$14</definedName>
    <definedName name="lo" hidden="1">{#N/A,#N/A,FALSE,"Sheet1"}</definedName>
    <definedName name="longh" hidden="1">{"GTI monthly IS",#N/A,FALSE,"gti";#N/A,#N/A,FALSE,"gti"}</definedName>
    <definedName name="Monkey" hidden="1">{#N/A,#N/A,FALSE,"IPO";#N/A,#N/A,FALSE,"DCF";#N/A,#N/A,FALSE,"LBO";#N/A,#N/A,FALSE,"MULT_VAL";#N/A,#N/A,FALSE,"Status Quo";#N/A,#N/A,FALSE,"Recap"}</definedName>
    <definedName name="NABU_HiPo">[18]Initiatives!$F$11</definedName>
    <definedName name="NABU_Inventory_Opt.">[18]Initiatives!$F$13</definedName>
    <definedName name="NABU_OEM">[18]Initiatives!$F$14</definedName>
    <definedName name="NABU_Product">[18]Initiatives!$F$12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hidden="1">{"GTI monthly IS",#N/A,FALSE,"gti";#N/A,#N/A,FALSE,"gti"}</definedName>
    <definedName name="o" hidden="1">#REF!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hidden="1">{"GTI monthly IS",#N/A,FALSE,"gti";#N/A,#N/A,FALSE,"gti"}</definedName>
    <definedName name="_xlnm.Print_Titles" localSheetId="1">'KATUNHC (2)'!$1:$9,'KATUNHC (2)'!$A:$D</definedName>
    <definedName name="QQQ" hidden="1">{#N/A,#N/A,FALSE,"UNIT";#N/A,#N/A,FALSE,"UNIT";#N/A,#N/A,FALSE,"계정"}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hidden="1">{#N/A,#N/A,FALSE,"Sheet1"}</definedName>
    <definedName name="Results" hidden="1">{"FCB_ALL",#N/A,FALSE,"FCB"}</definedName>
    <definedName name="resultscomp" hidden="1">{"FCB_ALL",#N/A,FALSE,"FCB"}</definedName>
    <definedName name="Revenue_Scenario">[13]Summary!#REF!</definedName>
    <definedName name="rob" hidden="1">{"GLI-Income Statement",#N/A,FALSE,"gli";"GLI - Balance Sheet Wksht",#N/A,FALSE,"gli";"GLI-Cash Flow",#N/A,FALSE,"gli";"GLI Qtrly Stats",#N/A,FALSE,"gli"}</definedName>
    <definedName name="RRR" hidden="1">{#N/A,#N/A,FALSE,"UNIT";#N/A,#N/A,FALSE,"UNIT";#N/A,#N/A,FALSE,"계정"}</definedName>
    <definedName name="russ" hidden="1">{"'Inventory &amp; Anal-Cur Wkbk'!$A$7:$AP$71"}</definedName>
    <definedName name="SalesCategory">[22]APAC_cat_sub_part!$Z$7:$Z$10</definedName>
    <definedName name="same" hidden="1">'[1]SUMMARY - R$'!#REF!</definedName>
    <definedName name="sami" hidden="1">'[1]SUMMARY - R$'!$A$9:$O$34</definedName>
    <definedName name="sd" hidden="1">{#N/A,#N/A,FALSE,"Sheet1"}</definedName>
    <definedName name="sdafsdfzSDfasdf" hidden="1">{#N/A,#N/A,FALSE,"Sheet1"}</definedName>
    <definedName name="SDX" hidden="1">{#N/A,#N/A,FALSE,"UNIT";#N/A,#N/A,FALSE,"UNIT";#N/A,#N/A,FALSE,"계정"}</definedName>
    <definedName name="SEPTDB" hidden="1">#REF!</definedName>
    <definedName name="SFSDF" hidden="1">{#N/A,#N/A,FALSE,"UNIT";#N/A,#N/A,FALSE,"UNIT";#N/A,#N/A,FALSE,"계정"}</definedName>
    <definedName name="short" hidden="1">'[23]TOP 10 CUST (L)'!#REF!</definedName>
    <definedName name="ss" hidden="1">{"GTI monthly IS",#N/A,FALSE,"gti";#N/A,#N/A,FALSE,"gti"}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t" hidden="1">#REF!</definedName>
    <definedName name="Tax_Rate">[13]Summary!$S$12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hidden="1">{#N/A,#N/A,FALSE,"UNIT";#N/A,#N/A,FALSE,"UNIT";#N/A,#N/A,FALSE,"계정"}</definedName>
    <definedName name="u" hidden="1">#REF!</definedName>
    <definedName name="UNITS">[24]Checklist!$K$2</definedName>
    <definedName name="UP" hidden="1">{"'Inventory &amp; Anal-Cur Wkbk'!$A$7:$AP$71"}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hidden="1">{#N/A,#N/A,FALSE,"Sheet1"}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hidden="1">{#N/A,#N/A,FALSE,"UNIT";#N/A,#N/A,FALSE,"UNIT";#N/A,#N/A,FALSE,"계정"}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hidden="1">{#N/A,#N/A,FALSE,"Sheet1"}</definedName>
    <definedName name="wrn.10_Int._.Asset._.Amort." hidden="1">{"Intangible Asset Amort 5 Year",#N/A,TRUE,"Section covers";"Intangible asset amort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hidden="1">{"Inventory By Year",#N/A,TRUE,"Inventory";"Inventory By Month",#N/A,TRUE,"Inventory"}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hidden="1">{"Non-recurring 5 Years",#N/A,TRUE,"Section covers";"Non-recurring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hidden="1">{"Sig Ass",#N/A,TRUE,"Assumptions";"Ass By Year",#N/A,TRUE,"Assumptions";"Ass By Month",#N/A,TRUE,"Assumptions"}</definedName>
    <definedName name="wrn.2_BAL._.SHEETS." hidden="1">{"Balance Sheet 5 Years",#N/A,TRUE,"Cover";"Balance Sheet By Month",#N/A,TRUE,"Cover"}</definedName>
    <definedName name="wrn.3_INC._.ST." hidden="1">{"Smither w NOL 5 Year",#N/A,TRUE,"Smither Rollup";"Smither Rollup By Month",#N/A,TRUE,"Smither Rollup"}</definedName>
    <definedName name="wrn.4_SCF." hidden="1">{"Cash Flow 5 Year",#N/A,TRUE,"Balance Sheet";"Cash Flow By Month",#N/A,TRUE,"Balance Sheet"}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hidden="1">{#N/A,#N/A,FALSE,"보고목차";#N/A,#N/A,FALSE,"1)서비스접수";#N/A,#N/A,FALSE,"2)상담";#N/A,#N/A,FALSE,"2.월별접수추이현황"}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hidden="1">{"Manning sched 5 Years",#N/A,TRUE,"Cover";"Manning sched. By Month",#N/A,TRUE,"Cover"}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hidden="1">{#N/A,#N/A,FALSE,"UNIT";#N/A,#N/A,FALSE,"UNIT";#N/A,#N/A,FALSE,"계정"}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hidden="1">{"ANAL DEBT 5 YEAR",#N/A,TRUE,"5year_monthly amort detail";"ANAL DEBT",#N/A,TRUE,"5year_monthly amort detail"}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Auto._.Comp2." hidden="1">{#N/A,#N/A,FALSE,"Sheet1"}</definedName>
    <definedName name="wrn.Base._.WLC." hidden="1">{"Cash Flow",#N/A,FALSE,"Base";"Pro Forma",#N/A,FALSE,"Base";"Invest Sch",#N/A,FALSE,"Base"}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hidden="1">{#N/A,#N/A,FALSE,"KGFORE94"}</definedName>
    <definedName name="wrn.CFTRENDS." hidden="1">{#N/A,#N/A,FALSE,"OMM III";#N/A,#N/A,FALSE,"1995 PLAN";#N/A,#N/A,FALSE,"1995 TARGET";#N/A,#N/A,FALSE,"1995 ADJUSTED"}</definedName>
    <definedName name="wrn.CLAIM율." hidden="1">{#N/A,#N/A,FALSE,"빌딩claim율";#N/A,#N/A,FALSE,"전력CLAIM율";#N/A,#N/A,FALSE,"SVC산업CLAIM"}</definedName>
    <definedName name="wrn.compco." hidden="1">{"page1",#N/A,FALSE,"BHCOMPC5";"page2",#N/A,FALSE,"BHCOMPC5";"page3",#N/A,FALSE,"BHCOMPC5";"page4",#N/A,FALSE,"BHCOMPC5"}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hidden="1">{"DCF1",#N/A,FALSE,"SIERRA DCF";"MATRIX1",#N/A,FALSE,"SIERRA DCF"}</definedName>
    <definedName name="wrn.Economic._.Value._.Added._.Analysis." hidden="1">{"EVA",#N/A,FALSE,"EVA";"WACC",#N/A,FALSE,"WACC"}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hidden="1">{"Exhibit B.1",#N/A,FALSE,"Exh B.1,2,3";"Exhibit B.2",#N/A,FALSE,"Exh B.1,2,3";"Exhibit B.3",#N/A,FALSE,"Exh B.1,2,3"}</definedName>
    <definedName name="wrn.FB" hidden="1">{"FCB_ALL",#N/A,FALSE,"FCB"}</definedName>
    <definedName name="wrn.FCB." hidden="1">{"FCB_ALL",#N/A,FALSE,"FCB"}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hidden="1">{"YTD",#N/A,FALSE,"Consolidated"}</definedName>
    <definedName name="wrn.Flash." hidden="1">{#N/A,#N/A,FALSE,"JKFLASH2";#N/A,#N/A,FALSE,"Page 4";#N/A,#N/A,FALSE,"page 3"}</definedName>
    <definedName name="wrn.Full._.Model." hidden="1">{#N/A,#N/A,TRUE,"Cover sheet";#N/A,#N/A,TRUE,"DCF analysis";#N/A,#N/A,TRUE,"WACC calculation"}</definedName>
    <definedName name="wrn.gti._.qtrly._.stats." hidden="1">{"GTI monthly IS",#N/A,FALSE,"gti";#N/A,#N/A,FALSE,"gti"}</definedName>
    <definedName name="wrn.gti._.qtrly._.stats.2" hidden="1">{"GTI monthly IS",#N/A,FALSE,"gti";#N/A,#N/A,FALSE,"gti"}</definedName>
    <definedName name="wrn.gti._qrtly._.stats.2" hidden="1">{"GTI monthly IS",#N/A,FALSE,"gti";#N/A,#N/A,FALSE,"gti"}</definedName>
    <definedName name="wrn.INCOME." hidden="1">{"INCOME",#N/A,FALSE,"KGFORE94";"cash2",#N/A,FALSE,"KGFORE94"}</definedName>
    <definedName name="wrn.Incre._.WLC." hidden="1">{"INC CASH FLOW",#N/A,FALSE,"Incremental";"Pro Forma",#N/A,FALSE,"Incremental";"Invest Sch",#N/A,FALSE,"Incremental";"INC CASH FLOW",#N/A,FALSE,"Incremental"}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hidden="1">{#N/A,#N/A,FALSE,"IPO";#N/A,#N/A,FALSE,"DCF";#N/A,#N/A,FALSE,"LBO";#N/A,#N/A,FALSE,"MULT_VAL";#N/A,#N/A,FALSE,"Status Quo";#N/A,#N/A,FALSE,"Recap"}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hidden="1">{"Placer Dome Mines",#N/A,FALSE,"PDG";"Placer Dome Summary",#N/A,FALSE,"PDG"}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{#N/A,#N/A,FALSE,"Trading-Mult ";#N/A,#N/A,FALSE,"M&amp;A info"}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Cap." hidden="1">{"page1",#N/A,FALSE,"Capital";"page2",#N/A,FALSE,"Capital";"page3",#N/A,FALSE,"Capital"}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hidden="1">{"view1",#N/A,FALSE,"Total"}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hidden="1">{"test2",#N/A,TRUE,"Prices"}</definedName>
    <definedName name="wrn.TI._.Sum._.WLC." hidden="1">{"Invest Sch",#N/A,FALSE,"Base + Incremental";"TI CASH FLOW",#N/A,FALSE,"Base + Incremental";"Pro Forma",#N/A,FALSE,"Base + Incremental"}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hidden="1">{#N/A,#N/A,FALSE,"WC OMM III";#N/A,#N/A,FALSE,"WC 1995 PLAN";#N/A,#N/A,FALSE,"WC 1995 ADJUSTED"}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hidden="1">{#N/A,#N/A,FALSE,"Sheet1"}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hidden="1">{#N/A,#N/A,FALSE,"Sheet1"}</definedName>
    <definedName name="zer" hidden="1">#REF!</definedName>
    <definedName name="ㄱㄷ" hidden="1">{#N/A,#N/A,FALSE,"UNIT";#N/A,#N/A,FALSE,"UNIT";#N/A,#N/A,FALSE,"계정"}</definedName>
    <definedName name="개나리" hidden="1">{#N/A,#N/A,FALSE,"UNIT";#N/A,#N/A,FALSE,"UNIT";#N/A,#N/A,FALSE,"계정"}</definedName>
    <definedName name="김석기" hidden="1">{#N/A,#N/A,FALSE,"UNIT";#N/A,#N/A,FALSE,"UNIT";#N/A,#N/A,FALSE,"계정"}</definedName>
    <definedName name="ㄴㄴㄴㄴ" hidden="1">{#N/A,#N/A,FALSE,"UNIT";#N/A,#N/A,FALSE,"UNIT";#N/A,#N/A,FALSE,"계정"}</definedName>
    <definedName name="ㄴㄹㄴ" hidden="1">{#N/A,#N/A,FALSE,"UNIT";#N/A,#N/A,FALSE,"UNIT";#N/A,#N/A,FALSE,"계정"}</definedName>
    <definedName name="ㄴㄹㄴㅇ" hidden="1">{#N/A,#N/A,FALSE,"UNIT";#N/A,#N/A,FALSE,"UNIT";#N/A,#N/A,FALSE,"계정"}</definedName>
    <definedName name="ㄴㄹㅇㄴ" hidden="1">{#N/A,#N/A,FALSE,"UNIT";#N/A,#N/A,FALSE,"UNIT";#N/A,#N/A,FALSE,"계정"}</definedName>
    <definedName name="ㄴㄹㅈㄷ" hidden="1">{#N/A,#N/A,FALSE,"UNIT";#N/A,#N/A,FALSE,"UNIT";#N/A,#N/A,FALSE,"계정"}</definedName>
    <definedName name="ㄴㅁㄴㅁㅁ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hidden="1">{#N/A,#N/A,FALSE,"UNIT";#N/A,#N/A,FALSE,"UNIT";#N/A,#N/A,FALSE,"계정"}</definedName>
    <definedName name="ㄷㄳ" hidden="1">{#N/A,#N/A,FALSE,"UNIT";#N/A,#N/A,FALSE,"UNIT";#N/A,#N/A,FALSE,"계정"}</definedName>
    <definedName name="ㄷㅈㄱㅈㄷ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hidden="1">{#N/A,#N/A,FALSE,"UNIT";#N/A,#N/A,FALSE,"UNIT";#N/A,#N/A,FALSE,"계정"}</definedName>
    <definedName name="ㅁㄴㅇ" hidden="1">{#N/A,#N/A,FALSE,"UNIT";#N/A,#N/A,FALSE,"UNIT";#N/A,#N/A,FALSE,"계정"}</definedName>
    <definedName name="ㅁㅁ" hidden="1">{#N/A,#N/A,FALSE,"UNIT";#N/A,#N/A,FALSE,"UNIT";#N/A,#N/A,FALSE,"계정"}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ㅂㅂ" hidden="1">{#N/A,#N/A,FALSE,"UNIT";#N/A,#N/A,FALSE,"UNIT";#N/A,#N/A,FALSE,"계정"}</definedName>
    <definedName name="ㅅ" hidden="1">{#N/A,#N/A,FALSE,"UNIT";#N/A,#N/A,FALSE,"UNIT";#N/A,#N/A,FALSE,"계정"}</definedName>
    <definedName name="손익3" hidden="1">{#N/A,#N/A,FALSE,"UNIT";#N/A,#N/A,FALSE,"UNIT";#N/A,#N/A,FALSE,"계정"}</definedName>
    <definedName name="ㅇㄴㄹㄴㅇ" hidden="1">{#N/A,#N/A,FALSE,"UNIT";#N/A,#N/A,FALSE,"UNIT";#N/A,#N/A,FALSE,"계정"}</definedName>
    <definedName name="ㅈㄷㄱ" hidden="1">{#N/A,#N/A,FALSE,"UNIT";#N/A,#N/A,FALSE,"UNIT";#N/A,#N/A,FALSE,"계정"}</definedName>
    <definedName name="ㅈㄷㄱㅈ" hidden="1">{#N/A,#N/A,FALSE,"UNIT";#N/A,#N/A,FALSE,"UNIT";#N/A,#N/A,FALSE,"계정"}</definedName>
    <definedName name="ㅈㄷㄱㅈㄷ" hidden="1">{#N/A,#N/A,FALSE,"UNIT";#N/A,#N/A,FALSE,"UNIT";#N/A,#N/A,FALSE,"계정"}</definedName>
    <definedName name="ㅈㄷㅇ" hidden="1">{#N/A,#N/A,FALSE,"UNIT";#N/A,#N/A,FALSE,"UNIT";#N/A,#N/A,FALSE,"계정"}</definedName>
    <definedName name="ㅈㅈㄷ" hidden="1">{#N/A,#N/A,FALSE,"UNIT";#N/A,#N/A,FALSE,"UNIT";#N/A,#N/A,FALSE,"계정"}</definedName>
    <definedName name="차량SVC" hidden="1">{#N/A,#N/A,FALSE,"UNIT";#N/A,#N/A,FALSE,"UNIT";#N/A,#N/A,FALSE,"계정"}</definedName>
    <definedName name="ㅎ" hidden="1">{#N/A,#N/A,FALSE,"UNIT";#N/A,#N/A,FALSE,"UNIT";#N/A,#N/A,FALSE,"계정"}</definedName>
    <definedName name="ㅏㅣㅑ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<sst xmlns="http://schemas.openxmlformats.org/spreadsheetml/2006/main" count="722" uniqueCount="339">
  <si>
    <t xml:space="preserve"> </t>
  </si>
  <si>
    <t>Base</t>
  </si>
  <si>
    <t>Middle</t>
  </si>
  <si>
    <t>Labels</t>
  </si>
  <si>
    <t>Column1</t>
  </si>
  <si>
    <t>NABU</t>
  </si>
  <si>
    <t>APBU</t>
  </si>
  <si>
    <t>LABU</t>
  </si>
  <si>
    <t>EAME</t>
  </si>
  <si>
    <t>FX</t>
  </si>
  <si>
    <t xml:space="preserve">Source: GT PV calc support. </t>
  </si>
  <si>
    <t>Reconciling
Items</t>
  </si>
  <si>
    <t xml:space="preserve">    P&amp;L Summary - USD</t>
  </si>
  <si>
    <t xml:space="preserve">     Katun Holdings, LP</t>
  </si>
  <si>
    <t xml:space="preserve">     Currency: US Dollar</t>
  </si>
  <si>
    <t>(2014-2016 at Actual Inc Stmt Rates. 2017-2021 at 2017 Budget Rates)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</si>
  <si>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</si>
  <si>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</si>
  <si>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</si>
  <si>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</si>
  <si>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</si>
  <si>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</si>
  <si>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</si>
  <si>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</si>
  <si>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</si>
  <si>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</si>
  <si>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</si>
  <si>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</si>
  <si>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Actual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</si>
  <si>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</si>
  <si>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</si>
  <si>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</si>
  <si>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</si>
  <si>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</si>
  <si>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</si>
  <si>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</si>
  <si>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</si>
  <si>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</si>
  <si>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</si>
  <si>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</si>
  <si>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</si>
  <si>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</si>
  <si>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</si>
  <si>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</si>
  <si>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</si>
  <si>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</si>
  <si>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</si>
  <si>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</si>
  <si>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</si>
  <si>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</si>
  <si>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</si>
  <si>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</si>
  <si>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</si>
  <si>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</si>
  <si>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</si>
  <si>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</si>
  <si>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</si>
  <si>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</si>
  <si>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</si>
  <si>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</si>
  <si>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</si>
  <si>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</si>
  <si>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</si>
  <si>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</si>
  <si>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</si>
  <si>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FX2017</t>
  </si>
  <si>
    <t>PY Inc /(Dec) %</t>
  </si>
  <si>
    <t>PY Inc/(Dec)</t>
  </si>
  <si>
    <t>ACT</t>
  </si>
  <si>
    <t>BRD17</t>
  </si>
  <si>
    <t>2017F</t>
  </si>
  <si>
    <t>%</t>
  </si>
  <si>
    <t>2018F</t>
  </si>
  <si>
    <t>2019F</t>
  </si>
  <si>
    <t>2020F</t>
  </si>
  <si>
    <t>2021F</t>
  </si>
  <si>
    <t>Revenue</t>
  </si>
  <si>
    <t>GM</t>
  </si>
  <si>
    <t>Net Sales</t>
  </si>
  <si>
    <t>Cost of sales</t>
  </si>
  <si>
    <t>Cost of Sales</t>
  </si>
  <si>
    <t xml:space="preserve">   Gross margin</t>
  </si>
  <si>
    <t>Gross Margin</t>
  </si>
  <si>
    <t xml:space="preserve">   Gross margin %</t>
  </si>
  <si>
    <t>Selling expense</t>
  </si>
  <si>
    <t>SEL</t>
  </si>
  <si>
    <t>Operating Expenses</t>
  </si>
  <si>
    <t>General &amp; administrative</t>
  </si>
  <si>
    <t>G&amp;A</t>
  </si>
  <si>
    <t>Research &amp; development</t>
  </si>
  <si>
    <t>R&amp;D</t>
  </si>
  <si>
    <t xml:space="preserve">   Total direct expenses</t>
  </si>
  <si>
    <t xml:space="preserve">   Direct operating profit</t>
  </si>
  <si>
    <t xml:space="preserve">   Direct operating profit %</t>
  </si>
  <si>
    <t>Other operating expenses</t>
  </si>
  <si>
    <t>OTH</t>
  </si>
  <si>
    <t>Other Operating Expenses</t>
  </si>
  <si>
    <t xml:space="preserve">   Total operating expense</t>
  </si>
  <si>
    <t xml:space="preserve">   Operating profit</t>
  </si>
  <si>
    <t>Other expense (income)</t>
  </si>
  <si>
    <t>Other Expenses</t>
  </si>
  <si>
    <t>Other EBITDA Add-backs</t>
  </si>
  <si>
    <t>Amortization</t>
  </si>
  <si>
    <t>Interest expense (income)</t>
  </si>
  <si>
    <t>Interest</t>
  </si>
  <si>
    <t>Interco (profit) loss</t>
  </si>
  <si>
    <t>I/C Profit</t>
  </si>
  <si>
    <t xml:space="preserve">  Total other expenses</t>
  </si>
  <si>
    <t xml:space="preserve">   Net profit before taxes</t>
  </si>
  <si>
    <t>Taxes</t>
  </si>
  <si>
    <t xml:space="preserve">   Net profit (loss)</t>
  </si>
  <si>
    <t>Other</t>
  </si>
  <si>
    <t>Depreciation &amp; amortization</t>
  </si>
  <si>
    <t>Depr &amp; Amort - DOP</t>
  </si>
  <si>
    <t xml:space="preserve">   Total EBITDA Adjustment</t>
  </si>
  <si>
    <t xml:space="preserve">   Bank EBITDA</t>
  </si>
  <si>
    <t>Other Adjustments</t>
  </si>
  <si>
    <t xml:space="preserve">   Monomoy EBITDA</t>
  </si>
  <si>
    <t xml:space="preserve">   Bank EBITDA %</t>
  </si>
  <si>
    <t>Other Expense Reconciliation:</t>
  </si>
  <si>
    <t>Other "Operating" Expense per GT Format</t>
  </si>
  <si>
    <t>Amortization (excluded from some presentation)</t>
  </si>
  <si>
    <t>Foreign Currency Gain/Loss</t>
  </si>
  <si>
    <t>Total - Other Op &amp; Oth Exp per above</t>
  </si>
  <si>
    <t>Definitional EBITDA</t>
  </si>
  <si>
    <t>Audit Adjustment - Mex Profit Sharing</t>
  </si>
  <si>
    <t>Audit Adjustment - Def Fin add to Interest</t>
  </si>
  <si>
    <t>Audit Adjustment - Def Fin subtract from amort</t>
  </si>
  <si>
    <t>GT - Rounding</t>
  </si>
  <si>
    <t>Audit Adjustment - Xerox tool</t>
  </si>
  <si>
    <t>"Reported EBITDA" per GT Report</t>
  </si>
  <si>
    <t>Format with Depr &amp; Amort Included &amp; Added Back:</t>
  </si>
  <si>
    <t>Sales</t>
  </si>
  <si>
    <t>COS</t>
  </si>
  <si>
    <t>Gross Profit</t>
  </si>
  <si>
    <t>Selling</t>
  </si>
  <si>
    <t>Other Op Exp</t>
  </si>
  <si>
    <t xml:space="preserve"> ec</t>
  </si>
  <si>
    <t>Total Op Expenses</t>
  </si>
  <si>
    <t>Op Profit</t>
  </si>
  <si>
    <t>Foreign currency gain/loss</t>
  </si>
  <si>
    <t>EBIT</t>
  </si>
  <si>
    <t>Depr &amp; Amort (iincludes GT Rounding from above)</t>
  </si>
  <si>
    <t>Definitional EBITDA as reported by GT</t>
  </si>
  <si>
    <t>Adjs for Forecast Years (see GT report for historical):</t>
  </si>
  <si>
    <t>Monomoy Related Fees</t>
  </si>
  <si>
    <t>Transaction Expenses (Refi &amp; Sale)</t>
  </si>
  <si>
    <t>Foreign exchange effects</t>
  </si>
  <si>
    <t>BOD Fees</t>
  </si>
  <si>
    <t>Misc One-Time (LEK Consulting)</t>
  </si>
  <si>
    <t>GT Total adjustments</t>
  </si>
  <si>
    <t>Total Adjustments</t>
  </si>
  <si>
    <t>Adjusted EBITDA</t>
  </si>
  <si>
    <t>Gross Margin:</t>
  </si>
  <si>
    <t>Sales:</t>
  </si>
  <si>
    <t>Sales - returns</t>
  </si>
  <si>
    <t>Sales - Returns &amp; Allowances</t>
  </si>
  <si>
    <t xml:space="preserve">   Gross sales</t>
  </si>
  <si>
    <t>Discounts</t>
  </si>
  <si>
    <t>Sales - Discounts</t>
  </si>
  <si>
    <t>Freight</t>
  </si>
  <si>
    <t>Sales - Freight</t>
  </si>
  <si>
    <t>Handling charges</t>
  </si>
  <si>
    <t>Handling Charges</t>
  </si>
  <si>
    <t xml:space="preserve">   Sales adjustments</t>
  </si>
  <si>
    <t xml:space="preserve">   Net sales</t>
  </si>
  <si>
    <t>Cost of Sales:</t>
  </si>
  <si>
    <t>Cost of sales - standard</t>
  </si>
  <si>
    <t>Cost of Sales - Standard</t>
  </si>
  <si>
    <t>Std vs. actual variance</t>
  </si>
  <si>
    <t>Standard vs. Actual Variance</t>
  </si>
  <si>
    <t>Tooling amortization</t>
  </si>
  <si>
    <t>COS - Tooling Amortization</t>
  </si>
  <si>
    <t>Cost of Sales - Other</t>
  </si>
  <si>
    <t>WIP variance</t>
  </si>
  <si>
    <t>Cost of Sales - WIP Variance</t>
  </si>
  <si>
    <t>Inventory adjustments</t>
  </si>
  <si>
    <t>Inventory Adjustment</t>
  </si>
  <si>
    <t xml:space="preserve">   Cost of parts</t>
  </si>
  <si>
    <t>Freight - purchases</t>
  </si>
  <si>
    <t>Freight - Purchases</t>
  </si>
  <si>
    <t>Packaging expense</t>
  </si>
  <si>
    <t>Packaging Expense</t>
  </si>
  <si>
    <t>Shipping supplies</t>
  </si>
  <si>
    <t>Shipping Supplies</t>
  </si>
  <si>
    <t xml:space="preserve">   Shipping expenses</t>
  </si>
  <si>
    <t xml:space="preserve">   Total cost of sales</t>
  </si>
  <si>
    <t>Selling Expenses:</t>
  </si>
  <si>
    <t>Salaries</t>
  </si>
  <si>
    <t>Commissions</t>
  </si>
  <si>
    <t>Bonuses</t>
  </si>
  <si>
    <t>Overtime/Other comp</t>
  </si>
  <si>
    <t>Overtime/Other Comp</t>
  </si>
  <si>
    <t>Payroll taxes</t>
  </si>
  <si>
    <t>Payroll Taxes</t>
  </si>
  <si>
    <t>Benefits</t>
  </si>
  <si>
    <t>Contract/Temp labor</t>
  </si>
  <si>
    <t>Contract/Temp Labor</t>
  </si>
  <si>
    <t>Staff recruitment</t>
  </si>
  <si>
    <t>Staff Recruitment</t>
  </si>
  <si>
    <t xml:space="preserve">   Total staffing expense</t>
  </si>
  <si>
    <t>Auto expense</t>
  </si>
  <si>
    <t>Auto Expense</t>
  </si>
  <si>
    <t>Rent</t>
  </si>
  <si>
    <t>Utilities</t>
  </si>
  <si>
    <t>Maintenance &amp; repair</t>
  </si>
  <si>
    <t>Maintenance &amp; Repair</t>
  </si>
  <si>
    <t>Property Tax</t>
  </si>
  <si>
    <t>Supplies</t>
  </si>
  <si>
    <t>Advertising &amp; trade fairs</t>
  </si>
  <si>
    <t>Advertising &amp; Trade Fairs</t>
  </si>
  <si>
    <t>Equipment rental</t>
  </si>
  <si>
    <t>Equipment Rental</t>
  </si>
  <si>
    <t>Travel &amp; entertainment</t>
  </si>
  <si>
    <t>Travel &amp; Entertainment</t>
  </si>
  <si>
    <t>Misc. parts &amp; samples</t>
  </si>
  <si>
    <t>Misc. Parts &amp; Samples</t>
  </si>
  <si>
    <t>Telephone</t>
  </si>
  <si>
    <t>EDP line costs</t>
  </si>
  <si>
    <t>EDP Line Costs</t>
  </si>
  <si>
    <t>Depreciation</t>
  </si>
  <si>
    <t>Insurance</t>
  </si>
  <si>
    <t>Legal expenses</t>
  </si>
  <si>
    <t>Legal Expenses</t>
  </si>
  <si>
    <t>Outside consulting</t>
  </si>
  <si>
    <t>Outside Consulting</t>
  </si>
  <si>
    <t>Bank fees</t>
  </si>
  <si>
    <t>Bank Fees</t>
  </si>
  <si>
    <t>Bad debt expense</t>
  </si>
  <si>
    <t>Bad Debt Expense</t>
  </si>
  <si>
    <t>Miscellaneous expense</t>
  </si>
  <si>
    <t>Miscellaneous Expense</t>
  </si>
  <si>
    <t>Expense allocation</t>
  </si>
  <si>
    <t>Expense Allocation</t>
  </si>
  <si>
    <t xml:space="preserve">   Total selling expense</t>
  </si>
  <si>
    <t xml:space="preserve">   Selling expense %</t>
  </si>
  <si>
    <t>G&amp;A Expenses:</t>
  </si>
  <si>
    <t xml:space="preserve">   Total G&amp;A expense</t>
  </si>
  <si>
    <t xml:space="preserve">   G&amp;A expense %</t>
  </si>
  <si>
    <t>R&amp;D Expenses:</t>
  </si>
  <si>
    <t xml:space="preserve">   Total R&amp;D expense</t>
  </si>
  <si>
    <t xml:space="preserve">   R&amp;D expense %</t>
  </si>
  <si>
    <t>Other Operating Expense:</t>
  </si>
  <si>
    <t>Corporate charge</t>
  </si>
  <si>
    <t>Corporate Charge</t>
  </si>
  <si>
    <t>Corporate charge income</t>
  </si>
  <si>
    <t>Corporate Charge Income</t>
  </si>
  <si>
    <t>I/C markup adjustment</t>
  </si>
  <si>
    <t>I/C Markup Adjustment</t>
  </si>
  <si>
    <t>Facility charge</t>
  </si>
  <si>
    <t>Facility Charge</t>
  </si>
  <si>
    <t xml:space="preserve">   Total Other Op Expense</t>
  </si>
  <si>
    <t>Other Expense (Income):</t>
  </si>
  <si>
    <t>Realized FX Exp (Inc)</t>
  </si>
  <si>
    <t>Realized FX Expense (Income)</t>
  </si>
  <si>
    <t>Realized FX Exp (Inc) - EBITDA Addback</t>
  </si>
  <si>
    <t>Unrealized FX Exp (Inc)</t>
  </si>
  <si>
    <t>Unrealized FX Expense (Income)</t>
  </si>
  <si>
    <t>Other (Income)</t>
  </si>
  <si>
    <t>Other (Income) - EBITDA Addback</t>
  </si>
  <si>
    <t>Other (Income) - Not Addback</t>
  </si>
  <si>
    <t>(Gain)/Loss - Fixed Assets</t>
  </si>
  <si>
    <t>Other Expense</t>
  </si>
  <si>
    <t>Other Expense - EBITDA Addback</t>
  </si>
  <si>
    <t>Other Expense - Not Addback</t>
  </si>
  <si>
    <t>Management Fee</t>
  </si>
  <si>
    <t>Management Charges</t>
  </si>
  <si>
    <t>I/C Interest</t>
  </si>
  <si>
    <t xml:space="preserve">     Total Other Expense (Income)</t>
  </si>
  <si>
    <t>Interest Exp (Income):</t>
  </si>
  <si>
    <t>Interest (Income)</t>
  </si>
  <si>
    <t>Interest Expense</t>
  </si>
  <si>
    <t xml:space="preserve">   Total Interest Exp (Inc)</t>
  </si>
  <si>
    <t>Interco (Profit) Loss:</t>
  </si>
  <si>
    <t>Intercompany Sales</t>
  </si>
  <si>
    <t>Intercompany Cost of Sales</t>
  </si>
  <si>
    <t xml:space="preserve">   Interco (Profit) Loss</t>
  </si>
  <si>
    <t>Taxes:</t>
  </si>
  <si>
    <t xml:space="preserve">   Total Taxes</t>
  </si>
  <si>
    <t>Other Expense - Company Sale/Refinancing</t>
  </si>
  <si>
    <t>Non-EBITDA Addbacks:</t>
  </si>
  <si>
    <t>Realized FX - transactional</t>
  </si>
  <si>
    <t>Realized FX - balance sheet hedges</t>
  </si>
  <si>
    <t>Realized FX - cash flow hedges</t>
  </si>
  <si>
    <t>Rental income</t>
  </si>
  <si>
    <t>Legal reserve</t>
  </si>
  <si>
    <t>Severance</t>
  </si>
  <si>
    <t xml:space="preserve">     Total non-EBITDA addbacks</t>
  </si>
  <si>
    <t>Bank EBITDA Addbacks:</t>
  </si>
  <si>
    <t>Unrealized FX</t>
  </si>
  <si>
    <t>Management fee</t>
  </si>
  <si>
    <t>Professional fees</t>
  </si>
  <si>
    <t>Professional fees relating to loan amendment</t>
  </si>
  <si>
    <t>Loan amendment fees</t>
  </si>
  <si>
    <t>Monomoy/ILevel charges</t>
  </si>
  <si>
    <t>ERP Upgrade</t>
  </si>
  <si>
    <t>Netherlands customs refund</t>
  </si>
  <si>
    <t>Severance/restructuring</t>
  </si>
  <si>
    <t>Guaranteed bonus/sale bonus (restructuring)</t>
  </si>
  <si>
    <t>Litigation accrual/expenses</t>
  </si>
  <si>
    <t>Argentina VAT reserve</t>
  </si>
  <si>
    <t>Gain/Loss Fixed Assets</t>
  </si>
  <si>
    <t>Expenses relating to company sale/refinancing</t>
  </si>
  <si>
    <t>Credit insurance</t>
  </si>
  <si>
    <t>Board of Director Fees</t>
  </si>
  <si>
    <t>Top Floor lease adjustment</t>
  </si>
  <si>
    <t xml:space="preserve">     Total EBITDA addbacks</t>
  </si>
  <si>
    <t xml:space="preserve">         Grand Total - Other (Income) Expense</t>
  </si>
  <si>
    <t>Bank Only EBITDA Addbacks:</t>
  </si>
  <si>
    <t>Professional fees relating to sale</t>
  </si>
  <si>
    <t>EBITDA Addbacks Allowed for Both Monomoy &amp; Bank:</t>
  </si>
  <si>
    <t xml:space="preserve">     Total Monomoy EBITDA addbacks Not Allowed</t>
  </si>
  <si>
    <t>$ in thousands</t>
  </si>
  <si>
    <t>Revenue, unadjusted</t>
  </si>
  <si>
    <t>Net income / (loss)</t>
  </si>
  <si>
    <t>Add-backs</t>
  </si>
  <si>
    <t>Interest expense / (income)</t>
  </si>
  <si>
    <t>Depreciation and amortization</t>
  </si>
  <si>
    <t>Income tax expense / (benefit)</t>
  </si>
  <si>
    <t>Reported EBITDA</t>
  </si>
  <si>
    <t>Management adjustments</t>
  </si>
  <si>
    <t>Monomoy related fees</t>
  </si>
  <si>
    <t>Litigation-related costs</t>
  </si>
  <si>
    <t>Company sale/refinancing</t>
  </si>
  <si>
    <t>Top Floor Lease Liability</t>
  </si>
  <si>
    <t>Employee-related</t>
  </si>
  <si>
    <t>Singapore Closure</t>
  </si>
  <si>
    <t>Capitalized internal labor</t>
  </si>
  <si>
    <t>Miscellaneous one-time</t>
  </si>
  <si>
    <t>Total Management adjustments</t>
  </si>
  <si>
    <t>Management adjusted EBITDA</t>
  </si>
  <si>
    <t>Pro forma adjustments</t>
  </si>
  <si>
    <t>Rent redcution</t>
  </si>
  <si>
    <t>Total pro forma adjustments</t>
  </si>
  <si>
    <t>Pro forma EBITDA</t>
  </si>
  <si>
    <t>% of revenue</t>
  </si>
  <si>
    <t>Reported EBITDA %</t>
  </si>
  <si>
    <t>Management adjusted EBITDA %</t>
  </si>
  <si>
    <t>Pro forma EBITDA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</si>
</sst>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%;\(0.0%\)"/>
    <numFmt numFmtId="167" formatCode="#,##0;\(#,##0\)"/>
    <numFmt numFmtId="168" formatCode="0.000%"/>
    <numFmt numFmtId="169" formatCode="#,###"/>
    <numFmt numFmtId="170" formatCode="[$USD]\ #,##0.00"/>
    <numFmt numFmtId="171" formatCode="#,##0\ ;\ \(#,##0\)"/>
    <numFmt numFmtId="172" formatCode="&quot;$&quot;#,##0.0,_);[Red]\(&quot;$&quot;#,##0.0,\)"/>
    <numFmt numFmtId="173" formatCode="0.00;\(0.00\)"/>
    <numFmt numFmtId="174" formatCode="#,##0.00_);[Red]\(&quot;$&quot;#,##0.00\)"/>
    <numFmt numFmtId="175" formatCode="0.000_);\(0.000\)"/>
    <numFmt numFmtId="176" formatCode="#,##0.000;\(#,##0.000\)"/>
    <numFmt numFmtId="177" formatCode="0.0000_);\(0.0000\)"/>
    <numFmt numFmtId="178" formatCode="#,##0.00000_);[Red]\(#,##0.00000\)"/>
    <numFmt numFmtId="179" formatCode="0.0%;\(0.0\)%"/>
    <numFmt numFmtId="180" formatCode="0%;[Red]\(0%\)"/>
    <numFmt numFmtId="181" formatCode="#,##0.0_);\(#,##0.0\)"/>
    <numFmt numFmtId="182" formatCode="#,##0.000_);\(#,##0.000\)"/>
    <numFmt numFmtId="183" formatCode="&quot;$&quot;#,##0.0_);\(&quot;$&quot;#,##0.0\)"/>
    <numFmt numFmtId="184" formatCode="_-* #,##0_-;\-* #,##0_-;_-* &quot;-&quot;_-;_-@_-"/>
    <numFmt numFmtId="185" formatCode="General_)"/>
    <numFmt numFmtId="186" formatCode="&quot;$&quot;_(#,##0.00_);&quot;$&quot;\(#,##0.00\)"/>
    <numFmt numFmtId="187" formatCode="_([$€-2]\ * #,##0.00_);_([$€-2]\ * \(#,##0.00\);_([$€-2]\ * &quot;-&quot;??_);_(@_)"/>
    <numFmt numFmtId="188" formatCode="#,##0;\(#,##0\);\-_)"/>
    <numFmt numFmtId="189" formatCode="#,##0.00_);\(#,##0.00\);\-_)"/>
    <numFmt numFmtId="190" formatCode="* \L\+0.00%;* \L\-0.00%;* @\ \ "/>
    <numFmt numFmtId="191" formatCode="#,##0.0_)\x;\(#,##0.0\)\x"/>
    <numFmt numFmtId="192" formatCode="#,##0.0_)_x;\(#,##0.0\)_x"/>
    <numFmt numFmtId="193" formatCode="&quot;$&quot;* #,##0.00000_);&quot;$&quot;* \(#,##0.00000\)"/>
    <numFmt numFmtId="194" formatCode="0&quot; Employees&quot;"/>
    <numFmt numFmtId="195" formatCode="0.0_)\%;\(0.0\)\%"/>
    <numFmt numFmtId="196" formatCode="#,##0.0_)_%;\(#,##0.0\)_%"/>
    <numFmt numFmtId="197" formatCode="_-#,##0_-;[Red]\(#,##0\);_-\ \ &quot;-&quot;_-;_-@_-"/>
    <numFmt numFmtId="198" formatCode="_-#,##0.00_-;\(#,##0.00\);_-\ \ &quot;-&quot;_-;_-@_-"/>
    <numFmt numFmtId="199" formatCode="mmm/dd/yyyy;_-\ &quot;N/A&quot;_-;_-\ &quot;-&quot;_-"/>
    <numFmt numFmtId="200" formatCode="mmm/yyyy;_-\ &quot;N/A&quot;_-;_-\ &quot;-&quot;_-"/>
    <numFmt numFmtId="201" formatCode="_-#,##0%_-;\(#,##0%\);_-\ &quot;-&quot;_-"/>
    <numFmt numFmtId="202" formatCode="_-#,###,_-;\(#,###,\);_-\ \ &quot;-&quot;_-;_-@_-"/>
    <numFmt numFmtId="203" formatCode="_-#,###.00,_-;\(#,###.00,\);_-\ \ &quot;-&quot;_-;_-@_-"/>
    <numFmt numFmtId="204" formatCode="_-#0&quot;.&quot;0,_-;\(#0&quot;.&quot;0,\);_-\ \ &quot;-&quot;_-;_-@_-"/>
    <numFmt numFmtId="205" formatCode="_-#0&quot;.&quot;0000_-;\(#0&quot;.&quot;0000\);_-\ \ &quot;-&quot;_-;_-@_-"/>
    <numFmt numFmtId="206" formatCode="\£\ #,##0_);[Red]\(\£\ #,##0\)"/>
    <numFmt numFmtId="207" formatCode="\¥\ #,##0_);[Red]\(\¥\ #,##0\)"/>
    <numFmt numFmtId="208" formatCode="0&quot;%&quot;"/>
    <numFmt numFmtId="209" formatCode="#,##0;\(#,##0\);&quot;-&quot;"/>
    <numFmt numFmtId="210" formatCode="0%;\(0%\)"/>
    <numFmt numFmtId="211" formatCode="0.0_%_);\(0.0\)_%"/>
    <numFmt numFmtId="212" formatCode="0_)"/>
    <numFmt numFmtId="213" formatCode="#,##0_);\(#,##0\);&quot;&quot;"/>
    <numFmt numFmtId="214" formatCode="0.0%_);\(0.0%\);\-_)"/>
    <numFmt numFmtId="215" formatCode="0.0%_);\(0.0%\);\ &quot;-&quot;_-;_-@_-"/>
    <numFmt numFmtId="216" formatCode="0.0000"/>
    <numFmt numFmtId="217" formatCode="0.0"/>
    <numFmt numFmtId="218" formatCode="0.0;\-0.0;&quot;-&quot;"/>
    <numFmt numFmtId="219" formatCode="_(* #,##0.0\x_);_(* \(#,##0.0\);_(* &quot;-&quot;??_);_(@_)"/>
    <numFmt numFmtId="220" formatCode="0.00%;[Red]\(0.00%\)"/>
    <numFmt numFmtId="221" formatCode="0.00;\-0.00;&quot;-&quot;"/>
    <numFmt numFmtId="222" formatCode="#,##0.00_);\(#,##0.00\);\-\ "/>
    <numFmt numFmtId="223" formatCode="0.000;\-0.000;&quot;-&quot;"/>
    <numFmt numFmtId="224" formatCode="_([$€-2]* #,##0.00_);_([$€-2]* \(#,##0.00\);_([$€-2]* &quot;-&quot;??_)"/>
    <numFmt numFmtId="225" formatCode="_(* #,###.0_);_(* \(#,###.0\);_(* &quot;-&quot;??_);_(@_)"/>
    <numFmt numFmtId="226" formatCode="#,##0.0%_);\(#,##0.0%\)"/>
    <numFmt numFmtId="227" formatCode="[=1]&quot;Ö&quot;;[=0]&quot; &quot;;General"/>
    <numFmt numFmtId="228" formatCode="#,##0_);\(* #,##0\);&quot;-&quot;;@\ \ \ \ "/>
    <numFmt numFmtId="229" formatCode="_(dd\-mmm\-yyyy_)__;[Red]\(dd\-mmm\-yyyy\)__;_(&quot;-&quot;_)__;_(@_)__"/>
    <numFmt numFmtId="230" formatCode="ddmmmyyyy"/>
    <numFmt numFmtId="231" formatCode="dddd\,\ mmmm\ d\,\ yyyy"/>
    <numFmt numFmtId="232" formatCode="mmm\ yyyy"/>
    <numFmt numFmtId="233" formatCode="mmmm\,\ yyyy"/>
    <numFmt numFmtId="234" formatCode="_(0.0%_)__;[Red]\(0.0%\)__;_(&quot;-&quot;_)__;_(@_)__"/>
    <numFmt numFmtId="235" formatCode="&quot;$&quot;* _(#,##0_)__;[Red]&quot;$&quot;* \(#,##0\)__;_(&quot;-&quot;_)__;_(@_)__"/>
    <numFmt numFmtId="236" formatCode="&quot;$&quot;* _(#,##0.00_)__;[Red]&quot;$&quot;* \(#,##0.00\)__;_(&quot;-&quot;_)__;_(@_)__"/>
    <numFmt numFmtId="237" formatCode="&quot;$&quot;* _(#,##0.0000_)__;[Red]&quot;$&quot;* \(#,##0.0000\)__;_(&quot;-&quot;_)__;_(@_)__"/>
    <numFmt numFmtId="238" formatCode="[=1]&quot;*&quot;;[=0]&quot; &quot;;General"/>
    <numFmt numFmtId="239" formatCode="_(#,##0.0_)__;[Red]\(#,##0.0\)__;_(&quot;-&quot;_)__;_(@_)__"/>
    <numFmt numFmtId="240" formatCode="_(#,##0.00_)__;[Red]\(#,##0.00\)__;_(&quot;-&quot;_)__;_(@_)__"/>
    <numFmt numFmtId="241" formatCode="_(#,##0.0000_)__;[Red]\(#,##0.0000\)__;_(&quot;-&quot;_)__;_(@_)__"/>
    <numFmt numFmtId="242" formatCode="__#,##0__;[Red]\-#,##0__;__&quot;-&quot;__;__@__"/>
    <numFmt numFmtId="243" formatCode="_(#,##0_)__;[Red]\(#,##0\)__;_(&quot;-&quot;_)__;_(@_)__"/>
    <numFmt numFmtId="244" formatCode=";;;"/>
    <numFmt numFmtId="245" formatCode="[&gt;2000000]&quot;No OOP Max&quot;_)__;_(#,##0.00_)__"/>
    <numFmt numFmtId="246" formatCode="_(0.00%_)__;[Red]\(0.00%\)__;_(&quot;0.00%&quot;_)__;_(@_)__"/>
    <numFmt numFmtId="247" formatCode="_(#,##0.0%_);_)\(#,##0.0%\);_(0.0%_);@_)"/>
    <numFmt numFmtId="248" formatCode="_(__@_)__"/>
    <numFmt numFmtId="249" formatCode="hh:mm:ss"/>
    <numFmt numFmtId="250" formatCode="_ * #,##0_ ;_ * \-#,##0_ ;_ * &quot;-&quot;_ ;_ @_ "/>
    <numFmt numFmtId="251" formatCode="#,##0.0"/>
    <numFmt numFmtId="252" formatCode="0&quot;    &quot;"/>
    <numFmt numFmtId="253" formatCode="_ &quot;\&quot;* #,##0_ ;_ &quot;\&quot;* \-#,##0_ ;_ &quot;\&quot;* &quot;-&quot;_ ;_ @_ "/>
    <numFmt numFmtId="254" formatCode="&quot;$&quot;&quot; &quot;#,##0_);\(&quot;$&quot;&quot; &quot;#,##0\);\-_)"/>
    <numFmt numFmtId="255" formatCode="0%_);\(0%\);\-_)"/>
    <numFmt numFmtId="256" formatCode="&quot;$&quot;&quot; &quot;#,##0.0_);\(&quot;$&quot;&quot; &quot;#,##0.0\);\-_)"/>
    <numFmt numFmtId="257" formatCode="#,##0.0_);\(#,##0.0\);\-_)"/>
    <numFmt numFmtId="258" formatCode="&quot;$&quot;&quot; &quot;#,##0.00_);\(&quot;$&quot;&quot; &quot;#,##0.00\);\-_)"/>
    <numFmt numFmtId="259" formatCode="0.00%_);\(0.00%\);\-_)"/>
    <numFmt numFmtId="260" formatCode="&quot;$&quot;#,##0_);\(&quot;$&quot;#,##0\);&quot;- &quot;"/>
    <numFmt numFmtId="261" formatCode="#,##0_);\(#,##0\);&quot;- &quot;"/>
    <numFmt numFmtId="262" formatCode="&quot;$&quot;#,##0.0_);\(&quot;$&quot;#,##0.0\);&quot;- &quot;"/>
    <numFmt numFmtId="263" formatCode="0.0%;\(0.0%\);&quot;- &quot;"/>
    <numFmt numFmtId="264" formatCode="#,##0.0_);\(#,##0.0\);&quot;- &quot;"/>
    <numFmt numFmtId="265" formatCode="&quot;$&quot;#,##0.00_);\(&quot;$&quot;#,##0.00\);&quot;- &quot;"/>
    <numFmt numFmtId="266" formatCode="0.00%;\(0.00%\);&quot;- &quot;"/>
    <numFmt numFmtId="267" formatCode="#,##0.00_);\(#,##0.00\);&quot;- &quot;"/>
    <numFmt numFmtId="268" formatCode="&quot;$&quot;#,##0.000_);\(&quot;$&quot;#,##0.000\);&quot;- &quot;"/>
    <numFmt numFmtId="269" formatCode="#,##0.000_);\(#,##0.000\);&quot;- &quot;"/>
    <numFmt numFmtId="270" formatCode="&quot;$&quot;#,##0;\-&quot;$&quot;#,##0"/>
    <numFmt numFmtId="271" formatCode="_ * #,##0.00_ ;_ * \-#,##0.00_ ;_ * &quot;-&quot;??_ ;_ @_ "/>
    <numFmt numFmtId="272" formatCode="#,##0_);\(#,##0\);\-_)"/>
    <numFmt numFmtId="273" formatCode="&quot;$&quot;#,##0.00"/>
    <numFmt numFmtId="274" formatCode="&quot;$&quot;&quot; &quot;#,##0.000_);\(&quot;$&quot;&quot; &quot;#,##0.000\);\-\ "/>
    <numFmt numFmtId="275" formatCode="#,##0\ ;\(#,##0\)"/>
    <numFmt numFmtId="276" formatCode="_(* #,##0.0_);_(* \(#,##0.00\);_(* &quot;-&quot;??_);_(@_)"/>
    <numFmt numFmtId="277" formatCode="00000"/>
    <numFmt numFmtId="278" formatCode="0.000"/>
    <numFmt numFmtId="279" formatCode="&quot;fl&quot;#,##0_);\(&quot;fl&quot;#,##0\)"/>
    <numFmt numFmtId="280" formatCode="&quot;fl&quot;#,##0_);[Red]\(&quot;fl&quot;#,##0\)"/>
    <numFmt numFmtId="281" formatCode="&quot;fl&quot;#,##0.00_);\(&quot;fl&quot;#,##0.00\)"/>
    <numFmt numFmtId="282" formatCode="_-* #,##0_)_-;* \(#,##0\)_-;_-* &quot;-&quot;??_-;_-@_-"/>
    <numFmt numFmtId="283" formatCode="_(* ###0_);[Red]_(* \(###0\);_(* &quot;-&quot;_0_0_);_(@_)"/>
    <numFmt numFmtId="284" formatCode="0.000_)"/>
    <numFmt numFmtId="285" formatCode="#,##0.0_);[Red]\(#,##0.0\)"/>
    <numFmt numFmtId="286" formatCode="#,##0.0_);\(#,##0.0\);&quot;—&quot;_)"/>
    <numFmt numFmtId="287" formatCode="_(* #,##0.0_);_(* \(#,##0.0\);_(* &quot;-&quot;??_);_(@_)"/>
    <numFmt numFmtId="288" formatCode="#,##0.00_%_);\(#,##0.00\)_%;#,##0.00_%_);@_%_)"/>
    <numFmt numFmtId="289" formatCode="_-* #,##0.00_-;\-* #,##0.00_-;_-* &quot;-&quot;??_-;_-@_-"/>
    <numFmt numFmtId="290" formatCode="#."/>
    <numFmt numFmtId="291" formatCode="#,##0;[Red]\(#,##0\)"/>
    <numFmt numFmtId="292" formatCode="\$#,##0.00;[Red]\-\$#,##0.00"/>
    <numFmt numFmtId="293" formatCode="&quot;$&quot;#,##0.000_);\(&quot;$&quot;#,##0.000\)"/>
    <numFmt numFmtId="294" formatCode="0.00000%"/>
    <numFmt numFmtId="295" formatCode="&quot;¥&quot;#,##0.00;\-&quot;¥&quot;#,##0.00"/>
    <numFmt numFmtId="296" formatCode="\(&quot;$&quot;#,##0.0\)\);&quot;$&quot;#,##0.0"/>
    <numFmt numFmtId="297" formatCode="_ * #,##0.00_ ;_ * \-#,##0.00_ ;_ * &quot;-&quot;_ ;_ @_ "/>
    <numFmt numFmtId="298" formatCode="&quot;$&quot;#,##0.0_);\(&quot;$&quot;#,##0.0\);&quot;—&quot;_)"/>
    <numFmt numFmtId="299" formatCode="_(&quot;$&quot;* #,##0.0_);_(&quot;$&quot;* \(#,##0.0\);_(&quot;$&quot;* &quot;-&quot;_);_(@_)"/>
    <numFmt numFmtId="300" formatCode="&quot;$&quot;&quot; &quot;#,##0.000_);\(&quot;$&quot;&quot; &quot;#,##0.000\)"/>
    <numFmt numFmtId="301" formatCode="&quot;$&quot;#,##0.0_);[Red]\(&quot;$&quot;#,##0.0\)"/>
    <numFmt numFmtId="302" formatCode="\$#,##0.00;\(\$#,##0.00\)"/>
    <numFmt numFmtId="303" formatCode="0.000000000"/>
    <numFmt numFmtId="304" formatCode="d\-mmm\-yy_)"/>
    <numFmt numFmtId="305" formatCode="m/d/yy_)"/>
    <numFmt numFmtId="306" formatCode="m/yy_)"/>
    <numFmt numFmtId="307" formatCode="mmm\-yy_)"/>
    <numFmt numFmtId="308" formatCode="yyyy_)"/>
    <numFmt numFmtId="309" formatCode="&quot;£&quot;#,##0;\-&quot;£&quot;#,##0"/>
    <numFmt numFmtId="310" formatCode="#,##0;[Red]\-#,##0"/>
    <numFmt numFmtId="311" formatCode="&quot;f&quot;\ #,##0_-;&quot;f&quot;\ #,##0\-"/>
    <numFmt numFmtId="312" formatCode="_-&quot;f&quot;* #,##0.00_-;\-&quot;f&quot;* #,##0.00_-;_-&quot;f&quot;* &quot;-&quot;??_-;_-@_-"/>
    <numFmt numFmtId="313" formatCode="\$#,##0;\(\$#,##0\)"/>
    <numFmt numFmtId="314" formatCode="_(* #,##0_);_(* \(#,##0\);_(* &quot;-   &quot;_);_(@_)"/>
    <numFmt numFmtId="315" formatCode="_(* #,##0.0_%_);_(* \(#,##0.0_%\);_(* &quot; - &quot;_%_);_(@_)"/>
    <numFmt numFmtId="316" formatCode="_(* #,##0.0%_);_(* \(#,##0.0%\);_(* &quot; - &quot;\%_);_(@_)"/>
    <numFmt numFmtId="317" formatCode="_(* #,##0_);_(* \(#,##0\);_(* &quot; - &quot;_);_(@_)"/>
    <numFmt numFmtId="318" formatCode="_(* #,##0.0_);_(* \(#,##0.0\);_(* &quot; - &quot;_);_(@_)"/>
    <numFmt numFmtId="319" formatCode="_(* #,##0.00_);_(* \(#,##0.00\);_(* &quot; - &quot;_);_(@_)"/>
    <numFmt numFmtId="320" formatCode="_(* #,##0.000_);_(* \(#,##0.000\);_(* &quot; - &quot;_);_(@_)"/>
    <numFmt numFmtId="321" formatCode="d\ mmmm\ yyyy"/>
    <numFmt numFmtId="322" formatCode="#,##0;[Red]\(#,##0\);0"/>
    <numFmt numFmtId="323" formatCode="d\-mmmm\-yyyy"/>
    <numFmt numFmtId="324" formatCode="#\ 0/0_)"/>
    <numFmt numFmtId="325" formatCode="#\ 0/8_)"/>
    <numFmt numFmtId="326" formatCode="#\ ?/?_)"/>
    <numFmt numFmtId="327" formatCode="mm/dd/yy"/>
    <numFmt numFmtId="328" formatCode="#0.00\x"/>
    <numFmt numFmtId="329" formatCode="_(&quot;$&quot;* #,##0.0_);_(&quot;$&quot;* \(#,##0.0\);_(&quot;$&quot;* &quot;-&quot;??_);_(@_)"/>
    <numFmt numFmtId="330" formatCode="yy&quot;\&quot;&quot;\&quot;&quot;\&quot;\-mm&quot;\&quot;&quot;\&quot;&quot;\&quot;\-dd&quot;\&quot;&quot;\&quot;&quot;\&quot;&quot;\&quot;\ h:mm"/>
    <numFmt numFmtId="331" formatCode="_ &quot;S/&quot;* #,##0_ ;_ &quot;S/&quot;* \-#,##0_ ;_ &quot;S/&quot;* &quot;-&quot;_ ;_ @_ "/>
    <numFmt numFmtId="332" formatCode="_-&quot;$&quot;* #,##0.00_-;\-&quot;$&quot;* #,##0.00_-;_-&quot;$&quot;* &quot;-&quot;??_-;_-@_-"/>
    <numFmt numFmtId="333" formatCode="_ &quot;S/&quot;* #,##0.00_ ;_ &quot;S/&quot;* \-#,##0.00_ ;_ &quot;S/&quot;* &quot;-&quot;??_ ;_ @_ "/>
    <numFmt numFmtId="334" formatCode="0.00_);\(0.00\)"/>
    <numFmt numFmtId="335" formatCode="#,##0.0000_);[Red]\(#,##0.0000\)"/>
    <numFmt numFmtId="336" formatCode="[$-409]mmmm\ d\,\ yyyy;@"/>
    <numFmt numFmtId="337" formatCode="#,##0.0;\(#,##0.0\)"/>
    <numFmt numFmtId="338" formatCode="#,##0.0\ ;\(#,##0.0\)"/>
    <numFmt numFmtId="339" formatCode="&quot;CHF&quot;\ #,##0"/>
    <numFmt numFmtId="340" formatCode="#,##0.0\x;\(#,##0.0\)\x"/>
    <numFmt numFmtId="341" formatCode="\60\4\7\:"/>
    <numFmt numFmtId="342" formatCode="&quot;£&quot;#,##0.00;\-&quot;£&quot;#,##0.00"/>
    <numFmt numFmtId="343" formatCode="0.00000&quot;  &quot;"/>
    <numFmt numFmtId="344" formatCode="_ * #,##0.00_)\ _z_l_ ;_ * \(#,##0.00\)\ _z_l_ ;_ * &quot;-&quot;??_)\ _z_l_ ;_ @_ "/>
    <numFmt numFmtId="345" formatCode="#,##0.00;\(#,##0.00\);_(* &quot;-&quot;_)"/>
    <numFmt numFmtId="346" formatCode="#,##0;\(#,##0\);_(* &quot;-&quot;_)"/>
    <numFmt numFmtId="347" formatCode="#,##0.0_);\(#,##0.0\);_(* &quot;-&quot;_)"/>
    <numFmt numFmtId="348" formatCode="_(&quot;$&quot;* #,##0.00_);_(&quot;$&quot;* \(#,##0.00\);_(* &quot;-&quot;_);_(@_)"/>
    <numFmt numFmtId="349" formatCode="#,##0.0\x"/>
    <numFmt numFmtId="350" formatCode="#,##0.00_);\(#,##0.00\);_(* &quot;-&quot;_)"/>
    <numFmt numFmtId="351" formatCode="#,##0_);\(#,##0\);_(* &quot;-&quot;_);_(* &quot;-&quot;_)"/>
    <numFmt numFmtId="352" formatCode="_(###.##%_);\(* &quot;-&quot;_);_(@_)"/>
    <numFmt numFmtId="353" formatCode="#,##0.00\x"/>
    <numFmt numFmtId="354" formatCode="#,##0.000"/>
    <numFmt numFmtId="355" formatCode="mm/dd/yyyy"/>
    <numFmt numFmtId="356" formatCode="&quot;fl&quot;#,##0.00_);[Red]\(&quot;fl&quot;#,##0.00\)"/>
    <numFmt numFmtId="357" formatCode="_(&quot;fl&quot;* #,##0_);_(&quot;fl&quot;* \(#,##0\);_(&quot;fl&quot;* &quot;-&quot;_);_(@_)"/>
    <numFmt numFmtId="358" formatCode="000000000"/>
  </numFmts>
  <fonts count="31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12"/>
      <name val="Tahoma"/>
      <family val="2"/>
    </font>
    <font>
      <b/>
      <sz val="11"/>
      <color rgb="FF0000FF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rgb="FFFFFFFF"/>
      <name val="Arial Narrow"/>
      <family val="2"/>
    </font>
    <font>
      <sz val="8"/>
      <color rgb="FF000000"/>
      <name val="Arial Narrow"/>
      <family val="2"/>
    </font>
    <font>
      <b/>
      <sz val="8"/>
      <color rgb="FF009B76"/>
      <name val="Arial Narrow"/>
      <family val="2"/>
    </font>
    <font>
      <b/>
      <sz val="8"/>
      <color rgb="FF000000"/>
      <name val="Arial Narrow"/>
      <family val="2"/>
    </font>
    <font>
      <sz val="8"/>
      <color rgb="FFFF0000"/>
      <name val="Tahoma"/>
      <family val="2"/>
    </font>
    <font>
      <b/>
      <sz val="8"/>
      <name val="Arial Narrow"/>
      <family val="2"/>
    </font>
    <font>
      <i/>
      <sz val="8"/>
      <color rgb="FF4D4D4D"/>
      <name val="Arial Narrow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 Narrow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indexed="0"/>
      <name val="Arial"/>
      <family val="2"/>
    </font>
    <font>
      <sz val="10"/>
      <color theme="1"/>
      <name val="Franklin Gothic Medium Cond"/>
      <family val="2"/>
    </font>
    <font>
      <sz val="11"/>
      <color rgb="FF000000"/>
      <name val="Calibri"/>
      <family val="2"/>
      <charset val="204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</fonts>
  <fills count="10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9B7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9B76"/>
      </left>
      <right/>
      <top/>
      <bottom style="thin">
        <color rgb="FF009B76"/>
      </bottom>
      <diagonal/>
    </border>
    <border>
      <left style="thin">
        <color rgb="FF009B76"/>
      </left>
      <right/>
      <top style="thin">
        <color rgb="FF009B76"/>
      </top>
      <bottom style="thin">
        <color rgb="FF009B76"/>
      </bottom>
      <diagonal/>
    </border>
    <border>
      <left style="thin">
        <color rgb="FF009B76"/>
      </left>
      <right/>
      <top/>
      <bottom/>
      <diagonal/>
    </border>
    <border>
      <left style="thin">
        <color rgb="FF009B76"/>
      </left>
      <right/>
      <top style="thin">
        <color rgb="FF009B76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3972">
    <xf numFmtId="0" fontId="0" fillId="0" borderId="0"/>
    <xf numFmtId="9" fontId="3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9" fontId="33" fillId="0" borderId="0">
      <alignment horizontal="right"/>
    </xf>
    <xf numFmtId="0" fontId="34" fillId="0" borderId="0"/>
    <xf numFmtId="0" fontId="16" fillId="0" borderId="0"/>
    <xf numFmtId="0" fontId="16" fillId="0" borderId="0"/>
    <xf numFmtId="170" fontId="35" fillId="0" borderId="0"/>
    <xf numFmtId="0" fontId="36" fillId="0" borderId="0"/>
    <xf numFmtId="171" fontId="16" fillId="0" borderId="0"/>
    <xf numFmtId="39" fontId="37" fillId="0" borderId="21">
      <alignment horizontal="right"/>
    </xf>
    <xf numFmtId="37" fontId="38" fillId="0" borderId="21">
      <alignment horizontal="right"/>
    </xf>
    <xf numFmtId="5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38" fontId="16" fillId="0" borderId="0"/>
    <xf numFmtId="38" fontId="40" fillId="0" borderId="0"/>
    <xf numFmtId="0" fontId="16" fillId="0" borderId="0" applyFont="0" applyFill="0" applyBorder="0" applyProtection="0">
      <alignment horizontal="right"/>
    </xf>
    <xf numFmtId="170" fontId="37" fillId="0" borderId="21">
      <alignment horizontal="right"/>
    </xf>
    <xf numFmtId="7" fontId="41" fillId="0" borderId="0" applyFont="0" applyFill="0" applyBorder="0" applyAlignment="0" applyProtection="0"/>
    <xf numFmtId="5" fontId="39" fillId="0" borderId="0" applyFont="0" applyFill="0" applyBorder="0" applyAlignment="0" applyProtection="0"/>
    <xf numFmtId="170" fontId="42" fillId="0" borderId="0"/>
    <xf numFmtId="170" fontId="42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37" fillId="0" borderId="21">
      <alignment horizontal="right"/>
    </xf>
    <xf numFmtId="172" fontId="43" fillId="0" borderId="0" applyFont="0" applyFill="0" applyBorder="0" applyAlignment="0" applyProtection="0">
      <protection locked="0"/>
    </xf>
    <xf numFmtId="173" fontId="44" fillId="0" borderId="0">
      <alignment horizontal="right"/>
    </xf>
    <xf numFmtId="174" fontId="44" fillId="41" borderId="0"/>
    <xf numFmtId="175" fontId="45" fillId="41" borderId="0"/>
    <xf numFmtId="176" fontId="45" fillId="41" borderId="0"/>
    <xf numFmtId="177" fontId="45" fillId="41" borderId="0"/>
    <xf numFmtId="178" fontId="45" fillId="41" borderId="0">
      <alignment horizontal="right"/>
    </xf>
    <xf numFmtId="9" fontId="39" fillId="0" borderId="0" applyFont="0" applyFill="0" applyBorder="0" applyAlignment="0" applyProtection="0"/>
    <xf numFmtId="179" fontId="16" fillId="0" borderId="0" applyProtection="0"/>
    <xf numFmtId="9" fontId="16" fillId="0" borderId="0"/>
    <xf numFmtId="9" fontId="40" fillId="0" borderId="0"/>
    <xf numFmtId="180" fontId="46" fillId="0" borderId="0" applyBorder="0"/>
    <xf numFmtId="170" fontId="41" fillId="0" borderId="0"/>
    <xf numFmtId="170" fontId="41" fillId="0" borderId="0"/>
    <xf numFmtId="10" fontId="39" fillId="0" borderId="0" applyFont="0" applyFill="0" applyBorder="0" applyAlignment="0" applyProtection="0"/>
    <xf numFmtId="9" fontId="47" fillId="0" borderId="0" applyFont="0" applyFill="0" applyBorder="0" applyAlignment="0" applyProtection="0"/>
    <xf numFmtId="164" fontId="41" fillId="0" borderId="0" applyFont="0" applyFill="0" applyBorder="0" applyAlignment="0" applyProtection="0"/>
    <xf numFmtId="9" fontId="47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41" fillId="0" borderId="0"/>
    <xf numFmtId="164" fontId="48" fillId="0" borderId="0" applyAlignment="0">
      <alignment horizontal="left"/>
    </xf>
    <xf numFmtId="170" fontId="41" fillId="0" borderId="0"/>
    <xf numFmtId="0" fontId="49" fillId="0" borderId="0" applyNumberFormat="0" applyFont="0" applyFill="0" applyBorder="0" applyAlignment="0" applyProtection="0"/>
    <xf numFmtId="37" fontId="41" fillId="0" borderId="16" applyFont="0" applyFill="0" applyBorder="0" applyAlignment="0" applyProtection="0"/>
    <xf numFmtId="170" fontId="41" fillId="0" borderId="0"/>
    <xf numFmtId="181" fontId="43" fillId="0" borderId="0"/>
    <xf numFmtId="182" fontId="41" fillId="0" borderId="14"/>
    <xf numFmtId="39" fontId="43" fillId="0" borderId="0" applyFont="0" applyFill="0" applyBorder="0" applyAlignment="0" applyProtection="0"/>
    <xf numFmtId="39" fontId="50" fillId="0" borderId="0" applyFill="0" applyBorder="0" applyAlignment="0"/>
    <xf numFmtId="182" fontId="41" fillId="0" borderId="0" applyFont="0" applyFill="0" applyBorder="0" applyAlignment="0" applyProtection="0"/>
    <xf numFmtId="181" fontId="43" fillId="0" borderId="0" applyFont="0" applyFill="0" applyBorder="0" applyAlignment="0" applyProtection="0"/>
    <xf numFmtId="170" fontId="41" fillId="0" borderId="0"/>
    <xf numFmtId="164" fontId="51" fillId="0" borderId="0">
      <alignment horizontal="right"/>
    </xf>
    <xf numFmtId="39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0" fontId="41" fillId="0" borderId="0"/>
    <xf numFmtId="170" fontId="41" fillId="0" borderId="0"/>
    <xf numFmtId="39" fontId="41" fillId="0" borderId="0"/>
    <xf numFmtId="181" fontId="41" fillId="0" borderId="21"/>
    <xf numFmtId="183" fontId="41" fillId="0" borderId="0"/>
    <xf numFmtId="0" fontId="43" fillId="0" borderId="0" applyFont="0" applyFill="0" applyBorder="0" applyAlignment="0"/>
    <xf numFmtId="0" fontId="16" fillId="0" borderId="0"/>
    <xf numFmtId="0" fontId="16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53" fillId="0" borderId="0" applyNumberFormat="0" applyFill="0" applyBorder="0" applyAlignment="0" applyProtection="0">
      <alignment vertical="top"/>
      <protection locked="0"/>
    </xf>
    <xf numFmtId="184" fontId="41" fillId="0" borderId="0" applyFont="0" applyFill="0" applyBorder="0" applyAlignment="0" applyProtection="0"/>
    <xf numFmtId="0" fontId="16" fillId="0" borderId="0"/>
    <xf numFmtId="0" fontId="16" fillId="0" borderId="0"/>
    <xf numFmtId="44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185" fontId="56" fillId="0" borderId="0"/>
    <xf numFmtId="0" fontId="16" fillId="0" borderId="0" applyFill="0" applyBorder="0" applyAlignment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8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0" fontId="47" fillId="0" borderId="0"/>
    <xf numFmtId="0" fontId="16" fillId="0" borderId="0" applyFont="0" applyFill="0" applyBorder="0" applyAlignment="0" applyProtection="0"/>
    <xf numFmtId="170" fontId="16" fillId="0" borderId="0">
      <alignment vertical="top"/>
    </xf>
    <xf numFmtId="0" fontId="16" fillId="0" borderId="0">
      <alignment vertical="top"/>
    </xf>
    <xf numFmtId="9" fontId="33" fillId="0" borderId="0">
      <alignment horizontal="right"/>
    </xf>
    <xf numFmtId="0" fontId="16" fillId="0" borderId="0"/>
    <xf numFmtId="0" fontId="58" fillId="0" borderId="0" applyFill="0" applyBorder="0" applyAlignment="0" applyProtection="0"/>
    <xf numFmtId="0" fontId="16" fillId="0" borderId="0"/>
    <xf numFmtId="170" fontId="16" fillId="0" borderId="0" applyNumberFormat="0" applyFill="0" applyBorder="0" applyAlignment="0" applyProtection="0"/>
    <xf numFmtId="38" fontId="35" fillId="0" borderId="0" applyFont="0" applyFill="0" applyBorder="0" applyAlignment="0" applyProtection="0"/>
    <xf numFmtId="0" fontId="16" fillId="0" borderId="0"/>
    <xf numFmtId="0" fontId="39" fillId="0" borderId="0"/>
    <xf numFmtId="0" fontId="5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6" fontId="16" fillId="0" borderId="0" applyFont="0" applyFill="0" applyBorder="0" applyAlignment="0" applyProtection="0"/>
    <xf numFmtId="187" fontId="57" fillId="0" borderId="0"/>
    <xf numFmtId="0" fontId="58" fillId="0" borderId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57" fillId="0" borderId="0"/>
    <xf numFmtId="0" fontId="16" fillId="0" borderId="0"/>
    <xf numFmtId="17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9" fontId="33" fillId="0" borderId="0">
      <alignment horizontal="right"/>
    </xf>
    <xf numFmtId="188" fontId="16" fillId="0" borderId="0">
      <alignment horizontal="left" wrapText="1"/>
    </xf>
    <xf numFmtId="189" fontId="16" fillId="0" borderId="0">
      <alignment horizontal="left" wrapText="1"/>
    </xf>
    <xf numFmtId="0" fontId="16" fillId="42" borderId="0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0" fontId="57" fillId="0" borderId="0"/>
    <xf numFmtId="0" fontId="16" fillId="0" borderId="0"/>
    <xf numFmtId="0" fontId="5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0" fontId="59" fillId="0" borderId="0" applyFont="0" applyFill="0" applyBorder="0" applyProtection="0">
      <alignment horizontal="right"/>
    </xf>
    <xf numFmtId="0" fontId="16" fillId="0" borderId="0"/>
    <xf numFmtId="0" fontId="16" fillId="0" borderId="0"/>
    <xf numFmtId="0" fontId="57" fillId="0" borderId="0"/>
    <xf numFmtId="0" fontId="16" fillId="0" borderId="0"/>
    <xf numFmtId="0" fontId="6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193" fontId="43" fillId="0" borderId="0">
      <alignment horizontal="left" wrapText="1"/>
    </xf>
    <xf numFmtId="194" fontId="43" fillId="0" borderId="0">
      <alignment horizontal="left" wrapText="1"/>
    </xf>
    <xf numFmtId="9" fontId="33" fillId="0" borderId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195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0" fontId="57" fillId="0" borderId="0"/>
    <xf numFmtId="181" fontId="41" fillId="0" borderId="0"/>
    <xf numFmtId="181" fontId="41" fillId="0" borderId="0"/>
    <xf numFmtId="0" fontId="39" fillId="0" borderId="0"/>
    <xf numFmtId="170" fontId="16" fillId="0" borderId="0" applyNumberFormat="0" applyFill="0" applyBorder="0" applyAlignment="0" applyProtection="0"/>
    <xf numFmtId="0" fontId="58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61" fillId="0" borderId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8" fillId="0" borderId="0" applyFill="0" applyBorder="0" applyAlignment="0" applyProtection="0"/>
    <xf numFmtId="0" fontId="16" fillId="0" borderId="0"/>
    <xf numFmtId="0" fontId="16" fillId="0" borderId="0"/>
    <xf numFmtId="170" fontId="62" fillId="0" borderId="22" applyNumberFormat="0" applyFill="0" applyAlignment="0" applyProtection="0"/>
    <xf numFmtId="170" fontId="63" fillId="0" borderId="23" applyNumberFormat="0" applyFill="0" applyProtection="0">
      <alignment horizontal="center"/>
    </xf>
    <xf numFmtId="170" fontId="63" fillId="0" borderId="0" applyNumberFormat="0" applyFill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57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7" fontId="43" fillId="0" borderId="0" applyFill="0" applyBorder="0">
      <alignment horizontal="right"/>
    </xf>
    <xf numFmtId="198" fontId="43" fillId="0" borderId="0" applyFill="0" applyBorder="0" applyProtection="0">
      <alignment horizontal="right"/>
    </xf>
    <xf numFmtId="199" fontId="64" fillId="0" borderId="0" applyFill="0" applyBorder="0" applyProtection="0">
      <alignment horizontal="center"/>
    </xf>
    <xf numFmtId="200" fontId="64" fillId="0" borderId="0" applyFill="0" applyBorder="0" applyProtection="0">
      <alignment horizontal="center"/>
    </xf>
    <xf numFmtId="201" fontId="65" fillId="0" borderId="0" applyFill="0" applyBorder="0" applyProtection="0">
      <alignment horizontal="right"/>
    </xf>
    <xf numFmtId="202" fontId="43" fillId="0" borderId="0" applyFill="0" applyBorder="0" applyProtection="0">
      <alignment horizontal="right"/>
    </xf>
    <xf numFmtId="203" fontId="43" fillId="0" borderId="0" applyFill="0" applyBorder="0" applyProtection="0">
      <alignment horizontal="right"/>
    </xf>
    <xf numFmtId="204" fontId="43" fillId="0" borderId="0" applyFill="0" applyBorder="0" applyProtection="0">
      <alignment horizontal="right"/>
    </xf>
    <xf numFmtId="205" fontId="43" fillId="0" borderId="0" applyFill="0" applyBorder="0" applyProtection="0">
      <alignment horizontal="right"/>
    </xf>
    <xf numFmtId="170" fontId="66" fillId="0" borderId="0">
      <alignment horizontal="left" vertical="center"/>
    </xf>
    <xf numFmtId="206" fontId="4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4" fontId="67" fillId="0" borderId="0"/>
    <xf numFmtId="207" fontId="41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209" fontId="69" fillId="0" borderId="24">
      <alignment horizontal="left" vertical="center"/>
    </xf>
    <xf numFmtId="209" fontId="69" fillId="0" borderId="24">
      <alignment horizontal="left" vertical="center"/>
    </xf>
    <xf numFmtId="209" fontId="69" fillId="0" borderId="24">
      <alignment horizontal="left" vertical="center"/>
    </xf>
    <xf numFmtId="0" fontId="16" fillId="0" borderId="0"/>
    <xf numFmtId="0" fontId="16" fillId="0" borderId="0"/>
    <xf numFmtId="0" fontId="16" fillId="0" borderId="0"/>
    <xf numFmtId="0" fontId="52" fillId="0" borderId="0" applyNumberFormat="0" applyFill="0" applyBorder="0" applyAlignment="0" applyProtection="0">
      <alignment vertical="top"/>
      <protection locked="0"/>
    </xf>
    <xf numFmtId="170" fontId="70" fillId="0" borderId="0" applyNumberFormat="0" applyFill="0" applyBorder="0" applyAlignment="0" applyProtection="0">
      <alignment vertical="top"/>
      <protection locked="0"/>
    </xf>
    <xf numFmtId="185" fontId="56" fillId="0" borderId="0"/>
    <xf numFmtId="185" fontId="56" fillId="0" borderId="0"/>
    <xf numFmtId="170" fontId="43" fillId="0" borderId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1" fontId="35" fillId="0" borderId="0"/>
    <xf numFmtId="1" fontId="35" fillId="0" borderId="0"/>
    <xf numFmtId="1" fontId="35" fillId="0" borderId="0"/>
    <xf numFmtId="1" fontId="35" fillId="0" borderId="0"/>
    <xf numFmtId="1" fontId="35" fillId="0" borderId="0"/>
    <xf numFmtId="1" fontId="35" fillId="0" borderId="0"/>
    <xf numFmtId="1" fontId="35" fillId="0" borderId="0"/>
    <xf numFmtId="210" fontId="73" fillId="0" borderId="0" applyFont="0" applyFill="0" applyBorder="0" applyAlignment="0" applyProtection="0"/>
    <xf numFmtId="0" fontId="41" fillId="0" borderId="0"/>
    <xf numFmtId="0" fontId="16" fillId="0" borderId="0" applyFont="0" applyFill="0" applyBorder="0" applyAlignment="0" applyProtection="0"/>
    <xf numFmtId="164" fontId="73" fillId="0" borderId="0" applyFont="0" applyFill="0" applyBorder="0" applyAlignment="0" applyProtection="0"/>
    <xf numFmtId="211" fontId="74" fillId="0" borderId="0" applyFill="0" applyBorder="0" applyProtection="0"/>
    <xf numFmtId="40" fontId="16" fillId="0" borderId="0" applyFont="0" applyFill="0" applyBorder="0" applyAlignment="0" applyProtection="0"/>
    <xf numFmtId="10" fontId="73" fillId="0" borderId="0" applyFont="0" applyFill="0" applyBorder="0" applyAlignment="0" applyProtection="0"/>
    <xf numFmtId="1" fontId="35" fillId="0" borderId="0"/>
    <xf numFmtId="1" fontId="35" fillId="0" borderId="0"/>
    <xf numFmtId="3" fontId="43" fillId="0" borderId="0" applyFont="0" applyFill="0" applyBorder="0" applyAlignment="0" applyProtection="0"/>
    <xf numFmtId="38" fontId="43" fillId="0" borderId="25"/>
    <xf numFmtId="212" fontId="41" fillId="0" borderId="26" applyBorder="0">
      <alignment horizontal="right"/>
    </xf>
    <xf numFmtId="212" fontId="41" fillId="0" borderId="26" applyBorder="0">
      <alignment horizontal="right"/>
    </xf>
    <xf numFmtId="3" fontId="75" fillId="0" borderId="27" applyNumberFormat="0" applyFill="0" applyBorder="0" applyAlignment="0" applyProtection="0"/>
    <xf numFmtId="3" fontId="76" fillId="0" borderId="27" applyNumberFormat="0" applyFill="0" applyBorder="0" applyAlignment="0" applyProtection="0"/>
    <xf numFmtId="3" fontId="77" fillId="0" borderId="27" applyNumberFormat="0" applyFill="0" applyBorder="0" applyAlignment="0" applyProtection="0"/>
    <xf numFmtId="3" fontId="78" fillId="0" borderId="27" applyNumberFormat="0" applyFill="0" applyBorder="0" applyAlignment="0" applyProtection="0"/>
    <xf numFmtId="3" fontId="79" fillId="0" borderId="28" applyNumberFormat="0" applyFill="0" applyBorder="0" applyProtection="0"/>
    <xf numFmtId="3" fontId="79" fillId="0" borderId="28" applyNumberFormat="0" applyFill="0" applyBorder="0" applyProtection="0"/>
    <xf numFmtId="3" fontId="80" fillId="0" borderId="27" applyNumberFormat="0" applyFill="0" applyBorder="0" applyAlignment="0" applyProtection="0"/>
    <xf numFmtId="3" fontId="81" fillId="0" borderId="27" applyNumberFormat="0" applyFill="0" applyBorder="0" applyAlignment="0" applyProtection="0"/>
    <xf numFmtId="0" fontId="82" fillId="0" borderId="0" applyNumberFormat="0" applyFill="0" applyBorder="0" applyAlignment="0" applyProtection="0"/>
    <xf numFmtId="3" fontId="25" fillId="0" borderId="27" applyNumberFormat="0" applyFill="0" applyBorder="0" applyAlignment="0" applyProtection="0"/>
    <xf numFmtId="3" fontId="24" fillId="0" borderId="27" applyNumberFormat="0" applyFill="0" applyBorder="0" applyAlignment="0" applyProtection="0"/>
    <xf numFmtId="3" fontId="83" fillId="0" borderId="27" applyNumberFormat="0" applyFill="0" applyBorder="0" applyAlignment="0" applyProtection="0"/>
    <xf numFmtId="164" fontId="84" fillId="0" borderId="29" applyNumberFormat="0" applyFill="0" applyBorder="0" applyProtection="0">
      <alignment horizontal="center"/>
    </xf>
    <xf numFmtId="3" fontId="85" fillId="0" borderId="27" applyNumberFormat="0" applyFill="0" applyBorder="0" applyAlignment="0" applyProtection="0"/>
    <xf numFmtId="213" fontId="79" fillId="0" borderId="0" applyFont="0" applyFill="0" applyBorder="0" applyAlignment="0" applyProtection="0"/>
    <xf numFmtId="214" fontId="86" fillId="0" borderId="0">
      <alignment horizontal="right"/>
    </xf>
    <xf numFmtId="212" fontId="41" fillId="43" borderId="25"/>
    <xf numFmtId="212" fontId="41" fillId="43" borderId="25"/>
    <xf numFmtId="212" fontId="41" fillId="43" borderId="25"/>
    <xf numFmtId="181" fontId="16" fillId="0" borderId="0"/>
    <xf numFmtId="181" fontId="16" fillId="0" borderId="0"/>
    <xf numFmtId="209" fontId="16" fillId="0" borderId="0" applyFont="0" applyFill="0" applyBorder="0" applyAlignment="0" applyProtection="0"/>
    <xf numFmtId="0" fontId="41" fillId="0" borderId="0"/>
    <xf numFmtId="0" fontId="1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3" fontId="88" fillId="0" borderId="27" applyNumberFormat="0" applyFill="0" applyBorder="0" applyAlignment="0" applyProtection="0"/>
    <xf numFmtId="0" fontId="89" fillId="0" borderId="0" applyNumberFormat="0" applyFill="0" applyBorder="0" applyAlignment="0" applyProtection="0"/>
    <xf numFmtId="215" fontId="90" fillId="0" borderId="26" applyFont="0" applyFill="0" applyBorder="0" applyAlignment="0" applyProtection="0"/>
    <xf numFmtId="215" fontId="90" fillId="0" borderId="26" applyFont="0" applyFill="0" applyBorder="0" applyAlignment="0" applyProtection="0"/>
    <xf numFmtId="216" fontId="91" fillId="0" borderId="0" applyFont="0" applyFill="0" applyBorder="0" applyAlignment="0" applyProtection="0">
      <protection locked="0"/>
    </xf>
    <xf numFmtId="15" fontId="92" fillId="0" borderId="0"/>
    <xf numFmtId="0" fontId="39" fillId="0" borderId="0"/>
    <xf numFmtId="0" fontId="79" fillId="0" borderId="16" applyFont="0" applyFill="0" applyBorder="0" applyAlignment="0" applyProtection="0">
      <alignment horizontal="right"/>
    </xf>
    <xf numFmtId="3" fontId="93" fillId="0" borderId="27" applyNumberFormat="0" applyFill="0" applyBorder="0" applyAlignment="0" applyProtection="0"/>
    <xf numFmtId="3" fontId="94" fillId="0" borderId="27" applyNumberFormat="0" applyFill="0" applyBorder="0" applyAlignment="0" applyProtection="0"/>
    <xf numFmtId="3" fontId="95" fillId="0" borderId="27" applyNumberFormat="0" applyFill="0" applyBorder="0" applyAlignment="0" applyProtection="0"/>
    <xf numFmtId="3" fontId="96" fillId="0" borderId="27" applyNumberFormat="0" applyFill="0" applyBorder="0" applyAlignment="0" applyProtection="0"/>
    <xf numFmtId="3" fontId="97" fillId="0" borderId="27" applyNumberFormat="0" applyFill="0" applyBorder="0" applyAlignment="0" applyProtection="0"/>
    <xf numFmtId="0" fontId="98" fillId="0" borderId="0" applyNumberFormat="0" applyFill="0" applyBorder="0" applyAlignment="0" applyProtection="0"/>
    <xf numFmtId="3" fontId="99" fillId="0" borderId="27" applyNumberFormat="0" applyFill="0" applyBorder="0" applyAlignment="0" applyProtection="0"/>
    <xf numFmtId="0" fontId="100" fillId="0" borderId="0" applyNumberFormat="0" applyFill="0" applyBorder="0" applyAlignment="0" applyProtection="0"/>
    <xf numFmtId="17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3" fontId="103" fillId="0" borderId="27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3" fontId="106" fillId="0" borderId="27" applyNumberFormat="0" applyFill="0" applyBorder="0" applyAlignment="0" applyProtection="0"/>
    <xf numFmtId="0" fontId="107" fillId="0" borderId="0" applyNumberFormat="0" applyFill="0" applyBorder="0" applyAlignment="0" applyProtection="0"/>
    <xf numFmtId="170" fontId="108" fillId="0" borderId="0" applyNumberFormat="0" applyFill="0" applyBorder="0" applyAlignment="0" applyProtection="0">
      <alignment horizontal="centerContinuous"/>
    </xf>
    <xf numFmtId="0" fontId="109" fillId="0" borderId="0" applyNumberFormat="0" applyFill="0" applyBorder="0" applyAlignment="0" applyProtection="0"/>
    <xf numFmtId="3" fontId="110" fillId="0" borderId="27" applyNumberFormat="0" applyFill="0" applyBorder="0" applyAlignment="0" applyProtection="0"/>
    <xf numFmtId="0" fontId="111" fillId="0" borderId="0" applyNumberFormat="0" applyFill="0" applyBorder="0" applyAlignment="0" applyProtection="0"/>
    <xf numFmtId="49" fontId="112" fillId="0" borderId="30" applyFill="0" applyBorder="0">
      <alignment horizontal="center"/>
    </xf>
    <xf numFmtId="217" fontId="46" fillId="0" borderId="0"/>
    <xf numFmtId="218" fontId="16" fillId="0" borderId="0" applyFont="0" applyFill="0" applyBorder="0" applyProtection="0">
      <alignment horizontal="right"/>
    </xf>
    <xf numFmtId="170" fontId="41" fillId="0" borderId="0"/>
    <xf numFmtId="37" fontId="41" fillId="0" borderId="0"/>
    <xf numFmtId="219" fontId="16" fillId="0" borderId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5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7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9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45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9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4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5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13" fillId="52" borderId="0" applyNumberFormat="0" applyBorder="0" applyAlignment="0" applyProtection="0"/>
    <xf numFmtId="0" fontId="113" fillId="45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1" borderId="0" applyNumberFormat="0" applyBorder="0" applyAlignment="0" applyProtection="0"/>
    <xf numFmtId="0" fontId="113" fillId="45" borderId="0" applyNumberFormat="0" applyBorder="0" applyAlignment="0" applyProtection="0"/>
    <xf numFmtId="170" fontId="4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3" fontId="115" fillId="0" borderId="27" applyNumberFormat="0" applyFill="0" applyBorder="0" applyAlignment="0" applyProtection="0"/>
    <xf numFmtId="0" fontId="116" fillId="0" borderId="0" applyNumberFormat="0" applyFill="0" applyBorder="0" applyAlignment="0" applyProtection="0"/>
    <xf numFmtId="220" fontId="46" fillId="0" borderId="0"/>
    <xf numFmtId="40" fontId="46" fillId="0" borderId="0"/>
    <xf numFmtId="221" fontId="16" fillId="0" borderId="0" applyFont="0" applyFill="0" applyBorder="0" applyProtection="0">
      <alignment horizontal="right"/>
    </xf>
    <xf numFmtId="222" fontId="41" fillId="0" borderId="31" applyBorder="0">
      <alignment horizontal="right"/>
    </xf>
    <xf numFmtId="222" fontId="41" fillId="0" borderId="31" applyBorder="0">
      <alignment horizontal="right"/>
    </xf>
    <xf numFmtId="209" fontId="69" fillId="0" borderId="24">
      <alignment horizontal="left" vertical="center"/>
    </xf>
    <xf numFmtId="209" fontId="69" fillId="0" borderId="24">
      <alignment horizontal="left" vertical="center"/>
    </xf>
    <xf numFmtId="209" fontId="69" fillId="0" borderId="24">
      <alignment horizontal="left" vertical="center"/>
    </xf>
    <xf numFmtId="0" fontId="16" fillId="0" borderId="0"/>
    <xf numFmtId="0" fontId="52" fillId="0" borderId="0" applyNumberFormat="0" applyFill="0" applyBorder="0" applyAlignment="0" applyProtection="0">
      <alignment vertical="top"/>
      <protection locked="0"/>
    </xf>
    <xf numFmtId="223" fontId="16" fillId="0" borderId="0" applyFont="0" applyFill="0" applyBorder="0" applyProtection="0">
      <alignment horizontal="right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4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42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5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4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42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5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13" fillId="54" borderId="0" applyNumberFormat="0" applyBorder="0" applyAlignment="0" applyProtection="0"/>
    <xf numFmtId="0" fontId="113" fillId="47" borderId="0" applyNumberFormat="0" applyBorder="0" applyAlignment="0" applyProtection="0"/>
    <xf numFmtId="0" fontId="113" fillId="42" borderId="0" applyNumberFormat="0" applyBorder="0" applyAlignment="0" applyProtection="0"/>
    <xf numFmtId="0" fontId="113" fillId="54" borderId="0" applyNumberFormat="0" applyBorder="0" applyAlignment="0" applyProtection="0"/>
    <xf numFmtId="0" fontId="113" fillId="53" borderId="0" applyNumberFormat="0" applyBorder="0" applyAlignment="0" applyProtection="0"/>
    <xf numFmtId="0" fontId="113" fillId="45" borderId="0" applyNumberFormat="0" applyBorder="0" applyAlignment="0" applyProtection="0"/>
    <xf numFmtId="170" fontId="41" fillId="0" borderId="0" applyBorder="0"/>
    <xf numFmtId="39" fontId="43" fillId="0" borderId="32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5" fillId="12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5" fillId="16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5" fillId="20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5" fillId="24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5" fillId="28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5" fillId="32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57" borderId="0" applyNumberFormat="0" applyBorder="0" applyAlignment="0" applyProtection="0"/>
    <xf numFmtId="0" fontId="15" fillId="12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47" borderId="0" applyNumberFormat="0" applyBorder="0" applyAlignment="0" applyProtection="0"/>
    <xf numFmtId="0" fontId="15" fillId="16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47" borderId="0" applyNumberFormat="0" applyBorder="0" applyAlignment="0" applyProtection="0"/>
    <xf numFmtId="0" fontId="119" fillId="55" borderId="0" applyNumberFormat="0" applyBorder="0" applyAlignment="0" applyProtection="0"/>
    <xf numFmtId="0" fontId="15" fillId="20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8" borderId="0" applyNumberFormat="0" applyBorder="0" applyAlignment="0" applyProtection="0"/>
    <xf numFmtId="0" fontId="15" fillId="24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9" borderId="0" applyNumberFormat="0" applyBorder="0" applyAlignment="0" applyProtection="0"/>
    <xf numFmtId="0" fontId="15" fillId="28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60" borderId="0" applyNumberFormat="0" applyBorder="0" applyAlignment="0" applyProtection="0"/>
    <xf numFmtId="0" fontId="15" fillId="32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59" borderId="0" applyNumberFormat="0" applyBorder="0" applyAlignment="0" applyProtection="0"/>
    <xf numFmtId="0" fontId="119" fillId="47" borderId="0" applyNumberFormat="0" applyBorder="0" applyAlignment="0" applyProtection="0"/>
    <xf numFmtId="0" fontId="119" fillId="42" borderId="0" applyNumberFormat="0" applyBorder="0" applyAlignment="0" applyProtection="0"/>
    <xf numFmtId="0" fontId="119" fillId="54" borderId="0" applyNumberFormat="0" applyBorder="0" applyAlignment="0" applyProtection="0"/>
    <xf numFmtId="0" fontId="119" fillId="59" borderId="0" applyNumberFormat="0" applyBorder="0" applyAlignment="0" applyProtection="0"/>
    <xf numFmtId="0" fontId="119" fillId="45" borderId="0" applyNumberFormat="0" applyBorder="0" applyAlignment="0" applyProtection="0"/>
    <xf numFmtId="0" fontId="79" fillId="0" borderId="21" applyNumberFormat="0" applyBorder="0"/>
    <xf numFmtId="0" fontId="79" fillId="0" borderId="21" applyNumberFormat="0" applyBorder="0"/>
    <xf numFmtId="0" fontId="43" fillId="0" borderId="0"/>
    <xf numFmtId="0" fontId="120" fillId="0" borderId="0"/>
    <xf numFmtId="0" fontId="120" fillId="0" borderId="0"/>
    <xf numFmtId="0" fontId="120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224" fontId="121" fillId="0" borderId="0"/>
    <xf numFmtId="39" fontId="43" fillId="0" borderId="32"/>
    <xf numFmtId="170" fontId="122" fillId="0" borderId="0" applyNumberFormat="0" applyFill="0" applyBorder="0" applyAlignment="0" applyProtection="0">
      <alignment horizontal="left"/>
    </xf>
    <xf numFmtId="165" fontId="41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4" fillId="0" borderId="0" applyFont="0" applyFill="0" applyBorder="0" applyAlignment="0" applyProtection="0"/>
    <xf numFmtId="225" fontId="41" fillId="0" borderId="33" applyFont="0" applyFill="0" applyBorder="0" applyAlignment="0" applyProtection="0"/>
    <xf numFmtId="7" fontId="40" fillId="0" borderId="0"/>
    <xf numFmtId="7" fontId="16" fillId="0" borderId="0"/>
    <xf numFmtId="39" fontId="40" fillId="0" borderId="0"/>
    <xf numFmtId="39" fontId="16" fillId="0" borderId="0"/>
    <xf numFmtId="226" fontId="40" fillId="0" borderId="0">
      <alignment horizontal="right" vertical="center"/>
    </xf>
    <xf numFmtId="226" fontId="16" fillId="0" borderId="0">
      <alignment horizontal="right" vertical="center"/>
    </xf>
    <xf numFmtId="0" fontId="87" fillId="0" borderId="0">
      <alignment horizontal="center"/>
    </xf>
    <xf numFmtId="0" fontId="16" fillId="0" borderId="0"/>
    <xf numFmtId="0" fontId="16" fillId="0" borderId="34" applyNumberFormat="0">
      <alignment horizontal="center" vertical="top" wrapText="1"/>
    </xf>
    <xf numFmtId="0" fontId="16" fillId="0" borderId="35">
      <alignment vertical="top"/>
    </xf>
    <xf numFmtId="37" fontId="43" fillId="0" borderId="0" applyNumberFormat="0" applyFont="0" applyFill="0" applyBorder="0" applyProtection="0">
      <alignment horizontal="centerContinuous"/>
    </xf>
    <xf numFmtId="0" fontId="16" fillId="53" borderId="0" applyNumberFormat="0" applyFont="0" applyBorder="0" applyAlignment="0" applyProtection="0"/>
    <xf numFmtId="0" fontId="16" fillId="53" borderId="0" applyNumberFormat="0" applyFont="0" applyBorder="0" applyAlignment="0" applyProtection="0"/>
    <xf numFmtId="0" fontId="16" fillId="0" borderId="36" applyNumberFormat="0" applyFont="0" applyAlignment="0" applyProtection="0"/>
    <xf numFmtId="0" fontId="16" fillId="0" borderId="36" applyNumberFormat="0" applyFont="0" applyAlignment="0" applyProtection="0"/>
    <xf numFmtId="0" fontId="113" fillId="61" borderId="0" applyNumberFormat="0" applyBorder="0" applyAlignment="0" applyProtection="0"/>
    <xf numFmtId="0" fontId="113" fillId="62" borderId="0" applyNumberFormat="0" applyBorder="0" applyAlignment="0" applyProtection="0"/>
    <xf numFmtId="0" fontId="119" fillId="63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5" fillId="9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3" fillId="61" borderId="0" applyNumberFormat="0" applyBorder="0" applyAlignment="0" applyProtection="0"/>
    <xf numFmtId="0" fontId="113" fillId="65" borderId="0" applyNumberFormat="0" applyBorder="0" applyAlignment="0" applyProtection="0"/>
    <xf numFmtId="0" fontId="119" fillId="66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5" fillId="13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9" fillId="65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5" fillId="17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3" fillId="61" borderId="0" applyNumberFormat="0" applyBorder="0" applyAlignment="0" applyProtection="0"/>
    <xf numFmtId="0" fontId="113" fillId="65" borderId="0" applyNumberFormat="0" applyBorder="0" applyAlignment="0" applyProtection="0"/>
    <xf numFmtId="0" fontId="119" fillId="65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5" fillId="21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9" fillId="63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5" fillId="25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3" fillId="69" borderId="0" applyNumberFormat="0" applyBorder="0" applyAlignment="0" applyProtection="0"/>
    <xf numFmtId="0" fontId="113" fillId="70" borderId="0" applyNumberFormat="0" applyBorder="0" applyAlignment="0" applyProtection="0"/>
    <xf numFmtId="0" fontId="119" fillId="70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5" fillId="29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227" fontId="125" fillId="0" borderId="0" applyBorder="0" applyProtection="0">
      <alignment horizontal="center"/>
    </xf>
    <xf numFmtId="0" fontId="126" fillId="0" borderId="0" applyNumberFormat="0" applyBorder="0" applyProtection="0">
      <alignment horizontal="center" vertical="center"/>
    </xf>
    <xf numFmtId="227" fontId="125" fillId="0" borderId="0" applyBorder="0" applyProtection="0">
      <alignment horizontal="center"/>
    </xf>
    <xf numFmtId="0" fontId="127" fillId="0" borderId="0" applyFont="0" applyFill="0" applyBorder="0" applyAlignment="0" applyProtection="0"/>
    <xf numFmtId="42" fontId="128" fillId="0" borderId="0" applyFont="0"/>
    <xf numFmtId="42" fontId="128" fillId="0" borderId="37" applyFont="0"/>
    <xf numFmtId="41" fontId="128" fillId="0" borderId="0" applyFont="0"/>
    <xf numFmtId="228" fontId="16" fillId="0" borderId="0" applyFont="0" applyFill="0" applyBorder="0">
      <alignment horizontal="right"/>
      <protection locked="0"/>
    </xf>
    <xf numFmtId="229" fontId="16" fillId="0" borderId="0" applyFont="0" applyBorder="0" applyProtection="0">
      <alignment horizontal="right"/>
    </xf>
    <xf numFmtId="229" fontId="16" fillId="0" borderId="0" applyFont="0" applyBorder="0" applyProtection="0">
      <alignment horizontal="right"/>
    </xf>
    <xf numFmtId="230" fontId="16" fillId="0" borderId="0" applyFont="0" applyBorder="0" applyAlignment="0" applyProtection="0"/>
    <xf numFmtId="230" fontId="16" fillId="0" borderId="0" applyFont="0" applyBorder="0" applyAlignment="0" applyProtection="0"/>
    <xf numFmtId="231" fontId="16" fillId="0" borderId="0" applyFont="0" applyBorder="0" applyAlignment="0" applyProtection="0"/>
    <xf numFmtId="231" fontId="16" fillId="0" borderId="0" applyFont="0" applyBorder="0" applyAlignment="0" applyProtection="0"/>
    <xf numFmtId="232" fontId="16" fillId="0" borderId="0" applyFont="0" applyBorder="0" applyAlignment="0" applyProtection="0"/>
    <xf numFmtId="232" fontId="16" fillId="0" borderId="0" applyFont="0" applyBorder="0" applyAlignment="0" applyProtection="0"/>
    <xf numFmtId="233" fontId="16" fillId="0" borderId="0" applyFont="0" applyBorder="0" applyAlignment="0" applyProtection="0"/>
    <xf numFmtId="233" fontId="16" fillId="0" borderId="0" applyFont="0" applyBorder="0" applyAlignment="0" applyProtection="0"/>
    <xf numFmtId="234" fontId="16" fillId="41" borderId="38" applyNumberFormat="0" applyFont="0" applyAlignment="0">
      <alignment horizontal="right"/>
    </xf>
    <xf numFmtId="234" fontId="16" fillId="41" borderId="38" applyNumberFormat="0" applyFont="0" applyAlignment="0">
      <alignment horizontal="right"/>
    </xf>
    <xf numFmtId="234" fontId="16" fillId="41" borderId="38" applyNumberFormat="0" applyFont="0" applyAlignment="0">
      <alignment horizontal="right"/>
    </xf>
    <xf numFmtId="235" fontId="16" fillId="0" borderId="0" applyFont="0" applyFill="0" applyBorder="0" applyProtection="0">
      <alignment horizontal="right"/>
    </xf>
    <xf numFmtId="236" fontId="16" fillId="0" borderId="0" applyFont="0" applyBorder="0" applyProtection="0">
      <alignment horizontal="right"/>
    </xf>
    <xf numFmtId="236" fontId="16" fillId="0" borderId="0" applyFont="0" applyBorder="0" applyProtection="0">
      <alignment horizontal="right"/>
    </xf>
    <xf numFmtId="237" fontId="16" fillId="0" borderId="0" applyFont="0" applyBorder="0" applyProtection="0">
      <alignment horizontal="right"/>
    </xf>
    <xf numFmtId="237" fontId="16" fillId="0" borderId="0" applyFont="0" applyBorder="0" applyProtection="0">
      <alignment horizontal="right"/>
    </xf>
    <xf numFmtId="238" fontId="129" fillId="0" borderId="0" applyBorder="0" applyProtection="0">
      <alignment horizontal="center"/>
    </xf>
    <xf numFmtId="239" fontId="16" fillId="0" borderId="0" applyFont="0" applyFill="0" applyBorder="0" applyProtection="0">
      <alignment horizontal="right"/>
    </xf>
    <xf numFmtId="239" fontId="16" fillId="0" borderId="0" applyFont="0" applyFill="0" applyBorder="0" applyProtection="0">
      <alignment horizontal="right"/>
    </xf>
    <xf numFmtId="240" fontId="16" fillId="72" borderId="25" applyFont="0" applyFill="0" applyBorder="0" applyProtection="0">
      <alignment horizontal="right"/>
      <protection locked="0"/>
    </xf>
    <xf numFmtId="240" fontId="16" fillId="72" borderId="25" applyFont="0" applyFill="0" applyBorder="0" applyProtection="0">
      <alignment horizontal="right"/>
      <protection locked="0"/>
    </xf>
    <xf numFmtId="241" fontId="16" fillId="0" borderId="0" applyFont="0" applyBorder="0" applyProtection="0">
      <alignment horizontal="right"/>
    </xf>
    <xf numFmtId="241" fontId="16" fillId="0" borderId="0" applyFont="0" applyBorder="0" applyProtection="0">
      <alignment horizontal="right"/>
    </xf>
    <xf numFmtId="0" fontId="16" fillId="54" borderId="0" applyNumberFormat="0" applyFont="0" applyBorder="0" applyAlignment="0" applyProtection="0"/>
    <xf numFmtId="0" fontId="16" fillId="54" borderId="0" applyNumberFormat="0" applyFont="0" applyBorder="0" applyAlignment="0" applyProtection="0"/>
    <xf numFmtId="242" fontId="25" fillId="72" borderId="38" applyNumberFormat="0" applyFont="0" applyAlignment="0">
      <protection locked="0"/>
    </xf>
    <xf numFmtId="243" fontId="16" fillId="72" borderId="25" applyFont="0" applyFill="0" applyBorder="0" applyProtection="0">
      <alignment horizontal="right"/>
      <protection locked="0"/>
    </xf>
    <xf numFmtId="243" fontId="16" fillId="72" borderId="25" applyFont="0" applyFill="0" applyBorder="0" applyProtection="0">
      <alignment horizontal="right"/>
      <protection locked="0"/>
    </xf>
    <xf numFmtId="244" fontId="130" fillId="0" borderId="0" applyFont="0" applyFill="0" applyBorder="0" applyAlignment="0" applyProtection="0">
      <alignment horizontal="center"/>
    </xf>
    <xf numFmtId="245" fontId="16" fillId="0" borderId="0" applyFont="0" applyBorder="0" applyProtection="0">
      <alignment horizontal="right"/>
    </xf>
    <xf numFmtId="245" fontId="16" fillId="0" borderId="0" applyFont="0" applyBorder="0" applyProtection="0">
      <alignment horizontal="right"/>
    </xf>
    <xf numFmtId="0" fontId="16" fillId="0" borderId="0" applyNumberFormat="0" applyFont="0" applyBorder="0" applyAlignment="0"/>
    <xf numFmtId="0" fontId="16" fillId="0" borderId="0" applyNumberFormat="0" applyFont="0" applyBorder="0" applyAlignment="0"/>
    <xf numFmtId="0" fontId="16" fillId="0" borderId="0" applyFont="0" applyBorder="0" applyProtection="0">
      <alignment horizontal="right"/>
    </xf>
    <xf numFmtId="0" fontId="16" fillId="0" borderId="0" applyFont="0" applyBorder="0" applyProtection="0">
      <alignment horizontal="right"/>
    </xf>
    <xf numFmtId="234" fontId="16" fillId="72" borderId="25" applyFont="0" applyFill="0" applyBorder="0" applyProtection="0">
      <alignment horizontal="right"/>
      <protection locked="0"/>
    </xf>
    <xf numFmtId="234" fontId="16" fillId="72" borderId="25" applyFont="0" applyFill="0" applyBorder="0" applyProtection="0">
      <alignment horizontal="right"/>
      <protection locked="0"/>
    </xf>
    <xf numFmtId="246" fontId="16" fillId="0" borderId="0" applyFont="0" applyBorder="0" applyProtection="0">
      <alignment horizontal="right"/>
    </xf>
    <xf numFmtId="246" fontId="16" fillId="0" borderId="0" applyFont="0" applyBorder="0" applyProtection="0">
      <alignment horizontal="right"/>
    </xf>
    <xf numFmtId="247" fontId="131" fillId="73" borderId="0" applyBorder="0" applyProtection="0"/>
    <xf numFmtId="248" fontId="120" fillId="0" borderId="0" applyBorder="0" applyProtection="0"/>
    <xf numFmtId="249" fontId="16" fillId="0" borderId="0" applyFont="0" applyBorder="0" applyAlignment="0" applyProtection="0"/>
    <xf numFmtId="249" fontId="16" fillId="0" borderId="0" applyFont="0" applyBorder="0" applyAlignment="0" applyProtection="0"/>
    <xf numFmtId="21" fontId="16" fillId="0" borderId="0" applyFont="0" applyBorder="0" applyAlignment="0" applyProtection="0"/>
    <xf numFmtId="19" fontId="16" fillId="0" borderId="0" applyFont="0" applyBorder="0" applyAlignment="0" applyProtection="0"/>
    <xf numFmtId="19" fontId="16" fillId="0" borderId="0" applyFont="0" applyBorder="0" applyAlignment="0" applyProtection="0"/>
    <xf numFmtId="0" fontId="79" fillId="0" borderId="0" applyNumberFormat="0" applyAlignment="0"/>
    <xf numFmtId="250" fontId="16" fillId="74" borderId="39">
      <alignment horizontal="center" vertical="center"/>
    </xf>
    <xf numFmtId="0" fontId="16" fillId="75" borderId="0" applyNumberFormat="0" applyProtection="0">
      <alignment horizontal="center"/>
      <protection locked="0" hidden="1"/>
    </xf>
    <xf numFmtId="0" fontId="132" fillId="0" borderId="0" applyFont="0" applyFill="0" applyBorder="0" applyAlignment="0" applyProtection="0"/>
    <xf numFmtId="0" fontId="132" fillId="0" borderId="0" applyFont="0" applyFill="0" applyBorder="0" applyAlignment="0" applyProtection="0"/>
    <xf numFmtId="0" fontId="16" fillId="0" borderId="0"/>
    <xf numFmtId="0" fontId="41" fillId="0" borderId="0"/>
    <xf numFmtId="0" fontId="16" fillId="0" borderId="0"/>
    <xf numFmtId="0" fontId="41" fillId="0" borderId="0"/>
    <xf numFmtId="0" fontId="133" fillId="0" borderId="0" applyNumberFormat="0" applyFill="0" applyBorder="0" applyAlignment="0" applyProtection="0">
      <alignment vertical="top"/>
      <protection locked="0"/>
    </xf>
    <xf numFmtId="251" fontId="134" fillId="0" borderId="0"/>
    <xf numFmtId="0" fontId="97" fillId="0" borderId="0" applyAlignment="0"/>
    <xf numFmtId="0" fontId="135" fillId="0" borderId="0">
      <alignment horizontal="right"/>
    </xf>
    <xf numFmtId="0" fontId="46" fillId="0" borderId="0">
      <alignment horizontal="center" wrapText="1"/>
      <protection locked="0"/>
    </xf>
    <xf numFmtId="0" fontId="136" fillId="0" borderId="27">
      <protection hidden="1"/>
    </xf>
    <xf numFmtId="0" fontId="132" fillId="0" borderId="0" applyFont="0" applyFill="0" applyBorder="0" applyAlignment="0" applyProtection="0"/>
    <xf numFmtId="0" fontId="132" fillId="0" borderId="0" applyFont="0" applyFill="0" applyBorder="0" applyAlignment="0" applyProtection="0"/>
    <xf numFmtId="185" fontId="16" fillId="0" borderId="40" applyFont="0" applyFill="0" applyBorder="0"/>
    <xf numFmtId="185" fontId="16" fillId="0" borderId="40" applyFont="0" applyFill="0" applyBorder="0"/>
    <xf numFmtId="2" fontId="137" fillId="76" borderId="0">
      <alignment vertical="center"/>
    </xf>
    <xf numFmtId="2" fontId="138" fillId="76" borderId="0">
      <alignment vertical="center"/>
    </xf>
    <xf numFmtId="9" fontId="16" fillId="0" borderId="41" applyNumberFormat="0" applyFont="0" applyFill="0" applyAlignment="0" applyProtection="0"/>
    <xf numFmtId="9" fontId="16" fillId="0" borderId="41" applyNumberFormat="0" applyFont="0" applyFill="0" applyAlignment="0" applyProtection="0"/>
    <xf numFmtId="9" fontId="16" fillId="0" borderId="33" applyNumberFormat="0" applyFont="0" applyFill="0" applyAlignment="0" applyProtection="0"/>
    <xf numFmtId="37" fontId="139" fillId="0" borderId="40" applyNumberFormat="0" applyFont="0" applyFill="0" applyAlignment="0" applyProtection="0">
      <alignment horizontal="centerContinuous"/>
    </xf>
    <xf numFmtId="9" fontId="16" fillId="0" borderId="42" applyNumberFormat="0" applyFont="0" applyFill="0" applyAlignment="0" applyProtection="0"/>
    <xf numFmtId="9" fontId="16" fillId="0" borderId="43" applyNumberFormat="0" applyFont="0" applyFill="0" applyAlignment="0" applyProtection="0"/>
    <xf numFmtId="0" fontId="140" fillId="46" borderId="0" applyNumberFormat="0" applyBorder="0" applyAlignment="0" applyProtection="0"/>
    <xf numFmtId="0" fontId="8" fillId="4" borderId="0" applyNumberFormat="0" applyBorder="0" applyAlignment="0" applyProtection="0"/>
    <xf numFmtId="0" fontId="102" fillId="77" borderId="0"/>
    <xf numFmtId="0" fontId="80" fillId="78" borderId="25" applyNumberFormat="0" applyBorder="0" applyAlignment="0">
      <alignment horizontal="center" vertical="center"/>
      <protection locked="0"/>
    </xf>
    <xf numFmtId="0" fontId="80" fillId="78" borderId="25" applyNumberFormat="0" applyBorder="0" applyAlignment="0">
      <alignment horizontal="center" vertical="center"/>
      <protection locked="0"/>
    </xf>
    <xf numFmtId="0" fontId="80" fillId="78" borderId="25" applyNumberFormat="0" applyBorder="0" applyAlignment="0">
      <alignment horizontal="center" vertical="center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251" fontId="16" fillId="0" borderId="34">
      <alignment vertical="top"/>
      <protection locked="0"/>
    </xf>
    <xf numFmtId="251" fontId="142" fillId="0" borderId="34">
      <alignment vertical="top"/>
    </xf>
    <xf numFmtId="251" fontId="143" fillId="0" borderId="29" applyFont="0" applyFill="0" applyBorder="0" applyAlignment="0">
      <alignment vertical="top"/>
      <protection hidden="1"/>
    </xf>
    <xf numFmtId="0" fontId="49" fillId="0" borderId="0" applyBorder="0">
      <alignment horizontal="left" vertical="top" wrapText="1"/>
      <protection locked="0"/>
    </xf>
    <xf numFmtId="0" fontId="49" fillId="0" borderId="0" applyBorder="0">
      <alignment vertical="top"/>
      <protection locked="0"/>
    </xf>
    <xf numFmtId="252" fontId="144" fillId="0" borderId="0" applyBorder="0">
      <alignment vertical="top"/>
      <protection locked="0"/>
    </xf>
    <xf numFmtId="1" fontId="49" fillId="54" borderId="0" applyBorder="0">
      <alignment vertical="top"/>
    </xf>
    <xf numFmtId="0" fontId="16" fillId="0" borderId="34" applyNumberFormat="0">
      <alignment horizontal="left" vertical="top" wrapText="1"/>
    </xf>
    <xf numFmtId="7" fontId="16" fillId="0" borderId="0"/>
    <xf numFmtId="39" fontId="16" fillId="0" borderId="0"/>
    <xf numFmtId="226" fontId="16" fillId="0" borderId="0">
      <alignment horizontal="right" vertical="center"/>
    </xf>
    <xf numFmtId="0" fontId="145" fillId="0" borderId="0" applyNumberFormat="0" applyFill="0" applyBorder="0" applyAlignment="0" applyProtection="0"/>
    <xf numFmtId="0" fontId="146" fillId="72" borderId="0" applyNumberFormat="0" applyFill="0" applyBorder="0" applyAlignment="0" applyProtection="0">
      <protection locked="0"/>
    </xf>
    <xf numFmtId="253" fontId="16" fillId="0" borderId="0" applyFont="0" applyFill="0" applyBorder="0" applyAlignment="0" applyProtection="0">
      <alignment horizontal="right"/>
    </xf>
    <xf numFmtId="0" fontId="147" fillId="0" borderId="0"/>
    <xf numFmtId="254" fontId="43" fillId="0" borderId="0" applyFont="0" applyFill="0" applyBorder="0" applyAlignment="0" applyProtection="0"/>
    <xf numFmtId="255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56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57" fontId="43" fillId="0" borderId="0" applyFont="0" applyFill="0" applyBorder="0" applyAlignment="0" applyProtection="0"/>
    <xf numFmtId="258" fontId="43" fillId="0" borderId="0" applyFont="0" applyFill="0" applyBorder="0" applyAlignment="0" applyProtection="0"/>
    <xf numFmtId="259" fontId="43" fillId="0" borderId="0" applyFont="0" applyFill="0" applyBorder="0" applyAlignment="0" applyProtection="0"/>
    <xf numFmtId="189" fontId="43" fillId="0" borderId="0" applyFont="0" applyFill="0" applyBorder="0" applyAlignment="0" applyProtection="0"/>
    <xf numFmtId="253" fontId="16" fillId="0" borderId="0" applyFont="0" applyFill="0" applyBorder="0" applyAlignment="0" applyProtection="0">
      <alignment horizontal="right"/>
    </xf>
    <xf numFmtId="260" fontId="16" fillId="0" borderId="0" applyFont="0" applyFill="0" applyBorder="0" applyAlignment="0"/>
    <xf numFmtId="261" fontId="16" fillId="0" borderId="0" applyFont="0" applyFill="0" applyBorder="0" applyAlignment="0"/>
    <xf numFmtId="262" fontId="16" fillId="0" borderId="0" applyFont="0" applyFill="0" applyBorder="0" applyAlignment="0"/>
    <xf numFmtId="263" fontId="148" fillId="0" borderId="0" applyFont="0" applyFill="0" applyBorder="0" applyAlignment="0">
      <alignment horizontal="right"/>
    </xf>
    <xf numFmtId="264" fontId="16" fillId="0" borderId="0" applyFont="0" applyFill="0" applyBorder="0" applyAlignment="0"/>
    <xf numFmtId="265" fontId="43" fillId="0" borderId="0" applyFont="0" applyFill="0" applyBorder="0" applyAlignment="0"/>
    <xf numFmtId="266" fontId="43" fillId="0" borderId="0" applyFont="0" applyFill="0" applyBorder="0" applyAlignment="0">
      <alignment horizontal="right"/>
    </xf>
    <xf numFmtId="267" fontId="43" fillId="0" borderId="0" applyFont="0" applyFill="0" applyBorder="0" applyAlignment="0"/>
    <xf numFmtId="268" fontId="16" fillId="0" borderId="0" applyFont="0" applyFill="0" applyBorder="0" applyAlignment="0"/>
    <xf numFmtId="269" fontId="16" fillId="0" borderId="0" applyFont="0" applyFill="0" applyBorder="0" applyAlignment="0"/>
    <xf numFmtId="244" fontId="94" fillId="0" borderId="0" applyFont="0" applyFill="0" applyBorder="0" applyAlignment="0" applyProtection="0">
      <alignment horizontal="right"/>
    </xf>
    <xf numFmtId="0" fontId="149" fillId="0" borderId="0" applyNumberFormat="0" applyFill="0" applyBorder="0" applyAlignment="0" applyProtection="0"/>
    <xf numFmtId="7" fontId="40" fillId="0" borderId="0"/>
    <xf numFmtId="39" fontId="40" fillId="0" borderId="0"/>
    <xf numFmtId="0" fontId="150" fillId="0" borderId="0"/>
    <xf numFmtId="226" fontId="40" fillId="0" borderId="0" applyFill="0" applyBorder="0" applyAlignment="0" applyProtection="0"/>
    <xf numFmtId="40" fontId="43" fillId="0" borderId="0"/>
    <xf numFmtId="0" fontId="151" fillId="0" borderId="0" applyNumberFormat="0" applyFill="0" applyBorder="0" applyAlignment="0" applyProtection="0"/>
    <xf numFmtId="0" fontId="152" fillId="0" borderId="33" applyNumberFormat="0" applyFill="0" applyAlignment="0" applyProtection="0"/>
    <xf numFmtId="0" fontId="153" fillId="0" borderId="0" applyFill="0">
      <alignment horizontal="center"/>
    </xf>
    <xf numFmtId="0" fontId="153" fillId="0" borderId="33" applyNumberFormat="0" applyFill="0">
      <alignment horizontal="center"/>
    </xf>
    <xf numFmtId="0" fontId="154" fillId="72" borderId="35" applyNumberFormat="0" applyFill="0" applyBorder="0" applyAlignment="0" applyProtection="0">
      <protection locked="0"/>
    </xf>
    <xf numFmtId="0" fontId="16" fillId="0" borderId="0" applyFont="0" applyFill="0" applyBorder="0" applyProtection="0">
      <alignment horizontal="right"/>
    </xf>
    <xf numFmtId="0" fontId="155" fillId="48" borderId="0" applyNumberFormat="0" applyBorder="0" applyAlignment="0" applyProtection="0"/>
    <xf numFmtId="0" fontId="7" fillId="3" borderId="0" applyNumberFormat="0" applyBorder="0" applyAlignment="0" applyProtection="0"/>
    <xf numFmtId="0" fontId="155" fillId="48" borderId="0" applyNumberFormat="0" applyBorder="0" applyAlignment="0" applyProtection="0"/>
    <xf numFmtId="0" fontId="155" fillId="48" borderId="0" applyNumberFormat="0" applyBorder="0" applyAlignment="0" applyProtection="0"/>
    <xf numFmtId="0" fontId="155" fillId="48" borderId="0" applyNumberFormat="0" applyBorder="0" applyAlignment="0" applyProtection="0"/>
    <xf numFmtId="270" fontId="156" fillId="0" borderId="44" applyAlignment="0" applyProtection="0"/>
    <xf numFmtId="270" fontId="156" fillId="0" borderId="44" applyAlignment="0" applyProtection="0"/>
    <xf numFmtId="270" fontId="156" fillId="0" borderId="44" applyAlignment="0" applyProtection="0"/>
    <xf numFmtId="0" fontId="46" fillId="0" borderId="10" applyNumberFormat="0" applyFont="0" applyFill="0" applyAlignment="0" applyProtection="0"/>
    <xf numFmtId="0" fontId="46" fillId="0" borderId="45" applyNumberFormat="0" applyFont="0" applyFill="0" applyAlignment="0" applyProtection="0"/>
    <xf numFmtId="0" fontId="39" fillId="0" borderId="16" applyNumberFormat="0" applyFont="0" applyFill="0" applyAlignment="0" applyProtection="0"/>
    <xf numFmtId="0" fontId="39" fillId="0" borderId="21" applyNumberFormat="0" applyFont="0" applyFill="0" applyAlignment="0" applyProtection="0"/>
    <xf numFmtId="0" fontId="47" fillId="0" borderId="21" applyNumberFormat="0" applyFont="0" applyFill="0" applyAlignment="0" applyProtection="0"/>
    <xf numFmtId="0" fontId="39" fillId="0" borderId="35" applyNumberFormat="0" applyFont="0" applyFill="0" applyAlignment="0" applyProtection="0"/>
    <xf numFmtId="0" fontId="39" fillId="0" borderId="44" applyNumberFormat="0" applyFont="0" applyFill="0" applyAlignment="0" applyProtection="0"/>
    <xf numFmtId="0" fontId="47" fillId="0" borderId="44" applyNumberFormat="0" applyFont="0" applyFill="0" applyAlignment="0" applyProtection="0"/>
    <xf numFmtId="0" fontId="47" fillId="0" borderId="44" applyNumberFormat="0" applyFont="0" applyFill="0" applyAlignment="0" applyProtection="0"/>
    <xf numFmtId="181" fontId="16" fillId="0" borderId="44" applyNumberFormat="0" applyFont="0" applyFill="0" applyAlignment="0" applyProtection="0"/>
    <xf numFmtId="37" fontId="87" fillId="0" borderId="13"/>
    <xf numFmtId="37" fontId="87" fillId="0" borderId="13"/>
    <xf numFmtId="0" fontId="155" fillId="48" borderId="0" applyNumberFormat="0" applyBorder="0" applyAlignment="0" applyProtection="0"/>
    <xf numFmtId="0" fontId="157" fillId="0" borderId="0">
      <alignment horizontal="right"/>
    </xf>
    <xf numFmtId="0" fontId="83" fillId="0" borderId="0" applyNumberFormat="0" applyFill="0" applyBorder="0" applyAlignment="0" applyProtection="0"/>
    <xf numFmtId="38" fontId="35" fillId="0" borderId="0" applyFont="0" applyFill="0" applyBorder="0" applyAlignment="0" applyProtection="0"/>
    <xf numFmtId="49" fontId="132" fillId="0" borderId="0" applyBorder="0"/>
    <xf numFmtId="250" fontId="158" fillId="0" borderId="0" applyFont="0" applyFill="0" applyBorder="0" applyAlignment="0" applyProtection="0"/>
    <xf numFmtId="271" fontId="158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54" fontId="159" fillId="0" borderId="0" applyFont="0" applyFill="0" applyBorder="0" applyAlignment="0" applyProtection="0">
      <alignment horizontal="right"/>
    </xf>
    <xf numFmtId="212" fontId="41" fillId="0" borderId="0"/>
    <xf numFmtId="272" fontId="160" fillId="0" borderId="0" applyNumberFormat="0"/>
    <xf numFmtId="212" fontId="161" fillId="0" borderId="0"/>
    <xf numFmtId="273" fontId="79" fillId="0" borderId="0" applyFill="0"/>
    <xf numFmtId="273" fontId="79" fillId="0" borderId="0">
      <alignment horizontal="center"/>
    </xf>
    <xf numFmtId="0" fontId="79" fillId="0" borderId="0" applyFill="0">
      <alignment horizontal="center"/>
    </xf>
    <xf numFmtId="273" fontId="102" fillId="0" borderId="46" applyFill="0"/>
    <xf numFmtId="0" fontId="16" fillId="0" borderId="0" applyFont="0" applyAlignment="0"/>
    <xf numFmtId="0" fontId="103" fillId="0" borderId="0" applyFill="0">
      <alignment vertical="top"/>
    </xf>
    <xf numFmtId="0" fontId="102" fillId="0" borderId="0" applyFill="0">
      <alignment horizontal="left" vertical="top"/>
    </xf>
    <xf numFmtId="273" fontId="98" fillId="0" borderId="44" applyFill="0"/>
    <xf numFmtId="0" fontId="16" fillId="0" borderId="0" applyNumberFormat="0" applyFont="0" applyAlignment="0"/>
    <xf numFmtId="0" fontId="103" fillId="0" borderId="0" applyFill="0">
      <alignment wrapText="1"/>
    </xf>
    <xf numFmtId="0" fontId="102" fillId="0" borderId="0" applyFill="0">
      <alignment horizontal="left" vertical="top" wrapText="1"/>
    </xf>
    <xf numFmtId="273" fontId="94" fillId="0" borderId="0" applyFill="0"/>
    <xf numFmtId="0" fontId="162" fillId="0" borderId="0" applyNumberFormat="0" applyFont="0" applyAlignment="0">
      <alignment horizontal="center"/>
    </xf>
    <xf numFmtId="0" fontId="99" fillId="0" borderId="0" applyFill="0">
      <alignment vertical="top" wrapText="1"/>
    </xf>
    <xf numFmtId="0" fontId="98" fillId="0" borderId="0" applyFill="0">
      <alignment horizontal="left" vertical="top" wrapText="1"/>
    </xf>
    <xf numFmtId="273" fontId="16" fillId="0" borderId="0" applyFill="0"/>
    <xf numFmtId="0" fontId="162" fillId="0" borderId="0" applyNumberFormat="0" applyFont="0" applyAlignment="0">
      <alignment horizontal="center"/>
    </xf>
    <xf numFmtId="0" fontId="163" fillId="0" borderId="0" applyFill="0">
      <alignment vertical="center" wrapText="1"/>
    </xf>
    <xf numFmtId="0" fontId="97" fillId="0" borderId="0">
      <alignment horizontal="left" vertical="center" wrapText="1"/>
    </xf>
    <xf numFmtId="273" fontId="25" fillId="0" borderId="0" applyFill="0"/>
    <xf numFmtId="0" fontId="162" fillId="0" borderId="0" applyNumberFormat="0" applyFont="0" applyAlignment="0">
      <alignment horizontal="center"/>
    </xf>
    <xf numFmtId="0" fontId="142" fillId="0" borderId="0" applyFill="0">
      <alignment horizontal="center" vertical="center" wrapText="1"/>
    </xf>
    <xf numFmtId="0" fontId="16" fillId="0" borderId="0" applyFill="0">
      <alignment horizontal="center" vertical="center" wrapText="1"/>
    </xf>
    <xf numFmtId="273" fontId="164" fillId="0" borderId="0" applyFill="0"/>
    <xf numFmtId="0" fontId="162" fillId="0" borderId="0" applyNumberFormat="0" applyFont="0" applyAlignment="0">
      <alignment horizontal="center"/>
    </xf>
    <xf numFmtId="0" fontId="165" fillId="0" borderId="0" applyFill="0">
      <alignment horizontal="center" vertical="center" wrapText="1"/>
    </xf>
    <xf numFmtId="0" fontId="166" fillId="0" borderId="0" applyFill="0">
      <alignment horizontal="center" vertical="center" wrapText="1"/>
    </xf>
    <xf numFmtId="273" fontId="167" fillId="0" borderId="0" applyFill="0"/>
    <xf numFmtId="0" fontId="162" fillId="0" borderId="0" applyNumberFormat="0" applyFont="0" applyAlignment="0">
      <alignment horizontal="center"/>
    </xf>
    <xf numFmtId="0" fontId="168" fillId="0" borderId="0">
      <alignment horizontal="center" wrapText="1"/>
    </xf>
    <xf numFmtId="0" fontId="164" fillId="0" borderId="0" applyFill="0">
      <alignment horizontal="center" wrapText="1"/>
    </xf>
    <xf numFmtId="254" fontId="128" fillId="41" borderId="47" applyNumberFormat="0" applyFont="0" applyBorder="0">
      <alignment horizontal="right"/>
    </xf>
    <xf numFmtId="254" fontId="128" fillId="41" borderId="47" applyNumberFormat="0" applyFont="0" applyBorder="0">
      <alignment horizontal="right"/>
    </xf>
    <xf numFmtId="254" fontId="128" fillId="41" borderId="47" applyNumberFormat="0" applyFont="0" applyBorder="0">
      <alignment horizontal="right"/>
    </xf>
    <xf numFmtId="256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212" fontId="41" fillId="43" borderId="0"/>
    <xf numFmtId="37" fontId="41" fillId="0" borderId="0"/>
    <xf numFmtId="274" fontId="16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37" fontId="169" fillId="79" borderId="48"/>
    <xf numFmtId="275" fontId="16" fillId="0" borderId="0"/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8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9" fontId="122" fillId="0" borderId="0" applyFill="0" applyBorder="0" applyAlignment="0"/>
    <xf numFmtId="277" fontId="43" fillId="0" borderId="0" applyFill="0" applyBorder="0" applyAlignment="0"/>
    <xf numFmtId="277" fontId="43" fillId="0" borderId="0" applyFill="0" applyBorder="0" applyAlignment="0"/>
    <xf numFmtId="280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170" fillId="54" borderId="49" applyNumberFormat="0" applyAlignment="0" applyProtection="0"/>
    <xf numFmtId="0" fontId="170" fillId="54" borderId="49" applyNumberFormat="0" applyAlignment="0" applyProtection="0"/>
    <xf numFmtId="0" fontId="11" fillId="7" borderId="4" applyNumberFormat="0" applyAlignment="0" applyProtection="0"/>
    <xf numFmtId="0" fontId="170" fillId="52" borderId="49" applyNumberFormat="0" applyAlignment="0" applyProtection="0"/>
    <xf numFmtId="0" fontId="11" fillId="7" borderId="4" applyNumberFormat="0" applyAlignment="0" applyProtection="0"/>
    <xf numFmtId="0" fontId="170" fillId="54" borderId="49" applyNumberFormat="0" applyAlignment="0" applyProtection="0"/>
    <xf numFmtId="0" fontId="170" fillId="54" borderId="49" applyNumberFormat="0" applyAlignment="0" applyProtection="0"/>
    <xf numFmtId="0" fontId="170" fillId="54" borderId="49" applyNumberFormat="0" applyAlignment="0" applyProtection="0"/>
    <xf numFmtId="0" fontId="170" fillId="54" borderId="49" applyNumberFormat="0" applyAlignment="0" applyProtection="0"/>
    <xf numFmtId="0" fontId="170" fillId="54" borderId="49" applyNumberFormat="0" applyAlignment="0" applyProtection="0"/>
    <xf numFmtId="0" fontId="170" fillId="54" borderId="49" applyNumberFormat="0" applyAlignment="0" applyProtection="0"/>
    <xf numFmtId="282" fontId="16" fillId="0" borderId="0" applyFill="0" applyBorder="0" applyProtection="0"/>
    <xf numFmtId="0" fontId="171" fillId="0" borderId="0"/>
    <xf numFmtId="0" fontId="172" fillId="80" borderId="50" applyNumberFormat="0" applyAlignment="0" applyProtection="0"/>
    <xf numFmtId="0" fontId="173" fillId="0" borderId="51" applyNumberFormat="0" applyFill="0" applyAlignment="0" applyProtection="0"/>
    <xf numFmtId="0" fontId="172" fillId="80" borderId="50" applyNumberFormat="0" applyAlignment="0" applyProtection="0"/>
    <xf numFmtId="0" fontId="13" fillId="8" borderId="6" applyNumberFormat="0" applyAlignment="0" applyProtection="0"/>
    <xf numFmtId="0" fontId="172" fillId="80" borderId="50" applyNumberFormat="0" applyAlignment="0" applyProtection="0"/>
    <xf numFmtId="0" fontId="172" fillId="80" borderId="50" applyNumberFormat="0" applyAlignment="0" applyProtection="0"/>
    <xf numFmtId="0" fontId="172" fillId="80" borderId="50" applyNumberFormat="0" applyAlignment="0" applyProtection="0"/>
    <xf numFmtId="0" fontId="173" fillId="0" borderId="51" applyNumberFormat="0" applyFill="0" applyAlignment="0" applyProtection="0"/>
    <xf numFmtId="0" fontId="12" fillId="0" borderId="5" applyNumberFormat="0" applyFill="0" applyAlignment="0" applyProtection="0"/>
    <xf numFmtId="0" fontId="173" fillId="0" borderId="51" applyNumberFormat="0" applyFill="0" applyAlignment="0" applyProtection="0"/>
    <xf numFmtId="0" fontId="173" fillId="0" borderId="51" applyNumberFormat="0" applyFill="0" applyAlignment="0" applyProtection="0"/>
    <xf numFmtId="0" fontId="173" fillId="0" borderId="51" applyNumberFormat="0" applyFill="0" applyAlignment="0" applyProtection="0"/>
    <xf numFmtId="49" fontId="174" fillId="0" borderId="0" applyFont="0">
      <alignment horizontal="centerContinuous" wrapText="1"/>
    </xf>
    <xf numFmtId="49" fontId="160" fillId="0" borderId="0">
      <alignment horizontal="centerContinuous" wrapText="1"/>
    </xf>
    <xf numFmtId="0" fontId="87" fillId="0" borderId="0" applyFill="0" applyBorder="0" applyProtection="0">
      <alignment horizontal="center"/>
      <protection locked="0"/>
    </xf>
    <xf numFmtId="0" fontId="120" fillId="0" borderId="0" applyAlignment="0"/>
    <xf numFmtId="0" fontId="172" fillId="80" borderId="50" applyNumberFormat="0" applyAlignment="0" applyProtection="0"/>
    <xf numFmtId="0" fontId="13" fillId="8" borderId="6" applyNumberFormat="0" applyAlignment="0" applyProtection="0"/>
    <xf numFmtId="0" fontId="175" fillId="0" borderId="0" applyFont="0" applyFill="0" applyBorder="0" applyAlignment="0" applyProtection="0"/>
    <xf numFmtId="214" fontId="41" fillId="43" borderId="0"/>
    <xf numFmtId="0" fontId="79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76" fillId="81" borderId="0"/>
    <xf numFmtId="0" fontId="177" fillId="0" borderId="16" applyNumberFormat="0" applyFill="0" applyBorder="0" applyAlignment="0" applyProtection="0">
      <alignment horizontal="center"/>
    </xf>
    <xf numFmtId="0" fontId="177" fillId="0" borderId="16" applyNumberFormat="0" applyFill="0" applyBorder="0" applyAlignment="0" applyProtection="0">
      <alignment horizontal="center"/>
    </xf>
    <xf numFmtId="0" fontId="178" fillId="0" borderId="16" applyNumberFormat="0" applyFill="0" applyProtection="0">
      <alignment horizontal="center"/>
    </xf>
    <xf numFmtId="0" fontId="178" fillId="0" borderId="16" applyNumberFormat="0" applyFill="0" applyProtection="0">
      <alignment horizontal="center"/>
    </xf>
    <xf numFmtId="38" fontId="179" fillId="0" borderId="0" applyNumberFormat="0" applyFill="0" applyBorder="0" applyAlignment="0" applyProtection="0">
      <protection locked="0"/>
    </xf>
    <xf numFmtId="38" fontId="180" fillId="0" borderId="0" applyNumberFormat="0" applyFill="0" applyBorder="0" applyAlignment="0" applyProtection="0"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18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38" fontId="182" fillId="0" borderId="0" applyNumberFormat="0" applyFill="0" applyBorder="0" applyAlignment="0" applyProtection="0">
      <protection locked="0"/>
    </xf>
    <xf numFmtId="0" fontId="80" fillId="0" borderId="0" applyFill="0" applyBorder="0">
      <alignment horizontal="center" vertical="center"/>
    </xf>
    <xf numFmtId="0" fontId="80" fillId="0" borderId="0" applyFill="0" applyBorder="0">
      <alignment horizontal="left" vertical="center"/>
    </xf>
    <xf numFmtId="49" fontId="183" fillId="0" borderId="0">
      <alignment horizontal="center" wrapText="1"/>
    </xf>
    <xf numFmtId="49" fontId="183" fillId="0" borderId="0">
      <alignment horizontal="centerContinuous" wrapText="1"/>
    </xf>
    <xf numFmtId="0" fontId="80" fillId="0" borderId="52">
      <alignment horizontal="center"/>
    </xf>
    <xf numFmtId="0" fontId="80" fillId="0" borderId="0" applyNumberFormat="0" applyFill="0" applyBorder="0" applyProtection="0">
      <alignment wrapText="1"/>
    </xf>
    <xf numFmtId="0" fontId="98" fillId="0" borderId="0" applyNumberFormat="0" applyFill="0" applyBorder="0" applyProtection="0"/>
    <xf numFmtId="0" fontId="184" fillId="0" borderId="0" applyNumberFormat="0" applyFill="0" applyBorder="0" applyProtection="0">
      <alignment horizontal="center" wrapText="1"/>
    </xf>
    <xf numFmtId="0" fontId="80" fillId="0" borderId="16" applyNumberFormat="0" applyFill="0" applyProtection="0">
      <alignment horizontal="right" wrapText="1"/>
    </xf>
    <xf numFmtId="0" fontId="80" fillId="0" borderId="16" applyNumberFormat="0" applyFill="0" applyProtection="0">
      <alignment horizontal="left" wrapText="1"/>
    </xf>
    <xf numFmtId="185" fontId="185" fillId="82" borderId="0">
      <alignment horizontal="left"/>
    </xf>
    <xf numFmtId="185" fontId="186" fillId="82" borderId="0">
      <alignment horizontal="right"/>
    </xf>
    <xf numFmtId="185" fontId="154" fillId="52" borderId="0">
      <alignment horizontal="center"/>
    </xf>
    <xf numFmtId="0" fontId="187" fillId="83" borderId="0" applyAlignment="0"/>
    <xf numFmtId="185" fontId="186" fillId="82" borderId="0">
      <alignment horizontal="right"/>
    </xf>
    <xf numFmtId="185" fontId="188" fillId="52" borderId="0">
      <alignment horizontal="left"/>
    </xf>
    <xf numFmtId="283" fontId="16" fillId="0" borderId="0" applyFill="0" applyBorder="0">
      <alignment horizontal="center" wrapText="1"/>
    </xf>
    <xf numFmtId="3" fontId="189" fillId="0" borderId="0" applyFont="0" applyFill="0" applyBorder="0" applyAlignment="0" applyProtection="0"/>
    <xf numFmtId="251" fontId="189" fillId="0" borderId="0" applyFont="0" applyFill="0" applyBorder="0" applyAlignment="0" applyProtection="0"/>
    <xf numFmtId="284" fontId="190" fillId="0" borderId="0"/>
    <xf numFmtId="284" fontId="190" fillId="0" borderId="0"/>
    <xf numFmtId="284" fontId="190" fillId="0" borderId="0"/>
    <xf numFmtId="284" fontId="190" fillId="0" borderId="0"/>
    <xf numFmtId="284" fontId="190" fillId="0" borderId="0"/>
    <xf numFmtId="284" fontId="190" fillId="0" borderId="0"/>
    <xf numFmtId="284" fontId="190" fillId="0" borderId="0"/>
    <xf numFmtId="284" fontId="190" fillId="0" borderId="0"/>
    <xf numFmtId="37" fontId="41" fillId="0" borderId="0"/>
    <xf numFmtId="0" fontId="24" fillId="0" borderId="0" applyFont="0" applyFill="0" applyBorder="0" applyAlignment="0" applyProtection="0">
      <alignment horizontal="centerContinuous"/>
    </xf>
    <xf numFmtId="0" fontId="2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24" fillId="0" borderId="0" applyFont="0" applyFill="0" applyBorder="0" applyAlignment="0" applyProtection="0">
      <alignment horizontal="centerContinuous"/>
    </xf>
    <xf numFmtId="0" fontId="2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2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285" fontId="43" fillId="0" borderId="0" applyFont="0" applyFill="0" applyBorder="0" applyAlignment="0" applyProtection="0">
      <protection locked="0"/>
    </xf>
    <xf numFmtId="40" fontId="43" fillId="0" borderId="0" applyFont="0" applyFill="0" applyBorder="0" applyAlignment="0" applyProtection="0">
      <protection locked="0"/>
    </xf>
    <xf numFmtId="0" fontId="24" fillId="0" borderId="0" applyFont="0" applyFill="0" applyBorder="0" applyAlignment="0" applyProtection="0">
      <alignment horizontal="centerContinuous"/>
    </xf>
    <xf numFmtId="41" fontId="3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286" fontId="16" fillId="0" borderId="0"/>
    <xf numFmtId="276" fontId="122" fillId="0" borderId="0" applyFont="0" applyFill="0" applyBorder="0" applyAlignment="0" applyProtection="0"/>
    <xf numFmtId="277" fontId="16" fillId="0" borderId="0" applyFont="0" applyFill="0" applyBorder="0" applyAlignment="0" applyProtection="0"/>
    <xf numFmtId="277" fontId="16" fillId="0" borderId="0" applyFont="0" applyFill="0" applyBorder="0" applyAlignment="0" applyProtection="0"/>
    <xf numFmtId="287" fontId="191" fillId="0" borderId="0" applyFont="0" applyFill="0" applyBorder="0" applyAlignment="0" applyProtection="0"/>
    <xf numFmtId="39" fontId="4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92" fillId="0" borderId="0" applyFont="0" applyFill="0" applyBorder="0" applyAlignment="0" applyProtection="0">
      <alignment horizontal="right"/>
    </xf>
    <xf numFmtId="284" fontId="79" fillId="0" borderId="0" applyFont="0" applyFill="0" applyBorder="0" applyAlignment="0" applyProtection="0"/>
    <xf numFmtId="285" fontId="16" fillId="0" borderId="0" applyFont="0" applyFill="0" applyBorder="0" applyAlignment="0" applyProtection="0"/>
    <xf numFmtId="43" fontId="120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6" fillId="0" borderId="0" applyFont="0" applyFill="0" applyBorder="0" applyAlignment="0" applyProtection="0"/>
    <xf numFmtId="4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88" fontId="192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0" fillId="0" borderId="0" applyFont="0" applyFill="0" applyBorder="0" applyAlignment="0" applyProtection="0">
      <alignment vertical="top"/>
    </xf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0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20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0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43" fontId="198" fillId="0" borderId="0" applyFont="0" applyFill="0" applyBorder="0" applyAlignment="0" applyProtection="0"/>
    <xf numFmtId="43" fontId="120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43" fillId="0" borderId="0"/>
    <xf numFmtId="37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39" fontId="73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99" fillId="0" borderId="0"/>
    <xf numFmtId="0" fontId="57" fillId="0" borderId="0"/>
    <xf numFmtId="0" fontId="57" fillId="0" borderId="0"/>
    <xf numFmtId="0" fontId="91" fillId="0" borderId="0"/>
    <xf numFmtId="3" fontId="16" fillId="0" borderId="0" applyFont="0" applyFill="0" applyBorder="0" applyAlignment="0" applyProtection="0"/>
    <xf numFmtId="290" fontId="200" fillId="0" borderId="0">
      <protection locked="0"/>
    </xf>
    <xf numFmtId="0" fontId="199" fillId="0" borderId="0"/>
    <xf numFmtId="0" fontId="91" fillId="0" borderId="0"/>
    <xf numFmtId="0" fontId="57" fillId="0" borderId="0"/>
    <xf numFmtId="291" fontId="16" fillId="0" borderId="0"/>
    <xf numFmtId="0" fontId="201" fillId="0" borderId="0"/>
    <xf numFmtId="0" fontId="202" fillId="0" borderId="0" applyFill="0" applyBorder="0" applyAlignment="0" applyProtection="0">
      <protection locked="0"/>
    </xf>
    <xf numFmtId="0" fontId="16" fillId="0" borderId="0" applyNumberFormat="0" applyFont="0" applyBorder="0" applyAlignment="0" applyProtection="0"/>
    <xf numFmtId="0" fontId="16" fillId="84" borderId="0" applyNumberFormat="0" applyFont="0" applyBorder="0" applyAlignment="0" applyProtection="0"/>
    <xf numFmtId="0" fontId="16" fillId="85" borderId="0" applyNumberFormat="0" applyFont="0" applyBorder="0" applyAlignment="0" applyProtection="0"/>
    <xf numFmtId="0" fontId="16" fillId="86" borderId="0" applyNumberFormat="0" applyFont="0" applyBorder="0" applyAlignment="0" applyProtection="0"/>
    <xf numFmtId="0" fontId="16" fillId="87" borderId="0" applyNumberFormat="0" applyFont="0" applyBorder="0" applyAlignment="0" applyProtection="0"/>
    <xf numFmtId="273" fontId="203" fillId="0" borderId="0">
      <alignment horizontal="left" vertical="center"/>
    </xf>
    <xf numFmtId="0" fontId="13" fillId="8" borderId="6" applyNumberFormat="0" applyAlignment="0" applyProtection="0"/>
    <xf numFmtId="0" fontId="204" fillId="0" borderId="0" applyNumberFormat="0" applyAlignment="0">
      <alignment horizontal="left"/>
    </xf>
    <xf numFmtId="0" fontId="56" fillId="0" borderId="0" applyNumberFormat="0" applyAlignment="0"/>
    <xf numFmtId="0" fontId="91" fillId="0" borderId="0"/>
    <xf numFmtId="0" fontId="91" fillId="0" borderId="0"/>
    <xf numFmtId="0" fontId="57" fillId="0" borderId="0"/>
    <xf numFmtId="0" fontId="91" fillId="0" borderId="0"/>
    <xf numFmtId="292" fontId="43" fillId="0" borderId="0">
      <alignment horizontal="center"/>
    </xf>
    <xf numFmtId="7" fontId="16" fillId="0" borderId="0"/>
    <xf numFmtId="6" fontId="43" fillId="0" borderId="0" applyFont="0" applyFill="0" applyBorder="0" applyAlignment="0" applyProtection="0">
      <protection locked="0"/>
    </xf>
    <xf numFmtId="0" fontId="2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2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8" fontId="43" fillId="0" borderId="0" applyFont="0" applyFill="0" applyBorder="0" applyAlignment="0" applyProtection="0">
      <protection locked="0"/>
    </xf>
    <xf numFmtId="293" fontId="41" fillId="0" borderId="0"/>
    <xf numFmtId="20" fontId="16" fillId="0" borderId="0" applyFont="0" applyFill="0" applyBorder="0" applyAlignment="0" applyProtection="0"/>
    <xf numFmtId="277" fontId="205" fillId="0" borderId="0" applyFont="0" applyFill="0" applyBorder="0" applyAlignment="0" applyProtection="0"/>
    <xf numFmtId="0" fontId="24" fillId="0" borderId="0" applyFont="0" applyFill="0" applyBorder="0" applyAlignment="0" applyProtection="0">
      <alignment horizontal="centerContinuous"/>
    </xf>
    <xf numFmtId="0" fontId="2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2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294" fontId="16" fillId="0" borderId="0"/>
    <xf numFmtId="295" fontId="16" fillId="0" borderId="0"/>
    <xf numFmtId="183" fontId="43" fillId="0" borderId="0"/>
    <xf numFmtId="296" fontId="16" fillId="0" borderId="0"/>
    <xf numFmtId="183" fontId="43" fillId="0" borderId="0"/>
    <xf numFmtId="297" fontId="16" fillId="0" borderId="0"/>
    <xf numFmtId="294" fontId="16" fillId="0" borderId="0"/>
    <xf numFmtId="295" fontId="16" fillId="0" borderId="0"/>
    <xf numFmtId="183" fontId="43" fillId="0" borderId="0"/>
    <xf numFmtId="296" fontId="16" fillId="0" borderId="0"/>
    <xf numFmtId="294" fontId="16" fillId="0" borderId="0"/>
    <xf numFmtId="295" fontId="16" fillId="0" borderId="0"/>
    <xf numFmtId="183" fontId="43" fillId="0" borderId="0"/>
    <xf numFmtId="296" fontId="16" fillId="0" borderId="0"/>
    <xf numFmtId="42" fontId="16" fillId="0" borderId="0" applyFont="0" applyFill="0" applyBorder="0" applyAlignment="0" applyProtection="0"/>
    <xf numFmtId="298" fontId="16" fillId="0" borderId="0"/>
    <xf numFmtId="185" fontId="122" fillId="0" borderId="0" applyFont="0" applyFill="0" applyBorder="0" applyAlignment="0" applyProtection="0"/>
    <xf numFmtId="277" fontId="16" fillId="0" borderId="0" applyFont="0" applyFill="0" applyBorder="0" applyAlignment="0" applyProtection="0"/>
    <xf numFmtId="277" fontId="16" fillId="0" borderId="0" applyFont="0" applyFill="0" applyBorder="0" applyAlignment="0" applyProtection="0"/>
    <xf numFmtId="299" fontId="206" fillId="0" borderId="0" applyFont="0" applyFill="0" applyBorder="0" applyAlignment="0" applyProtection="0"/>
    <xf numFmtId="8" fontId="207" fillId="0" borderId="53">
      <protection locked="0"/>
    </xf>
    <xf numFmtId="300" fontId="43" fillId="0" borderId="0" applyFont="0" applyFill="0" applyBorder="0" applyAlignment="0" applyProtection="0"/>
    <xf numFmtId="0" fontId="192" fillId="0" borderId="0" applyFont="0" applyFill="0" applyBorder="0" applyAlignment="0" applyProtection="0">
      <alignment horizontal="right"/>
    </xf>
    <xf numFmtId="39" fontId="16" fillId="0" borderId="0"/>
    <xf numFmtId="301" fontId="35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13" fillId="0" borderId="0" applyFont="0" applyFill="0" applyBorder="0" applyAlignment="0" applyProtection="0"/>
    <xf numFmtId="8" fontId="16" fillId="0" borderId="0" applyFont="0" applyFill="0" applyBorder="0" applyAlignment="0" applyProtection="0"/>
    <xf numFmtId="44" fontId="135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4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5" fontId="73" fillId="0" borderId="0" applyFont="0" applyFill="0" applyBorder="0" applyAlignment="0" applyProtection="0"/>
    <xf numFmtId="7" fontId="73" fillId="0" borderId="0" applyFont="0" applyFill="0" applyBorder="0" applyAlignment="0" applyProtection="0"/>
    <xf numFmtId="5" fontId="16" fillId="0" borderId="0" applyFont="0" applyFill="0" applyBorder="0" applyAlignment="0" applyProtection="0"/>
    <xf numFmtId="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302" fontId="43" fillId="0" borderId="0"/>
    <xf numFmtId="7" fontId="208" fillId="0" borderId="0" applyFill="0" applyBorder="0" applyProtection="0"/>
    <xf numFmtId="38" fontId="209" fillId="88" borderId="0">
      <protection hidden="1"/>
    </xf>
    <xf numFmtId="0" fontId="210" fillId="0" borderId="0"/>
    <xf numFmtId="0" fontId="210" fillId="0" borderId="0"/>
    <xf numFmtId="0" fontId="211" fillId="0" borderId="0">
      <alignment horizontal="right"/>
    </xf>
    <xf numFmtId="303" fontId="135" fillId="0" borderId="0" applyNumberFormat="0">
      <alignment horizontal="right"/>
    </xf>
    <xf numFmtId="0" fontId="210" fillId="0" borderId="36"/>
    <xf numFmtId="181" fontId="16" fillId="0" borderId="0" applyNumberFormat="0" applyAlignment="0">
      <alignment horizontal="left"/>
      <protection locked="0"/>
    </xf>
    <xf numFmtId="181" fontId="16" fillId="0" borderId="0" applyNumberFormat="0" applyAlignment="0">
      <alignment horizontal="left"/>
      <protection locked="0"/>
    </xf>
    <xf numFmtId="181" fontId="16" fillId="0" borderId="0" applyNumberFormat="0" applyAlignment="0">
      <alignment horizontal="left"/>
      <protection locked="0"/>
    </xf>
    <xf numFmtId="0" fontId="16" fillId="0" borderId="0" applyFont="0" applyFill="0" applyBorder="0" applyAlignment="0" applyProtection="0"/>
    <xf numFmtId="0" fontId="91" fillId="0" borderId="0"/>
    <xf numFmtId="304" fontId="43" fillId="0" borderId="0" applyFont="0" applyFill="0" applyBorder="0" applyAlignment="0" applyProtection="0"/>
    <xf numFmtId="305" fontId="43" fillId="0" borderId="0" applyFont="0" applyFill="0" applyBorder="0" applyAlignment="0" applyProtection="0"/>
    <xf numFmtId="306" fontId="43" fillId="0" borderId="0" applyFont="0" applyFill="0" applyBorder="0" applyAlignment="0" applyProtection="0"/>
    <xf numFmtId="307" fontId="43" fillId="0" borderId="0" applyFont="0" applyFill="0" applyBorder="0" applyAlignment="0" applyProtection="0"/>
    <xf numFmtId="308" fontId="212" fillId="0" borderId="16" applyFont="0" applyFill="0" applyBorder="0" applyAlignment="0" applyProtection="0">
      <alignment horizontal="right"/>
    </xf>
    <xf numFmtId="0" fontId="16" fillId="0" borderId="0" applyFont="0" applyFill="0" applyBorder="0" applyAlignment="0" applyProtection="0"/>
    <xf numFmtId="0" fontId="192" fillId="0" borderId="0" applyFont="0" applyFill="0" applyBorder="0" applyAlignment="0" applyProtection="0"/>
    <xf numFmtId="14" fontId="120" fillId="0" borderId="0" applyFill="0" applyBorder="0" applyAlignment="0"/>
    <xf numFmtId="0" fontId="213" fillId="0" borderId="0" applyFont="0" applyFill="0" applyBorder="0" applyAlignment="0" applyProtection="0"/>
    <xf numFmtId="14" fontId="214" fillId="0" borderId="0" applyFont="0" applyFill="0" applyBorder="0" applyAlignment="0"/>
    <xf numFmtId="42" fontId="43" fillId="0" borderId="0"/>
    <xf numFmtId="42" fontId="43" fillId="0" borderId="0"/>
    <xf numFmtId="0" fontId="43" fillId="0" borderId="0"/>
    <xf numFmtId="0" fontId="43" fillId="0" borderId="0"/>
    <xf numFmtId="309" fontId="43" fillId="0" borderId="54">
      <alignment vertical="center"/>
    </xf>
    <xf numFmtId="38" fontId="35" fillId="0" borderId="54">
      <alignment vertical="center"/>
    </xf>
    <xf numFmtId="38" fontId="35" fillId="0" borderId="54">
      <alignment vertical="center"/>
    </xf>
    <xf numFmtId="310" fontId="35" fillId="0" borderId="0" applyFont="0" applyFill="0" applyBorder="0" applyAlignment="0" applyProtection="0"/>
    <xf numFmtId="311" fontId="16" fillId="0" borderId="0" applyFont="0" applyFill="0" applyBorder="0" applyAlignment="0" applyProtection="0"/>
    <xf numFmtId="312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289" fontId="16" fillId="0" borderId="0" applyFont="0" applyFill="0" applyBorder="0" applyAlignment="0" applyProtection="0"/>
    <xf numFmtId="0" fontId="215" fillId="0" borderId="0">
      <protection locked="0"/>
    </xf>
    <xf numFmtId="313" fontId="43" fillId="0" borderId="0"/>
    <xf numFmtId="42" fontId="43" fillId="0" borderId="0"/>
    <xf numFmtId="42" fontId="43" fillId="0" borderId="0"/>
    <xf numFmtId="273" fontId="216" fillId="0" borderId="0" applyFont="0" applyFill="0" applyBorder="0" applyAlignment="0" applyProtection="0"/>
    <xf numFmtId="0" fontId="16" fillId="0" borderId="0" applyFill="0" applyBorder="0" applyAlignment="0" applyProtection="0"/>
    <xf numFmtId="273" fontId="16" fillId="0" borderId="0" applyFill="0" applyBorder="0" applyAlignment="0" applyProtection="0"/>
    <xf numFmtId="0" fontId="192" fillId="0" borderId="55" applyNumberFormat="0" applyFont="0" applyFill="0" applyAlignment="0" applyProtection="0"/>
    <xf numFmtId="314" fontId="217" fillId="0" borderId="0">
      <alignment horizontal="left"/>
    </xf>
    <xf numFmtId="0" fontId="218" fillId="0" borderId="0" applyNumberFormat="0" applyFill="0" applyBorder="0" applyAlignment="0" applyProtection="0"/>
    <xf numFmtId="3" fontId="143" fillId="86" borderId="27">
      <protection locked="0"/>
    </xf>
    <xf numFmtId="3" fontId="219" fillId="89" borderId="27"/>
    <xf numFmtId="0" fontId="220" fillId="90" borderId="0" applyNumberFormat="0" applyBorder="0" applyAlignment="0" applyProtection="0"/>
    <xf numFmtId="0" fontId="220" fillId="91" borderId="0" applyNumberFormat="0" applyBorder="0" applyAlignment="0" applyProtection="0"/>
    <xf numFmtId="0" fontId="220" fillId="92" borderId="0" applyNumberFormat="0" applyBorder="0" applyAlignment="0" applyProtection="0"/>
    <xf numFmtId="0" fontId="221" fillId="0" borderId="0">
      <protection locked="0"/>
    </xf>
    <xf numFmtId="0" fontId="221" fillId="0" borderId="0">
      <protection locked="0"/>
    </xf>
    <xf numFmtId="0" fontId="222" fillId="0" borderId="0" applyNumberFormat="0" applyFill="0" applyBorder="0" applyAlignment="0" applyProtection="0"/>
    <xf numFmtId="0" fontId="119" fillId="64" borderId="0" applyNumberFormat="0" applyBorder="0" applyAlignment="0" applyProtection="0"/>
    <xf numFmtId="0" fontId="15" fillId="9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7" borderId="0" applyNumberFormat="0" applyBorder="0" applyAlignment="0" applyProtection="0"/>
    <xf numFmtId="0" fontId="15" fillId="13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8" borderId="0" applyNumberFormat="0" applyBorder="0" applyAlignment="0" applyProtection="0"/>
    <xf numFmtId="0" fontId="15" fillId="17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68" borderId="0" applyNumberFormat="0" applyBorder="0" applyAlignment="0" applyProtection="0"/>
    <xf numFmtId="0" fontId="119" fillId="58" borderId="0" applyNumberFormat="0" applyBorder="0" applyAlignment="0" applyProtection="0"/>
    <xf numFmtId="0" fontId="15" fillId="21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9" borderId="0" applyNumberFormat="0" applyBorder="0" applyAlignment="0" applyProtection="0"/>
    <xf numFmtId="0" fontId="15" fillId="25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71" borderId="0" applyNumberFormat="0" applyBorder="0" applyAlignment="0" applyProtection="0"/>
    <xf numFmtId="0" fontId="15" fillId="29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71" borderId="0" applyNumberFormat="0" applyBorder="0" applyAlignment="0" applyProtection="0"/>
    <xf numFmtId="0" fontId="119" fillId="59" borderId="0" applyNumberFormat="0" applyBorder="0" applyAlignment="0" applyProtection="0"/>
    <xf numFmtId="0" fontId="119" fillId="67" borderId="0" applyNumberFormat="0" applyBorder="0" applyAlignment="0" applyProtection="0"/>
    <xf numFmtId="0" fontId="119" fillId="68" borderId="0" applyNumberFormat="0" applyBorder="0" applyAlignment="0" applyProtection="0"/>
    <xf numFmtId="0" fontId="119" fillId="93" borderId="0" applyNumberFormat="0" applyBorder="0" applyAlignment="0" applyProtection="0"/>
    <xf numFmtId="0" fontId="119" fillId="59" borderId="0" applyNumberFormat="0" applyBorder="0" applyAlignment="0" applyProtection="0"/>
    <xf numFmtId="0" fontId="119" fillId="71" borderId="0" applyNumberFormat="0" applyBorder="0" applyAlignment="0" applyProtection="0"/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223" fillId="0" borderId="0" applyNumberFormat="0" applyAlignment="0">
      <alignment horizontal="left"/>
    </xf>
    <xf numFmtId="0" fontId="224" fillId="45" borderId="49" applyNumberFormat="0" applyAlignment="0" applyProtection="0"/>
    <xf numFmtId="0" fontId="10" fillId="6" borderId="4" applyNumberFormat="0" applyAlignment="0" applyProtection="0"/>
    <xf numFmtId="0" fontId="224" fillId="45" borderId="49" applyNumberFormat="0" applyAlignment="0" applyProtection="0"/>
    <xf numFmtId="0" fontId="224" fillId="45" borderId="49" applyNumberFormat="0" applyAlignment="0" applyProtection="0"/>
    <xf numFmtId="0" fontId="224" fillId="45" borderId="49" applyNumberFormat="0" applyAlignment="0" applyProtection="0"/>
    <xf numFmtId="0" fontId="224" fillId="45" borderId="49" applyNumberFormat="0" applyAlignment="0" applyProtection="0"/>
    <xf numFmtId="0" fontId="224" fillId="45" borderId="49" applyNumberFormat="0" applyAlignment="0" applyProtection="0"/>
    <xf numFmtId="0" fontId="224" fillId="45" borderId="49" applyNumberFormat="0" applyAlignment="0" applyProtection="0"/>
    <xf numFmtId="0" fontId="79" fillId="89" borderId="38"/>
    <xf numFmtId="0" fontId="79" fillId="89" borderId="38"/>
    <xf numFmtId="0" fontId="225" fillId="0" borderId="0"/>
    <xf numFmtId="0" fontId="226" fillId="0" borderId="0"/>
    <xf numFmtId="291" fontId="227" fillId="0" borderId="0">
      <alignment horizontal="right"/>
    </xf>
    <xf numFmtId="220" fontId="227" fillId="0" borderId="0">
      <alignment horizontal="right"/>
    </xf>
    <xf numFmtId="0" fontId="87" fillId="0" borderId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9" fillId="0" borderId="0"/>
    <xf numFmtId="0" fontId="230" fillId="0" borderId="0">
      <alignment horizontal="left"/>
    </xf>
    <xf numFmtId="0" fontId="230" fillId="0" borderId="56"/>
    <xf numFmtId="0" fontId="230" fillId="0" borderId="57">
      <alignment horizontal="center" wrapText="1"/>
    </xf>
    <xf numFmtId="0" fontId="230" fillId="0" borderId="58">
      <alignment horizontal="center"/>
    </xf>
    <xf numFmtId="0" fontId="109" fillId="0" borderId="59">
      <alignment horizontal="center"/>
    </xf>
    <xf numFmtId="0" fontId="41" fillId="0" borderId="0" applyNumberFormat="0" applyFill="0" applyBorder="0" applyAlignment="0" applyProtection="0"/>
    <xf numFmtId="49" fontId="90" fillId="0" borderId="0" applyNumberFormat="0" applyFill="0" applyBorder="0" applyProtection="0">
      <alignment horizontal="center" vertical="top"/>
    </xf>
    <xf numFmtId="315" fontId="231" fillId="0" borderId="0">
      <alignment horizontal="right" vertical="top"/>
    </xf>
    <xf numFmtId="316" fontId="122" fillId="0" borderId="0">
      <alignment horizontal="right" vertical="top"/>
    </xf>
    <xf numFmtId="316" fontId="231" fillId="0" borderId="0">
      <alignment horizontal="right" vertical="top"/>
    </xf>
    <xf numFmtId="317" fontId="122" fillId="0" borderId="0" applyFill="0" applyBorder="0">
      <alignment horizontal="right" vertical="top"/>
    </xf>
    <xf numFmtId="318" fontId="122" fillId="0" borderId="0" applyFill="0" applyBorder="0">
      <alignment horizontal="right" vertical="top"/>
    </xf>
    <xf numFmtId="319" fontId="122" fillId="0" borderId="0" applyFill="0" applyBorder="0">
      <alignment horizontal="right" vertical="top"/>
    </xf>
    <xf numFmtId="320" fontId="122" fillId="0" borderId="0" applyFill="0" applyBorder="0">
      <alignment horizontal="right" vertical="top"/>
    </xf>
    <xf numFmtId="0" fontId="232" fillId="0" borderId="0">
      <alignment horizontal="left"/>
    </xf>
    <xf numFmtId="0" fontId="233" fillId="0" borderId="0">
      <alignment horizontal="left"/>
    </xf>
    <xf numFmtId="0" fontId="234" fillId="0" borderId="0">
      <alignment horizontal="center" wrapText="1"/>
    </xf>
    <xf numFmtId="0" fontId="232" fillId="0" borderId="24">
      <alignment horizontal="right" wrapText="1"/>
    </xf>
    <xf numFmtId="0" fontId="232" fillId="0" borderId="24">
      <alignment horizontal="right" wrapText="1"/>
    </xf>
    <xf numFmtId="0" fontId="233" fillId="0" borderId="60">
      <alignment horizontal="right" wrapText="1"/>
    </xf>
    <xf numFmtId="209" fontId="69" fillId="0" borderId="24">
      <alignment horizontal="left"/>
    </xf>
    <xf numFmtId="209" fontId="69" fillId="0" borderId="24">
      <alignment horizontal="left"/>
    </xf>
    <xf numFmtId="209" fontId="69" fillId="0" borderId="24">
      <alignment horizontal="left"/>
    </xf>
    <xf numFmtId="0" fontId="235" fillId="0" borderId="0">
      <alignment vertical="center"/>
    </xf>
    <xf numFmtId="321" fontId="235" fillId="0" borderId="0">
      <alignment horizontal="left" vertical="center"/>
    </xf>
    <xf numFmtId="322" fontId="236" fillId="0" borderId="0">
      <alignment vertical="center"/>
    </xf>
    <xf numFmtId="0" fontId="102" fillId="0" borderId="0">
      <alignment vertical="center"/>
    </xf>
    <xf numFmtId="209" fontId="69" fillId="0" borderId="24">
      <alignment horizontal="left"/>
    </xf>
    <xf numFmtId="209" fontId="69" fillId="0" borderId="24">
      <alignment horizontal="left"/>
    </xf>
    <xf numFmtId="209" fontId="69" fillId="0" borderId="24">
      <alignment horizontal="left"/>
    </xf>
    <xf numFmtId="209" fontId="237" fillId="0" borderId="60">
      <alignment horizontal="left"/>
    </xf>
    <xf numFmtId="209" fontId="230" fillId="0" borderId="0" applyFill="0" applyBorder="0">
      <alignment vertical="top"/>
    </xf>
    <xf numFmtId="209" fontId="153" fillId="0" borderId="0" applyFill="0" applyBorder="0" applyProtection="0">
      <alignment vertical="top"/>
    </xf>
    <xf numFmtId="209" fontId="238" fillId="0" borderId="0">
      <alignment vertical="top"/>
    </xf>
    <xf numFmtId="209" fontId="90" fillId="0" borderId="0">
      <alignment horizontal="center"/>
    </xf>
    <xf numFmtId="209" fontId="239" fillId="0" borderId="24">
      <alignment horizontal="center"/>
    </xf>
    <xf numFmtId="209" fontId="239" fillId="0" borderId="24">
      <alignment horizontal="center"/>
    </xf>
    <xf numFmtId="209" fontId="239" fillId="0" borderId="24">
      <alignment horizontal="center"/>
    </xf>
    <xf numFmtId="209" fontId="240" fillId="0" borderId="60">
      <alignment horizontal="center"/>
    </xf>
    <xf numFmtId="184" fontId="122" fillId="0" borderId="0" applyFill="0" applyBorder="0" applyAlignment="0" applyProtection="0">
      <alignment horizontal="right" vertical="top"/>
    </xf>
    <xf numFmtId="184" fontId="90" fillId="0" borderId="24" applyFill="0" applyBorder="0" applyProtection="0">
      <alignment horizontal="right" vertical="top"/>
    </xf>
    <xf numFmtId="184" fontId="90" fillId="0" borderId="24" applyFill="0" applyBorder="0" applyProtection="0">
      <alignment horizontal="right" vertical="top"/>
    </xf>
    <xf numFmtId="184" fontId="90" fillId="0" borderId="60" applyFill="0" applyBorder="0" applyProtection="0">
      <alignment horizontal="right" vertical="top"/>
    </xf>
    <xf numFmtId="321" fontId="97" fillId="0" borderId="0">
      <alignment horizontal="left" vertical="center"/>
    </xf>
    <xf numFmtId="209" fontId="97" fillId="0" borderId="0"/>
    <xf numFmtId="209" fontId="105" fillId="0" borderId="0"/>
    <xf numFmtId="209" fontId="241" fillId="0" borderId="0"/>
    <xf numFmtId="209" fontId="242" fillId="0" borderId="0"/>
    <xf numFmtId="209" fontId="16" fillId="0" borderId="0"/>
    <xf numFmtId="209" fontId="16" fillId="0" borderId="0"/>
    <xf numFmtId="209" fontId="243" fillId="0" borderId="0">
      <alignment horizontal="left" vertical="top"/>
    </xf>
    <xf numFmtId="209" fontId="244" fillId="0" borderId="0">
      <alignment horizontal="left" vertical="top"/>
    </xf>
    <xf numFmtId="0" fontId="122" fillId="0" borderId="0" applyFill="0" applyBorder="0">
      <alignment horizontal="left" vertical="top"/>
    </xf>
    <xf numFmtId="0" fontId="90" fillId="0" borderId="0" applyBorder="0">
      <alignment horizontal="left" wrapText="1"/>
    </xf>
    <xf numFmtId="0" fontId="90" fillId="0" borderId="0" applyFill="0" applyBorder="0">
      <alignment horizontal="left" vertical="top" wrapText="1"/>
    </xf>
    <xf numFmtId="0" fontId="122" fillId="0" borderId="0" applyFill="0" applyBorder="0">
      <alignment horizontal="left" vertical="top"/>
    </xf>
    <xf numFmtId="0" fontId="245" fillId="0" borderId="0">
      <alignment horizontal="left" vertical="top" wrapText="1"/>
    </xf>
    <xf numFmtId="0" fontId="246" fillId="0" borderId="0">
      <alignment horizontal="left" vertical="top" wrapText="1"/>
    </xf>
    <xf numFmtId="0" fontId="247" fillId="0" borderId="0">
      <alignment horizontal="left" vertical="top" wrapText="1"/>
    </xf>
    <xf numFmtId="43" fontId="16" fillId="0" borderId="0" applyFont="0" applyFill="0" applyBorder="0" applyAlignment="0" applyProtection="0"/>
    <xf numFmtId="0" fontId="248" fillId="0" borderId="0"/>
    <xf numFmtId="0" fontId="46" fillId="0" borderId="0"/>
    <xf numFmtId="0" fontId="215" fillId="0" borderId="0">
      <protection locked="0"/>
    </xf>
    <xf numFmtId="0" fontId="56" fillId="0" borderId="0"/>
    <xf numFmtId="0" fontId="215" fillId="0" borderId="0">
      <protection locked="0"/>
    </xf>
    <xf numFmtId="0" fontId="56" fillId="0" borderId="0"/>
    <xf numFmtId="0" fontId="215" fillId="0" borderId="0">
      <protection locked="0"/>
    </xf>
    <xf numFmtId="0" fontId="56" fillId="0" borderId="0"/>
    <xf numFmtId="0" fontId="215" fillId="0" borderId="0">
      <protection locked="0"/>
    </xf>
    <xf numFmtId="0" fontId="56" fillId="0" borderId="0"/>
    <xf numFmtId="0" fontId="215" fillId="0" borderId="0">
      <protection locked="0"/>
    </xf>
    <xf numFmtId="0" fontId="56" fillId="0" borderId="0"/>
    <xf numFmtId="0" fontId="215" fillId="0" borderId="0">
      <protection locked="0"/>
    </xf>
    <xf numFmtId="0" fontId="56" fillId="0" borderId="0"/>
    <xf numFmtId="0" fontId="215" fillId="0" borderId="0">
      <protection locked="0"/>
    </xf>
    <xf numFmtId="0" fontId="210" fillId="0" borderId="0"/>
    <xf numFmtId="323" fontId="16" fillId="0" borderId="0" applyFill="0" applyBorder="0" applyAlignment="0" applyProtection="0"/>
    <xf numFmtId="0" fontId="215" fillId="0" borderId="0">
      <protection locked="0"/>
    </xf>
    <xf numFmtId="38" fontId="35" fillId="0" borderId="0"/>
    <xf numFmtId="0" fontId="215" fillId="0" borderId="0">
      <protection locked="0"/>
    </xf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" fontId="41" fillId="0" borderId="0" applyFont="0" applyFill="0" applyBorder="0" applyAlignment="0" applyProtection="0"/>
    <xf numFmtId="182" fontId="208" fillId="0" borderId="0" applyFill="0" applyBorder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249" fillId="0" borderId="0" applyFill="0" applyBorder="0" applyAlignment="0" applyProtection="0"/>
    <xf numFmtId="0" fontId="250" fillId="0" borderId="0" applyNumberFormat="0" applyFill="0" applyBorder="0" applyAlignment="0" applyProtection="0"/>
    <xf numFmtId="0" fontId="135" fillId="0" borderId="0"/>
    <xf numFmtId="0" fontId="251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285" fontId="79" fillId="72" borderId="38" applyFont="0" applyBorder="0" applyAlignment="0" applyProtection="0">
      <alignment vertical="top"/>
    </xf>
    <xf numFmtId="285" fontId="79" fillId="72" borderId="38" applyFont="0" applyBorder="0" applyAlignment="0" applyProtection="0">
      <alignment vertical="top"/>
    </xf>
    <xf numFmtId="324" fontId="43" fillId="0" borderId="0" applyFont="0" applyFill="0" applyBorder="0" applyAlignment="0" applyProtection="0"/>
    <xf numFmtId="325" fontId="43" fillId="0" borderId="0" applyFont="0" applyFill="0" applyBorder="0" applyAlignment="0" applyProtection="0"/>
    <xf numFmtId="326" fontId="43" fillId="0" borderId="0" applyFont="0" applyFill="0" applyBorder="0" applyAlignment="0" applyProtection="0"/>
    <xf numFmtId="327" fontId="16" fillId="0" borderId="27" applyFont="0" applyFill="0" applyBorder="0" applyAlignment="0" applyProtection="0"/>
    <xf numFmtId="327" fontId="16" fillId="0" borderId="27" applyFont="0" applyFill="0" applyBorder="0" applyAlignment="0" applyProtection="0"/>
    <xf numFmtId="278" fontId="252" fillId="0" borderId="52" applyFont="0" applyFill="0" applyBorder="0" applyAlignment="0" applyProtection="0"/>
    <xf numFmtId="328" fontId="252" fillId="0" borderId="0" applyFont="0" applyFill="0" applyBorder="0" applyAlignment="0" applyProtection="0"/>
    <xf numFmtId="287" fontId="252" fillId="0" borderId="0" applyFont="0" applyFill="0" applyBorder="0" applyAlignment="0" applyProtection="0"/>
    <xf numFmtId="301" fontId="252" fillId="0" borderId="0" applyFont="0" applyFill="0" applyBorder="0" applyAlignment="0" applyProtection="0"/>
    <xf numFmtId="285" fontId="252" fillId="0" borderId="0" applyFont="0" applyFill="0" applyBorder="0" applyAlignment="0" applyProtection="0"/>
    <xf numFmtId="0" fontId="7" fillId="3" borderId="0" applyNumberFormat="0" applyBorder="0" applyAlignment="0" applyProtection="0"/>
    <xf numFmtId="0" fontId="79" fillId="0" borderId="0" applyNumberFormat="0" applyFill="0" applyBorder="0" applyProtection="0">
      <alignment wrapText="1"/>
    </xf>
    <xf numFmtId="0" fontId="97" fillId="0" borderId="0" applyNumberFormat="0" applyFill="0" applyBorder="0" applyProtection="0">
      <alignment wrapText="1"/>
    </xf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38" fontId="79" fillId="41" borderId="0" applyNumberFormat="0" applyBorder="0" applyAlignment="0" applyProtection="0"/>
    <xf numFmtId="43" fontId="24" fillId="0" borderId="61"/>
    <xf numFmtId="185" fontId="169" fillId="79" borderId="62"/>
    <xf numFmtId="329" fontId="94" fillId="0" borderId="0" applyNumberFormat="0" applyFill="0" applyBorder="0" applyProtection="0">
      <alignment horizontal="right"/>
    </xf>
    <xf numFmtId="0" fontId="98" fillId="0" borderId="63" applyNumberFormat="0" applyAlignment="0" applyProtection="0">
      <alignment horizontal="left" vertical="center"/>
    </xf>
    <xf numFmtId="0" fontId="98" fillId="0" borderId="63" applyNumberFormat="0" applyAlignment="0" applyProtection="0">
      <alignment horizontal="left" vertical="center"/>
    </xf>
    <xf numFmtId="0" fontId="98" fillId="0" borderId="13">
      <alignment horizontal="left" vertical="center"/>
    </xf>
    <xf numFmtId="0" fontId="98" fillId="0" borderId="13">
      <alignment horizontal="left" vertical="center"/>
    </xf>
    <xf numFmtId="0" fontId="253" fillId="0" borderId="0">
      <alignment horizontal="center"/>
    </xf>
    <xf numFmtId="0" fontId="253" fillId="0" borderId="0">
      <alignment horizontal="center"/>
    </xf>
    <xf numFmtId="0" fontId="254" fillId="0" borderId="1" applyNumberFormat="0" applyFill="0" applyAlignment="0" applyProtection="0"/>
    <xf numFmtId="0" fontId="98" fillId="0" borderId="0" applyNumberFormat="0" applyFill="0" applyBorder="0" applyAlignment="0" applyProtection="0"/>
    <xf numFmtId="0" fontId="255" fillId="0" borderId="3" applyNumberFormat="0" applyFill="0" applyAlignment="0" applyProtection="0"/>
    <xf numFmtId="0" fontId="6" fillId="0" borderId="0" applyNumberFormat="0" applyFill="0" applyBorder="0" applyAlignment="0" applyProtection="0"/>
    <xf numFmtId="330" fontId="256" fillId="0" borderId="0">
      <protection locked="0"/>
    </xf>
    <xf numFmtId="330" fontId="256" fillId="0" borderId="0">
      <protection locked="0"/>
    </xf>
    <xf numFmtId="0" fontId="257" fillId="0" borderId="0">
      <alignment horizontal="left"/>
    </xf>
    <xf numFmtId="43" fontId="16" fillId="0" borderId="0" applyFill="0" applyBorder="0" applyAlignment="0" applyProtection="0"/>
    <xf numFmtId="43" fontId="16" fillId="0" borderId="0" applyFill="0" applyBorder="0" applyAlignment="0" applyProtection="0"/>
    <xf numFmtId="0" fontId="258" fillId="0" borderId="0" applyNumberFormat="0" applyFill="0" applyBorder="0" applyAlignment="0" applyProtection="0">
      <alignment horizontal="center" vertical="top" wrapText="1"/>
    </xf>
    <xf numFmtId="0" fontId="259" fillId="0" borderId="0" applyNumberFormat="0" applyFill="0" applyBorder="0" applyAlignment="0" applyProtection="0"/>
    <xf numFmtId="0" fontId="40" fillId="0" borderId="64" applyNumberFormat="0" applyFill="0" applyAlignment="0" applyProtection="0"/>
    <xf numFmtId="0" fontId="26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140" fillId="46" borderId="0" applyNumberFormat="0" applyBorder="0" applyAlignment="0" applyProtection="0"/>
    <xf numFmtId="0" fontId="140" fillId="46" borderId="0" applyNumberFormat="0" applyBorder="0" applyAlignment="0" applyProtection="0"/>
    <xf numFmtId="0" fontId="8" fillId="4" borderId="0" applyNumberFormat="0" applyBorder="0" applyAlignment="0" applyProtection="0"/>
    <xf numFmtId="0" fontId="140" fillId="46" borderId="0" applyNumberFormat="0" applyBorder="0" applyAlignment="0" applyProtection="0"/>
    <xf numFmtId="0" fontId="140" fillId="46" borderId="0" applyNumberFormat="0" applyBorder="0" applyAlignment="0" applyProtection="0"/>
    <xf numFmtId="0" fontId="140" fillId="46" borderId="0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0" fontId="79" fillId="94" borderId="38" applyNumberFormat="0" applyBorder="0" applyAlignment="0" applyProtection="0"/>
    <xf numFmtId="164" fontId="43" fillId="0" borderId="0" applyAlignment="0">
      <protection locked="0"/>
    </xf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164" fontId="43" fillId="0" borderId="0" applyAlignment="0">
      <protection locked="0"/>
    </xf>
    <xf numFmtId="0" fontId="10" fillId="6" borderId="4" applyNumberFormat="0" applyAlignment="0" applyProtection="0"/>
    <xf numFmtId="164" fontId="43" fillId="0" borderId="0" applyAlignment="0">
      <protection locked="0"/>
    </xf>
    <xf numFmtId="164" fontId="43" fillId="0" borderId="0" applyAlignment="0">
      <protection locked="0"/>
    </xf>
    <xf numFmtId="164" fontId="43" fillId="0" borderId="0" applyAlignment="0">
      <protection locked="0"/>
    </xf>
    <xf numFmtId="164" fontId="43" fillId="0" borderId="0" applyAlignment="0">
      <protection locked="0"/>
    </xf>
    <xf numFmtId="164" fontId="43" fillId="0" borderId="0" applyAlignment="0">
      <protection locked="0"/>
    </xf>
    <xf numFmtId="164" fontId="43" fillId="0" borderId="0" applyAlignment="0">
      <protection locked="0"/>
    </xf>
    <xf numFmtId="164" fontId="43" fillId="0" borderId="0" applyAlignment="0">
      <protection locked="0"/>
    </xf>
    <xf numFmtId="181" fontId="210" fillId="81" borderId="0"/>
    <xf numFmtId="0" fontId="10" fillId="6" borderId="4" applyNumberFormat="0" applyAlignment="0" applyProtection="0"/>
    <xf numFmtId="0" fontId="4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69" fillId="75" borderId="36"/>
    <xf numFmtId="0" fontId="79" fillId="0" borderId="0" applyNumberFormat="0" applyFill="0" applyBorder="0" applyProtection="0">
      <alignment horizontal="left"/>
    </xf>
    <xf numFmtId="0" fontId="80" fillId="0" borderId="0" applyNumberFormat="0" applyFill="0" applyBorder="0" applyProtection="0">
      <alignment horizontal="left"/>
    </xf>
    <xf numFmtId="43" fontId="24" fillId="0" borderId="14"/>
    <xf numFmtId="0" fontId="261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3" fillId="0" borderId="0" applyNumberFormat="0" applyFill="0" applyBorder="0" applyAlignment="0" applyProtection="0">
      <alignment vertical="top"/>
      <protection locked="0"/>
    </xf>
    <xf numFmtId="0" fontId="264" fillId="0" borderId="0"/>
    <xf numFmtId="185" fontId="185" fillId="82" borderId="0">
      <alignment horizontal="left"/>
    </xf>
    <xf numFmtId="185" fontId="265" fillId="52" borderId="0">
      <alignment horizontal="left"/>
    </xf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12" fillId="0" borderId="5" applyNumberFormat="0" applyFill="0" applyAlignment="0" applyProtection="0"/>
    <xf numFmtId="181" fontId="266" fillId="82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17" fontId="43" fillId="0" borderId="0"/>
    <xf numFmtId="44" fontId="24" fillId="0" borderId="37"/>
    <xf numFmtId="0" fontId="46" fillId="0" borderId="0" applyNumberFormat="0" applyFill="0" applyBorder="0" applyProtection="0"/>
    <xf numFmtId="0" fontId="43" fillId="0" borderId="0" applyNumberFormat="0" applyFill="0" applyBorder="0" applyProtection="0"/>
    <xf numFmtId="184" fontId="16" fillId="0" borderId="0" applyNumberFormat="0" applyFont="0" applyFill="0" applyBorder="0" applyAlignment="0" applyProtection="0"/>
    <xf numFmtId="43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89" fontId="113" fillId="0" borderId="0" applyFont="0" applyFill="0" applyBorder="0" applyAlignment="0" applyProtection="0"/>
    <xf numFmtId="271" fontId="16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3" fontId="152" fillId="0" borderId="0"/>
    <xf numFmtId="1" fontId="267" fillId="0" borderId="0"/>
    <xf numFmtId="14" fontId="39" fillId="0" borderId="0" applyFont="0" applyFill="0" applyBorder="0" applyAlignment="0" applyProtection="0"/>
    <xf numFmtId="331" fontId="16" fillId="0" borderId="0" applyFont="0" applyFill="0" applyBorder="0" applyAlignment="0" applyProtection="0"/>
    <xf numFmtId="332" fontId="113" fillId="0" borderId="0" applyFont="0" applyFill="0" applyBorder="0" applyAlignment="0" applyProtection="0"/>
    <xf numFmtId="333" fontId="16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215" fillId="0" borderId="0">
      <protection locked="0"/>
    </xf>
    <xf numFmtId="334" fontId="43" fillId="0" borderId="0" applyFill="0" applyBorder="0">
      <alignment horizontal="right"/>
    </xf>
    <xf numFmtId="335" fontId="135" fillId="0" borderId="0" applyFont="0" applyFill="0" applyBorder="0" applyAlignment="0" applyProtection="0"/>
    <xf numFmtId="178" fontId="135" fillId="0" borderId="0" applyFont="0" applyFill="0" applyBorder="0" applyAlignment="0" applyProtection="0"/>
    <xf numFmtId="334" fontId="43" fillId="0" borderId="0" applyFill="0" applyBorder="0">
      <alignment horizontal="right"/>
    </xf>
    <xf numFmtId="0" fontId="16" fillId="0" borderId="0" applyFill="0" applyBorder="0">
      <alignment horizontal="right"/>
    </xf>
    <xf numFmtId="0" fontId="9" fillId="5" borderId="0" applyNumberFormat="0" applyBorder="0" applyAlignment="0" applyProtection="0"/>
    <xf numFmtId="37" fontId="268" fillId="0" borderId="0"/>
    <xf numFmtId="212" fontId="269" fillId="0" borderId="0"/>
    <xf numFmtId="0" fontId="16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3" fillId="0" borderId="0"/>
    <xf numFmtId="0" fontId="120" fillId="0" borderId="0">
      <alignment vertical="top"/>
    </xf>
    <xf numFmtId="0" fontId="120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135" fillId="0" borderId="0"/>
    <xf numFmtId="0" fontId="120" fillId="0" borderId="0">
      <alignment vertical="top"/>
    </xf>
    <xf numFmtId="0" fontId="3" fillId="0" borderId="0"/>
    <xf numFmtId="0" fontId="3" fillId="0" borderId="0"/>
    <xf numFmtId="0" fontId="3" fillId="0" borderId="0"/>
    <xf numFmtId="0" fontId="198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336" fontId="16" fillId="0" borderId="0"/>
    <xf numFmtId="0" fontId="16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0" fillId="0" borderId="0">
      <alignment vertical="top"/>
    </xf>
    <xf numFmtId="0" fontId="16" fillId="0" borderId="0"/>
    <xf numFmtId="336" fontId="193" fillId="0" borderId="0"/>
    <xf numFmtId="0" fontId="16" fillId="0" borderId="0"/>
    <xf numFmtId="0" fontId="16" fillId="0" borderId="0"/>
    <xf numFmtId="0" fontId="40" fillId="0" borderId="0"/>
    <xf numFmtId="0" fontId="120" fillId="0" borderId="0">
      <alignment vertical="top"/>
    </xf>
    <xf numFmtId="0" fontId="3" fillId="0" borderId="0"/>
    <xf numFmtId="0" fontId="120" fillId="0" borderId="0">
      <alignment vertical="top"/>
    </xf>
    <xf numFmtId="0" fontId="271" fillId="0" borderId="0"/>
    <xf numFmtId="0" fontId="120" fillId="0" borderId="0">
      <alignment vertical="top"/>
    </xf>
    <xf numFmtId="0" fontId="193" fillId="0" borderId="0"/>
    <xf numFmtId="0" fontId="3" fillId="0" borderId="0"/>
    <xf numFmtId="0" fontId="16" fillId="0" borderId="0"/>
    <xf numFmtId="0" fontId="16" fillId="0" borderId="0"/>
    <xf numFmtId="0" fontId="194" fillId="0" borderId="0"/>
    <xf numFmtId="0" fontId="16" fillId="0" borderId="0"/>
    <xf numFmtId="0" fontId="16" fillId="0" borderId="0"/>
    <xf numFmtId="0" fontId="196" fillId="0" borderId="0"/>
    <xf numFmtId="0" fontId="272" fillId="0" borderId="0"/>
    <xf numFmtId="0" fontId="3" fillId="0" borderId="0"/>
    <xf numFmtId="0" fontId="2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94" fillId="0" borderId="0"/>
    <xf numFmtId="0" fontId="16" fillId="0" borderId="0" applyProtection="0"/>
    <xf numFmtId="0" fontId="274" fillId="0" borderId="0"/>
    <xf numFmtId="0" fontId="195" fillId="0" borderId="0"/>
    <xf numFmtId="0" fontId="16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272" fillId="0" borderId="0"/>
    <xf numFmtId="0" fontId="27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2" fillId="0" borderId="0"/>
    <xf numFmtId="0" fontId="275" fillId="0" borderId="0"/>
    <xf numFmtId="0" fontId="27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7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177" fillId="0" borderId="0" applyNumberFormat="0" applyFill="0" applyBorder="0" applyAlignment="0" applyProtection="0"/>
    <xf numFmtId="185" fontId="276" fillId="0" borderId="0" applyNumberFormat="0" applyFill="0" applyBorder="0" applyAlignment="0" applyProtection="0"/>
    <xf numFmtId="181" fontId="16" fillId="0" borderId="0" applyNumberFormat="0" applyFill="0" applyBorder="0" applyAlignment="0" applyProtection="0"/>
    <xf numFmtId="0" fontId="3" fillId="0" borderId="0"/>
    <xf numFmtId="0" fontId="277" fillId="0" borderId="0"/>
    <xf numFmtId="0" fontId="11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0" fontId="43" fillId="49" borderId="65" applyNumberFormat="0" applyFont="0" applyAlignment="0" applyProtection="0"/>
    <xf numFmtId="185" fontId="278" fillId="0" borderId="0" applyNumberFormat="0" applyFill="0" applyBorder="0" applyAlignment="0" applyProtection="0"/>
    <xf numFmtId="185" fontId="177" fillId="0" borderId="0" applyNumberFormat="0" applyFill="0" applyBorder="0" applyAlignment="0" applyProtection="0"/>
    <xf numFmtId="181" fontId="16" fillId="0" borderId="0" applyNumberFormat="0" applyFill="0" applyBorder="0" applyAlignment="0" applyProtection="0"/>
    <xf numFmtId="337" fontId="79" fillId="0" borderId="0" applyFill="0" applyBorder="0" applyProtection="0">
      <alignment horizontal="right" wrapText="1"/>
    </xf>
    <xf numFmtId="337" fontId="80" fillId="0" borderId="0" applyFill="0" applyBorder="0" applyProtection="0">
      <alignment horizontal="right" wrapText="1"/>
    </xf>
    <xf numFmtId="176" fontId="79" fillId="0" borderId="0" applyFill="0" applyBorder="0" applyProtection="0">
      <alignment horizontal="right" wrapText="1"/>
    </xf>
    <xf numFmtId="176" fontId="80" fillId="0" borderId="0" applyFill="0" applyBorder="0" applyProtection="0">
      <alignment horizontal="right" wrapText="1"/>
    </xf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338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339" fontId="16" fillId="0" borderId="0" applyNumberFormat="0" applyFill="0" applyBorder="0" applyAlignment="0" applyProtection="0"/>
    <xf numFmtId="337" fontId="79" fillId="0" borderId="0" applyFill="0" applyBorder="0" applyProtection="0">
      <alignment horizontal="right" wrapText="1"/>
    </xf>
    <xf numFmtId="337" fontId="80" fillId="0" borderId="0" applyFill="0" applyBorder="0" applyProtection="0">
      <alignment horizontal="right" wrapText="1"/>
    </xf>
    <xf numFmtId="340" fontId="79" fillId="0" borderId="0" applyFill="0" applyBorder="0" applyProtection="0">
      <alignment horizontal="right" wrapText="1"/>
    </xf>
    <xf numFmtId="340" fontId="80" fillId="0" borderId="0" applyFill="0" applyBorder="0" applyProtection="0">
      <alignment horizontal="right" wrapText="1"/>
    </xf>
    <xf numFmtId="0" fontId="279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0" fontId="120" fillId="52" borderId="0">
      <alignment horizontal="right"/>
    </xf>
    <xf numFmtId="40" fontId="120" fillId="52" borderId="0">
      <alignment horizontal="right"/>
    </xf>
    <xf numFmtId="4" fontId="120" fillId="72" borderId="0">
      <alignment horizontal="right"/>
    </xf>
    <xf numFmtId="0" fontId="280" fillId="75" borderId="0">
      <alignment horizontal="center"/>
    </xf>
    <xf numFmtId="0" fontId="280" fillId="75" borderId="0">
      <alignment horizontal="center"/>
    </xf>
    <xf numFmtId="0" fontId="280" fillId="72" borderId="0">
      <alignment horizontal="center" vertical="center"/>
    </xf>
    <xf numFmtId="0" fontId="185" fillId="95" borderId="0"/>
    <xf numFmtId="0" fontId="185" fillId="95" borderId="0"/>
    <xf numFmtId="0" fontId="265" fillId="72" borderId="0"/>
    <xf numFmtId="0" fontId="280" fillId="72" borderId="0" applyBorder="0">
      <alignment horizontal="centerContinuous"/>
    </xf>
    <xf numFmtId="0" fontId="281" fillId="72" borderId="0" applyBorder="0">
      <alignment horizontal="centerContinuous"/>
    </xf>
    <xf numFmtId="14" fontId="46" fillId="0" borderId="0">
      <alignment horizontal="center" wrapText="1"/>
      <protection locked="0"/>
    </xf>
    <xf numFmtId="0" fontId="9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43" fillId="0" borderId="0" applyFont="0" applyFill="0" applyBorder="0" applyAlignment="0" applyProtection="0"/>
    <xf numFmtId="10" fontId="43" fillId="0" borderId="0" applyFont="0" applyFill="0" applyBorder="0" applyAlignment="0" applyProtection="0"/>
    <xf numFmtId="280" fontId="122" fillId="0" borderId="0" applyFont="0" applyFill="0" applyBorder="0" applyAlignment="0" applyProtection="0"/>
    <xf numFmtId="277" fontId="16" fillId="0" borderId="0" applyFont="0" applyFill="0" applyBorder="0" applyAlignment="0" applyProtection="0"/>
    <xf numFmtId="277" fontId="16" fillId="0" borderId="0" applyFont="0" applyFill="0" applyBorder="0" applyAlignment="0" applyProtection="0"/>
    <xf numFmtId="341" fontId="122" fillId="0" borderId="0" applyFont="0" applyFill="0" applyBorder="0" applyAlignment="0" applyProtection="0"/>
    <xf numFmtId="342" fontId="43" fillId="0" borderId="0" applyFont="0" applyFill="0" applyBorder="0" applyAlignment="0" applyProtection="0"/>
    <xf numFmtId="342" fontId="43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9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3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27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5" fillId="0" borderId="0"/>
    <xf numFmtId="168" fontId="208" fillId="0" borderId="0" applyFill="0" applyBorder="0" applyProtection="0"/>
    <xf numFmtId="0" fontId="215" fillId="0" borderId="0">
      <protection locked="0"/>
    </xf>
    <xf numFmtId="9" fontId="113" fillId="0" borderId="0" applyFont="0" applyFill="0" applyBorder="0" applyAlignment="0" applyProtection="0"/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8" fontId="16" fillId="0" borderId="0" applyFont="0" applyFill="0" applyBorder="0" applyAlignment="0" applyProtection="0"/>
    <xf numFmtId="8" fontId="16" fillId="0" borderId="0" applyFont="0" applyFill="0" applyBorder="0" applyAlignment="0" applyProtection="0"/>
    <xf numFmtId="5" fontId="48" fillId="0" borderId="0"/>
    <xf numFmtId="0" fontId="282" fillId="41" borderId="0"/>
    <xf numFmtId="9" fontId="113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156" fillId="0" borderId="10">
      <alignment horizontal="center"/>
    </xf>
    <xf numFmtId="0" fontId="156" fillId="0" borderId="10">
      <alignment horizontal="center"/>
    </xf>
    <xf numFmtId="0" fontId="156" fillId="0" borderId="10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96" borderId="0" applyNumberFormat="0" applyFont="0" applyBorder="0" applyAlignment="0" applyProtection="0"/>
    <xf numFmtId="0" fontId="35" fillId="96" borderId="0" applyNumberFormat="0" applyFont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135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1" fontId="43" fillId="0" borderId="0">
      <alignment vertical="top"/>
    </xf>
    <xf numFmtId="181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1" fontId="43" fillId="0" borderId="0">
      <alignment vertical="top"/>
    </xf>
    <xf numFmtId="181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1" fontId="43" fillId="0" borderId="0">
      <alignment vertical="top"/>
    </xf>
    <xf numFmtId="181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181" fontId="43" fillId="0" borderId="0">
      <alignment vertical="top"/>
    </xf>
    <xf numFmtId="181" fontId="43" fillId="0" borderId="0">
      <alignment vertical="top"/>
    </xf>
    <xf numFmtId="0" fontId="135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4" fontId="79" fillId="41" borderId="0" applyFill="0"/>
    <xf numFmtId="0" fontId="283" fillId="0" borderId="0">
      <alignment horizontal="left" indent="7"/>
    </xf>
    <xf numFmtId="0" fontId="79" fillId="0" borderId="0" applyFill="0">
      <alignment horizontal="left" indent="7"/>
    </xf>
    <xf numFmtId="3" fontId="79" fillId="0" borderId="13" applyNumberFormat="0" applyFill="0" applyBorder="0">
      <alignment horizontal="right"/>
    </xf>
    <xf numFmtId="0" fontId="79" fillId="0" borderId="13" applyNumberFormat="0" applyFont="0" applyBorder="0" applyAlignment="0">
      <alignment horizontal="left"/>
    </xf>
    <xf numFmtId="0" fontId="284" fillId="0" borderId="0" applyFill="0">
      <alignment horizontal="center"/>
    </xf>
    <xf numFmtId="0" fontId="80" fillId="0" borderId="0" applyFill="0" applyBorder="0">
      <alignment horizontal="left"/>
    </xf>
    <xf numFmtId="3" fontId="79" fillId="0" borderId="13" applyNumberFormat="0" applyFill="0"/>
    <xf numFmtId="0" fontId="16" fillId="0" borderId="0" applyNumberFormat="0" applyFont="0" applyAlignment="0"/>
    <xf numFmtId="0" fontId="285" fillId="0" borderId="0" applyFill="0">
      <alignment horizontal="left"/>
    </xf>
    <xf numFmtId="0" fontId="154" fillId="0" borderId="13" applyFill="0">
      <alignment horizontal="left"/>
    </xf>
    <xf numFmtId="3" fontId="79" fillId="0" borderId="0" applyNumberFormat="0" applyFill="0"/>
    <xf numFmtId="0" fontId="16" fillId="0" borderId="13" applyNumberFormat="0" applyFont="0" applyFill="0" applyBorder="0" applyAlignment="0"/>
    <xf numFmtId="0" fontId="99" fillId="0" borderId="0" applyFill="0">
      <alignment horizontal="left" indent="2"/>
    </xf>
    <xf numFmtId="0" fontId="79" fillId="0" borderId="0" applyFill="0">
      <alignment horizontal="left"/>
    </xf>
    <xf numFmtId="4" fontId="25" fillId="0" borderId="0" applyFill="0"/>
    <xf numFmtId="0" fontId="16" fillId="0" borderId="0" applyNumberFormat="0" applyFont="0" applyBorder="0" applyAlignment="0"/>
    <xf numFmtId="0" fontId="286" fillId="0" borderId="0">
      <alignment horizontal="left" indent="3"/>
    </xf>
    <xf numFmtId="0" fontId="93" fillId="0" borderId="0" applyFill="0">
      <alignment horizontal="left" indent="3"/>
    </xf>
    <xf numFmtId="4" fontId="25" fillId="0" borderId="0" applyFill="0"/>
    <xf numFmtId="0" fontId="16" fillId="0" borderId="0" applyNumberFormat="0" applyFont="0" applyBorder="0" applyAlignment="0"/>
    <xf numFmtId="0" fontId="142" fillId="0" borderId="0">
      <alignment horizontal="left" indent="4"/>
    </xf>
    <xf numFmtId="0" fontId="16" fillId="0" borderId="0" applyFill="0">
      <alignment horizontal="left" indent="4"/>
    </xf>
    <xf numFmtId="4" fontId="164" fillId="0" borderId="0" applyFill="0"/>
    <xf numFmtId="0" fontId="16" fillId="0" borderId="0" applyNumberFormat="0" applyFont="0" applyBorder="0" applyAlignment="0"/>
    <xf numFmtId="0" fontId="165" fillId="0" borderId="0">
      <alignment horizontal="left" indent="5"/>
    </xf>
    <xf numFmtId="0" fontId="166" fillId="0" borderId="0" applyFill="0">
      <alignment horizontal="left" indent="5"/>
    </xf>
    <xf numFmtId="4" fontId="167" fillId="0" borderId="0" applyFill="0"/>
    <xf numFmtId="0" fontId="16" fillId="0" borderId="0" applyNumberFormat="0" applyFont="0" applyFill="0" applyBorder="0" applyAlignment="0"/>
    <xf numFmtId="0" fontId="168" fillId="0" borderId="0" applyFill="0">
      <alignment horizontal="left" indent="6"/>
    </xf>
    <xf numFmtId="0" fontId="164" fillId="0" borderId="0" applyFill="0">
      <alignment horizontal="left" indent="6"/>
    </xf>
    <xf numFmtId="0" fontId="287" fillId="97" borderId="0" applyNumberFormat="0" applyFont="0" applyBorder="0" applyAlignment="0">
      <alignment horizontal="center"/>
    </xf>
    <xf numFmtId="185" fontId="265" fillId="42" borderId="0">
      <alignment horizontal="center"/>
    </xf>
    <xf numFmtId="49" fontId="288" fillId="52" borderId="0">
      <alignment horizontal="center"/>
    </xf>
    <xf numFmtId="0" fontId="210" fillId="0" borderId="0"/>
    <xf numFmtId="0" fontId="210" fillId="0" borderId="0"/>
    <xf numFmtId="0" fontId="49" fillId="0" borderId="35" applyNumberFormat="0" applyBorder="0"/>
    <xf numFmtId="181" fontId="16" fillId="0" borderId="0" applyNumberFormat="0" applyFill="0" applyBorder="0" applyAlignment="0" applyProtection="0">
      <alignment horizontal="left"/>
    </xf>
    <xf numFmtId="181" fontId="16" fillId="0" borderId="0" applyNumberFormat="0" applyFill="0" applyBorder="0" applyAlignment="0" applyProtection="0">
      <alignment horizontal="left"/>
    </xf>
    <xf numFmtId="181" fontId="16" fillId="0" borderId="0" applyNumberFormat="0" applyFill="0" applyBorder="0" applyAlignment="0" applyProtection="0">
      <alignment horizontal="left"/>
    </xf>
    <xf numFmtId="38" fontId="208" fillId="0" borderId="0"/>
    <xf numFmtId="0" fontId="16" fillId="0" borderId="66" applyFont="0" applyFill="0" applyBorder="0"/>
    <xf numFmtId="0" fontId="16" fillId="0" borderId="66" applyFont="0" applyFill="0" applyBorder="0"/>
    <xf numFmtId="42" fontId="16" fillId="0" borderId="0" applyFont="0" applyFill="0" applyBorder="0" applyAlignment="0" applyProtection="0"/>
    <xf numFmtId="185" fontId="186" fillId="82" borderId="0">
      <alignment horizontal="center"/>
    </xf>
    <xf numFmtId="185" fontId="186" fillId="82" borderId="0">
      <alignment horizontal="centerContinuous"/>
    </xf>
    <xf numFmtId="185" fontId="146" fillId="52" borderId="0">
      <alignment horizontal="left"/>
    </xf>
    <xf numFmtId="49" fontId="146" fillId="52" borderId="0">
      <alignment horizontal="center"/>
    </xf>
    <xf numFmtId="185" fontId="185" fillId="82" borderId="0">
      <alignment horizontal="left"/>
    </xf>
    <xf numFmtId="49" fontId="146" fillId="52" borderId="0">
      <alignment horizontal="left"/>
    </xf>
    <xf numFmtId="185" fontId="185" fillId="82" borderId="0">
      <alignment horizontal="centerContinuous"/>
    </xf>
    <xf numFmtId="185" fontId="185" fillId="82" borderId="0">
      <alignment horizontal="right"/>
    </xf>
    <xf numFmtId="49" fontId="265" fillId="52" borderId="0">
      <alignment horizontal="left"/>
    </xf>
    <xf numFmtId="185" fontId="186" fillId="82" borderId="0">
      <alignment horizontal="right"/>
    </xf>
    <xf numFmtId="0" fontId="16" fillId="86" borderId="67" applyNumberFormat="0" applyFont="0" applyFill="0" applyAlignment="0"/>
    <xf numFmtId="0" fontId="16" fillId="86" borderId="67" applyNumberFormat="0" applyFont="0" applyFill="0" applyAlignment="0"/>
    <xf numFmtId="0" fontId="289" fillId="52" borderId="68" applyNumberFormat="0" applyAlignment="0" applyProtection="0"/>
    <xf numFmtId="185" fontId="146" fillId="45" borderId="0">
      <alignment horizontal="center"/>
    </xf>
    <xf numFmtId="185" fontId="33" fillId="45" borderId="0">
      <alignment horizontal="center"/>
    </xf>
    <xf numFmtId="0" fontId="87" fillId="98" borderId="69" applyNumberFormat="0" applyProtection="0">
      <alignment horizontal="left" vertical="center" indent="1"/>
    </xf>
    <xf numFmtId="4" fontId="290" fillId="73" borderId="69">
      <alignment horizontal="right" vertical="center"/>
    </xf>
    <xf numFmtId="0" fontId="16" fillId="77" borderId="68" applyNumberFormat="0" applyProtection="0">
      <alignment horizontal="left" vertical="center" indent="1"/>
    </xf>
    <xf numFmtId="43" fontId="291" fillId="41" borderId="21" applyNumberFormat="0" applyFont="0" applyBorder="0" applyAlignment="0" applyProtection="0">
      <alignment horizontal="right"/>
    </xf>
    <xf numFmtId="0" fontId="292" fillId="0" borderId="0" applyNumberFormat="0" applyFill="0" applyBorder="0" applyAlignment="0" applyProtection="0"/>
    <xf numFmtId="343" fontId="43" fillId="0" borderId="0" applyFont="0" applyFill="0" applyBorder="0" applyAlignment="0" applyProtection="0"/>
    <xf numFmtId="343" fontId="43" fillId="0" borderId="0" applyFont="0" applyFill="0" applyBorder="0" applyAlignment="0" applyProtection="0"/>
    <xf numFmtId="41" fontId="43" fillId="0" borderId="0"/>
    <xf numFmtId="41" fontId="43" fillId="0" borderId="0"/>
    <xf numFmtId="0" fontId="43" fillId="0" borderId="0"/>
    <xf numFmtId="0" fontId="43" fillId="0" borderId="0"/>
    <xf numFmtId="344" fontId="293" fillId="0" borderId="0">
      <alignment horizontal="right"/>
      <protection locked="0"/>
    </xf>
    <xf numFmtId="185" fontId="294" fillId="0" borderId="0" applyNumberFormat="0" applyFill="0" applyBorder="0" applyAlignment="0" applyProtection="0"/>
    <xf numFmtId="0" fontId="211" fillId="0" borderId="0" applyNumberFormat="0">
      <alignment horizontal="left"/>
    </xf>
    <xf numFmtId="0" fontId="211" fillId="0" borderId="0" applyNumberFormat="0">
      <alignment horizontal="left"/>
    </xf>
    <xf numFmtId="0" fontId="16" fillId="0" borderId="0"/>
    <xf numFmtId="0" fontId="16" fillId="99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345" fontId="79" fillId="0" borderId="0" applyFill="0" applyBorder="0" applyProtection="0">
      <alignment horizontal="right" wrapText="1"/>
    </xf>
    <xf numFmtId="345" fontId="79" fillId="0" borderId="0" applyFill="0" applyBorder="0" applyProtection="0">
      <alignment horizontal="right" wrapText="1"/>
    </xf>
    <xf numFmtId="346" fontId="79" fillId="0" borderId="0" applyFill="0" applyBorder="0" applyProtection="0">
      <alignment horizontal="right" wrapText="1"/>
    </xf>
    <xf numFmtId="346" fontId="79" fillId="0" borderId="0" applyFill="0" applyBorder="0" applyProtection="0">
      <alignment horizontal="right" wrapText="1"/>
    </xf>
    <xf numFmtId="347" fontId="79" fillId="0" borderId="0" applyFill="0" applyBorder="0" applyProtection="0">
      <alignment horizontal="right" wrapText="1"/>
    </xf>
    <xf numFmtId="347" fontId="79" fillId="0" borderId="0" applyFill="0" applyBorder="0" applyProtection="0">
      <alignment horizontal="right" wrapText="1"/>
    </xf>
    <xf numFmtId="14" fontId="79" fillId="0" borderId="0" applyFill="0" applyBorder="0" applyProtection="0">
      <alignment horizontal="right"/>
    </xf>
    <xf numFmtId="14" fontId="79" fillId="0" borderId="0" applyFill="0" applyBorder="0" applyProtection="0">
      <alignment horizontal="right"/>
    </xf>
    <xf numFmtId="348" fontId="79" fillId="0" borderId="0" applyFill="0" applyBorder="0" applyProtection="0">
      <alignment horizontal="right"/>
    </xf>
    <xf numFmtId="348" fontId="79" fillId="0" borderId="0" applyFill="0" applyBorder="0" applyProtection="0">
      <alignment horizontal="right"/>
    </xf>
    <xf numFmtId="348" fontId="79" fillId="0" borderId="0" applyFill="0" applyBorder="0" applyProtection="0">
      <alignment horizontal="right"/>
    </xf>
    <xf numFmtId="348" fontId="79" fillId="0" borderId="0" applyFill="0" applyBorder="0" applyProtection="0">
      <alignment horizontal="right"/>
    </xf>
    <xf numFmtId="349" fontId="79" fillId="0" borderId="0" applyFill="0" applyBorder="0" applyProtection="0">
      <alignment horizontal="right" wrapText="1"/>
    </xf>
    <xf numFmtId="349" fontId="79" fillId="0" borderId="0" applyFill="0" applyBorder="0" applyProtection="0">
      <alignment horizontal="right" wrapText="1"/>
    </xf>
    <xf numFmtId="273" fontId="79" fillId="0" borderId="0" applyFill="0" applyBorder="0" applyProtection="0">
      <alignment horizontal="right" wrapText="1"/>
    </xf>
    <xf numFmtId="273" fontId="79" fillId="0" borderId="0" applyFill="0" applyBorder="0" applyProtection="0">
      <alignment horizontal="right" wrapText="1"/>
    </xf>
    <xf numFmtId="4" fontId="79" fillId="0" borderId="0" applyFill="0" applyBorder="0" applyProtection="0">
      <alignment wrapText="1"/>
    </xf>
    <xf numFmtId="4" fontId="79" fillId="0" borderId="0" applyFill="0" applyBorder="0" applyProtection="0">
      <alignment wrapText="1"/>
    </xf>
    <xf numFmtId="0" fontId="79" fillId="0" borderId="0" applyNumberFormat="0" applyFill="0" applyBorder="0" applyProtection="0">
      <alignment horizontal="left" vertical="top" wrapText="1"/>
    </xf>
    <xf numFmtId="0" fontId="79" fillId="0" borderId="0" applyNumberFormat="0" applyFill="0" applyBorder="0" applyProtection="0">
      <alignment horizontal="left" vertical="top" wrapText="1"/>
    </xf>
    <xf numFmtId="0" fontId="80" fillId="0" borderId="0" applyNumberFormat="0" applyFill="0" applyBorder="0" applyProtection="0">
      <alignment horizontal="left" vertical="top" wrapText="1"/>
    </xf>
    <xf numFmtId="0" fontId="80" fillId="0" borderId="0" applyNumberFormat="0" applyFill="0" applyBorder="0" applyProtection="0">
      <alignment horizontal="left" vertical="top" wrapText="1"/>
    </xf>
    <xf numFmtId="350" fontId="295" fillId="0" borderId="0" applyFill="0" applyBorder="0" applyProtection="0">
      <alignment horizontal="center" wrapText="1"/>
    </xf>
    <xf numFmtId="349" fontId="295" fillId="0" borderId="0" applyFill="0" applyBorder="0" applyProtection="0">
      <alignment horizontal="right" wrapText="1"/>
    </xf>
    <xf numFmtId="347" fontId="295" fillId="0" borderId="0" applyFill="0" applyBorder="0" applyProtection="0">
      <alignment horizontal="right" wrapText="1"/>
    </xf>
    <xf numFmtId="351" fontId="295" fillId="0" borderId="0" applyFill="0" applyBorder="0" applyProtection="0">
      <alignment horizontal="right" wrapText="1"/>
    </xf>
    <xf numFmtId="37" fontId="295" fillId="0" borderId="0" applyFill="0" applyBorder="0" applyProtection="0">
      <alignment horizontal="center" wrapText="1"/>
    </xf>
    <xf numFmtId="348" fontId="295" fillId="0" borderId="0" applyFill="0" applyBorder="0" applyProtection="0">
      <alignment horizontal="right"/>
    </xf>
    <xf numFmtId="352" fontId="295" fillId="0" borderId="0" applyFill="0" applyBorder="0" applyProtection="0">
      <alignment horizontal="right"/>
    </xf>
    <xf numFmtId="14" fontId="295" fillId="0" borderId="0" applyFill="0" applyBorder="0" applyProtection="0">
      <alignment horizontal="right"/>
    </xf>
    <xf numFmtId="4" fontId="295" fillId="0" borderId="0" applyFill="0" applyBorder="0" applyProtection="0">
      <alignment wrapText="1"/>
    </xf>
    <xf numFmtId="0" fontId="80" fillId="0" borderId="70" applyNumberFormat="0" applyFill="0" applyProtection="0">
      <alignment wrapText="1"/>
    </xf>
    <xf numFmtId="0" fontId="80" fillId="0" borderId="70" applyNumberFormat="0" applyFill="0" applyProtection="0">
      <alignment wrapText="1"/>
    </xf>
    <xf numFmtId="0" fontId="87" fillId="0" borderId="0" applyNumberFormat="0" applyFill="0" applyBorder="0" applyProtection="0">
      <alignment wrapText="1"/>
    </xf>
    <xf numFmtId="0" fontId="80" fillId="0" borderId="70" applyNumberFormat="0" applyFill="0" applyProtection="0">
      <alignment horizontal="center" wrapText="1"/>
    </xf>
    <xf numFmtId="0" fontId="80" fillId="0" borderId="70" applyNumberFormat="0" applyFill="0" applyProtection="0">
      <alignment horizontal="center" wrapText="1"/>
    </xf>
    <xf numFmtId="353" fontId="80" fillId="0" borderId="0" applyFill="0" applyBorder="0" applyProtection="0">
      <alignment horizontal="center" wrapText="1"/>
    </xf>
    <xf numFmtId="353" fontId="80" fillId="0" borderId="0" applyFill="0" applyBorder="0" applyProtection="0">
      <alignment horizontal="center" wrapText="1"/>
    </xf>
    <xf numFmtId="0" fontId="98" fillId="0" borderId="0" applyNumberFormat="0" applyFill="0" applyBorder="0" applyProtection="0">
      <alignment horizontal="justify" wrapText="1"/>
    </xf>
    <xf numFmtId="0" fontId="98" fillId="0" borderId="0" applyNumberFormat="0" applyFill="0" applyBorder="0" applyProtection="0">
      <alignment horizontal="justify" wrapText="1"/>
    </xf>
    <xf numFmtId="0" fontId="80" fillId="0" borderId="0" applyNumberFormat="0" applyFill="0" applyBorder="0" applyProtection="0">
      <alignment horizontal="centerContinuous" wrapText="1"/>
    </xf>
    <xf numFmtId="0" fontId="80" fillId="0" borderId="0" applyNumberFormat="0" applyFill="0" applyBorder="0" applyProtection="0">
      <alignment horizontal="centerContinuous" wrapText="1"/>
    </xf>
    <xf numFmtId="0" fontId="296" fillId="0" borderId="0" applyNumberFormat="0" applyFill="0" applyBorder="0" applyProtection="0">
      <alignment horizontal="right" vertical="top" wrapText="1"/>
    </xf>
    <xf numFmtId="0" fontId="296" fillId="0" borderId="0" applyNumberFormat="0" applyFill="0" applyBorder="0" applyProtection="0">
      <alignment horizontal="right" wrapText="1"/>
    </xf>
    <xf numFmtId="0" fontId="296" fillId="0" borderId="0" applyNumberFormat="0" applyFill="0" applyBorder="0" applyProtection="0">
      <alignment horizontal="center" vertical="top" wrapText="1"/>
    </xf>
    <xf numFmtId="0" fontId="296" fillId="0" borderId="0" applyNumberFormat="0" applyFill="0" applyBorder="0" applyProtection="0">
      <alignment horizontal="center" wrapText="1"/>
    </xf>
    <xf numFmtId="0" fontId="80" fillId="0" borderId="33" applyNumberFormat="0" applyFill="0" applyProtection="0">
      <alignment horizontal="right" wrapText="1"/>
    </xf>
    <xf numFmtId="0" fontId="82" fillId="0" borderId="0" applyNumberFormat="0" applyFill="0" applyBorder="0" applyProtection="0">
      <alignment horizontal="left" vertical="top" wrapText="1"/>
    </xf>
    <xf numFmtId="0" fontId="82" fillId="0" borderId="0" applyNumberFormat="0" applyFill="0" applyBorder="0" applyProtection="0">
      <alignment horizontal="left" wrapText="1"/>
    </xf>
    <xf numFmtId="0" fontId="82" fillId="0" borderId="0" applyNumberFormat="0" applyFill="0" applyBorder="0" applyProtection="0">
      <alignment horizontal="right" vertical="top" wrapText="1"/>
    </xf>
    <xf numFmtId="0" fontId="82" fillId="0" borderId="0" applyNumberFormat="0" applyFill="0" applyBorder="0" applyProtection="0">
      <alignment horizontal="right" wrapText="1"/>
    </xf>
    <xf numFmtId="0" fontId="82" fillId="0" borderId="0" applyNumberFormat="0" applyFill="0" applyBorder="0" applyProtection="0">
      <alignment horizontal="center" vertical="top" wrapText="1"/>
    </xf>
    <xf numFmtId="0" fontId="82" fillId="0" borderId="0" applyNumberFormat="0" applyFill="0" applyBorder="0" applyProtection="0">
      <alignment horizontal="center" wrapText="1"/>
    </xf>
    <xf numFmtId="0" fontId="186" fillId="100" borderId="0" applyNumberFormat="0" applyBorder="0" applyProtection="0">
      <alignment horizontal="left" wrapText="1"/>
    </xf>
    <xf numFmtId="0" fontId="186" fillId="100" borderId="0" applyNumberFormat="0" applyBorder="0" applyProtection="0">
      <alignment horizontal="left" wrapText="1"/>
    </xf>
    <xf numFmtId="0" fontId="186" fillId="100" borderId="0" applyNumberFormat="0" applyBorder="0" applyProtection="0">
      <alignment horizontal="left"/>
    </xf>
    <xf numFmtId="0" fontId="186" fillId="100" borderId="0" applyNumberFormat="0" applyBorder="0" applyProtection="0">
      <alignment horizontal="left"/>
    </xf>
    <xf numFmtId="0" fontId="186" fillId="100" borderId="0" applyNumberFormat="0" applyBorder="0" applyProtection="0">
      <alignment horizontal="right"/>
    </xf>
    <xf numFmtId="0" fontId="186" fillId="100" borderId="0" applyNumberFormat="0" applyBorder="0" applyProtection="0">
      <alignment horizontal="right"/>
    </xf>
    <xf numFmtId="0" fontId="154" fillId="101" borderId="0" applyNumberFormat="0" applyBorder="0" applyProtection="0">
      <alignment vertical="top" wrapText="1"/>
    </xf>
    <xf numFmtId="0" fontId="154" fillId="101" borderId="0" applyNumberFormat="0" applyBorder="0" applyProtection="0">
      <alignment vertical="top" wrapText="1"/>
    </xf>
    <xf numFmtId="354" fontId="154" fillId="101" borderId="0" applyBorder="0" applyProtection="0">
      <alignment vertical="top" wrapText="1"/>
    </xf>
    <xf numFmtId="354" fontId="154" fillId="101" borderId="0" applyBorder="0" applyProtection="0">
      <alignment vertical="top" wrapText="1"/>
    </xf>
    <xf numFmtId="4" fontId="79" fillId="0" borderId="0" applyFill="0" applyBorder="0" applyProtection="0">
      <alignment horizontal="right"/>
    </xf>
    <xf numFmtId="354" fontId="79" fillId="0" borderId="0" applyFill="0" applyBorder="0" applyProtection="0">
      <alignment horizontal="right"/>
    </xf>
    <xf numFmtId="3" fontId="79" fillId="0" borderId="0" applyFill="0" applyBorder="0" applyProtection="0">
      <alignment horizontal="right"/>
    </xf>
    <xf numFmtId="251" fontId="79" fillId="0" borderId="0" applyFill="0" applyBorder="0" applyProtection="0">
      <alignment horizontal="right"/>
    </xf>
    <xf numFmtId="4" fontId="80" fillId="0" borderId="0" applyFill="0" applyBorder="0" applyProtection="0">
      <alignment horizontal="right"/>
    </xf>
    <xf numFmtId="4" fontId="82" fillId="0" borderId="0" applyFill="0" applyBorder="0" applyProtection="0">
      <alignment horizontal="right"/>
    </xf>
    <xf numFmtId="355" fontId="79" fillId="0" borderId="0" applyFill="0" applyBorder="0" applyProtection="0">
      <alignment horizontal="right" vertical="top" wrapText="1"/>
    </xf>
    <xf numFmtId="0" fontId="102" fillId="0" borderId="70" applyNumberFormat="0" applyFill="0" applyProtection="0">
      <alignment horizontal="left" vertical="top"/>
    </xf>
    <xf numFmtId="4" fontId="79" fillId="0" borderId="0" applyFill="0" applyBorder="0" applyProtection="0">
      <alignment horizontal="left"/>
    </xf>
    <xf numFmtId="0" fontId="120" fillId="0" borderId="0" applyNumberFormat="0" applyBorder="0" applyAlignment="0"/>
    <xf numFmtId="0" fontId="120" fillId="0" borderId="0" applyNumberFormat="0" applyBorder="0" applyAlignment="0"/>
    <xf numFmtId="0" fontId="297" fillId="0" borderId="0" applyNumberFormat="0" applyBorder="0" applyAlignment="0"/>
    <xf numFmtId="0" fontId="265" fillId="0" borderId="0" applyNumberFormat="0" applyBorder="0" applyAlignment="0"/>
    <xf numFmtId="0" fontId="265" fillId="0" borderId="0" applyNumberFormat="0" applyBorder="0" applyAlignment="0"/>
    <xf numFmtId="0" fontId="265" fillId="0" borderId="0" applyNumberFormat="0" applyBorder="0" applyAlignment="0"/>
    <xf numFmtId="0" fontId="265" fillId="0" borderId="0" applyNumberFormat="0" applyBorder="0" applyAlignment="0"/>
    <xf numFmtId="0" fontId="265" fillId="0" borderId="0" applyNumberFormat="0" applyBorder="0" applyAlignment="0"/>
    <xf numFmtId="0" fontId="265" fillId="0" borderId="0" applyNumberFormat="0" applyBorder="0" applyAlignment="0"/>
    <xf numFmtId="0" fontId="120" fillId="0" borderId="0" applyNumberFormat="0" applyBorder="0" applyAlignment="0"/>
    <xf numFmtId="0" fontId="120" fillId="0" borderId="0" applyNumberFormat="0" applyBorder="0" applyAlignment="0"/>
    <xf numFmtId="40" fontId="298" fillId="0" borderId="0" applyBorder="0">
      <alignment horizontal="right"/>
    </xf>
    <xf numFmtId="0" fontId="1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7" fillId="0" borderId="0" applyNumberFormat="0" applyFont="0" applyFill="0" applyBorder="0" applyAlignment="0"/>
    <xf numFmtId="0" fontId="210" fillId="0" borderId="36"/>
    <xf numFmtId="0" fontId="210" fillId="0" borderId="36"/>
    <xf numFmtId="0" fontId="97" fillId="0" borderId="0" applyNumberFormat="0" applyFont="0" applyFill="0" applyBorder="0" applyAlignment="0"/>
    <xf numFmtId="0" fontId="299" fillId="0" borderId="0" applyNumberFormat="0">
      <alignment horizontal="left"/>
    </xf>
    <xf numFmtId="0" fontId="300" fillId="0" borderId="0" applyNumberFormat="0">
      <alignment horizontal="left"/>
    </xf>
    <xf numFmtId="5" fontId="301" fillId="0" borderId="0"/>
    <xf numFmtId="0" fontId="302" fillId="0" borderId="0"/>
    <xf numFmtId="49" fontId="120" fillId="0" borderId="0" applyFill="0" applyBorder="0" applyAlignment="0"/>
    <xf numFmtId="356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357" fontId="122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39" fillId="0" borderId="0" applyNumberFormat="0" applyFont="0" applyFill="0" applyBorder="0" applyProtection="0">
      <alignment horizontal="left" vertical="top" wrapText="1"/>
    </xf>
    <xf numFmtId="0" fontId="303" fillId="0" borderId="0"/>
    <xf numFmtId="0" fontId="146" fillId="0" borderId="0">
      <alignment vertical="top"/>
    </xf>
    <xf numFmtId="0" fontId="146" fillId="0" borderId="0">
      <alignment vertical="top"/>
    </xf>
    <xf numFmtId="0" fontId="304" fillId="0" borderId="0" applyNumberFormat="0" applyFill="0" applyBorder="0" applyAlignment="0" applyProtection="0"/>
    <xf numFmtId="0" fontId="228" fillId="0" borderId="0" applyNumberFormat="0" applyFill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38" fontId="43" fillId="0" borderId="0"/>
    <xf numFmtId="38" fontId="305" fillId="0" borderId="0"/>
    <xf numFmtId="358" fontId="16" fillId="0" borderId="0"/>
    <xf numFmtId="358" fontId="16" fillId="0" borderId="0"/>
    <xf numFmtId="0" fontId="306" fillId="82" borderId="0"/>
    <xf numFmtId="0" fontId="307" fillId="82" borderId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35" fillId="0" borderId="0">
      <alignment horizontal="center"/>
    </xf>
    <xf numFmtId="0" fontId="308" fillId="0" borderId="0">
      <alignment horizontal="center"/>
    </xf>
    <xf numFmtId="0" fontId="7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309" fillId="0" borderId="71" applyNumberFormat="0" applyFill="0" applyAlignment="0" applyProtection="0"/>
    <xf numFmtId="0" fontId="310" fillId="0" borderId="72" applyNumberFormat="0" applyFill="0" applyAlignment="0" applyProtection="0"/>
    <xf numFmtId="0" fontId="222" fillId="0" borderId="73" applyNumberFormat="0" applyFill="0" applyAlignment="0" applyProtection="0"/>
    <xf numFmtId="0" fontId="311" fillId="0" borderId="0" applyNumberFormat="0" applyFill="0" applyBorder="0" applyAlignment="0" applyProtection="0"/>
    <xf numFmtId="37" fontId="312" fillId="102" borderId="74"/>
    <xf numFmtId="38" fontId="313" fillId="41" borderId="75"/>
    <xf numFmtId="0" fontId="16" fillId="0" borderId="76" applyNumberFormat="0" applyFont="0" applyFill="0" applyAlignment="0" applyProtection="0"/>
    <xf numFmtId="6" fontId="153" fillId="0" borderId="37" applyFill="0" applyAlignment="0" applyProtection="0"/>
    <xf numFmtId="0" fontId="314" fillId="0" borderId="77"/>
    <xf numFmtId="0" fontId="169" fillId="0" borderId="77"/>
    <xf numFmtId="0" fontId="314" fillId="0" borderId="36"/>
    <xf numFmtId="0" fontId="169" fillId="0" borderId="36"/>
    <xf numFmtId="0" fontId="315" fillId="0" borderId="0"/>
    <xf numFmtId="37" fontId="79" fillId="86" borderId="0" applyNumberFormat="0" applyBorder="0" applyAlignment="0" applyProtection="0"/>
    <xf numFmtId="37" fontId="79" fillId="86" borderId="0" applyNumberFormat="0" applyBorder="0" applyAlignment="0" applyProtection="0"/>
    <xf numFmtId="37" fontId="79" fillId="0" borderId="0"/>
    <xf numFmtId="3" fontId="33" fillId="0" borderId="64" applyProtection="0"/>
    <xf numFmtId="185" fontId="316" fillId="52" borderId="0">
      <alignment horizontal="center"/>
    </xf>
    <xf numFmtId="0" fontId="317" fillId="0" borderId="0"/>
  </cellStyleXfs>
  <cellXfs count="171">
    <xf numFmtId="0" fontId="0" fillId="0" borderId="0" xfId="0"/>
    <xf numFmtId="0" fontId="0" fillId="0" borderId="0" xfId="0" applyBorder="1"/>
    <xf numFmtId="44" fontId="0" fillId="0" borderId="0" xfId="0" applyNumberFormat="1" applyBorder="1"/>
    <xf numFmtId="44" fontId="0" fillId="2" borderId="0" xfId="0" applyNumberFormat="1" applyFill="1" applyBorder="1"/>
    <xf numFmtId="44" fontId="0" fillId="0" borderId="0" xfId="0" applyNumberFormat="1"/>
    <xf numFmtId="0" fontId="0" fillId="0" borderId="0" xfId="0" applyBorder="1" applyAlignment="1">
      <alignment wrapText="1"/>
    </xf>
    <xf numFmtId="164" fontId="0" fillId="0" borderId="0" xfId="1" applyNumberFormat="1" applyFont="1"/>
    <xf numFmtId="0" fontId="17" fillId="0" borderId="0" xfId="2" applyFont="1" applyProtection="1">
      <protection locked="0"/>
    </xf>
    <xf numFmtId="0" fontId="17" fillId="0" borderId="0" xfId="2" applyFont="1" applyFill="1" applyProtection="1">
      <protection locked="0"/>
    </xf>
    <xf numFmtId="0" fontId="17" fillId="0" borderId="0" xfId="2" applyNumberFormat="1" applyFont="1" applyFill="1" applyBorder="1" applyAlignment="1" applyProtection="1">
      <protection locked="0"/>
    </xf>
    <xf numFmtId="0" fontId="17" fillId="0" borderId="0" xfId="2" applyFont="1" applyBorder="1" applyProtection="1">
      <protection locked="0"/>
    </xf>
    <xf numFmtId="0" fontId="17" fillId="0" borderId="0" xfId="2" applyFont="1"/>
    <xf numFmtId="164" fontId="17" fillId="0" borderId="0" xfId="3" applyNumberFormat="1" applyFont="1" applyFill="1" applyProtection="1">
      <protection locked="0"/>
    </xf>
    <xf numFmtId="0" fontId="17" fillId="0" borderId="0" xfId="2" applyNumberFormat="1" applyFont="1" applyFill="1" applyBorder="1" applyAlignment="1" applyProtection="1">
      <alignment horizontal="left" vertical="center"/>
    </xf>
    <xf numFmtId="0" fontId="17" fillId="0" borderId="0" xfId="2" applyNumberFormat="1" applyFont="1" applyFill="1" applyBorder="1" applyAlignment="1" applyProtection="1">
      <alignment horizontal="center" vertical="center"/>
      <protection locked="0"/>
    </xf>
    <xf numFmtId="0" fontId="17" fillId="0" borderId="0" xfId="2" applyNumberFormat="1" applyFont="1" applyFill="1" applyBorder="1" applyAlignment="1" applyProtection="1">
      <alignment horizontal="left" vertical="center"/>
      <protection locked="0"/>
    </xf>
    <xf numFmtId="0" fontId="18" fillId="0" borderId="0" xfId="2" applyNumberFormat="1" applyFont="1" applyFill="1" applyBorder="1" applyAlignment="1" applyProtection="1">
      <alignment vertical="center"/>
      <protection locked="0"/>
    </xf>
    <xf numFmtId="165" fontId="17" fillId="0" borderId="0" xfId="4" applyNumberFormat="1" applyFont="1" applyFill="1" applyProtection="1">
      <protection locked="0"/>
    </xf>
    <xf numFmtId="0" fontId="19" fillId="0" borderId="0" xfId="2" applyNumberFormat="1" applyFont="1" applyFill="1" applyBorder="1" applyAlignment="1" applyProtection="1">
      <alignment horizontal="left"/>
      <protection locked="0"/>
    </xf>
    <xf numFmtId="0" fontId="17" fillId="0" borderId="0" xfId="2" applyNumberFormat="1" applyFont="1" applyFill="1" applyBorder="1" applyAlignment="1" applyProtection="1">
      <alignment horizontal="left"/>
      <protection locked="0"/>
    </xf>
    <xf numFmtId="164" fontId="17" fillId="0" borderId="0" xfId="3" applyNumberFormat="1" applyFont="1" applyFill="1" applyBorder="1" applyAlignment="1" applyProtection="1">
      <protection locked="0"/>
    </xf>
    <xf numFmtId="166" fontId="17" fillId="0" borderId="0" xfId="2" applyNumberFormat="1" applyFont="1" applyFill="1" applyBorder="1" applyAlignment="1" applyProtection="1">
      <protection locked="0"/>
    </xf>
    <xf numFmtId="0" fontId="20" fillId="0" borderId="0" xfId="2" applyNumberFormat="1" applyFont="1" applyFill="1" applyBorder="1" applyAlignment="1" applyProtection="1">
      <alignment vertical="center"/>
      <protection locked="0"/>
    </xf>
    <xf numFmtId="165" fontId="17" fillId="0" borderId="0" xfId="4" applyNumberFormat="1" applyFont="1" applyFill="1" applyBorder="1" applyAlignment="1" applyProtection="1">
      <protection locked="0"/>
    </xf>
    <xf numFmtId="167" fontId="17" fillId="0" borderId="0" xfId="2" applyNumberFormat="1" applyFont="1" applyFill="1" applyBorder="1" applyAlignment="1" applyProtection="1">
      <protection locked="0"/>
    </xf>
    <xf numFmtId="0" fontId="21" fillId="0" borderId="0" xfId="2" applyNumberFormat="1" applyFont="1" applyFill="1" applyBorder="1" applyAlignment="1" applyProtection="1">
      <alignment vertical="center"/>
      <protection locked="0"/>
    </xf>
    <xf numFmtId="0" fontId="21" fillId="0" borderId="0" xfId="2" applyNumberFormat="1" applyFont="1" applyFill="1" applyBorder="1" applyAlignment="1" applyProtection="1">
      <alignment horizontal="center" wrapText="1"/>
      <protection locked="0"/>
    </xf>
    <xf numFmtId="0" fontId="21" fillId="0" borderId="0" xfId="2" applyNumberFormat="1" applyFont="1" applyFill="1" applyBorder="1" applyAlignment="1" applyProtection="1">
      <alignment horizontal="center"/>
      <protection locked="0"/>
    </xf>
    <xf numFmtId="0" fontId="21" fillId="0" borderId="0" xfId="2" applyNumberFormat="1" applyFont="1" applyFill="1" applyBorder="1" applyAlignment="1" applyProtection="1">
      <alignment horizontal="center" vertical="center"/>
      <protection locked="0"/>
    </xf>
    <xf numFmtId="0" fontId="21" fillId="0" borderId="0" xfId="2" applyNumberFormat="1" applyFont="1" applyFill="1" applyBorder="1" applyAlignment="1" applyProtection="1">
      <alignment horizontal="center" vertical="center"/>
    </xf>
    <xf numFmtId="0" fontId="21" fillId="34" borderId="0" xfId="2" applyNumberFormat="1" applyFont="1" applyFill="1" applyBorder="1" applyAlignment="1" applyProtection="1">
      <alignment horizontal="center" vertical="center"/>
      <protection locked="0"/>
    </xf>
    <xf numFmtId="164" fontId="2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2" applyFont="1" applyAlignment="1">
      <alignment horizontal="center"/>
    </xf>
    <xf numFmtId="0" fontId="22" fillId="0" borderId="7" xfId="2" applyNumberFormat="1" applyFont="1" applyFill="1" applyBorder="1" applyAlignment="1" applyProtection="1">
      <alignment horizontal="center" wrapText="1"/>
      <protection locked="0"/>
    </xf>
    <xf numFmtId="0" fontId="22" fillId="0" borderId="0" xfId="2" applyNumberFormat="1" applyFont="1" applyFill="1" applyBorder="1" applyAlignment="1" applyProtection="1">
      <alignment horizontal="center" wrapText="1"/>
      <protection locked="0"/>
    </xf>
    <xf numFmtId="0" fontId="17" fillId="0" borderId="7" xfId="2" applyNumberFormat="1" applyFont="1" applyFill="1" applyBorder="1" applyAlignment="1" applyProtection="1">
      <alignment horizontal="center" vertical="center"/>
    </xf>
    <xf numFmtId="0" fontId="17" fillId="0" borderId="7" xfId="2" applyNumberFormat="1" applyFont="1" applyFill="1" applyBorder="1" applyAlignment="1" applyProtection="1">
      <alignment horizontal="center" vertical="center"/>
      <protection locked="0"/>
    </xf>
    <xf numFmtId="0" fontId="17" fillId="34" borderId="0" xfId="2" applyNumberFormat="1" applyFont="1" applyFill="1" applyBorder="1" applyAlignment="1" applyProtection="1">
      <alignment horizontal="center" vertical="center"/>
      <protection locked="0"/>
    </xf>
    <xf numFmtId="0" fontId="17" fillId="0" borderId="7" xfId="2" applyNumberFormat="1" applyFont="1" applyFill="1" applyBorder="1" applyAlignment="1" applyProtection="1">
      <alignment horizontal="center" vertical="center" wrapText="1"/>
    </xf>
    <xf numFmtId="164" fontId="17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horizontal="center" vertical="center"/>
    </xf>
    <xf numFmtId="0" fontId="17" fillId="0" borderId="0" xfId="2" applyNumberFormat="1" applyFont="1" applyFill="1" applyBorder="1" applyAlignment="1" applyProtection="1">
      <alignment vertical="center"/>
    </xf>
    <xf numFmtId="167" fontId="17" fillId="0" borderId="0" xfId="2" applyNumberFormat="1" applyFont="1" applyFill="1" applyBorder="1" applyAlignment="1" applyProtection="1"/>
    <xf numFmtId="164" fontId="17" fillId="0" borderId="0" xfId="3" applyNumberFormat="1" applyFont="1" applyFill="1" applyBorder="1" applyAlignment="1" applyProtection="1">
      <alignment vertical="center"/>
      <protection locked="0"/>
    </xf>
    <xf numFmtId="164" fontId="17" fillId="0" borderId="0" xfId="3" applyNumberFormat="1" applyFont="1"/>
    <xf numFmtId="0" fontId="17" fillId="0" borderId="8" xfId="2" applyNumberFormat="1" applyFont="1" applyFill="1" applyBorder="1" applyAlignment="1" applyProtection="1">
      <protection locked="0"/>
    </xf>
    <xf numFmtId="0" fontId="17" fillId="0" borderId="8" xfId="2" applyNumberFormat="1" applyFont="1" applyFill="1" applyBorder="1" applyAlignment="1" applyProtection="1">
      <alignment vertical="center"/>
    </xf>
    <xf numFmtId="167" fontId="17" fillId="0" borderId="8" xfId="2" applyNumberFormat="1" applyFont="1" applyFill="1" applyBorder="1" applyAlignment="1" applyProtection="1"/>
    <xf numFmtId="167" fontId="17" fillId="0" borderId="8" xfId="2" applyNumberFormat="1" applyFont="1" applyFill="1" applyBorder="1" applyAlignment="1" applyProtection="1">
      <protection locked="0"/>
    </xf>
    <xf numFmtId="166" fontId="17" fillId="0" borderId="0" xfId="2" applyNumberFormat="1" applyFont="1" applyFill="1" applyBorder="1" applyAlignment="1" applyProtection="1">
      <alignment horizontal="right"/>
      <protection locked="0"/>
    </xf>
    <xf numFmtId="166" fontId="21" fillId="0" borderId="7" xfId="2" applyNumberFormat="1" applyFont="1" applyFill="1" applyBorder="1" applyAlignment="1" applyProtection="1">
      <alignment horizontal="left"/>
      <protection locked="0"/>
    </xf>
    <xf numFmtId="0" fontId="17" fillId="0" borderId="0" xfId="2" applyNumberFormat="1" applyFont="1" applyFill="1" applyBorder="1" applyAlignment="1" applyProtection="1">
      <alignment horizontal="right"/>
      <protection locked="0"/>
    </xf>
    <xf numFmtId="0" fontId="21" fillId="35" borderId="7" xfId="2" applyNumberFormat="1" applyFont="1" applyFill="1" applyBorder="1" applyAlignment="1" applyProtection="1">
      <alignment horizontal="right" vertical="center"/>
      <protection locked="0"/>
    </xf>
    <xf numFmtId="166" fontId="21" fillId="35" borderId="7" xfId="2" applyNumberFormat="1" applyFont="1" applyFill="1" applyBorder="1" applyAlignment="1" applyProtection="1">
      <alignment horizontal="right"/>
      <protection locked="0"/>
    </xf>
    <xf numFmtId="166" fontId="21" fillId="35" borderId="7" xfId="2" applyNumberFormat="1" applyFont="1" applyFill="1" applyBorder="1" applyAlignment="1" applyProtection="1">
      <alignment horizontal="right"/>
    </xf>
    <xf numFmtId="164" fontId="17" fillId="0" borderId="0" xfId="2" applyNumberFormat="1" applyFont="1" applyFill="1" applyBorder="1" applyAlignment="1" applyProtection="1">
      <alignment horizontal="center" vertical="center"/>
      <protection locked="0"/>
    </xf>
    <xf numFmtId="168" fontId="17" fillId="0" borderId="0" xfId="3" applyNumberFormat="1" applyFont="1" applyFill="1" applyBorder="1" applyAlignment="1" applyProtection="1">
      <protection locked="0"/>
    </xf>
    <xf numFmtId="0" fontId="17" fillId="0" borderId="8" xfId="2" applyNumberFormat="1" applyFont="1" applyFill="1" applyBorder="1" applyAlignment="1" applyProtection="1">
      <alignment vertical="center"/>
      <protection locked="0"/>
    </xf>
    <xf numFmtId="0" fontId="17" fillId="0" borderId="7" xfId="2" applyNumberFormat="1" applyFont="1" applyFill="1" applyBorder="1" applyAlignment="1" applyProtection="1">
      <protection locked="0"/>
    </xf>
    <xf numFmtId="0" fontId="17" fillId="0" borderId="7" xfId="2" applyNumberFormat="1" applyFont="1" applyFill="1" applyBorder="1" applyAlignment="1" applyProtection="1">
      <alignment vertical="center"/>
      <protection locked="0"/>
    </xf>
    <xf numFmtId="167" fontId="17" fillId="0" borderId="7" xfId="2" applyNumberFormat="1" applyFont="1" applyFill="1" applyBorder="1" applyAlignment="1" applyProtection="1">
      <protection locked="0"/>
    </xf>
    <xf numFmtId="167" fontId="17" fillId="0" borderId="7" xfId="2" applyNumberFormat="1" applyFont="1" applyFill="1" applyBorder="1" applyAlignment="1" applyProtection="1"/>
    <xf numFmtId="0" fontId="21" fillId="0" borderId="7" xfId="2" applyNumberFormat="1" applyFont="1" applyFill="1" applyBorder="1" applyAlignment="1" applyProtection="1">
      <alignment horizontal="left"/>
      <protection locked="0"/>
    </xf>
    <xf numFmtId="0" fontId="17" fillId="0" borderId="7" xfId="2" applyNumberFormat="1" applyFont="1" applyFill="1" applyBorder="1" applyAlignment="1" applyProtection="1">
      <alignment vertical="center"/>
    </xf>
    <xf numFmtId="0" fontId="21" fillId="0" borderId="9" xfId="2" applyNumberFormat="1" applyFont="1" applyFill="1" applyBorder="1" applyAlignment="1" applyProtection="1">
      <protection locked="0"/>
    </xf>
    <xf numFmtId="0" fontId="17" fillId="0" borderId="10" xfId="2" applyFont="1" applyBorder="1" applyProtection="1">
      <protection locked="0"/>
    </xf>
    <xf numFmtId="0" fontId="17" fillId="0" borderId="9" xfId="2" applyNumberFormat="1" applyFont="1" applyFill="1" applyBorder="1" applyAlignment="1" applyProtection="1">
      <alignment vertical="center"/>
      <protection locked="0"/>
    </xf>
    <xf numFmtId="167" fontId="17" fillId="0" borderId="9" xfId="2" applyNumberFormat="1" applyFont="1" applyFill="1" applyBorder="1" applyAlignment="1" applyProtection="1">
      <protection locked="0"/>
    </xf>
    <xf numFmtId="0" fontId="17" fillId="34" borderId="10" xfId="2" applyNumberFormat="1" applyFont="1" applyFill="1" applyBorder="1" applyAlignment="1" applyProtection="1">
      <alignment horizontal="center" vertical="center"/>
      <protection locked="0"/>
    </xf>
    <xf numFmtId="167" fontId="17" fillId="0" borderId="11" xfId="2" applyNumberFormat="1" applyFont="1" applyFill="1" applyBorder="1" applyAlignment="1" applyProtection="1"/>
    <xf numFmtId="164" fontId="17" fillId="0" borderId="10" xfId="3" applyNumberFormat="1" applyFont="1" applyFill="1" applyBorder="1" applyAlignment="1" applyProtection="1">
      <alignment vertical="center"/>
      <protection locked="0"/>
    </xf>
    <xf numFmtId="164" fontId="17" fillId="0" borderId="10" xfId="3" applyNumberFormat="1" applyFont="1" applyFill="1" applyBorder="1" applyAlignment="1" applyProtection="1">
      <protection locked="0"/>
    </xf>
    <xf numFmtId="0" fontId="21" fillId="0" borderId="10" xfId="2" applyNumberFormat="1" applyFont="1" applyFill="1" applyBorder="1" applyAlignment="1" applyProtection="1">
      <alignment horizontal="left"/>
      <protection locked="0"/>
    </xf>
    <xf numFmtId="0" fontId="17" fillId="0" borderId="10" xfId="2" applyNumberFormat="1" applyFont="1" applyFill="1" applyBorder="1" applyAlignment="1" applyProtection="1">
      <alignment horizontal="right"/>
      <protection locked="0"/>
    </xf>
    <xf numFmtId="0" fontId="17" fillId="35" borderId="10" xfId="2" applyNumberFormat="1" applyFont="1" applyFill="1" applyBorder="1" applyAlignment="1" applyProtection="1">
      <alignment horizontal="right" vertical="center"/>
      <protection locked="0"/>
    </xf>
    <xf numFmtId="166" fontId="21" fillId="35" borderId="10" xfId="2" applyNumberFormat="1" applyFont="1" applyFill="1" applyBorder="1" applyAlignment="1" applyProtection="1">
      <alignment horizontal="right"/>
      <protection locked="0"/>
    </xf>
    <xf numFmtId="166" fontId="21" fillId="35" borderId="12" xfId="2" applyNumberFormat="1" applyFont="1" applyFill="1" applyBorder="1" applyAlignment="1" applyProtection="1">
      <alignment horizontal="right"/>
    </xf>
    <xf numFmtId="164" fontId="17" fillId="0" borderId="10" xfId="2" applyNumberFormat="1" applyFont="1" applyFill="1" applyBorder="1" applyAlignment="1" applyProtection="1">
      <alignment horizontal="center" vertical="center"/>
      <protection locked="0"/>
    </xf>
    <xf numFmtId="0" fontId="17" fillId="0" borderId="0" xfId="0" applyNumberFormat="1" applyFont="1" applyFill="1" applyBorder="1" applyAlignment="1" applyProtection="1">
      <alignment horizontal="right"/>
      <protection locked="0"/>
    </xf>
    <xf numFmtId="0" fontId="21" fillId="0" borderId="0" xfId="0" applyNumberFormat="1" applyFont="1" applyFill="1" applyBorder="1" applyAlignment="1" applyProtection="1">
      <alignment horizontal="left"/>
      <protection locked="0"/>
    </xf>
    <xf numFmtId="0" fontId="17" fillId="35" borderId="0" xfId="0" applyNumberFormat="1" applyFont="1" applyFill="1" applyBorder="1" applyAlignment="1" applyProtection="1">
      <alignment horizontal="right" vertical="center"/>
      <protection locked="0"/>
    </xf>
    <xf numFmtId="166" fontId="21" fillId="35" borderId="0" xfId="0" applyNumberFormat="1" applyFont="1" applyFill="1" applyBorder="1" applyAlignment="1" applyProtection="1">
      <alignment horizontal="right"/>
      <protection locked="0"/>
    </xf>
    <xf numFmtId="0" fontId="17" fillId="34" borderId="0" xfId="0" applyNumberFormat="1" applyFont="1" applyFill="1" applyBorder="1" applyAlignment="1" applyProtection="1">
      <alignment horizontal="center" vertical="center"/>
      <protection locked="0"/>
    </xf>
    <xf numFmtId="166" fontId="21" fillId="35" borderId="0" xfId="0" applyNumberFormat="1" applyFont="1" applyFill="1" applyBorder="1" applyAlignment="1" applyProtection="1">
      <alignment horizontal="right"/>
    </xf>
    <xf numFmtId="164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/>
    <xf numFmtId="0" fontId="17" fillId="0" borderId="0" xfId="0" applyFont="1" applyProtection="1">
      <protection locked="0"/>
    </xf>
    <xf numFmtId="0" fontId="17" fillId="0" borderId="0" xfId="0" applyNumberFormat="1" applyFont="1" applyFill="1" applyBorder="1" applyAlignment="1" applyProtection="1">
      <alignment horizontal="left" indent="1"/>
      <protection locked="0"/>
    </xf>
    <xf numFmtId="0" fontId="17" fillId="0" borderId="0" xfId="0" applyNumberFormat="1" applyFont="1" applyFill="1" applyBorder="1" applyAlignment="1" applyProtection="1">
      <alignment vertical="center"/>
    </xf>
    <xf numFmtId="167" fontId="17" fillId="0" borderId="0" xfId="0" applyNumberFormat="1" applyFont="1" applyFill="1" applyBorder="1" applyAlignment="1" applyProtection="1"/>
    <xf numFmtId="167" fontId="17" fillId="0" borderId="0" xfId="0" applyNumberFormat="1" applyFont="1" applyFill="1" applyBorder="1" applyAlignment="1" applyProtection="1">
      <protection locked="0"/>
    </xf>
    <xf numFmtId="0" fontId="17" fillId="0" borderId="13" xfId="0" applyNumberFormat="1" applyFont="1" applyFill="1" applyBorder="1" applyAlignment="1" applyProtection="1">
      <alignment horizontal="left" indent="1"/>
      <protection locked="0"/>
    </xf>
    <xf numFmtId="0" fontId="17" fillId="0" borderId="13" xfId="0" applyFont="1" applyBorder="1" applyProtection="1">
      <protection locked="0"/>
    </xf>
    <xf numFmtId="0" fontId="17" fillId="0" borderId="13" xfId="0" applyNumberFormat="1" applyFont="1" applyFill="1" applyBorder="1" applyAlignment="1" applyProtection="1">
      <alignment vertical="center"/>
    </xf>
    <xf numFmtId="167" fontId="17" fillId="0" borderId="13" xfId="0" applyNumberFormat="1" applyFont="1" applyFill="1" applyBorder="1" applyAlignment="1" applyProtection="1"/>
    <xf numFmtId="167" fontId="17" fillId="0" borderId="13" xfId="0" applyNumberFormat="1" applyFont="1" applyFill="1" applyBorder="1" applyAlignment="1" applyProtection="1">
      <protection locked="0"/>
    </xf>
    <xf numFmtId="0" fontId="17" fillId="34" borderId="13" xfId="0" applyNumberFormat="1" applyFont="1" applyFill="1" applyBorder="1" applyAlignment="1" applyProtection="1">
      <alignment horizontal="center" vertical="center"/>
      <protection locked="0"/>
    </xf>
    <xf numFmtId="164" fontId="17" fillId="0" borderId="13" xfId="3" applyNumberFormat="1" applyFont="1" applyFill="1" applyBorder="1" applyAlignment="1" applyProtection="1">
      <alignment vertical="center"/>
      <protection locked="0"/>
    </xf>
    <xf numFmtId="164" fontId="17" fillId="0" borderId="13" xfId="3" applyNumberFormat="1" applyFont="1" applyFill="1" applyBorder="1" applyAlignment="1" applyProtection="1">
      <protection locked="0"/>
    </xf>
    <xf numFmtId="0" fontId="17" fillId="0" borderId="0" xfId="0" applyFont="1" applyBorder="1" applyProtection="1">
      <protection locked="0"/>
    </xf>
    <xf numFmtId="0" fontId="17" fillId="0" borderId="0" xfId="0" applyNumberFormat="1" applyFont="1" applyFill="1" applyBorder="1" applyAlignment="1" applyProtection="1">
      <alignment horizontal="left"/>
      <protection locked="0"/>
    </xf>
    <xf numFmtId="0" fontId="21" fillId="36" borderId="0" xfId="0" applyNumberFormat="1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>
      <alignment horizontal="left" indent="2"/>
      <protection locked="0"/>
    </xf>
    <xf numFmtId="167" fontId="17" fillId="0" borderId="8" xfId="0" applyNumberFormat="1" applyFont="1" applyFill="1" applyBorder="1" applyAlignment="1" applyProtection="1">
      <protection locked="0"/>
    </xf>
    <xf numFmtId="167" fontId="17" fillId="0" borderId="14" xfId="0" applyNumberFormat="1" applyFont="1" applyFill="1" applyBorder="1" applyAlignment="1" applyProtection="1">
      <protection locked="0"/>
    </xf>
    <xf numFmtId="167" fontId="17" fillId="0" borderId="0" xfId="0" applyNumberFormat="1" applyFont="1"/>
    <xf numFmtId="167" fontId="17" fillId="0" borderId="15" xfId="0" applyNumberFormat="1" applyFont="1" applyFill="1" applyBorder="1" applyAlignment="1" applyProtection="1">
      <protection locked="0"/>
    </xf>
    <xf numFmtId="0" fontId="23" fillId="0" borderId="0" xfId="2" applyNumberFormat="1" applyFont="1" applyFill="1" applyBorder="1" applyAlignment="1" applyProtection="1">
      <protection locked="0"/>
    </xf>
    <xf numFmtId="0" fontId="21" fillId="0" borderId="0" xfId="2" applyNumberFormat="1" applyFont="1" applyFill="1" applyBorder="1" applyAlignment="1" applyProtection="1">
      <protection locked="0"/>
    </xf>
    <xf numFmtId="0" fontId="17" fillId="0" borderId="0" xfId="2" applyNumberFormat="1" applyFont="1" applyFill="1" applyBorder="1" applyAlignment="1" applyProtection="1">
      <alignment vertical="center"/>
      <protection locked="0"/>
    </xf>
    <xf numFmtId="164" fontId="17" fillId="0" borderId="0" xfId="3" applyNumberFormat="1" applyFont="1" applyFill="1" applyBorder="1" applyAlignment="1" applyProtection="1">
      <alignment horizontal="right"/>
      <protection locked="0"/>
    </xf>
    <xf numFmtId="169" fontId="17" fillId="0" borderId="0" xfId="2" applyNumberFormat="1" applyFont="1" applyFill="1" applyBorder="1" applyAlignment="1" applyProtection="1"/>
    <xf numFmtId="0" fontId="17" fillId="0" borderId="0" xfId="2" applyFont="1" applyProtection="1"/>
    <xf numFmtId="0" fontId="24" fillId="37" borderId="0" xfId="2" applyFont="1" applyFill="1"/>
    <xf numFmtId="0" fontId="25" fillId="0" borderId="0" xfId="2" applyFont="1" applyFill="1"/>
    <xf numFmtId="164" fontId="17" fillId="38" borderId="0" xfId="3" applyNumberFormat="1" applyFont="1" applyFill="1" applyBorder="1" applyProtection="1">
      <protection locked="0"/>
    </xf>
    <xf numFmtId="165" fontId="17" fillId="0" borderId="0" xfId="4" applyNumberFormat="1" applyFont="1"/>
    <xf numFmtId="165" fontId="17" fillId="0" borderId="0" xfId="4" applyNumberFormat="1" applyFont="1" applyProtection="1">
      <protection locked="0"/>
    </xf>
    <xf numFmtId="164" fontId="17" fillId="0" borderId="0" xfId="3" applyNumberFormat="1" applyFont="1" applyFill="1" applyBorder="1" applyProtection="1">
      <protection locked="0"/>
    </xf>
    <xf numFmtId="167" fontId="17" fillId="38" borderId="0" xfId="2" applyNumberFormat="1" applyFont="1" applyFill="1" applyBorder="1" applyAlignment="1" applyProtection="1">
      <protection locked="0"/>
    </xf>
    <xf numFmtId="0" fontId="17" fillId="0" borderId="16" xfId="2" applyFont="1" applyBorder="1" applyProtection="1">
      <protection locked="0"/>
    </xf>
    <xf numFmtId="0" fontId="25" fillId="0" borderId="16" xfId="2" applyFont="1" applyFill="1" applyBorder="1"/>
    <xf numFmtId="165" fontId="17" fillId="0" borderId="16" xfId="4" applyNumberFormat="1" applyFont="1" applyBorder="1" applyProtection="1">
      <protection locked="0"/>
    </xf>
    <xf numFmtId="165" fontId="17" fillId="0" borderId="16" xfId="4" applyNumberFormat="1" applyFont="1" applyFill="1" applyBorder="1" applyAlignment="1" applyProtection="1">
      <protection locked="0"/>
    </xf>
    <xf numFmtId="164" fontId="17" fillId="38" borderId="16" xfId="3" applyNumberFormat="1" applyFont="1" applyFill="1" applyBorder="1" applyProtection="1">
      <protection locked="0"/>
    </xf>
    <xf numFmtId="167" fontId="17" fillId="0" borderId="16" xfId="2" applyNumberFormat="1" applyFont="1" applyFill="1" applyBorder="1" applyAlignment="1" applyProtection="1">
      <protection locked="0"/>
    </xf>
    <xf numFmtId="165" fontId="17" fillId="0" borderId="16" xfId="4" applyNumberFormat="1" applyFont="1" applyBorder="1"/>
    <xf numFmtId="0" fontId="17" fillId="0" borderId="16" xfId="2" applyFont="1" applyBorder="1"/>
    <xf numFmtId="165" fontId="16" fillId="0" borderId="0" xfId="2" applyNumberFormat="1" applyFill="1"/>
    <xf numFmtId="164" fontId="17" fillId="0" borderId="16" xfId="3" applyNumberFormat="1" applyFont="1" applyFill="1" applyBorder="1" applyProtection="1">
      <protection locked="0"/>
    </xf>
    <xf numFmtId="167" fontId="17" fillId="38" borderId="16" xfId="2" applyNumberFormat="1" applyFont="1" applyFill="1" applyBorder="1" applyAlignment="1" applyProtection="1">
      <protection locked="0"/>
    </xf>
    <xf numFmtId="0" fontId="17" fillId="0" borderId="13" xfId="2" applyFont="1" applyBorder="1" applyProtection="1">
      <protection locked="0"/>
    </xf>
    <xf numFmtId="0" fontId="25" fillId="0" borderId="13" xfId="2" applyFont="1" applyFill="1" applyBorder="1"/>
    <xf numFmtId="165" fontId="17" fillId="0" borderId="13" xfId="4" applyNumberFormat="1" applyFont="1" applyBorder="1" applyProtection="1">
      <protection locked="0"/>
    </xf>
    <xf numFmtId="165" fontId="17" fillId="0" borderId="13" xfId="4" applyNumberFormat="1" applyFont="1" applyFill="1" applyBorder="1" applyAlignment="1" applyProtection="1">
      <protection locked="0"/>
    </xf>
    <xf numFmtId="164" fontId="17" fillId="0" borderId="13" xfId="3" applyNumberFormat="1" applyFont="1" applyFill="1" applyBorder="1" applyProtection="1">
      <protection locked="0"/>
    </xf>
    <xf numFmtId="165" fontId="17" fillId="0" borderId="13" xfId="4" applyNumberFormat="1" applyFont="1" applyBorder="1"/>
    <xf numFmtId="0" fontId="17" fillId="0" borderId="13" xfId="2" applyFont="1" applyBorder="1"/>
    <xf numFmtId="167" fontId="17" fillId="0" borderId="0" xfId="2" applyNumberFormat="1" applyFont="1"/>
    <xf numFmtId="0" fontId="21" fillId="0" borderId="0" xfId="2" applyFont="1" applyProtection="1">
      <protection locked="0"/>
    </xf>
    <xf numFmtId="0" fontId="25" fillId="0" borderId="0" xfId="2" applyFont="1" applyFill="1" applyBorder="1"/>
    <xf numFmtId="165" fontId="17" fillId="0" borderId="0" xfId="4" applyNumberFormat="1" applyFont="1" applyBorder="1" applyProtection="1">
      <protection locked="0"/>
    </xf>
    <xf numFmtId="165" fontId="17" fillId="0" borderId="0" xfId="4" applyNumberFormat="1" applyFont="1" applyBorder="1"/>
    <xf numFmtId="0" fontId="17" fillId="0" borderId="0" xfId="2" applyFont="1" applyBorder="1"/>
    <xf numFmtId="0" fontId="26" fillId="39" borderId="17" xfId="2" applyFont="1" applyFill="1" applyBorder="1" applyAlignment="1">
      <alignment horizontal="left" wrapText="1"/>
    </xf>
    <xf numFmtId="0" fontId="17" fillId="0" borderId="0" xfId="2" applyFont="1" applyFill="1" applyBorder="1" applyProtection="1">
      <protection locked="0"/>
    </xf>
    <xf numFmtId="0" fontId="27" fillId="40" borderId="18" xfId="2" applyNumberFormat="1" applyFont="1" applyFill="1" applyBorder="1" applyAlignment="1">
      <alignment horizontal="left" vertical="center"/>
    </xf>
    <xf numFmtId="165" fontId="17" fillId="0" borderId="0" xfId="4" applyNumberFormat="1" applyFont="1" applyAlignment="1" applyProtection="1">
      <alignment vertical="top"/>
      <protection locked="0"/>
    </xf>
    <xf numFmtId="0" fontId="27" fillId="40" borderId="19" xfId="2" applyNumberFormat="1" applyFont="1" applyFill="1" applyBorder="1" applyAlignment="1">
      <alignment horizontal="left" vertical="center"/>
    </xf>
    <xf numFmtId="165" fontId="17" fillId="0" borderId="14" xfId="4" applyNumberFormat="1" applyFont="1" applyBorder="1" applyAlignment="1" applyProtection="1">
      <alignment vertical="top"/>
      <protection locked="0"/>
    </xf>
    <xf numFmtId="165" fontId="17" fillId="0" borderId="0" xfId="2" applyNumberFormat="1" applyFont="1" applyProtection="1">
      <protection locked="0"/>
    </xf>
    <xf numFmtId="0" fontId="28" fillId="40" borderId="19" xfId="2" applyNumberFormat="1" applyFont="1" applyFill="1" applyBorder="1" applyAlignment="1">
      <alignment horizontal="left" vertical="center"/>
    </xf>
    <xf numFmtId="0" fontId="27" fillId="40" borderId="19" xfId="2" applyNumberFormat="1" applyFont="1" applyFill="1" applyBorder="1" applyAlignment="1">
      <alignment horizontal="left" vertical="center" indent="1"/>
    </xf>
    <xf numFmtId="0" fontId="27" fillId="40" borderId="17" xfId="2" applyNumberFormat="1" applyFont="1" applyFill="1" applyBorder="1" applyAlignment="1">
      <alignment horizontal="left" vertical="center" indent="1"/>
    </xf>
    <xf numFmtId="0" fontId="29" fillId="40" borderId="19" xfId="2" applyNumberFormat="1" applyFont="1" applyFill="1" applyBorder="1" applyAlignment="1">
      <alignment horizontal="left" vertical="center"/>
    </xf>
    <xf numFmtId="0" fontId="27" fillId="40" borderId="20" xfId="2" applyNumberFormat="1" applyFont="1" applyFill="1" applyBorder="1" applyAlignment="1">
      <alignment horizontal="left" vertical="center"/>
    </xf>
    <xf numFmtId="0" fontId="27" fillId="40" borderId="19" xfId="4" applyNumberFormat="1" applyFont="1" applyFill="1" applyBorder="1" applyAlignment="1">
      <alignment vertical="center"/>
    </xf>
    <xf numFmtId="0" fontId="27" fillId="40" borderId="19" xfId="4" applyNumberFormat="1" applyFont="1" applyFill="1" applyBorder="1" applyAlignment="1">
      <alignment horizontal="left" vertical="center"/>
    </xf>
    <xf numFmtId="165" fontId="30" fillId="0" borderId="0" xfId="2" applyNumberFormat="1" applyFont="1" applyProtection="1">
      <protection locked="0"/>
    </xf>
    <xf numFmtId="0" fontId="30" fillId="0" borderId="0" xfId="2" applyFont="1" applyFill="1" applyBorder="1" applyProtection="1">
      <protection locked="0"/>
    </xf>
    <xf numFmtId="0" fontId="30" fillId="0" borderId="0" xfId="2" applyFont="1" applyBorder="1" applyProtection="1">
      <protection locked="0"/>
    </xf>
    <xf numFmtId="164" fontId="30" fillId="0" borderId="0" xfId="3" applyNumberFormat="1" applyFont="1" applyFill="1" applyProtection="1">
      <protection locked="0"/>
    </xf>
    <xf numFmtId="0" fontId="27" fillId="0" borderId="19" xfId="4" applyNumberFormat="1" applyFont="1" applyFill="1" applyBorder="1" applyAlignment="1">
      <alignment vertical="center"/>
    </xf>
    <xf numFmtId="0" fontId="27" fillId="40" borderId="17" xfId="4" applyNumberFormat="1" applyFont="1" applyFill="1" applyBorder="1" applyAlignment="1">
      <alignment horizontal="left" vertical="center"/>
    </xf>
    <xf numFmtId="0" fontId="29" fillId="40" borderId="20" xfId="2" applyNumberFormat="1" applyFont="1" applyFill="1" applyBorder="1" applyAlignment="1">
      <alignment horizontal="left" vertical="center"/>
    </xf>
    <xf numFmtId="165" fontId="17" fillId="0" borderId="14" xfId="2" applyNumberFormat="1" applyFont="1" applyBorder="1" applyProtection="1">
      <protection locked="0"/>
    </xf>
    <xf numFmtId="0" fontId="31" fillId="40" borderId="18" xfId="2" applyNumberFormat="1" applyFont="1" applyFill="1" applyBorder="1" applyAlignment="1">
      <alignment horizontal="left" vertical="center"/>
    </xf>
    <xf numFmtId="0" fontId="32" fillId="40" borderId="19" xfId="2" applyNumberFormat="1" applyFont="1" applyFill="1" applyBorder="1" applyAlignment="1">
      <alignment horizontal="left" vertical="center" indent="1"/>
    </xf>
    <xf numFmtId="0" fontId="32" fillId="40" borderId="17" xfId="2" applyNumberFormat="1" applyFont="1" applyFill="1" applyBorder="1" applyAlignment="1">
      <alignment horizontal="left" vertical="center" indent="1"/>
    </xf>
    <xf numFmtId="183" fontId="0" fillId="2" borderId="0" xfId="0" applyNumberFormat="1" applyFill="1" applyBorder="1"/>
    <xf numFmtId="329" fontId="0" fillId="33" borderId="0" xfId="0" applyNumberFormat="1" applyFill="1" applyBorder="1"/>
  </cellXfs>
  <cellStyles count="3972">
    <cellStyle name="_x0004_" xfId="5"/>
    <cellStyle name="_x0013_" xfId="6"/>
    <cellStyle name="-" xfId="7"/>
    <cellStyle name="          _x000d__x000a_386grabber=GSV7VGA.3" xfId="8"/>
    <cellStyle name=" 1" xfId="9"/>
    <cellStyle name="_x000a_bidires=100_x000d_" xfId="10"/>
    <cellStyle name="_x000a_shell=progma" xfId="11"/>
    <cellStyle name="##" xfId="12"/>
    <cellStyle name="#.##0 ;(#.##0)" xfId="13"/>
    <cellStyle name="#.00wlleft" xfId="14"/>
    <cellStyle name="#wlleft" xfId="15"/>
    <cellStyle name="$" xfId="16"/>
    <cellStyle name="$ &amp; ¢" xfId="17"/>
    <cellStyle name="$ Forecast" xfId="18"/>
    <cellStyle name="$ History" xfId="19"/>
    <cellStyle name="$ w/o $" xfId="20"/>
    <cellStyle name="$#.00wlleft" xfId="21"/>
    <cellStyle name="$." xfId="22"/>
    <cellStyle name="$_Focus TTM Income Statement- Monthly_KPMG 7-25-05" xfId="23"/>
    <cellStyle name="$_MHA Charts_jrs" xfId="24"/>
    <cellStyle name="$_Western Wats Graphs_JRS" xfId="25"/>
    <cellStyle name="$0" xfId="26"/>
    <cellStyle name="$0.0" xfId="27"/>
    <cellStyle name="$0.00" xfId="28"/>
    <cellStyle name="$0wlleft" xfId="29"/>
    <cellStyle name="$1000s (0)" xfId="30"/>
    <cellStyle name="$m" xfId="31"/>
    <cellStyle name="$q" xfId="32"/>
    <cellStyle name="$q*" xfId="33"/>
    <cellStyle name="$q_AVP" xfId="34"/>
    <cellStyle name="$qA" xfId="35"/>
    <cellStyle name="$qRange" xfId="36"/>
    <cellStyle name="%" xfId="37"/>
    <cellStyle name="% change/margin" xfId="38"/>
    <cellStyle name="% Forecast" xfId="39"/>
    <cellStyle name="% History" xfId="40"/>
    <cellStyle name="% Presentation" xfId="41"/>
    <cellStyle name="%%" xfId="42"/>
    <cellStyle name="%." xfId="43"/>
    <cellStyle name="%.00" xfId="44"/>
    <cellStyle name="%_Atlantic Financial Model - CIM v2 (3)" xfId="45"/>
    <cellStyle name="%_Customer Pipeline chart" xfId="46"/>
    <cellStyle name="%_Growth Exhibits.rogers" xfId="47"/>
    <cellStyle name="%_Initiatives_Exhibits.v3" xfId="48"/>
    <cellStyle name="%_Ohmstede CIM Exhibits - Investment &amp; Growth" xfId="49"/>
    <cellStyle name="%0" xfId="50"/>
    <cellStyle name="%0.0" xfId="51"/>
    <cellStyle name="%2" xfId="52"/>
    <cellStyle name="%Sales" xfId="53"/>
    <cellStyle name="(" xfId="54"/>
    <cellStyle name="******************************************" xfId="55"/>
    <cellStyle name="." xfId="56"/>
    <cellStyle name="..1" xfId="57"/>
    <cellStyle name=".0" xfId="58"/>
    <cellStyle name=".0\" xfId="59"/>
    <cellStyle name=".00" xfId="60"/>
    <cellStyle name=".00()" xfId="61"/>
    <cellStyle name=".000" xfId="62"/>
    <cellStyle name=".1" xfId="63"/>
    <cellStyle name=".11" xfId="64"/>
    <cellStyle name=".12" xfId="65"/>
    <cellStyle name=".2" xfId="66"/>
    <cellStyle name=".3" xfId="67"/>
    <cellStyle name=".9" xfId="68"/>
    <cellStyle name=".d" xfId="69"/>
    <cellStyle name=".d." xfId="70"/>
    <cellStyle name=".d1" xfId="71"/>
    <cellStyle name=".q" xfId="72"/>
    <cellStyle name=";;;" xfId="73"/>
    <cellStyle name="??&amp;O?&amp;H?_x0008_?__x0006__x0007__x0001__x0001_" xfId="74"/>
    <cellStyle name="_x0004_???" xfId="75"/>
    <cellStyle name="????????" xfId="76"/>
    <cellStyle name="????_1Q99finance" xfId="77"/>
    <cellStyle name="????DEVS" xfId="78"/>
    <cellStyle name="???[0]" xfId="79"/>
    <cellStyle name="_x0004_???_00 CKO Flash" xfId="80"/>
    <cellStyle name="???¨_335(HZCMIX)" xfId="81"/>
    <cellStyle name="??±?_1Q99finance" xfId="82"/>
    <cellStyle name="?§??·???[0]_1Q99finance" xfId="83"/>
    <cellStyle name="?§??·???_1Q99finance" xfId="84"/>
    <cellStyle name="?§·???[0]_Sheet3 (2)" xfId="85"/>
    <cellStyle name="?§·???_Sheet3 (2)" xfId="86"/>
    <cellStyle name="?ó??????????" xfId="87"/>
    <cellStyle name="?W?_DEVSCH" xfId="88"/>
    <cellStyle name="\" xfId="89"/>
    <cellStyle name="__Volume by Program 2-7-07 (2)" xfId="90"/>
    <cellStyle name="_0205 Top 30 Assessment - Material (Plan)" xfId="91"/>
    <cellStyle name="_0205 Top 30 Assessment - Material (Plan)_CR LA Forecast package" xfId="92"/>
    <cellStyle name="_0205 Top 30 Assessment - Material (Plan)_Forecast Review Package - F10 V2" xfId="93"/>
    <cellStyle name="_0205 Top 30 Assessment - Material (Plan)_Standard Forecast Backup" xfId="94"/>
    <cellStyle name="_05 - Business Overview Exhibits" xfId="95"/>
    <cellStyle name="_0510 Off-qarter Updates Template" xfId="96"/>
    <cellStyle name="_0510 Off-qarter Updates Template_CR LA Forecast package" xfId="97"/>
    <cellStyle name="_0510 Off-qarter Updates Template_Forecast Review Package - F10 V2" xfId="98"/>
    <cellStyle name="_0510 Off-qarter Updates Template_Standard Forecast Backup" xfId="99"/>
    <cellStyle name="_10 Material productivity" xfId="100"/>
    <cellStyle name="_10 Material productivity_CF, WC 09 - FCST10" xfId="101"/>
    <cellStyle name="_10 Material productivity_CF, WC 09 - FCST10_HTPG Detailed Model v4.23.2010" xfId="102"/>
    <cellStyle name="_10 Material productivity_CF, WC 09 - FCST10_HTPG Detailed Model vInvestment Case(7)" xfId="103"/>
    <cellStyle name="_10 Material productivity_CR LA additionnal slides" xfId="104"/>
    <cellStyle name="_10 Material productivity_CR LA additionnal slides v1" xfId="105"/>
    <cellStyle name="_10 Material productivity_CR LA Forecast package" xfId="106"/>
    <cellStyle name="_10 Material productivity_CR LA Forecast package_HTPG Detailed Model v4.23.2010" xfId="107"/>
    <cellStyle name="_10 Material productivity_CR LA Forecast package_HTPG Detailed Model vInvestment Case(7)" xfId="108"/>
    <cellStyle name="_10 Material productivity_Key Points Memo" xfId="109"/>
    <cellStyle name="_10 Material productivity_Key Points Memo_1" xfId="110"/>
    <cellStyle name="_10 Material productivity_Key Points Memo_1_HTPG Detailed Model v4.23.2010" xfId="111"/>
    <cellStyle name="_10 Material productivity_Key Points Memo_1_HTPG Detailed Model vInvestment Case(7)" xfId="112"/>
    <cellStyle name="_10 Material productivity_Key Points Memo_HTPG Detailed Model v4.23.2010" xfId="113"/>
    <cellStyle name="_10 Material productivity_Key Points Memo_HTPG Detailed Model vInvestment Case(7)" xfId="114"/>
    <cellStyle name="_108642_10" xfId="115"/>
    <cellStyle name="_2004 FY Actual Material productivity" xfId="116"/>
    <cellStyle name="_2004 FY Actual Material productivity_CF, WC 09 - FCST10" xfId="117"/>
    <cellStyle name="_2004 FY Actual Material productivity_CF, WC 09 - FCST10_HTPG Detailed Model v4.23.2010" xfId="118"/>
    <cellStyle name="_2004 FY Actual Material productivity_CF, WC 09 - FCST10_HTPG Detailed Model vInvestment Case(7)" xfId="119"/>
    <cellStyle name="_2004 FY Actual Material productivity_CR LA additionnal slides" xfId="120"/>
    <cellStyle name="_2004 FY Actual Material productivity_CR LA additionnal slides v1" xfId="121"/>
    <cellStyle name="_2004 FY Actual Material productivity_CR LA Forecast package" xfId="122"/>
    <cellStyle name="_2004 FY Actual Material productivity_CR LA Forecast package_HTPG Detailed Model v4.23.2010" xfId="123"/>
    <cellStyle name="_2004 FY Actual Material productivity_CR LA Forecast package_HTPG Detailed Model vInvestment Case(7)" xfId="124"/>
    <cellStyle name="_2004 FY Actual Material productivity_Key Points Memo" xfId="125"/>
    <cellStyle name="_2004 FY Actual Material productivity_Key Points Memo_1" xfId="126"/>
    <cellStyle name="_2004 FY Actual Material productivity_Key Points Memo_1_HTPG Detailed Model v4.23.2010" xfId="127"/>
    <cellStyle name="_2004 FY Actual Material productivity_Key Points Memo_1_HTPG Detailed Model vInvestment Case(7)" xfId="128"/>
    <cellStyle name="_2004 FY Actual Material productivity_Key Points Memo_HTPG Detailed Model v4.23.2010" xfId="129"/>
    <cellStyle name="_2004 FY Actual Material productivity_Key Points Memo_HTPG Detailed Model vInvestment Case(7)" xfId="130"/>
    <cellStyle name="_2005 CR Material Productivity 11-7-05" xfId="131"/>
    <cellStyle name="_2005 CR Material Productivity 11-7-05_CF, WC 09 - FCST10" xfId="132"/>
    <cellStyle name="_2005 CR Material Productivity 11-7-05_CF, WC 09 - FCST10_HTPG Detailed Model v4.23.2010" xfId="133"/>
    <cellStyle name="_2005 CR Material Productivity 11-7-05_CF, WC 09 - FCST10_HTPG Detailed Model vInvestment Case(7)" xfId="134"/>
    <cellStyle name="_2005 CR Material Productivity 11-7-05_CR LA additionnal slides" xfId="135"/>
    <cellStyle name="_2005 CR Material Productivity 11-7-05_CR LA Forecast package" xfId="136"/>
    <cellStyle name="_2005 CR Material Productivity 11-7-05_CR LA Forecast package_HTPG Detailed Model v4.23.2010" xfId="137"/>
    <cellStyle name="_2005 CR Material Productivity 11-7-05_CR LA Forecast package_HTPG Detailed Model vInvestment Case(7)" xfId="138"/>
    <cellStyle name="_2005 CR Material Productivity 11-7-05_Key Points Memo" xfId="139"/>
    <cellStyle name="_2005 CR Material Productivity 11-7-05_Key Points Memo_1" xfId="140"/>
    <cellStyle name="_2005 CR Material Productivity 11-7-05_Key Points Memo_1_HTPG Detailed Model v4.23.2010" xfId="141"/>
    <cellStyle name="_2005 CR Material Productivity 11-7-05_Key Points Memo_1_HTPG Detailed Model vInvestment Case(7)" xfId="142"/>
    <cellStyle name="_2005 CR Material Productivity 11-7-05_Key Points Memo_HTPG Detailed Model v4.23.2010" xfId="143"/>
    <cellStyle name="_2005 CR Material Productivity 11-7-05_Key Points Memo_HTPG Detailed Model vInvestment Case(7)" xfId="144"/>
    <cellStyle name="_2005 Plan - Material Productivity (3rd)" xfId="145"/>
    <cellStyle name="_2005 Plan - Material Productivity (3rd)_CR LA Forecast package" xfId="146"/>
    <cellStyle name="_2005 Plan - Material Productivity (3rd)_Forecast Review Package - F10 V2" xfId="147"/>
    <cellStyle name="_2005 Plan - Material Productivity (3rd)_Standard Forecast Backup" xfId="148"/>
    <cellStyle name="_2005 Q1 CR Material Productivity1" xfId="149"/>
    <cellStyle name="_2005 Q2 CR Commodity Impact" xfId="150"/>
    <cellStyle name="_2005 Q2 CR Commodity Impact_CF, WC 09 - FCST10" xfId="151"/>
    <cellStyle name="_2005 Q2 CR Commodity Impact_CF, WC 09 - FCST10_HTPG Detailed Model v4.23.2010" xfId="152"/>
    <cellStyle name="_2005 Q2 CR Commodity Impact_CF, WC 09 - FCST10_HTPG Detailed Model vInvestment Case(7)" xfId="153"/>
    <cellStyle name="_2005 Q2 CR Commodity Impact_CR LA additionnal slides" xfId="154"/>
    <cellStyle name="_2005 Q2 CR Commodity Impact_CR LA Forecast package" xfId="155"/>
    <cellStyle name="_2005 Q2 CR Commodity Impact_CR LA Forecast package_HTPG Detailed Model v4.23.2010" xfId="156"/>
    <cellStyle name="_2005 Q2 CR Commodity Impact_CR LA Forecast package_HTPG Detailed Model vInvestment Case(7)" xfId="157"/>
    <cellStyle name="_2005 Q2 CR Commodity Impact_Key Points Memo" xfId="158"/>
    <cellStyle name="_2005 Q2 CR Commodity Impact_Key Points Memo_1" xfId="159"/>
    <cellStyle name="_2005 Q2 CR Commodity Impact_Key Points Memo_1_HTPG Detailed Model v4.23.2010" xfId="160"/>
    <cellStyle name="_2005 Q2 CR Commodity Impact_Key Points Memo_1_HTPG Detailed Model vInvestment Case(7)" xfId="161"/>
    <cellStyle name="_2005 Q2 CR Commodity Impact_Key Points Memo_HTPG Detailed Model v4.23.2010" xfId="162"/>
    <cellStyle name="_2005 Q2 CR Commodity Impact_Key Points Memo_HTPG Detailed Model vInvestment Case(7)" xfId="163"/>
    <cellStyle name="_2005 Q2 CR Material Productivity" xfId="164"/>
    <cellStyle name="_2005 Q2 CR Material Productivity_CF, WC 09 - FCST10" xfId="165"/>
    <cellStyle name="_2005 Q2 CR Material Productivity_CF, WC 09 - FCST10_HTPG Detailed Model v4.23.2010" xfId="166"/>
    <cellStyle name="_2005 Q2 CR Material Productivity_CF, WC 09 - FCST10_HTPG Detailed Model vInvestment Case(7)" xfId="167"/>
    <cellStyle name="_2005 Q2 CR Material Productivity_CR LA additionnal slides" xfId="168"/>
    <cellStyle name="_2005 Q2 CR Material Productivity_CR LA Forecast package" xfId="169"/>
    <cellStyle name="_2005 Q2 CR Material Productivity_CR LA Forecast package_HTPG Detailed Model v4.23.2010" xfId="170"/>
    <cellStyle name="_2005 Q2 CR Material Productivity_CR LA Forecast package_HTPG Detailed Model vInvestment Case(7)" xfId="171"/>
    <cellStyle name="_2005 Q2 CR Material Productivity_Key Points Memo" xfId="172"/>
    <cellStyle name="_2005 Q2 CR Material Productivity_Key Points Memo_1" xfId="173"/>
    <cellStyle name="_2005 Q2 CR Material Productivity_Key Points Memo_1_HTPG Detailed Model v4.23.2010" xfId="174"/>
    <cellStyle name="_2005 Q2 CR Material Productivity_Key Points Memo_1_HTPG Detailed Model vInvestment Case(7)" xfId="175"/>
    <cellStyle name="_2005 Q2 CR Material Productivity_Key Points Memo_HTPG Detailed Model v4.23.2010" xfId="176"/>
    <cellStyle name="_2005 Q2 CR Material Productivity_Key Points Memo_HTPG Detailed Model vInvestment Case(7)" xfId="177"/>
    <cellStyle name="_2110458L.xls Chart 1" xfId="178"/>
    <cellStyle name="_2110458L.xls Chart 1_Darryl AII Exhibit Templates CIM APS 12-4" xfId="179"/>
    <cellStyle name="_2120587L.xls Chart 1" xfId="180"/>
    <cellStyle name="_2120587L.xls Chart 1_Darryl AII Exhibit Templates CIM APS 12-4" xfId="181"/>
    <cellStyle name="_2120587L.xls Chart 1-1" xfId="182"/>
    <cellStyle name="_2120587L.xls Chart 1-1_Darryl AII Exhibit Templates CIM APS 12-4" xfId="183"/>
    <cellStyle name="_2120587L.xls Chart 1-2" xfId="184"/>
    <cellStyle name="_2120587L.xls Chart 1-2_Darryl AII Exhibit Templates CIM APS 12-4" xfId="185"/>
    <cellStyle name="_2120587L.xls Chart 1-3" xfId="186"/>
    <cellStyle name="_2120587L.xls Chart 1-3_Darryl AII Exhibit Templates CIM APS 12-4" xfId="187"/>
    <cellStyle name="_2120587L.xls Chart 2" xfId="188"/>
    <cellStyle name="_2120587L.xls Chart 2_Darryl AII Exhibit Templates CIM APS 12-4" xfId="189"/>
    <cellStyle name="_2120587L.xls Chart 2-1" xfId="190"/>
    <cellStyle name="_2120587L.xls Chart 2-1_Darryl AII Exhibit Templates CIM APS 12-4" xfId="191"/>
    <cellStyle name="_214342_2" xfId="192"/>
    <cellStyle name="_284268_1" xfId="193"/>
    <cellStyle name="_3010065L" xfId="194"/>
    <cellStyle name="_3010065L_Darryl AII Exhibit Templates CIM APS 12-4" xfId="195"/>
    <cellStyle name="-_5070311EL_chart3" xfId="196"/>
    <cellStyle name="_Additional Schedules for Plan" xfId="197"/>
    <cellStyle name="_Ass" xfId="198"/>
    <cellStyle name="_BEV - 10-5-05 rev" xfId="199"/>
    <cellStyle name="_Book4" xfId="200"/>
    <cellStyle name="_CBC Operating Model v19" xfId="201"/>
    <cellStyle name="_CHF - 10-5-05" xfId="202"/>
    <cellStyle name="_CIM Charts" xfId="203"/>
    <cellStyle name="_CIM Charts and Graphs" xfId="204"/>
    <cellStyle name="_CR_P-Hi_Dec26" xfId="205"/>
    <cellStyle name="_CR_P-Hi_Dec26_CR_Qualify_protocol_Jan131" xfId="206"/>
    <cellStyle name="_CR_P-Hi_Dec26_CR_Qualify_protocol_Jan131_Key Points Memo" xfId="207"/>
    <cellStyle name="_CR_P-Hi_Dec26_CR_Qualify_protocol_Jan131_Key Points Memo_1" xfId="208"/>
    <cellStyle name="_CR_P-Hi_Dec26_CR_Qualify_protocol_Jan131_Key Points Memo_1_HTPG Detailed Model v4.23.2010" xfId="209"/>
    <cellStyle name="_CR_P-Hi_Dec26_CR_Qualify_protocol_Jan131_Key Points Memo_1_HTPG Detailed Model vInvestment Case(7)" xfId="210"/>
    <cellStyle name="_CR_P-Hi_Dec26_CR_Qualify_protocol_Jan131_Key Points Memo_HTPG Detailed Model v4.23.2010" xfId="211"/>
    <cellStyle name="_CR_P-Hi_Dec26_CR_Qualify_protocol_Jan131_Key Points Memo_HTPG Detailed Model vInvestment Case(7)" xfId="212"/>
    <cellStyle name="_CR_P-Hi_Dec26_Key Points Memo" xfId="213"/>
    <cellStyle name="_CR_P-Hi_Dec26_Key Points Memo_1" xfId="214"/>
    <cellStyle name="_CR_P-Hi_Dec26_Key Points Memo_1_HTPG Detailed Model v4.23.2010" xfId="215"/>
    <cellStyle name="_CR_P-Hi_Dec26_Key Points Memo_1_HTPG Detailed Model vInvestment Case(7)" xfId="216"/>
    <cellStyle name="_CR_P-Hi_Dec26_Key Points Memo_HTPG Detailed Model v4.23.2010" xfId="217"/>
    <cellStyle name="_CR_P-Hi_Dec26_Key Points Memo_HTPG Detailed Model vInvestment Case(7)" xfId="218"/>
    <cellStyle name="_CR_Qualify_protocol_Jan131" xfId="219"/>
    <cellStyle name="_CR_Qualify_protocol_Jan131_Key Points Memo" xfId="220"/>
    <cellStyle name="_CR_Qualify_protocol_Jan131_Key Points Memo_1" xfId="221"/>
    <cellStyle name="_CR_Qualify_protocol_Jan131_Key Points Memo_1_HTPG Detailed Model v4.23.2010" xfId="222"/>
    <cellStyle name="_CR_Qualify_protocol_Jan131_Key Points Memo_1_HTPG Detailed Model vInvestment Case(7)" xfId="223"/>
    <cellStyle name="_CR_Qualify_protocol_Jan131_Key Points Memo_HTPG Detailed Model v4.23.2010" xfId="224"/>
    <cellStyle name="_CR_Qualify_protocol_Jan131_Key Points Memo_HTPG Detailed Model vInvestment Case(7)" xfId="225"/>
    <cellStyle name="_CR_Rotary_Sep23" xfId="226"/>
    <cellStyle name="_CR_Rotary_Sep23_CR_PAC_Dec19" xfId="227"/>
    <cellStyle name="_CR_Rotary_Sep23_CR_PAC_Dec19_CR_Qualify_protocol_Jan131" xfId="228"/>
    <cellStyle name="_CR_Rotary_Sep23_CR_PAC_Dec19_CR_Qualify_protocol_Jan131_Key Points Memo" xfId="229"/>
    <cellStyle name="_CR_Rotary_Sep23_CR_PAC_Dec19_CR_Qualify_protocol_Jan131_Key Points Memo_1" xfId="230"/>
    <cellStyle name="_CR_Rotary_Sep23_CR_PAC_Dec19_CR_Qualify_protocol_Jan131_Key Points Memo_1_HTPG Detailed Model v4.23.2010" xfId="231"/>
    <cellStyle name="_CR_Rotary_Sep23_CR_PAC_Dec19_CR_Qualify_protocol_Jan131_Key Points Memo_1_HTPG Detailed Model vInvestment Case(7)" xfId="232"/>
    <cellStyle name="_CR_Rotary_Sep23_CR_PAC_Dec19_CR_Qualify_protocol_Jan131_Key Points Memo_HTPG Detailed Model v4.23.2010" xfId="233"/>
    <cellStyle name="_CR_Rotary_Sep23_CR_PAC_Dec19_CR_Qualify_protocol_Jan131_Key Points Memo_HTPG Detailed Model vInvestment Case(7)" xfId="234"/>
    <cellStyle name="_CR_Rotary_Sep23_CR_PAC_Dec19_Key Points Memo" xfId="235"/>
    <cellStyle name="_CR_Rotary_Sep23_CR_PAC_Dec19_Key Points Memo_1" xfId="236"/>
    <cellStyle name="_CR_Rotary_Sep23_CR_PAC_Dec19_Key Points Memo_1_HTPG Detailed Model v4.23.2010" xfId="237"/>
    <cellStyle name="_CR_Rotary_Sep23_CR_PAC_Dec19_Key Points Memo_1_HTPG Detailed Model vInvestment Case(7)" xfId="238"/>
    <cellStyle name="_CR_Rotary_Sep23_CR_PAC_Dec19_Key Points Memo_HTPG Detailed Model v4.23.2010" xfId="239"/>
    <cellStyle name="_CR_Rotary_Sep23_CR_PAC_Dec19_Key Points Memo_HTPG Detailed Model vInvestment Case(7)" xfId="240"/>
    <cellStyle name="_CR_Rotary_Sep23_CR_PAC_Dec26" xfId="241"/>
    <cellStyle name="_CR_Rotary_Sep23_CR_PAC_Dec26_CR_Qualify_protocol_Jan131" xfId="242"/>
    <cellStyle name="_CR_Rotary_Sep23_CR_PAC_Dec26_CR_Qualify_protocol_Jan131_Key Points Memo" xfId="243"/>
    <cellStyle name="_CR_Rotary_Sep23_CR_PAC_Dec26_CR_Qualify_protocol_Jan131_Key Points Memo_1" xfId="244"/>
    <cellStyle name="_CR_Rotary_Sep23_CR_PAC_Dec26_CR_Qualify_protocol_Jan131_Key Points Memo_1_HTPG Detailed Model v4.23.2010" xfId="245"/>
    <cellStyle name="_CR_Rotary_Sep23_CR_PAC_Dec26_CR_Qualify_protocol_Jan131_Key Points Memo_1_HTPG Detailed Model vInvestment Case(7)" xfId="246"/>
    <cellStyle name="_CR_Rotary_Sep23_CR_PAC_Dec26_CR_Qualify_protocol_Jan131_Key Points Memo_HTPG Detailed Model v4.23.2010" xfId="247"/>
    <cellStyle name="_CR_Rotary_Sep23_CR_PAC_Dec26_CR_Qualify_protocol_Jan131_Key Points Memo_HTPG Detailed Model vInvestment Case(7)" xfId="248"/>
    <cellStyle name="_CR_Rotary_Sep23_CR_PAC_Dec26_Key Points Memo" xfId="249"/>
    <cellStyle name="_CR_Rotary_Sep23_CR_PAC_Dec26_Key Points Memo_1" xfId="250"/>
    <cellStyle name="_CR_Rotary_Sep23_CR_PAC_Dec26_Key Points Memo_1_HTPG Detailed Model v4.23.2010" xfId="251"/>
    <cellStyle name="_CR_Rotary_Sep23_CR_PAC_Dec26_Key Points Memo_1_HTPG Detailed Model vInvestment Case(7)" xfId="252"/>
    <cellStyle name="_CR_Rotary_Sep23_CR_PAC_Dec26_Key Points Memo_HTPG Detailed Model v4.23.2010" xfId="253"/>
    <cellStyle name="_CR_Rotary_Sep23_CR_PAC_Dec26_Key Points Memo_HTPG Detailed Model vInvestment Case(7)" xfId="254"/>
    <cellStyle name="_CR_Rotary_Sep23_CR_PAC_Dec31" xfId="255"/>
    <cellStyle name="_CR_Rotary_Sep23_CR_PAC_Dec31_CR_Qualify_protocol_Jan131" xfId="256"/>
    <cellStyle name="_CR_Rotary_Sep23_CR_PAC_Dec31_CR_Qualify_protocol_Jan131_Key Points Memo" xfId="257"/>
    <cellStyle name="_CR_Rotary_Sep23_CR_PAC_Dec31_CR_Qualify_protocol_Jan131_Key Points Memo_1" xfId="258"/>
    <cellStyle name="_CR_Rotary_Sep23_CR_PAC_Dec31_CR_Qualify_protocol_Jan131_Key Points Memo_1_HTPG Detailed Model v4.23.2010" xfId="259"/>
    <cellStyle name="_CR_Rotary_Sep23_CR_PAC_Dec31_CR_Qualify_protocol_Jan131_Key Points Memo_1_HTPG Detailed Model vInvestment Case(7)" xfId="260"/>
    <cellStyle name="_CR_Rotary_Sep23_CR_PAC_Dec31_CR_Qualify_protocol_Jan131_Key Points Memo_HTPG Detailed Model v4.23.2010" xfId="261"/>
    <cellStyle name="_CR_Rotary_Sep23_CR_PAC_Dec31_CR_Qualify_protocol_Jan131_Key Points Memo_HTPG Detailed Model vInvestment Case(7)" xfId="262"/>
    <cellStyle name="_CR_Rotary_Sep23_CR_PAC_Dec31_Key Points Memo" xfId="263"/>
    <cellStyle name="_CR_Rotary_Sep23_CR_PAC_Dec31_Key Points Memo_1" xfId="264"/>
    <cellStyle name="_CR_Rotary_Sep23_CR_PAC_Dec31_Key Points Memo_1_HTPG Detailed Model v4.23.2010" xfId="265"/>
    <cellStyle name="_CR_Rotary_Sep23_CR_PAC_Dec31_Key Points Memo_1_HTPG Detailed Model vInvestment Case(7)" xfId="266"/>
    <cellStyle name="_CR_Rotary_Sep23_CR_PAC_Dec31_Key Points Memo_HTPG Detailed Model v4.23.2010" xfId="267"/>
    <cellStyle name="_CR_Rotary_Sep23_CR_PAC_Dec31_Key Points Memo_HTPG Detailed Model vInvestment Case(7)" xfId="268"/>
    <cellStyle name="_CR_Rotary_Sep23_CR_P-Hi_Dec31" xfId="269"/>
    <cellStyle name="_CR_Rotary_Sep23_CR_P-Hi_Dec31_CR_Qualify_protocol_Jan131" xfId="270"/>
    <cellStyle name="_CR_Rotary_Sep23_CR_P-Hi_Dec31_CR_Qualify_protocol_Jan131_Key Points Memo" xfId="271"/>
    <cellStyle name="_CR_Rotary_Sep23_CR_P-Hi_Dec31_CR_Qualify_protocol_Jan131_Key Points Memo_1" xfId="272"/>
    <cellStyle name="_CR_Rotary_Sep23_CR_P-Hi_Dec31_CR_Qualify_protocol_Jan131_Key Points Memo_1_HTPG Detailed Model v4.23.2010" xfId="273"/>
    <cellStyle name="_CR_Rotary_Sep23_CR_P-Hi_Dec31_CR_Qualify_protocol_Jan131_Key Points Memo_1_HTPG Detailed Model vInvestment Case(7)" xfId="274"/>
    <cellStyle name="_CR_Rotary_Sep23_CR_P-Hi_Dec31_CR_Qualify_protocol_Jan131_Key Points Memo_HTPG Detailed Model v4.23.2010" xfId="275"/>
    <cellStyle name="_CR_Rotary_Sep23_CR_P-Hi_Dec31_CR_Qualify_protocol_Jan131_Key Points Memo_HTPG Detailed Model vInvestment Case(7)" xfId="276"/>
    <cellStyle name="_CR_Rotary_Sep23_CR_P-Hi_Dec31_Key Points Memo" xfId="277"/>
    <cellStyle name="_CR_Rotary_Sep23_CR_P-Hi_Dec31_Key Points Memo_1" xfId="278"/>
    <cellStyle name="_CR_Rotary_Sep23_CR_P-Hi_Dec31_Key Points Memo_1_HTPG Detailed Model v4.23.2010" xfId="279"/>
    <cellStyle name="_CR_Rotary_Sep23_CR_P-Hi_Dec31_Key Points Memo_1_HTPG Detailed Model vInvestment Case(7)" xfId="280"/>
    <cellStyle name="_CR_Rotary_Sep23_CR_P-Hi_Dec31_Key Points Memo_HTPG Detailed Model v4.23.2010" xfId="281"/>
    <cellStyle name="_CR_Rotary_Sep23_CR_P-Hi_Dec31_Key Points Memo_HTPG Detailed Model vInvestment Case(7)" xfId="282"/>
    <cellStyle name="_CR_Rotary_Sep23_Key Points Memo" xfId="283"/>
    <cellStyle name="_CR_Rotary_Sep23_Key Points Memo_1" xfId="284"/>
    <cellStyle name="_CR_Rotary_Sep23_Key Points Memo_1_HTPG Detailed Model v4.23.2010" xfId="285"/>
    <cellStyle name="_CR_Rotary_Sep23_Key Points Memo_1_HTPG Detailed Model vInvestment Case(7)" xfId="286"/>
    <cellStyle name="_CR_Rotary_Sep23_Key Points Memo_HTPG Detailed Model v4.23.2010" xfId="287"/>
    <cellStyle name="_CR_Rotary_Sep23_Key Points Memo_HTPG Detailed Model vInvestment Case(7)" xfId="288"/>
    <cellStyle name="_Currency_gs_scur_internal " xfId="289"/>
    <cellStyle name="_Data" xfId="290"/>
    <cellStyle name="_Debt" xfId="291"/>
    <cellStyle name="_Delta Business Tab Exhibits" xfId="292"/>
    <cellStyle name="_Detailed Financial Model - Nov 19" xfId="293"/>
    <cellStyle name="_Detailed Financial Model - Nov 19 (G and M Assets Only)" xfId="294"/>
    <cellStyle name="_Dividendos 2009" xfId="295"/>
    <cellStyle name="_EMEA-Material productivity-2005Plan-VF1" xfId="296"/>
    <cellStyle name="_gen0646AL" xfId="297"/>
    <cellStyle name="_gen0646AL_Darryl AII Exhibit Templates CIM APS 12-4" xfId="298"/>
    <cellStyle name="-_Graphics_pluto1" xfId="299"/>
    <cellStyle name="_Growth Exhibits.rogers" xfId="300"/>
    <cellStyle name="_Growth Exhibits.rogers_1" xfId="301"/>
    <cellStyle name="_Highlight" xfId="302"/>
    <cellStyle name="_Historicals" xfId="303"/>
    <cellStyle name="_Historicals_NEW Oneida v54 (6.14.11)" xfId="304"/>
    <cellStyle name="_HTP_Scotts - 10-5-05 rev" xfId="305"/>
    <cellStyle name="_HTP_Yuma - 10-5-05 rev" xfId="306"/>
    <cellStyle name="_IBF Asset Model Summary Page Template 060118" xfId="307"/>
    <cellStyle name="_IBF Asset Model Summary Page Template 060118_NEW Oneida v54 (6.14.11)" xfId="308"/>
    <cellStyle name="_ICS - 10-5-05" xfId="309"/>
    <cellStyle name="_Industry Support" xfId="310"/>
    <cellStyle name="_Indy_05AB1" xfId="311"/>
    <cellStyle name="_Investment Considerations" xfId="312"/>
    <cellStyle name="_x0004__Key Points Memo" xfId="313"/>
    <cellStyle name="_x0004__Key Points Memo_1" xfId="314"/>
    <cellStyle name="_x0004__Key Points Memo_1_HTPG Detailed Model v4.23.2010" xfId="315"/>
    <cellStyle name="_x0004__Key Points Memo_1_HTPG Detailed Model vInvestment Case(7)" xfId="316"/>
    <cellStyle name="_x0004__Key Points Memo_HTPG Detailed Model v4.23.2010" xfId="317"/>
    <cellStyle name="_x0004__Key Points Memo_HTPG Detailed Model vInvestment Case(7)" xfId="318"/>
    <cellStyle name="_LIBOR" xfId="319"/>
    <cellStyle name="_Marco Model - 26 May 2006" xfId="320"/>
    <cellStyle name="_Marco Model - 26 May 2006_NEW Oneida v54 (6.14.11)" xfId="321"/>
    <cellStyle name="_MARGEM POR ITEM NOV09" xfId="322"/>
    <cellStyle name="_Material productivity - 2005 Plan (2nd)" xfId="323"/>
    <cellStyle name="_Material Productivity 05 Plan V2" xfId="324"/>
    <cellStyle name="_Material Productivity Fcst Template" xfId="325"/>
    <cellStyle name="_Material Productivity Fcst Template14-8-05reva" xfId="326"/>
    <cellStyle name="_Material productivity Template - 2005 Plan CMX (15Oct04)" xfId="327"/>
    <cellStyle name="_Material Savings" xfId="328"/>
    <cellStyle name="_Metals Impact Template" xfId="329"/>
    <cellStyle name="_Metals Impact Template_Key Points Memo" xfId="330"/>
    <cellStyle name="_Metals Impact Template_Key Points Memo_1" xfId="331"/>
    <cellStyle name="_Metals Impact Template_Key Points Memo_1_HTPG Detailed Model v4.23.2010" xfId="332"/>
    <cellStyle name="_Metals Impact Template_Key Points Memo_1_HTPG Detailed Model vInvestment Case(7)" xfId="333"/>
    <cellStyle name="_Metals Impact Template_Key Points Memo_HTPG Detailed Model v4.23.2010" xfId="334"/>
    <cellStyle name="_Metals Impact Template_Key Points Memo_HTPG Detailed Model vInvestment Case(7)" xfId="335"/>
    <cellStyle name="_Metals Impact-EMEATier1 Tier2 rev 2" xfId="336"/>
    <cellStyle name="_Metals Impact-EMEATier1 Tier2 rev 2_Key Points Memo" xfId="337"/>
    <cellStyle name="_Metals Impact-EMEATier1 Tier2 rev 2_Key Points Memo_1" xfId="338"/>
    <cellStyle name="_Metals Impact-EMEATier1 Tier2 rev 2_Key Points Memo_1_HTPG Detailed Model v4.23.2010" xfId="339"/>
    <cellStyle name="_Metals Impact-EMEATier1 Tier2 rev 2_Key Points Memo_1_HTPG Detailed Model vInvestment Case(7)" xfId="340"/>
    <cellStyle name="_Metals Impact-EMEATier1 Tier2 rev 2_Key Points Memo_HTPG Detailed Model v4.23.2010" xfId="341"/>
    <cellStyle name="_Metals Impact-EMEATier1 Tier2 rev 2_Key Points Memo_HTPG Detailed Model vInvestment Case(7)" xfId="342"/>
    <cellStyle name="_MPP Q1 05a" xfId="343"/>
    <cellStyle name="_Multiple_gs_scur_internal " xfId="344"/>
    <cellStyle name="_MultipleSpace_gs_scur_internal " xfId="345"/>
    <cellStyle name="_NAR Consolidated Material Productivity Sch A  B C - Apr 05" xfId="346"/>
    <cellStyle name="_x0013__NEW Oneida v54 (6.14.11)" xfId="347"/>
    <cellStyle name="_Ohmstede CIM Exhibits - Investment &amp; Growth" xfId="348"/>
    <cellStyle name="_Ohmstede Mgmt Pres Exhibits - More Executive" xfId="349"/>
    <cellStyle name="_Ohmstede Mgmt Pres Exhibits - More Executive_1" xfId="350"/>
    <cellStyle name="-_Operating Model (1.21.05)" xfId="351"/>
    <cellStyle name="_P10 Review Package" xfId="352"/>
    <cellStyle name="_P11 Review Package_hardcode" xfId="353"/>
    <cellStyle name="_P4 Fcst Review Package" xfId="354"/>
    <cellStyle name="_P8 Review Package" xfId="355"/>
    <cellStyle name="_Percent_gs_scur_internal " xfId="356"/>
    <cellStyle name="_PercentSpace_gs_scur_internal " xfId="357"/>
    <cellStyle name="_Plan1" xfId="358"/>
    <cellStyle name="-_Pluto model(v8.06.05b)" xfId="359"/>
    <cellStyle name="-_Pluto model(v8.30.05)" xfId="360"/>
    <cellStyle name="_Positioning Backup" xfId="361"/>
    <cellStyle name="_Positioning Support" xfId="362"/>
    <cellStyle name="_Q_Accounts" xfId="363"/>
    <cellStyle name="_Q1 Service Roadmap 02_03_05" xfId="364"/>
    <cellStyle name="_Q1 Service Roadmap 02_03_05_Additional Schedules for Plan China" xfId="365"/>
    <cellStyle name="_Q1 Service Roadmap 02_03_05_HTPG Detailed Model v4.23.2010" xfId="366"/>
    <cellStyle name="_Q1 Service Roadmap 02_03_05_HTPG Detailed Model vInvestment Case(7)" xfId="367"/>
    <cellStyle name="_Q1 Service Roadmap 02_03_05_Pricing" xfId="368"/>
    <cellStyle name="_Q1 Service Roadmap 03_06_06" xfId="369"/>
    <cellStyle name="_Q1 Service Roadmap 03_06_06_Additional Schedules for Plan China" xfId="370"/>
    <cellStyle name="_Q1 Service Roadmap 03_06_06_HTPG Detailed Model v4.23.2010" xfId="371"/>
    <cellStyle name="_Q1 Service Roadmap 03_06_06_HTPG Detailed Model vInvestment Case(7)" xfId="372"/>
    <cellStyle name="_Q1 Service Roadmap 03_06_06_Pricing" xfId="373"/>
    <cellStyle name="_Q105 Material productivity" xfId="374"/>
    <cellStyle name="_Q105 Material productivity_Key Points Memo" xfId="375"/>
    <cellStyle name="_Q105 Material productivity_Key Points Memo_1" xfId="376"/>
    <cellStyle name="_Q105 Material productivity_Key Points Memo_1_HTPG Detailed Model v4.23.2010" xfId="377"/>
    <cellStyle name="_Q105 Material productivity_Key Points Memo_1_HTPG Detailed Model vInvestment Case(7)" xfId="378"/>
    <cellStyle name="_Q105 Material productivity_Key Points Memo_HTPG Detailed Model v4.23.2010" xfId="379"/>
    <cellStyle name="_Q105 Material productivity_Key Points Memo_HTPG Detailed Model vInvestment Case(7)" xfId="380"/>
    <cellStyle name="_Rental and Attrition Data" xfId="381"/>
    <cellStyle name="_Rental and Attrition Data_NEW Oneida v54 (6.14.11)" xfId="382"/>
    <cellStyle name="_Revenue by Program 2-7-07" xfId="383"/>
    <cellStyle name="_Review Package P6F_0606" xfId="384"/>
    <cellStyle name="-_sample charts only" xfId="385"/>
    <cellStyle name="_Schedule A" xfId="386"/>
    <cellStyle name="_Schedule A_2005 Q2 CR Commodity Impact" xfId="387"/>
    <cellStyle name="_Schedule A_2005 Q2 CR Material Productivity" xfId="388"/>
    <cellStyle name="_Schedule A_2006 July Niles (2)" xfId="389"/>
    <cellStyle name="_Schedule A_2006 July Niles (2)_Key Points Memo" xfId="390"/>
    <cellStyle name="_Schedule A_2006 July Niles (2)_Key Points Memo_1" xfId="391"/>
    <cellStyle name="_Schedule A_2006 July Niles (2)_Key Points Memo_1_HTPG Detailed Model v4.23.2010" xfId="392"/>
    <cellStyle name="_Schedule A_2006 July Niles (2)_Key Points Memo_1_HTPG Detailed Model vInvestment Case(7)" xfId="393"/>
    <cellStyle name="_Schedule A_2006 July Niles (2)_Key Points Memo_HTPG Detailed Model v4.23.2010" xfId="394"/>
    <cellStyle name="_Schedule A_2006 July Niles (2)_Key Points Memo_HTPG Detailed Model vInvestment Case(7)" xfId="395"/>
    <cellStyle name="_Schedule A_Schedule B" xfId="396"/>
    <cellStyle name="_Schedule A_Schedule B_1" xfId="397"/>
    <cellStyle name="_Schedule A_Schedule B_1_Key Points Memo" xfId="398"/>
    <cellStyle name="_Schedule A_Schedule B_1_Key Points Memo_1" xfId="399"/>
    <cellStyle name="_Schedule A_Schedule B_1_Key Points Memo_1_HTPG Detailed Model v4.23.2010" xfId="400"/>
    <cellStyle name="_Schedule A_Schedule B_1_Key Points Memo_1_HTPG Detailed Model vInvestment Case(7)" xfId="401"/>
    <cellStyle name="_Schedule A_Schedule B_1_Key Points Memo_HTPG Detailed Model v4.23.2010" xfId="402"/>
    <cellStyle name="_Schedule A_Schedule B_1_Key Points Memo_HTPG Detailed Model vInvestment Case(7)" xfId="403"/>
    <cellStyle name="_Schedule A_TAY - 10-5-05 rev" xfId="404"/>
    <cellStyle name="_Schedule A_TAY - 10-5-05 rev_Key Points Memo" xfId="405"/>
    <cellStyle name="_Schedule A_TAY - 10-5-05 rev_Key Points Memo_1" xfId="406"/>
    <cellStyle name="_Schedule A_TAY - 10-5-05 rev_Key Points Memo_1_HTPG Detailed Model v4.23.2010" xfId="407"/>
    <cellStyle name="_Schedule A_TAY - 10-5-05 rev_Key Points Memo_1_HTPG Detailed Model vInvestment Case(7)" xfId="408"/>
    <cellStyle name="_Schedule A_TAY - 10-5-05 rev_Key Points Memo_HTPG Detailed Model v4.23.2010" xfId="409"/>
    <cellStyle name="_Schedule A_TAY - 10-5-05 rev_Key Points Memo_HTPG Detailed Model vInvestment Case(7)" xfId="410"/>
    <cellStyle name="_Schedule A_TAY - 7-25-05" xfId="411"/>
    <cellStyle name="_Schedule A_TAY - 7-25-05_Key Points Memo" xfId="412"/>
    <cellStyle name="_Schedule A_TAY - 7-25-05_Key Points Memo_1" xfId="413"/>
    <cellStyle name="_Schedule A_TAY - 7-25-05_Key Points Memo_1_HTPG Detailed Model v4.23.2010" xfId="414"/>
    <cellStyle name="_Schedule A_TAY - 7-25-05_Key Points Memo_1_HTPG Detailed Model vInvestment Case(7)" xfId="415"/>
    <cellStyle name="_Schedule A_TAY - 7-25-05_Key Points Memo_HTPG Detailed Model v4.23.2010" xfId="416"/>
    <cellStyle name="_Schedule A_TAY - 7-25-05_Key Points Memo_HTPG Detailed Model vInvestment Case(7)" xfId="417"/>
    <cellStyle name="_Schedule A_TAY-Material Savings" xfId="418"/>
    <cellStyle name="_Schedule B" xfId="419"/>
    <cellStyle name="_Schedule B_1" xfId="420"/>
    <cellStyle name="_Schedule B_1_Key Points Memo" xfId="421"/>
    <cellStyle name="_Schedule B_1_Key Points Memo_1" xfId="422"/>
    <cellStyle name="_Schedule B_1_Key Points Memo_1_HTPG Detailed Model v4.23.2010" xfId="423"/>
    <cellStyle name="_Schedule B_1_Key Points Memo_1_HTPG Detailed Model vInvestment Case(7)" xfId="424"/>
    <cellStyle name="_Schedule B_1_Key Points Memo_HTPG Detailed Model v4.23.2010" xfId="425"/>
    <cellStyle name="_Schedule B_1_Key Points Memo_HTPG Detailed Model vInvestment Case(7)" xfId="426"/>
    <cellStyle name="_Scottsboro Consolidated 2_22_09" xfId="427"/>
    <cellStyle name="_SCT 2007 plan V7" xfId="428"/>
    <cellStyle name="_Security Systems" xfId="429"/>
    <cellStyle name="_Smarte Carte Model - 7 Feb 2006 (final audit)" xfId="430"/>
    <cellStyle name="_Smarte Carte Model - 7 Feb 2006 (final audit)_NEW Oneida v54 (6.14.11)" xfId="431"/>
    <cellStyle name="_Table" xfId="432"/>
    <cellStyle name="_TableHead" xfId="433"/>
    <cellStyle name="_TableRowHead" xfId="434"/>
    <cellStyle name="_TAY - 10-5-05 rev" xfId="435"/>
    <cellStyle name="_TAY-Material Savings" xfId="436"/>
    <cellStyle name="_TAY-Material Savings_Key Points Memo" xfId="437"/>
    <cellStyle name="_TAY-Material Savings_Key Points Memo_1" xfId="438"/>
    <cellStyle name="_TAY-Material Savings_Key Points Memo_1_HTPG Detailed Model v4.23.2010" xfId="439"/>
    <cellStyle name="_TAY-Material Savings_Key Points Memo_1_HTPG Detailed Model vInvestment Case(7)" xfId="440"/>
    <cellStyle name="_TAY-Material Savings_Key Points Memo_HTPG Detailed Model v4.23.2010" xfId="441"/>
    <cellStyle name="_TAY-Material Savings_Key Points Memo_HTPG Detailed Model vInvestment Case(7)" xfId="442"/>
    <cellStyle name="_TYL_CMX - 11-4-05" xfId="443"/>
    <cellStyle name="_TYL_Niles - 10-5-05 rev" xfId="444"/>
    <cellStyle name="_TYL_Waxie - 10-5-05 rev2" xfId="445"/>
    <cellStyle name="_UFS - CIM Charts" xfId="446"/>
    <cellStyle name="_Volume by Program 2-7-07" xfId="447"/>
    <cellStyle name="_WBL - 10-5-05 rev" xfId="448"/>
    <cellStyle name="_WRD - 10-5-05" xfId="449"/>
    <cellStyle name="_WS Pelican CIM Graphs" xfId="450"/>
    <cellStyle name="_WW Williams CIM Graphs" xfId="451"/>
    <cellStyle name="_wy-campbell-platform file-11-11-06-strutsmts" xfId="452"/>
    <cellStyle name="_wy-campbell-platform file-12-13-06-pwrtrain-only" xfId="453"/>
    <cellStyle name="_Yuma-Sboro Combo incremental DL" xfId="454"/>
    <cellStyle name="_Yuma-Sboro Combo look P&amp;L impact 021709" xfId="455"/>
    <cellStyle name="{Comma [0]}" xfId="456"/>
    <cellStyle name="{Comma}" xfId="457"/>
    <cellStyle name="{Date}" xfId="458"/>
    <cellStyle name="{Month}" xfId="459"/>
    <cellStyle name="{Percent}" xfId="460"/>
    <cellStyle name="{Thousand [0]}" xfId="461"/>
    <cellStyle name="{Thousand}" xfId="462"/>
    <cellStyle name="{Z'0000(1 dec)}" xfId="463"/>
    <cellStyle name="{Z'0000(4 dec)}" xfId="464"/>
    <cellStyle name="~Product" xfId="465"/>
    <cellStyle name="£ BP" xfId="466"/>
    <cellStyle name="£ BP 2" xfId="467"/>
    <cellStyle name="£ BP 2 2" xfId="468"/>
    <cellStyle name="£ BP 2 3" xfId="469"/>
    <cellStyle name="£ BP 2 4" xfId="470"/>
    <cellStyle name="£ BP 2 5" xfId="471"/>
    <cellStyle name="£ BP 2 6" xfId="472"/>
    <cellStyle name="£ BP 2 7" xfId="473"/>
    <cellStyle name="¤d¤À¦ì [0]" xfId="474"/>
    <cellStyle name="¥ JY" xfId="475"/>
    <cellStyle name="¥ JY 2" xfId="476"/>
    <cellStyle name="¥ JY 2 2" xfId="477"/>
    <cellStyle name="¥ JY 2 3" xfId="478"/>
    <cellStyle name="¥ JY 2 4" xfId="479"/>
    <cellStyle name="¥ JY 2 5" xfId="480"/>
    <cellStyle name="¥ JY 2 6" xfId="481"/>
    <cellStyle name="¥ JY 2 7" xfId="482"/>
    <cellStyle name="¥Vn¥VC¥Vp[¥V¥A¥V¡°¥VN" xfId="483"/>
    <cellStyle name="+" xfId="484"/>
    <cellStyle name="+ 2" xfId="485"/>
    <cellStyle name="+ 3" xfId="486"/>
    <cellStyle name="=C:\WINNT\SYSTEM32\COMMAND.COM" xfId="487"/>
    <cellStyle name="=C:\WINNT35\SYSTEM32\COMMAND.COM" xfId="488"/>
    <cellStyle name="=D:\WINNT\SYSTEM32\COMMAND.COM" xfId="489"/>
    <cellStyle name="¶W³sµ²" xfId="490"/>
    <cellStyle name="•\Ž¦Ï‚Ý‚ÌƒnƒCƒp[ƒŠƒ“ƒN" xfId="491"/>
    <cellStyle name="•W?_DEVSCH" xfId="492"/>
    <cellStyle name="•W€_DEVSCH" xfId="493"/>
    <cellStyle name="•W_GE 3 MINIMUM" xfId="494"/>
    <cellStyle name="\¦ÏÝÌnCp[N" xfId="495"/>
    <cellStyle name="nCp[N" xfId="496"/>
    <cellStyle name="0" xfId="497"/>
    <cellStyle name="0 2" xfId="498"/>
    <cellStyle name="0 3" xfId="499"/>
    <cellStyle name="0 4" xfId="500"/>
    <cellStyle name="0 5" xfId="501"/>
    <cellStyle name="0 6" xfId="502"/>
    <cellStyle name="0 7" xfId="503"/>
    <cellStyle name="0%" xfId="504"/>
    <cellStyle name="0,0_x000d__x000a_NA_x000d__x000a_" xfId="505"/>
    <cellStyle name="0.0" xfId="506"/>
    <cellStyle name="0.0%" xfId="507"/>
    <cellStyle name="0.0_%_);(0.0)_%" xfId="508"/>
    <cellStyle name="0.00" xfId="509"/>
    <cellStyle name="0.00%" xfId="510"/>
    <cellStyle name="0_Atlantic Financial Model - CIM v2 (3)" xfId="511"/>
    <cellStyle name="0_Growth Exhibits.rogers" xfId="512"/>
    <cellStyle name="0_Ohmstede CIM Exhibits - Investment &amp; Growth" xfId="513"/>
    <cellStyle name="000" xfId="514"/>
    <cellStyle name="01" xfId="515"/>
    <cellStyle name="01 2" xfId="516"/>
    <cellStyle name="06" xfId="517"/>
    <cellStyle name="06 F" xfId="518"/>
    <cellStyle name="07" xfId="519"/>
    <cellStyle name="07 F" xfId="520"/>
    <cellStyle name="08" xfId="521"/>
    <cellStyle name="08 2" xfId="522"/>
    <cellStyle name="08 F" xfId="523"/>
    <cellStyle name="08 FK" xfId="524"/>
    <cellStyle name="08 K" xfId="525"/>
    <cellStyle name="09" xfId="526"/>
    <cellStyle name="09 F" xfId="527"/>
    <cellStyle name="09 FK" xfId="528"/>
    <cellStyle name="09 FS" xfId="529"/>
    <cellStyle name="09 FU" xfId="530"/>
    <cellStyle name="0IsBlank" xfId="531"/>
    <cellStyle name="1" xfId="532"/>
    <cellStyle name="-1" xfId="533"/>
    <cellStyle name="-1 2" xfId="534"/>
    <cellStyle name="-1 3" xfId="535"/>
    <cellStyle name="1,comma" xfId="536"/>
    <cellStyle name="1,comma 2" xfId="537"/>
    <cellStyle name="1.000/(1,000)" xfId="538"/>
    <cellStyle name="1_Darryl AII Exhibit Templates CIM APS 12-4" xfId="539"/>
    <cellStyle name="10" xfId="540"/>
    <cellStyle name="10 F" xfId="541"/>
    <cellStyle name="10 FK" xfId="542"/>
    <cellStyle name="10 FU" xfId="543"/>
    <cellStyle name="1000/- %" xfId="544"/>
    <cellStyle name="1000/- % 2" xfId="545"/>
    <cellStyle name="1000s (0)" xfId="546"/>
    <cellStyle name="10pt Gen bold" xfId="547"/>
    <cellStyle name="10pt Geneva" xfId="548"/>
    <cellStyle name="10Q" xfId="549"/>
    <cellStyle name="11" xfId="550"/>
    <cellStyle name="11 F" xfId="551"/>
    <cellStyle name="11 FK" xfId="552"/>
    <cellStyle name="11 FU" xfId="553"/>
    <cellStyle name="12" xfId="554"/>
    <cellStyle name="12 F" xfId="555"/>
    <cellStyle name="12 FK" xfId="556"/>
    <cellStyle name="12 FU" xfId="557"/>
    <cellStyle name="14" xfId="558"/>
    <cellStyle name="14 F" xfId="559"/>
    <cellStyle name="14 FK" xfId="560"/>
    <cellStyle name="14 FU" xfId="561"/>
    <cellStyle name="16 F" xfId="562"/>
    <cellStyle name="16 FK" xfId="563"/>
    <cellStyle name="16 FU" xfId="564"/>
    <cellStyle name="18" xfId="565"/>
    <cellStyle name="18 F" xfId="566"/>
    <cellStyle name="18 FK" xfId="567"/>
    <cellStyle name="18 FU" xfId="568"/>
    <cellStyle name="1998" xfId="569"/>
    <cellStyle name="1Decimal" xfId="570"/>
    <cellStyle name="1dp" xfId="571"/>
    <cellStyle name="1p" xfId="572"/>
    <cellStyle name="2" xfId="573"/>
    <cellStyle name="2 Decimal Places" xfId="574"/>
    <cellStyle name="20% - Accent1 10" xfId="575"/>
    <cellStyle name="20% - Accent1 11" xfId="576"/>
    <cellStyle name="20% - Accent1 12" xfId="577"/>
    <cellStyle name="20% - Accent1 13" xfId="578"/>
    <cellStyle name="20% - Accent1 14" xfId="579"/>
    <cellStyle name="20% - Accent1 15" xfId="580"/>
    <cellStyle name="20% - Accent1 16" xfId="581"/>
    <cellStyle name="20% - Accent1 17" xfId="582"/>
    <cellStyle name="20% - Accent1 18" xfId="583"/>
    <cellStyle name="20% - Accent1 19" xfId="584"/>
    <cellStyle name="20% - Accent1 2" xfId="585"/>
    <cellStyle name="20% - Accent1 2 2" xfId="586"/>
    <cellStyle name="20% - Accent1 2 2 2" xfId="587"/>
    <cellStyle name="20% - Accent1 2 2_Budget" xfId="588"/>
    <cellStyle name="20% - Accent1 2 3" xfId="589"/>
    <cellStyle name="20% - Accent1 2 3 2" xfId="590"/>
    <cellStyle name="20% - Accent1 2 3_Budget" xfId="591"/>
    <cellStyle name="20% - Accent1 2 4" xfId="592"/>
    <cellStyle name="20% - Accent1 2 5" xfId="593"/>
    <cellStyle name="20% - Accent1 2_AR Analysis" xfId="594"/>
    <cellStyle name="20% - Accent1 20" xfId="595"/>
    <cellStyle name="20% - Accent1 21" xfId="596"/>
    <cellStyle name="20% - Accent1 22" xfId="597"/>
    <cellStyle name="20% - Accent1 23" xfId="598"/>
    <cellStyle name="20% - Accent1 24" xfId="599"/>
    <cellStyle name="20% - Accent1 25" xfId="600"/>
    <cellStyle name="20% - Accent1 26" xfId="601"/>
    <cellStyle name="20% - Accent1 3" xfId="602"/>
    <cellStyle name="20% - Accent1 3 2" xfId="603"/>
    <cellStyle name="20% - Accent1 3_Budget" xfId="604"/>
    <cellStyle name="20% - Accent1 4" xfId="605"/>
    <cellStyle name="20% - Accent1 4 2" xfId="606"/>
    <cellStyle name="20% - Accent1 4_Budget" xfId="607"/>
    <cellStyle name="20% - Accent1 5" xfId="608"/>
    <cellStyle name="20% - Accent1 5 2" xfId="609"/>
    <cellStyle name="20% - Accent1 5_Budget" xfId="610"/>
    <cellStyle name="20% - Accent1 6" xfId="611"/>
    <cellStyle name="20% - Accent1 6 2" xfId="612"/>
    <cellStyle name="20% - Accent1 6_Budget" xfId="613"/>
    <cellStyle name="20% - Accent1 7" xfId="614"/>
    <cellStyle name="20% - Accent1 8" xfId="615"/>
    <cellStyle name="20% - Accent1 9" xfId="616"/>
    <cellStyle name="20% - Accent2 10" xfId="617"/>
    <cellStyle name="20% - Accent2 11" xfId="618"/>
    <cellStyle name="20% - Accent2 12" xfId="619"/>
    <cellStyle name="20% - Accent2 13" xfId="620"/>
    <cellStyle name="20% - Accent2 14" xfId="621"/>
    <cellStyle name="20% - Accent2 15" xfId="622"/>
    <cellStyle name="20% - Accent2 16" xfId="623"/>
    <cellStyle name="20% - Accent2 17" xfId="624"/>
    <cellStyle name="20% - Accent2 18" xfId="625"/>
    <cellStyle name="20% - Accent2 19" xfId="626"/>
    <cellStyle name="20% - Accent2 2" xfId="627"/>
    <cellStyle name="20% - Accent2 2 2" xfId="628"/>
    <cellStyle name="20% - Accent2 2 2 2" xfId="629"/>
    <cellStyle name="20% - Accent2 2 2_Budget" xfId="630"/>
    <cellStyle name="20% - Accent2 2 3" xfId="631"/>
    <cellStyle name="20% - Accent2 2 3 2" xfId="632"/>
    <cellStyle name="20% - Accent2 2 3_Budget" xfId="633"/>
    <cellStyle name="20% - Accent2 2 4" xfId="634"/>
    <cellStyle name="20% - Accent2 2 5" xfId="635"/>
    <cellStyle name="20% - Accent2 2_AR Analysis" xfId="636"/>
    <cellStyle name="20% - Accent2 20" xfId="637"/>
    <cellStyle name="20% - Accent2 21" xfId="638"/>
    <cellStyle name="20% - Accent2 22" xfId="639"/>
    <cellStyle name="20% - Accent2 23" xfId="640"/>
    <cellStyle name="20% - Accent2 24" xfId="641"/>
    <cellStyle name="20% - Accent2 25" xfId="642"/>
    <cellStyle name="20% - Accent2 26" xfId="643"/>
    <cellStyle name="20% - Accent2 3" xfId="644"/>
    <cellStyle name="20% - Accent2 3 2" xfId="645"/>
    <cellStyle name="20% - Accent2 3_Budget" xfId="646"/>
    <cellStyle name="20% - Accent2 4" xfId="647"/>
    <cellStyle name="20% - Accent2 4 2" xfId="648"/>
    <cellStyle name="20% - Accent2 4_Budget" xfId="649"/>
    <cellStyle name="20% - Accent2 5" xfId="650"/>
    <cellStyle name="20% - Accent2 5 2" xfId="651"/>
    <cellStyle name="20% - Accent2 5_Budget" xfId="652"/>
    <cellStyle name="20% - Accent2 6" xfId="653"/>
    <cellStyle name="20% - Accent2 6 2" xfId="654"/>
    <cellStyle name="20% - Accent2 6_Budget" xfId="655"/>
    <cellStyle name="20% - Accent2 7" xfId="656"/>
    <cellStyle name="20% - Accent2 8" xfId="657"/>
    <cellStyle name="20% - Accent2 9" xfId="658"/>
    <cellStyle name="20% - Accent3 10" xfId="659"/>
    <cellStyle name="20% - Accent3 11" xfId="660"/>
    <cellStyle name="20% - Accent3 12" xfId="661"/>
    <cellStyle name="20% - Accent3 13" xfId="662"/>
    <cellStyle name="20% - Accent3 14" xfId="663"/>
    <cellStyle name="20% - Accent3 15" xfId="664"/>
    <cellStyle name="20% - Accent3 16" xfId="665"/>
    <cellStyle name="20% - Accent3 17" xfId="666"/>
    <cellStyle name="20% - Accent3 18" xfId="667"/>
    <cellStyle name="20% - Accent3 19" xfId="668"/>
    <cellStyle name="20% - Accent3 2" xfId="669"/>
    <cellStyle name="20% - Accent3 2 2" xfId="670"/>
    <cellStyle name="20% - Accent3 2 2 2" xfId="671"/>
    <cellStyle name="20% - Accent3 2 2_Budget" xfId="672"/>
    <cellStyle name="20% - Accent3 2 3" xfId="673"/>
    <cellStyle name="20% - Accent3 2 3 2" xfId="674"/>
    <cellStyle name="20% - Accent3 2 3_Budget" xfId="675"/>
    <cellStyle name="20% - Accent3 2 4" xfId="676"/>
    <cellStyle name="20% - Accent3 2 5" xfId="677"/>
    <cellStyle name="20% - Accent3 2_AR Analysis" xfId="678"/>
    <cellStyle name="20% - Accent3 20" xfId="679"/>
    <cellStyle name="20% - Accent3 21" xfId="680"/>
    <cellStyle name="20% - Accent3 22" xfId="681"/>
    <cellStyle name="20% - Accent3 23" xfId="682"/>
    <cellStyle name="20% - Accent3 24" xfId="683"/>
    <cellStyle name="20% - Accent3 25" xfId="684"/>
    <cellStyle name="20% - Accent3 26" xfId="685"/>
    <cellStyle name="20% - Accent3 3" xfId="686"/>
    <cellStyle name="20% - Accent3 3 2" xfId="687"/>
    <cellStyle name="20% - Accent3 3_Budget" xfId="688"/>
    <cellStyle name="20% - Accent3 4" xfId="689"/>
    <cellStyle name="20% - Accent3 4 2" xfId="690"/>
    <cellStyle name="20% - Accent3 4_Budget" xfId="691"/>
    <cellStyle name="20% - Accent3 5" xfId="692"/>
    <cellStyle name="20% - Accent3 5 2" xfId="693"/>
    <cellStyle name="20% - Accent3 5_Budget" xfId="694"/>
    <cellStyle name="20% - Accent3 6" xfId="695"/>
    <cellStyle name="20% - Accent3 6 2" xfId="696"/>
    <cellStyle name="20% - Accent3 6_Budget" xfId="697"/>
    <cellStyle name="20% - Accent3 7" xfId="698"/>
    <cellStyle name="20% - Accent3 8" xfId="699"/>
    <cellStyle name="20% - Accent3 9" xfId="700"/>
    <cellStyle name="20% - Accent4 10" xfId="701"/>
    <cellStyle name="20% - Accent4 11" xfId="702"/>
    <cellStyle name="20% - Accent4 12" xfId="703"/>
    <cellStyle name="20% - Accent4 13" xfId="704"/>
    <cellStyle name="20% - Accent4 14" xfId="705"/>
    <cellStyle name="20% - Accent4 15" xfId="706"/>
    <cellStyle name="20% - Accent4 16" xfId="707"/>
    <cellStyle name="20% - Accent4 17" xfId="708"/>
    <cellStyle name="20% - Accent4 18" xfId="709"/>
    <cellStyle name="20% - Accent4 19" xfId="710"/>
    <cellStyle name="20% - Accent4 2" xfId="711"/>
    <cellStyle name="20% - Accent4 2 2" xfId="712"/>
    <cellStyle name="20% - Accent4 2 2 2" xfId="713"/>
    <cellStyle name="20% - Accent4 2 2_Budget" xfId="714"/>
    <cellStyle name="20% - Accent4 2 3" xfId="715"/>
    <cellStyle name="20% - Accent4 2 3 2" xfId="716"/>
    <cellStyle name="20% - Accent4 2 3_Budget" xfId="717"/>
    <cellStyle name="20% - Accent4 2 4" xfId="718"/>
    <cellStyle name="20% - Accent4 2 5" xfId="719"/>
    <cellStyle name="20% - Accent4 2_AR Analysis" xfId="720"/>
    <cellStyle name="20% - Accent4 20" xfId="721"/>
    <cellStyle name="20% - Accent4 21" xfId="722"/>
    <cellStyle name="20% - Accent4 22" xfId="723"/>
    <cellStyle name="20% - Accent4 23" xfId="724"/>
    <cellStyle name="20% - Accent4 24" xfId="725"/>
    <cellStyle name="20% - Accent4 25" xfId="726"/>
    <cellStyle name="20% - Accent4 26" xfId="727"/>
    <cellStyle name="20% - Accent4 3" xfId="728"/>
    <cellStyle name="20% - Accent4 3 2" xfId="729"/>
    <cellStyle name="20% - Accent4 3_Budget" xfId="730"/>
    <cellStyle name="20% - Accent4 4" xfId="731"/>
    <cellStyle name="20% - Accent4 4 2" xfId="732"/>
    <cellStyle name="20% - Accent4 4_Budget" xfId="733"/>
    <cellStyle name="20% - Accent4 5" xfId="734"/>
    <cellStyle name="20% - Accent4 5 2" xfId="735"/>
    <cellStyle name="20% - Accent4 5_Budget" xfId="736"/>
    <cellStyle name="20% - Accent4 6" xfId="737"/>
    <cellStyle name="20% - Accent4 6 2" xfId="738"/>
    <cellStyle name="20% - Accent4 6_Budget" xfId="739"/>
    <cellStyle name="20% - Accent4 7" xfId="740"/>
    <cellStyle name="20% - Accent4 8" xfId="741"/>
    <cellStyle name="20% - Accent4 9" xfId="742"/>
    <cellStyle name="20% - Accent5 10" xfId="743"/>
    <cellStyle name="20% - Accent5 11" xfId="744"/>
    <cellStyle name="20% - Accent5 12" xfId="745"/>
    <cellStyle name="20% - Accent5 13" xfId="746"/>
    <cellStyle name="20% - Accent5 14" xfId="747"/>
    <cellStyle name="20% - Accent5 15" xfId="748"/>
    <cellStyle name="20% - Accent5 16" xfId="749"/>
    <cellStyle name="20% - Accent5 17" xfId="750"/>
    <cellStyle name="20% - Accent5 18" xfId="751"/>
    <cellStyle name="20% - Accent5 19" xfId="752"/>
    <cellStyle name="20% - Accent5 2" xfId="753"/>
    <cellStyle name="20% - Accent5 2 2" xfId="754"/>
    <cellStyle name="20% - Accent5 2 2 2" xfId="755"/>
    <cellStyle name="20% - Accent5 2 2_Budget" xfId="756"/>
    <cellStyle name="20% - Accent5 2 3" xfId="757"/>
    <cellStyle name="20% - Accent5 2 3 2" xfId="758"/>
    <cellStyle name="20% - Accent5 2 3_Budget" xfId="759"/>
    <cellStyle name="20% - Accent5 2 4" xfId="760"/>
    <cellStyle name="20% - Accent5 2 5" xfId="761"/>
    <cellStyle name="20% - Accent5 2_AR Analysis" xfId="762"/>
    <cellStyle name="20% - Accent5 20" xfId="763"/>
    <cellStyle name="20% - Accent5 21" xfId="764"/>
    <cellStyle name="20% - Accent5 22" xfId="765"/>
    <cellStyle name="20% - Accent5 23" xfId="766"/>
    <cellStyle name="20% - Accent5 24" xfId="767"/>
    <cellStyle name="20% - Accent5 25" xfId="768"/>
    <cellStyle name="20% - Accent5 26" xfId="769"/>
    <cellStyle name="20% - Accent5 3" xfId="770"/>
    <cellStyle name="20% - Accent5 3 2" xfId="771"/>
    <cellStyle name="20% - Accent5 3_Budget" xfId="772"/>
    <cellStyle name="20% - Accent5 4" xfId="773"/>
    <cellStyle name="20% - Accent5 4 2" xfId="774"/>
    <cellStyle name="20% - Accent5 4_Budget" xfId="775"/>
    <cellStyle name="20% - Accent5 5" xfId="776"/>
    <cellStyle name="20% - Accent5 5 2" xfId="777"/>
    <cellStyle name="20% - Accent5 5_Budget" xfId="778"/>
    <cellStyle name="20% - Accent5 6" xfId="779"/>
    <cellStyle name="20% - Accent5 6 2" xfId="780"/>
    <cellStyle name="20% - Accent5 6_Budget" xfId="781"/>
    <cellStyle name="20% - Accent5 7" xfId="782"/>
    <cellStyle name="20% - Accent5 8" xfId="783"/>
    <cellStyle name="20% - Accent5 9" xfId="784"/>
    <cellStyle name="20% - Accent6 10" xfId="785"/>
    <cellStyle name="20% - Accent6 11" xfId="786"/>
    <cellStyle name="20% - Accent6 12" xfId="787"/>
    <cellStyle name="20% - Accent6 13" xfId="788"/>
    <cellStyle name="20% - Accent6 14" xfId="789"/>
    <cellStyle name="20% - Accent6 15" xfId="790"/>
    <cellStyle name="20% - Accent6 16" xfId="791"/>
    <cellStyle name="20% - Accent6 17" xfId="792"/>
    <cellStyle name="20% - Accent6 18" xfId="793"/>
    <cellStyle name="20% - Accent6 19" xfId="794"/>
    <cellStyle name="20% - Accent6 2" xfId="795"/>
    <cellStyle name="20% - Accent6 2 2" xfId="796"/>
    <cellStyle name="20% - Accent6 2 2 2" xfId="797"/>
    <cellStyle name="20% - Accent6 2 2_Budget" xfId="798"/>
    <cellStyle name="20% - Accent6 2 3" xfId="799"/>
    <cellStyle name="20% - Accent6 2 3 2" xfId="800"/>
    <cellStyle name="20% - Accent6 2 3_Budget" xfId="801"/>
    <cellStyle name="20% - Accent6 2 4" xfId="802"/>
    <cellStyle name="20% - Accent6 2 5" xfId="803"/>
    <cellStyle name="20% - Accent6 2_AR Analysis" xfId="804"/>
    <cellStyle name="20% - Accent6 20" xfId="805"/>
    <cellStyle name="20% - Accent6 21" xfId="806"/>
    <cellStyle name="20% - Accent6 22" xfId="807"/>
    <cellStyle name="20% - Accent6 23" xfId="808"/>
    <cellStyle name="20% - Accent6 24" xfId="809"/>
    <cellStyle name="20% - Accent6 25" xfId="810"/>
    <cellStyle name="20% - Accent6 26" xfId="811"/>
    <cellStyle name="20% - Accent6 3" xfId="812"/>
    <cellStyle name="20% - Accent6 3 2" xfId="813"/>
    <cellStyle name="20% - Accent6 3_Budget" xfId="814"/>
    <cellStyle name="20% - Accent6 4" xfId="815"/>
    <cellStyle name="20% - Accent6 4 2" xfId="816"/>
    <cellStyle name="20% - Accent6 4_Budget" xfId="817"/>
    <cellStyle name="20% - Accent6 5" xfId="818"/>
    <cellStyle name="20% - Accent6 5 2" xfId="819"/>
    <cellStyle name="20% - Accent6 5_Budget" xfId="820"/>
    <cellStyle name="20% - Accent6 6" xfId="821"/>
    <cellStyle name="20% - Accent6 6 2" xfId="822"/>
    <cellStyle name="20% - Accent6 6_Budget" xfId="823"/>
    <cellStyle name="20% - Accent6 7" xfId="824"/>
    <cellStyle name="20% - Accent6 8" xfId="825"/>
    <cellStyle name="20% - Accent6 9" xfId="826"/>
    <cellStyle name="20% - Ênfase1" xfId="827"/>
    <cellStyle name="20% - Ênfase1 10" xfId="828"/>
    <cellStyle name="20% - Ênfase1 10 2" xfId="829"/>
    <cellStyle name="20% - Ênfase1 10_AR Analysis" xfId="830"/>
    <cellStyle name="20% - Ênfase1 11" xfId="831"/>
    <cellStyle name="20% - Ênfase1 12" xfId="832"/>
    <cellStyle name="20% - Ênfase1 13" xfId="833"/>
    <cellStyle name="20% - Ênfase1 14" xfId="834"/>
    <cellStyle name="20% - Ênfase1 15" xfId="835"/>
    <cellStyle name="20% - Ênfase1 16" xfId="836"/>
    <cellStyle name="20% - Ênfase1 17" xfId="837"/>
    <cellStyle name="20% - Ênfase1 18" xfId="838"/>
    <cellStyle name="20% - Ênfase1 2" xfId="839"/>
    <cellStyle name="20% - Ênfase1 2 2" xfId="840"/>
    <cellStyle name="20% - Ênfase1 2_AR Analysis" xfId="841"/>
    <cellStyle name="20% - Ênfase1 3" xfId="842"/>
    <cellStyle name="20% - Ênfase1 3 2" xfId="843"/>
    <cellStyle name="20% - Ênfase1 3_AR Analysis" xfId="844"/>
    <cellStyle name="20% - Ênfase1 4" xfId="845"/>
    <cellStyle name="20% - Ênfase1 4 2" xfId="846"/>
    <cellStyle name="20% - Ênfase1 4_AR Analysis" xfId="847"/>
    <cellStyle name="20% - Ênfase1 5" xfId="848"/>
    <cellStyle name="20% - Ênfase1 5 2" xfId="849"/>
    <cellStyle name="20% - Ênfase1 5_AR Analysis" xfId="850"/>
    <cellStyle name="20% - Ênfase1 6" xfId="851"/>
    <cellStyle name="20% - Ênfase1 6 2" xfId="852"/>
    <cellStyle name="20% - Ênfase1 6_AR Analysis" xfId="853"/>
    <cellStyle name="20% - Ênfase1 7" xfId="854"/>
    <cellStyle name="20% - Ênfase1 7 2" xfId="855"/>
    <cellStyle name="20% - Ênfase1 7_AR Analysis" xfId="856"/>
    <cellStyle name="20% - Ênfase1 8" xfId="857"/>
    <cellStyle name="20% - Ênfase1 8 2" xfId="858"/>
    <cellStyle name="20% - Ênfase1 8_AR Analysis" xfId="859"/>
    <cellStyle name="20% - Ênfase1 9" xfId="860"/>
    <cellStyle name="20% - Ênfase1 9 2" xfId="861"/>
    <cellStyle name="20% - Ênfase1 9_AR Analysis" xfId="862"/>
    <cellStyle name="20% - Ênfase2" xfId="863"/>
    <cellStyle name="20% - Ênfase2 10" xfId="864"/>
    <cellStyle name="20% - Ênfase2 10 2" xfId="865"/>
    <cellStyle name="20% - Ênfase2 10_AR Analysis" xfId="866"/>
    <cellStyle name="20% - Ênfase2 11" xfId="867"/>
    <cellStyle name="20% - Ênfase2 12" xfId="868"/>
    <cellStyle name="20% - Ênfase2 13" xfId="869"/>
    <cellStyle name="20% - Ênfase2 14" xfId="870"/>
    <cellStyle name="20% - Ênfase2 15" xfId="871"/>
    <cellStyle name="20% - Ênfase2 16" xfId="872"/>
    <cellStyle name="20% - Ênfase2 17" xfId="873"/>
    <cellStyle name="20% - Ênfase2 18" xfId="874"/>
    <cellStyle name="20% - Ênfase2 2" xfId="875"/>
    <cellStyle name="20% - Ênfase2 2 2" xfId="876"/>
    <cellStyle name="20% - Ênfase2 2_AR Analysis" xfId="877"/>
    <cellStyle name="20% - Ênfase2 3" xfId="878"/>
    <cellStyle name="20% - Ênfase2 3 2" xfId="879"/>
    <cellStyle name="20% - Ênfase2 3_AR Analysis" xfId="880"/>
    <cellStyle name="20% - Ênfase2 4" xfId="881"/>
    <cellStyle name="20% - Ênfase2 4 2" xfId="882"/>
    <cellStyle name="20% - Ênfase2 4_AR Analysis" xfId="883"/>
    <cellStyle name="20% - Ênfase2 5" xfId="884"/>
    <cellStyle name="20% - Ênfase2 5 2" xfId="885"/>
    <cellStyle name="20% - Ênfase2 5_AR Analysis" xfId="886"/>
    <cellStyle name="20% - Ênfase2 6" xfId="887"/>
    <cellStyle name="20% - Ênfase2 6 2" xfId="888"/>
    <cellStyle name="20% - Ênfase2 6_AR Analysis" xfId="889"/>
    <cellStyle name="20% - Ênfase2 7" xfId="890"/>
    <cellStyle name="20% - Ênfase2 7 2" xfId="891"/>
    <cellStyle name="20% - Ênfase2 7_AR Analysis" xfId="892"/>
    <cellStyle name="20% - Ênfase2 8" xfId="893"/>
    <cellStyle name="20% - Ênfase2 8 2" xfId="894"/>
    <cellStyle name="20% - Ênfase2 8_AR Analysis" xfId="895"/>
    <cellStyle name="20% - Ênfase2 9" xfId="896"/>
    <cellStyle name="20% - Ênfase2 9 2" xfId="897"/>
    <cellStyle name="20% - Ênfase2 9_AR Analysis" xfId="898"/>
    <cellStyle name="20% - Ênfase3" xfId="899"/>
    <cellStyle name="20% - Ênfase3 10" xfId="900"/>
    <cellStyle name="20% - Ênfase3 10 2" xfId="901"/>
    <cellStyle name="20% - Ênfase3 10_AR Analysis" xfId="902"/>
    <cellStyle name="20% - Ênfase3 11" xfId="903"/>
    <cellStyle name="20% - Ênfase3 12" xfId="904"/>
    <cellStyle name="20% - Ênfase3 13" xfId="905"/>
    <cellStyle name="20% - Ênfase3 14" xfId="906"/>
    <cellStyle name="20% - Ênfase3 15" xfId="907"/>
    <cellStyle name="20% - Ênfase3 16" xfId="908"/>
    <cellStyle name="20% - Ênfase3 17" xfId="909"/>
    <cellStyle name="20% - Ênfase3 18" xfId="910"/>
    <cellStyle name="20% - Ênfase3 2" xfId="911"/>
    <cellStyle name="20% - Ênfase3 2 2" xfId="912"/>
    <cellStyle name="20% - Ênfase3 2_AR Analysis" xfId="913"/>
    <cellStyle name="20% - Ênfase3 3" xfId="914"/>
    <cellStyle name="20% - Ênfase3 3 2" xfId="915"/>
    <cellStyle name="20% - Ênfase3 3_AR Analysis" xfId="916"/>
    <cellStyle name="20% - Ênfase3 4" xfId="917"/>
    <cellStyle name="20% - Ênfase3 4 2" xfId="918"/>
    <cellStyle name="20% - Ênfase3 4_AR Analysis" xfId="919"/>
    <cellStyle name="20% - Ênfase3 5" xfId="920"/>
    <cellStyle name="20% - Ênfase3 5 2" xfId="921"/>
    <cellStyle name="20% - Ênfase3 5_AR Analysis" xfId="922"/>
    <cellStyle name="20% - Ênfase3 6" xfId="923"/>
    <cellStyle name="20% - Ênfase3 6 2" xfId="924"/>
    <cellStyle name="20% - Ênfase3 6_AR Analysis" xfId="925"/>
    <cellStyle name="20% - Ênfase3 7" xfId="926"/>
    <cellStyle name="20% - Ênfase3 7 2" xfId="927"/>
    <cellStyle name="20% - Ênfase3 7_AR Analysis" xfId="928"/>
    <cellStyle name="20% - Ênfase3 8" xfId="929"/>
    <cellStyle name="20% - Ênfase3 8 2" xfId="930"/>
    <cellStyle name="20% - Ênfase3 8_AR Analysis" xfId="931"/>
    <cellStyle name="20% - Ênfase3 9" xfId="932"/>
    <cellStyle name="20% - Ênfase3 9 2" xfId="933"/>
    <cellStyle name="20% - Ênfase3 9_AR Analysis" xfId="934"/>
    <cellStyle name="20% - Ênfase4" xfId="935"/>
    <cellStyle name="20% - Ênfase4 10" xfId="936"/>
    <cellStyle name="20% - Ênfase4 10 2" xfId="937"/>
    <cellStyle name="20% - Ênfase4 10_AR Analysis" xfId="938"/>
    <cellStyle name="20% - Ênfase4 11" xfId="939"/>
    <cellStyle name="20% - Ênfase4 12" xfId="940"/>
    <cellStyle name="20% - Ênfase4 13" xfId="941"/>
    <cellStyle name="20% - Ênfase4 14" xfId="942"/>
    <cellStyle name="20% - Ênfase4 15" xfId="943"/>
    <cellStyle name="20% - Ênfase4 16" xfId="944"/>
    <cellStyle name="20% - Ênfase4 17" xfId="945"/>
    <cellStyle name="20% - Ênfase4 18" xfId="946"/>
    <cellStyle name="20% - Ênfase4 2" xfId="947"/>
    <cellStyle name="20% - Ênfase4 2 2" xfId="948"/>
    <cellStyle name="20% - Ênfase4 2_AR Analysis" xfId="949"/>
    <cellStyle name="20% - Ênfase4 3" xfId="950"/>
    <cellStyle name="20% - Ênfase4 3 2" xfId="951"/>
    <cellStyle name="20% - Ênfase4 3_AR Analysis" xfId="952"/>
    <cellStyle name="20% - Ênfase4 4" xfId="953"/>
    <cellStyle name="20% - Ênfase4 4 2" xfId="954"/>
    <cellStyle name="20% - Ênfase4 4_AR Analysis" xfId="955"/>
    <cellStyle name="20% - Ênfase4 5" xfId="956"/>
    <cellStyle name="20% - Ênfase4 5 2" xfId="957"/>
    <cellStyle name="20% - Ênfase4 5_AR Analysis" xfId="958"/>
    <cellStyle name="20% - Ênfase4 6" xfId="959"/>
    <cellStyle name="20% - Ênfase4 6 2" xfId="960"/>
    <cellStyle name="20% - Ênfase4 6_AR Analysis" xfId="961"/>
    <cellStyle name="20% - Ênfase4 7" xfId="962"/>
    <cellStyle name="20% - Ênfase4 7 2" xfId="963"/>
    <cellStyle name="20% - Ênfase4 7_AR Analysis" xfId="964"/>
    <cellStyle name="20% - Ênfase4 8" xfId="965"/>
    <cellStyle name="20% - Ênfase4 8 2" xfId="966"/>
    <cellStyle name="20% - Ênfase4 8_AR Analysis" xfId="967"/>
    <cellStyle name="20% - Ênfase4 9" xfId="968"/>
    <cellStyle name="20% - Ênfase4 9 2" xfId="969"/>
    <cellStyle name="20% - Ênfase4 9_AR Analysis" xfId="970"/>
    <cellStyle name="20% - Ênfase5" xfId="971"/>
    <cellStyle name="20% - Ênfase5 10" xfId="972"/>
    <cellStyle name="20% - Ênfase5 10 2" xfId="973"/>
    <cellStyle name="20% - Ênfase5 10_AR Analysis" xfId="974"/>
    <cellStyle name="20% - Ênfase5 11" xfId="975"/>
    <cellStyle name="20% - Ênfase5 12" xfId="976"/>
    <cellStyle name="20% - Ênfase5 13" xfId="977"/>
    <cellStyle name="20% - Ênfase5 14" xfId="978"/>
    <cellStyle name="20% - Ênfase5 15" xfId="979"/>
    <cellStyle name="20% - Ênfase5 16" xfId="980"/>
    <cellStyle name="20% - Ênfase5 17" xfId="981"/>
    <cellStyle name="20% - Ênfase5 18" xfId="982"/>
    <cellStyle name="20% - Ênfase5 2" xfId="983"/>
    <cellStyle name="20% - Ênfase5 2 2" xfId="984"/>
    <cellStyle name="20% - Ênfase5 2_AR Analysis" xfId="985"/>
    <cellStyle name="20% - Ênfase5 3" xfId="986"/>
    <cellStyle name="20% - Ênfase5 3 2" xfId="987"/>
    <cellStyle name="20% - Ênfase5 3_AR Analysis" xfId="988"/>
    <cellStyle name="20% - Ênfase5 4" xfId="989"/>
    <cellStyle name="20% - Ênfase5 4 2" xfId="990"/>
    <cellStyle name="20% - Ênfase5 4_AR Analysis" xfId="991"/>
    <cellStyle name="20% - Ênfase5 5" xfId="992"/>
    <cellStyle name="20% - Ênfase5 5 2" xfId="993"/>
    <cellStyle name="20% - Ênfase5 5_AR Analysis" xfId="994"/>
    <cellStyle name="20% - Ênfase5 6" xfId="995"/>
    <cellStyle name="20% - Ênfase5 6 2" xfId="996"/>
    <cellStyle name="20% - Ênfase5 6_AR Analysis" xfId="997"/>
    <cellStyle name="20% - Ênfase5 7" xfId="998"/>
    <cellStyle name="20% - Ênfase5 7 2" xfId="999"/>
    <cellStyle name="20% - Ênfase5 7_AR Analysis" xfId="1000"/>
    <cellStyle name="20% - Ênfase5 8" xfId="1001"/>
    <cellStyle name="20% - Ênfase5 8 2" xfId="1002"/>
    <cellStyle name="20% - Ênfase5 8_AR Analysis" xfId="1003"/>
    <cellStyle name="20% - Ênfase5 9" xfId="1004"/>
    <cellStyle name="20% - Ênfase5 9 2" xfId="1005"/>
    <cellStyle name="20% - Ênfase5 9_AR Analysis" xfId="1006"/>
    <cellStyle name="20% - Ênfase6" xfId="1007"/>
    <cellStyle name="20% - Ênfase6 10" xfId="1008"/>
    <cellStyle name="20% - Ênfase6 10 2" xfId="1009"/>
    <cellStyle name="20% - Ênfase6 10_AR Analysis" xfId="1010"/>
    <cellStyle name="20% - Ênfase6 11" xfId="1011"/>
    <cellStyle name="20% - Ênfase6 12" xfId="1012"/>
    <cellStyle name="20% - Ênfase6 13" xfId="1013"/>
    <cellStyle name="20% - Ênfase6 14" xfId="1014"/>
    <cellStyle name="20% - Ênfase6 15" xfId="1015"/>
    <cellStyle name="20% - Ênfase6 16" xfId="1016"/>
    <cellStyle name="20% - Ênfase6 17" xfId="1017"/>
    <cellStyle name="20% - Ênfase6 18" xfId="1018"/>
    <cellStyle name="20% - Ênfase6 2" xfId="1019"/>
    <cellStyle name="20% - Ênfase6 2 2" xfId="1020"/>
    <cellStyle name="20% - Ênfase6 2_AR Analysis" xfId="1021"/>
    <cellStyle name="20% - Ênfase6 3" xfId="1022"/>
    <cellStyle name="20% - Ênfase6 3 2" xfId="1023"/>
    <cellStyle name="20% - Ênfase6 3_AR Analysis" xfId="1024"/>
    <cellStyle name="20% - Ênfase6 4" xfId="1025"/>
    <cellStyle name="20% - Ênfase6 4 2" xfId="1026"/>
    <cellStyle name="20% - Ênfase6 4_AR Analysis" xfId="1027"/>
    <cellStyle name="20% - Ênfase6 5" xfId="1028"/>
    <cellStyle name="20% - Ênfase6 5 2" xfId="1029"/>
    <cellStyle name="20% - Ênfase6 5_AR Analysis" xfId="1030"/>
    <cellStyle name="20% - Ênfase6 6" xfId="1031"/>
    <cellStyle name="20% - Ênfase6 6 2" xfId="1032"/>
    <cellStyle name="20% - Ênfase6 6_AR Analysis" xfId="1033"/>
    <cellStyle name="20% - Ênfase6 7" xfId="1034"/>
    <cellStyle name="20% - Ênfase6 7 2" xfId="1035"/>
    <cellStyle name="20% - Ênfase6 7_AR Analysis" xfId="1036"/>
    <cellStyle name="20% - Ênfase6 8" xfId="1037"/>
    <cellStyle name="20% - Ênfase6 8 2" xfId="1038"/>
    <cellStyle name="20% - Ênfase6 8_AR Analysis" xfId="1039"/>
    <cellStyle name="20% - Ênfase6 9" xfId="1040"/>
    <cellStyle name="20% - Ênfase6 9 2" xfId="1041"/>
    <cellStyle name="20% - Ênfase6 9_AR Analysis" xfId="1042"/>
    <cellStyle name="20% - Énfasis1" xfId="1043"/>
    <cellStyle name="20% - Énfasis2" xfId="1044"/>
    <cellStyle name="20% - Énfasis3" xfId="1045"/>
    <cellStyle name="20% - Énfasis4" xfId="1046"/>
    <cellStyle name="20% - Énfasis5" xfId="1047"/>
    <cellStyle name="20% - Énfasis6" xfId="1048"/>
    <cellStyle name="24" xfId="1049"/>
    <cellStyle name="24 F" xfId="1050"/>
    <cellStyle name="24 FK" xfId="1051"/>
    <cellStyle name="24 FU" xfId="1052"/>
    <cellStyle name="2DecimalPercent" xfId="1053"/>
    <cellStyle name="2Decimals" xfId="1054"/>
    <cellStyle name="2dp" xfId="1055"/>
    <cellStyle name="2x" xfId="1056"/>
    <cellStyle name="2x 2" xfId="1057"/>
    <cellStyle name="3" xfId="1058"/>
    <cellStyle name="3 2" xfId="1059"/>
    <cellStyle name="3 3" xfId="1060"/>
    <cellStyle name="³£¹æ_1Q99finance_Backup2000" xfId="1061"/>
    <cellStyle name="³¬¼¶Á´½Ó" xfId="1062"/>
    <cellStyle name="3dp" xfId="1063"/>
    <cellStyle name="3f1?assumption(tj)t" xfId="1064"/>
    <cellStyle name="3f1?p&amp;l(tj)i" xfId="1065"/>
    <cellStyle name="³f¹ô_pldt" xfId="1066"/>
    <cellStyle name="40% - Accent1 10" xfId="1067"/>
    <cellStyle name="40% - Accent1 11" xfId="1068"/>
    <cellStyle name="40% - Accent1 12" xfId="1069"/>
    <cellStyle name="40% - Accent1 13" xfId="1070"/>
    <cellStyle name="40% - Accent1 14" xfId="1071"/>
    <cellStyle name="40% - Accent1 15" xfId="1072"/>
    <cellStyle name="40% - Accent1 16" xfId="1073"/>
    <cellStyle name="40% - Accent1 17" xfId="1074"/>
    <cellStyle name="40% - Accent1 18" xfId="1075"/>
    <cellStyle name="40% - Accent1 19" xfId="1076"/>
    <cellStyle name="40% - Accent1 2" xfId="1077"/>
    <cellStyle name="40% - Accent1 2 2" xfId="1078"/>
    <cellStyle name="40% - Accent1 2 2 2" xfId="1079"/>
    <cellStyle name="40% - Accent1 2 2_Budget" xfId="1080"/>
    <cellStyle name="40% - Accent1 2 3" xfId="1081"/>
    <cellStyle name="40% - Accent1 2 3 2" xfId="1082"/>
    <cellStyle name="40% - Accent1 2 3_Budget" xfId="1083"/>
    <cellStyle name="40% - Accent1 2 4" xfId="1084"/>
    <cellStyle name="40% - Accent1 2 5" xfId="1085"/>
    <cellStyle name="40% - Accent1 2_AR Analysis" xfId="1086"/>
    <cellStyle name="40% - Accent1 20" xfId="1087"/>
    <cellStyle name="40% - Accent1 21" xfId="1088"/>
    <cellStyle name="40% - Accent1 22" xfId="1089"/>
    <cellStyle name="40% - Accent1 23" xfId="1090"/>
    <cellStyle name="40% - Accent1 24" xfId="1091"/>
    <cellStyle name="40% - Accent1 25" xfId="1092"/>
    <cellStyle name="40% - Accent1 26" xfId="1093"/>
    <cellStyle name="40% - Accent1 3" xfId="1094"/>
    <cellStyle name="40% - Accent1 3 2" xfId="1095"/>
    <cellStyle name="40% - Accent1 3_Budget" xfId="1096"/>
    <cellStyle name="40% - Accent1 4" xfId="1097"/>
    <cellStyle name="40% - Accent1 4 2" xfId="1098"/>
    <cellStyle name="40% - Accent1 4_Budget" xfId="1099"/>
    <cellStyle name="40% - Accent1 5" xfId="1100"/>
    <cellStyle name="40% - Accent1 5 2" xfId="1101"/>
    <cellStyle name="40% - Accent1 5_Budget" xfId="1102"/>
    <cellStyle name="40% - Accent1 6" xfId="1103"/>
    <cellStyle name="40% - Accent1 6 2" xfId="1104"/>
    <cellStyle name="40% - Accent1 6_Budget" xfId="1105"/>
    <cellStyle name="40% - Accent1 7" xfId="1106"/>
    <cellStyle name="40% - Accent1 8" xfId="1107"/>
    <cellStyle name="40% - Accent1 9" xfId="1108"/>
    <cellStyle name="40% - Accent2 10" xfId="1109"/>
    <cellStyle name="40% - Accent2 11" xfId="1110"/>
    <cellStyle name="40% - Accent2 12" xfId="1111"/>
    <cellStyle name="40% - Accent2 13" xfId="1112"/>
    <cellStyle name="40% - Accent2 14" xfId="1113"/>
    <cellStyle name="40% - Accent2 15" xfId="1114"/>
    <cellStyle name="40% - Accent2 16" xfId="1115"/>
    <cellStyle name="40% - Accent2 17" xfId="1116"/>
    <cellStyle name="40% - Accent2 18" xfId="1117"/>
    <cellStyle name="40% - Accent2 19" xfId="1118"/>
    <cellStyle name="40% - Accent2 2" xfId="1119"/>
    <cellStyle name="40% - Accent2 2 2" xfId="1120"/>
    <cellStyle name="40% - Accent2 2 2 2" xfId="1121"/>
    <cellStyle name="40% - Accent2 2 2_Budget" xfId="1122"/>
    <cellStyle name="40% - Accent2 2 3" xfId="1123"/>
    <cellStyle name="40% - Accent2 2 3 2" xfId="1124"/>
    <cellStyle name="40% - Accent2 2 3_Budget" xfId="1125"/>
    <cellStyle name="40% - Accent2 2 4" xfId="1126"/>
    <cellStyle name="40% - Accent2 2 5" xfId="1127"/>
    <cellStyle name="40% - Accent2 2_AR Analysis" xfId="1128"/>
    <cellStyle name="40% - Accent2 20" xfId="1129"/>
    <cellStyle name="40% - Accent2 21" xfId="1130"/>
    <cellStyle name="40% - Accent2 22" xfId="1131"/>
    <cellStyle name="40% - Accent2 23" xfId="1132"/>
    <cellStyle name="40% - Accent2 24" xfId="1133"/>
    <cellStyle name="40% - Accent2 25" xfId="1134"/>
    <cellStyle name="40% - Accent2 26" xfId="1135"/>
    <cellStyle name="40% - Accent2 3" xfId="1136"/>
    <cellStyle name="40% - Accent2 3 2" xfId="1137"/>
    <cellStyle name="40% - Accent2 3_Budget" xfId="1138"/>
    <cellStyle name="40% - Accent2 4" xfId="1139"/>
    <cellStyle name="40% - Accent2 4 2" xfId="1140"/>
    <cellStyle name="40% - Accent2 4_Budget" xfId="1141"/>
    <cellStyle name="40% - Accent2 5" xfId="1142"/>
    <cellStyle name="40% - Accent2 5 2" xfId="1143"/>
    <cellStyle name="40% - Accent2 5_Budget" xfId="1144"/>
    <cellStyle name="40% - Accent2 6" xfId="1145"/>
    <cellStyle name="40% - Accent2 6 2" xfId="1146"/>
    <cellStyle name="40% - Accent2 6_Budget" xfId="1147"/>
    <cellStyle name="40% - Accent2 7" xfId="1148"/>
    <cellStyle name="40% - Accent2 8" xfId="1149"/>
    <cellStyle name="40% - Accent2 9" xfId="1150"/>
    <cellStyle name="40% - Accent3 10" xfId="1151"/>
    <cellStyle name="40% - Accent3 11" xfId="1152"/>
    <cellStyle name="40% - Accent3 12" xfId="1153"/>
    <cellStyle name="40% - Accent3 13" xfId="1154"/>
    <cellStyle name="40% - Accent3 14" xfId="1155"/>
    <cellStyle name="40% - Accent3 15" xfId="1156"/>
    <cellStyle name="40% - Accent3 16" xfId="1157"/>
    <cellStyle name="40% - Accent3 17" xfId="1158"/>
    <cellStyle name="40% - Accent3 18" xfId="1159"/>
    <cellStyle name="40% - Accent3 19" xfId="1160"/>
    <cellStyle name="40% - Accent3 2" xfId="1161"/>
    <cellStyle name="40% - Accent3 2 2" xfId="1162"/>
    <cellStyle name="40% - Accent3 2 2 2" xfId="1163"/>
    <cellStyle name="40% - Accent3 2 2_Budget" xfId="1164"/>
    <cellStyle name="40% - Accent3 2 3" xfId="1165"/>
    <cellStyle name="40% - Accent3 2 3 2" xfId="1166"/>
    <cellStyle name="40% - Accent3 2 3_Budget" xfId="1167"/>
    <cellStyle name="40% - Accent3 2 4" xfId="1168"/>
    <cellStyle name="40% - Accent3 2 5" xfId="1169"/>
    <cellStyle name="40% - Accent3 2_AR Analysis" xfId="1170"/>
    <cellStyle name="40% - Accent3 20" xfId="1171"/>
    <cellStyle name="40% - Accent3 21" xfId="1172"/>
    <cellStyle name="40% - Accent3 22" xfId="1173"/>
    <cellStyle name="40% - Accent3 23" xfId="1174"/>
    <cellStyle name="40% - Accent3 24" xfId="1175"/>
    <cellStyle name="40% - Accent3 25" xfId="1176"/>
    <cellStyle name="40% - Accent3 26" xfId="1177"/>
    <cellStyle name="40% - Accent3 3" xfId="1178"/>
    <cellStyle name="40% - Accent3 3 2" xfId="1179"/>
    <cellStyle name="40% - Accent3 3_Budget" xfId="1180"/>
    <cellStyle name="40% - Accent3 4" xfId="1181"/>
    <cellStyle name="40% - Accent3 4 2" xfId="1182"/>
    <cellStyle name="40% - Accent3 4_Budget" xfId="1183"/>
    <cellStyle name="40% - Accent3 5" xfId="1184"/>
    <cellStyle name="40% - Accent3 5 2" xfId="1185"/>
    <cellStyle name="40% - Accent3 5_Budget" xfId="1186"/>
    <cellStyle name="40% - Accent3 6" xfId="1187"/>
    <cellStyle name="40% - Accent3 6 2" xfId="1188"/>
    <cellStyle name="40% - Accent3 6_Budget" xfId="1189"/>
    <cellStyle name="40% - Accent3 7" xfId="1190"/>
    <cellStyle name="40% - Accent3 8" xfId="1191"/>
    <cellStyle name="40% - Accent3 9" xfId="1192"/>
    <cellStyle name="40% - Accent4 10" xfId="1193"/>
    <cellStyle name="40% - Accent4 11" xfId="1194"/>
    <cellStyle name="40% - Accent4 12" xfId="1195"/>
    <cellStyle name="40% - Accent4 13" xfId="1196"/>
    <cellStyle name="40% - Accent4 14" xfId="1197"/>
    <cellStyle name="40% - Accent4 15" xfId="1198"/>
    <cellStyle name="40% - Accent4 16" xfId="1199"/>
    <cellStyle name="40% - Accent4 17" xfId="1200"/>
    <cellStyle name="40% - Accent4 18" xfId="1201"/>
    <cellStyle name="40% - Accent4 19" xfId="1202"/>
    <cellStyle name="40% - Accent4 2" xfId="1203"/>
    <cellStyle name="40% - Accent4 2 2" xfId="1204"/>
    <cellStyle name="40% - Accent4 2 2 2" xfId="1205"/>
    <cellStyle name="40% - Accent4 2 2_Budget" xfId="1206"/>
    <cellStyle name="40% - Accent4 2 3" xfId="1207"/>
    <cellStyle name="40% - Accent4 2 3 2" xfId="1208"/>
    <cellStyle name="40% - Accent4 2 3_Budget" xfId="1209"/>
    <cellStyle name="40% - Accent4 2 4" xfId="1210"/>
    <cellStyle name="40% - Accent4 2 5" xfId="1211"/>
    <cellStyle name="40% - Accent4 2_AR Analysis" xfId="1212"/>
    <cellStyle name="40% - Accent4 20" xfId="1213"/>
    <cellStyle name="40% - Accent4 21" xfId="1214"/>
    <cellStyle name="40% - Accent4 22" xfId="1215"/>
    <cellStyle name="40% - Accent4 23" xfId="1216"/>
    <cellStyle name="40% - Accent4 24" xfId="1217"/>
    <cellStyle name="40% - Accent4 25" xfId="1218"/>
    <cellStyle name="40% - Accent4 26" xfId="1219"/>
    <cellStyle name="40% - Accent4 3" xfId="1220"/>
    <cellStyle name="40% - Accent4 3 2" xfId="1221"/>
    <cellStyle name="40% - Accent4 3_Budget" xfId="1222"/>
    <cellStyle name="40% - Accent4 4" xfId="1223"/>
    <cellStyle name="40% - Accent4 4 2" xfId="1224"/>
    <cellStyle name="40% - Accent4 4_Budget" xfId="1225"/>
    <cellStyle name="40% - Accent4 5" xfId="1226"/>
    <cellStyle name="40% - Accent4 5 2" xfId="1227"/>
    <cellStyle name="40% - Accent4 5_Budget" xfId="1228"/>
    <cellStyle name="40% - Accent4 6" xfId="1229"/>
    <cellStyle name="40% - Accent4 6 2" xfId="1230"/>
    <cellStyle name="40% - Accent4 6_Budget" xfId="1231"/>
    <cellStyle name="40% - Accent4 7" xfId="1232"/>
    <cellStyle name="40% - Accent4 8" xfId="1233"/>
    <cellStyle name="40% - Accent4 9" xfId="1234"/>
    <cellStyle name="40% - Accent5 10" xfId="1235"/>
    <cellStyle name="40% - Accent5 11" xfId="1236"/>
    <cellStyle name="40% - Accent5 12" xfId="1237"/>
    <cellStyle name="40% - Accent5 13" xfId="1238"/>
    <cellStyle name="40% - Accent5 14" xfId="1239"/>
    <cellStyle name="40% - Accent5 15" xfId="1240"/>
    <cellStyle name="40% - Accent5 16" xfId="1241"/>
    <cellStyle name="40% - Accent5 17" xfId="1242"/>
    <cellStyle name="40% - Accent5 18" xfId="1243"/>
    <cellStyle name="40% - Accent5 19" xfId="1244"/>
    <cellStyle name="40% - Accent5 2" xfId="1245"/>
    <cellStyle name="40% - Accent5 2 2" xfId="1246"/>
    <cellStyle name="40% - Accent5 2 2 2" xfId="1247"/>
    <cellStyle name="40% - Accent5 2 2_Budget" xfId="1248"/>
    <cellStyle name="40% - Accent5 2 3" xfId="1249"/>
    <cellStyle name="40% - Accent5 2 3 2" xfId="1250"/>
    <cellStyle name="40% - Accent5 2 3_Budget" xfId="1251"/>
    <cellStyle name="40% - Accent5 2 4" xfId="1252"/>
    <cellStyle name="40% - Accent5 2 5" xfId="1253"/>
    <cellStyle name="40% - Accent5 2_AR Analysis" xfId="1254"/>
    <cellStyle name="40% - Accent5 20" xfId="1255"/>
    <cellStyle name="40% - Accent5 21" xfId="1256"/>
    <cellStyle name="40% - Accent5 22" xfId="1257"/>
    <cellStyle name="40% - Accent5 23" xfId="1258"/>
    <cellStyle name="40% - Accent5 24" xfId="1259"/>
    <cellStyle name="40% - Accent5 25" xfId="1260"/>
    <cellStyle name="40% - Accent5 26" xfId="1261"/>
    <cellStyle name="40% - Accent5 3" xfId="1262"/>
    <cellStyle name="40% - Accent5 3 2" xfId="1263"/>
    <cellStyle name="40% - Accent5 3_Budget" xfId="1264"/>
    <cellStyle name="40% - Accent5 4" xfId="1265"/>
    <cellStyle name="40% - Accent5 4 2" xfId="1266"/>
    <cellStyle name="40% - Accent5 4_Budget" xfId="1267"/>
    <cellStyle name="40% - Accent5 5" xfId="1268"/>
    <cellStyle name="40% - Accent5 5 2" xfId="1269"/>
    <cellStyle name="40% - Accent5 5_Budget" xfId="1270"/>
    <cellStyle name="40% - Accent5 6" xfId="1271"/>
    <cellStyle name="40% - Accent5 6 2" xfId="1272"/>
    <cellStyle name="40% - Accent5 6_Budget" xfId="1273"/>
    <cellStyle name="40% - Accent5 7" xfId="1274"/>
    <cellStyle name="40% - Accent5 8" xfId="1275"/>
    <cellStyle name="40% - Accent5 9" xfId="1276"/>
    <cellStyle name="40% - Accent6 10" xfId="1277"/>
    <cellStyle name="40% - Accent6 11" xfId="1278"/>
    <cellStyle name="40% - Accent6 12" xfId="1279"/>
    <cellStyle name="40% - Accent6 13" xfId="1280"/>
    <cellStyle name="40% - Accent6 14" xfId="1281"/>
    <cellStyle name="40% - Accent6 15" xfId="1282"/>
    <cellStyle name="40% - Accent6 16" xfId="1283"/>
    <cellStyle name="40% - Accent6 17" xfId="1284"/>
    <cellStyle name="40% - Accent6 18" xfId="1285"/>
    <cellStyle name="40% - Accent6 19" xfId="1286"/>
    <cellStyle name="40% - Accent6 2" xfId="1287"/>
    <cellStyle name="40% - Accent6 2 2" xfId="1288"/>
    <cellStyle name="40% - Accent6 2 2 2" xfId="1289"/>
    <cellStyle name="40% - Accent6 2 2_Budget" xfId="1290"/>
    <cellStyle name="40% - Accent6 2 3" xfId="1291"/>
    <cellStyle name="40% - Accent6 2 3 2" xfId="1292"/>
    <cellStyle name="40% - Accent6 2 3_Budget" xfId="1293"/>
    <cellStyle name="40% - Accent6 2 4" xfId="1294"/>
    <cellStyle name="40% - Accent6 2 5" xfId="1295"/>
    <cellStyle name="40% - Accent6 2_AR Analysis" xfId="1296"/>
    <cellStyle name="40% - Accent6 20" xfId="1297"/>
    <cellStyle name="40% - Accent6 21" xfId="1298"/>
    <cellStyle name="40% - Accent6 22" xfId="1299"/>
    <cellStyle name="40% - Accent6 23" xfId="1300"/>
    <cellStyle name="40% - Accent6 24" xfId="1301"/>
    <cellStyle name="40% - Accent6 25" xfId="1302"/>
    <cellStyle name="40% - Accent6 26" xfId="1303"/>
    <cellStyle name="40% - Accent6 3" xfId="1304"/>
    <cellStyle name="40% - Accent6 3 2" xfId="1305"/>
    <cellStyle name="40% - Accent6 3_Budget" xfId="1306"/>
    <cellStyle name="40% - Accent6 4" xfId="1307"/>
    <cellStyle name="40% - Accent6 4 2" xfId="1308"/>
    <cellStyle name="40% - Accent6 4_Budget" xfId="1309"/>
    <cellStyle name="40% - Accent6 5" xfId="1310"/>
    <cellStyle name="40% - Accent6 5 2" xfId="1311"/>
    <cellStyle name="40% - Accent6 5_Budget" xfId="1312"/>
    <cellStyle name="40% - Accent6 6" xfId="1313"/>
    <cellStyle name="40% - Accent6 6 2" xfId="1314"/>
    <cellStyle name="40% - Accent6 6_Budget" xfId="1315"/>
    <cellStyle name="40% - Accent6 7" xfId="1316"/>
    <cellStyle name="40% - Accent6 8" xfId="1317"/>
    <cellStyle name="40% - Accent6 9" xfId="1318"/>
    <cellStyle name="40% - Ênfase1" xfId="1319"/>
    <cellStyle name="40% - Ênfase1 10" xfId="1320"/>
    <cellStyle name="40% - Ênfase1 10 2" xfId="1321"/>
    <cellStyle name="40% - Ênfase1 10_AR Analysis" xfId="1322"/>
    <cellStyle name="40% - Ênfase1 11" xfId="1323"/>
    <cellStyle name="40% - Ênfase1 12" xfId="1324"/>
    <cellStyle name="40% - Ênfase1 13" xfId="1325"/>
    <cellStyle name="40% - Ênfase1 14" xfId="1326"/>
    <cellStyle name="40% - Ênfase1 15" xfId="1327"/>
    <cellStyle name="40% - Ênfase1 16" xfId="1328"/>
    <cellStyle name="40% - Ênfase1 17" xfId="1329"/>
    <cellStyle name="40% - Ênfase1 18" xfId="1330"/>
    <cellStyle name="40% - Ênfase1 2" xfId="1331"/>
    <cellStyle name="40% - Ênfase1 2 2" xfId="1332"/>
    <cellStyle name="40% - Ênfase1 2_AR Analysis" xfId="1333"/>
    <cellStyle name="40% - Ênfase1 3" xfId="1334"/>
    <cellStyle name="40% - Ênfase1 3 2" xfId="1335"/>
    <cellStyle name="40% - Ênfase1 3_AR Analysis" xfId="1336"/>
    <cellStyle name="40% - Ênfase1 4" xfId="1337"/>
    <cellStyle name="40% - Ênfase1 4 2" xfId="1338"/>
    <cellStyle name="40% - Ênfase1 4_AR Analysis" xfId="1339"/>
    <cellStyle name="40% - Ênfase1 5" xfId="1340"/>
    <cellStyle name="40% - Ênfase1 5 2" xfId="1341"/>
    <cellStyle name="40% - Ênfase1 5_AR Analysis" xfId="1342"/>
    <cellStyle name="40% - Ênfase1 6" xfId="1343"/>
    <cellStyle name="40% - Ênfase1 6 2" xfId="1344"/>
    <cellStyle name="40% - Ênfase1 6_AR Analysis" xfId="1345"/>
    <cellStyle name="40% - Ênfase1 7" xfId="1346"/>
    <cellStyle name="40% - Ênfase1 7 2" xfId="1347"/>
    <cellStyle name="40% - Ênfase1 7_AR Analysis" xfId="1348"/>
    <cellStyle name="40% - Ênfase1 8" xfId="1349"/>
    <cellStyle name="40% - Ênfase1 8 2" xfId="1350"/>
    <cellStyle name="40% - Ênfase1 8_AR Analysis" xfId="1351"/>
    <cellStyle name="40% - Ênfase1 9" xfId="1352"/>
    <cellStyle name="40% - Ênfase1 9 2" xfId="1353"/>
    <cellStyle name="40% - Ênfase1 9_AR Analysis" xfId="1354"/>
    <cellStyle name="40% - Ênfase2" xfId="1355"/>
    <cellStyle name="40% - Ênfase2 10" xfId="1356"/>
    <cellStyle name="40% - Ênfase2 10 2" xfId="1357"/>
    <cellStyle name="40% - Ênfase2 10_AR Analysis" xfId="1358"/>
    <cellStyle name="40% - Ênfase2 11" xfId="1359"/>
    <cellStyle name="40% - Ênfase2 12" xfId="1360"/>
    <cellStyle name="40% - Ênfase2 13" xfId="1361"/>
    <cellStyle name="40% - Ênfase2 14" xfId="1362"/>
    <cellStyle name="40% - Ênfase2 15" xfId="1363"/>
    <cellStyle name="40% - Ênfase2 16" xfId="1364"/>
    <cellStyle name="40% - Ênfase2 17" xfId="1365"/>
    <cellStyle name="40% - Ênfase2 18" xfId="1366"/>
    <cellStyle name="40% - Ênfase2 2" xfId="1367"/>
    <cellStyle name="40% - Ênfase2 2 2" xfId="1368"/>
    <cellStyle name="40% - Ênfase2 2_AR Analysis" xfId="1369"/>
    <cellStyle name="40% - Ênfase2 3" xfId="1370"/>
    <cellStyle name="40% - Ênfase2 3 2" xfId="1371"/>
    <cellStyle name="40% - Ênfase2 3_AR Analysis" xfId="1372"/>
    <cellStyle name="40% - Ênfase2 4" xfId="1373"/>
    <cellStyle name="40% - Ênfase2 4 2" xfId="1374"/>
    <cellStyle name="40% - Ênfase2 4_AR Analysis" xfId="1375"/>
    <cellStyle name="40% - Ênfase2 5" xfId="1376"/>
    <cellStyle name="40% - Ênfase2 5 2" xfId="1377"/>
    <cellStyle name="40% - Ênfase2 5_AR Analysis" xfId="1378"/>
    <cellStyle name="40% - Ênfase2 6" xfId="1379"/>
    <cellStyle name="40% - Ênfase2 6 2" xfId="1380"/>
    <cellStyle name="40% - Ênfase2 6_AR Analysis" xfId="1381"/>
    <cellStyle name="40% - Ênfase2 7" xfId="1382"/>
    <cellStyle name="40% - Ênfase2 7 2" xfId="1383"/>
    <cellStyle name="40% - Ênfase2 7_AR Analysis" xfId="1384"/>
    <cellStyle name="40% - Ênfase2 8" xfId="1385"/>
    <cellStyle name="40% - Ênfase2 8 2" xfId="1386"/>
    <cellStyle name="40% - Ênfase2 8_AR Analysis" xfId="1387"/>
    <cellStyle name="40% - Ênfase2 9" xfId="1388"/>
    <cellStyle name="40% - Ênfase2 9 2" xfId="1389"/>
    <cellStyle name="40% - Ênfase2 9_AR Analysis" xfId="1390"/>
    <cellStyle name="40% - Ênfase3" xfId="1391"/>
    <cellStyle name="40% - Ênfase3 10" xfId="1392"/>
    <cellStyle name="40% - Ênfase3 10 2" xfId="1393"/>
    <cellStyle name="40% - Ênfase3 10_AR Analysis" xfId="1394"/>
    <cellStyle name="40% - Ênfase3 11" xfId="1395"/>
    <cellStyle name="40% - Ênfase3 12" xfId="1396"/>
    <cellStyle name="40% - Ênfase3 13" xfId="1397"/>
    <cellStyle name="40% - Ênfase3 14" xfId="1398"/>
    <cellStyle name="40% - Ênfase3 15" xfId="1399"/>
    <cellStyle name="40% - Ênfase3 16" xfId="1400"/>
    <cellStyle name="40% - Ênfase3 17" xfId="1401"/>
    <cellStyle name="40% - Ênfase3 18" xfId="1402"/>
    <cellStyle name="40% - Ênfase3 2" xfId="1403"/>
    <cellStyle name="40% - Ênfase3 2 2" xfId="1404"/>
    <cellStyle name="40% - Ênfase3 2_AR Analysis" xfId="1405"/>
    <cellStyle name="40% - Ênfase3 3" xfId="1406"/>
    <cellStyle name="40% - Ênfase3 3 2" xfId="1407"/>
    <cellStyle name="40% - Ênfase3 3_AR Analysis" xfId="1408"/>
    <cellStyle name="40% - Ênfase3 4" xfId="1409"/>
    <cellStyle name="40% - Ênfase3 4 2" xfId="1410"/>
    <cellStyle name="40% - Ênfase3 4_AR Analysis" xfId="1411"/>
    <cellStyle name="40% - Ênfase3 5" xfId="1412"/>
    <cellStyle name="40% - Ênfase3 5 2" xfId="1413"/>
    <cellStyle name="40% - Ênfase3 5_AR Analysis" xfId="1414"/>
    <cellStyle name="40% - Ênfase3 6" xfId="1415"/>
    <cellStyle name="40% - Ênfase3 6 2" xfId="1416"/>
    <cellStyle name="40% - Ênfase3 6_AR Analysis" xfId="1417"/>
    <cellStyle name="40% - Ênfase3 7" xfId="1418"/>
    <cellStyle name="40% - Ênfase3 7 2" xfId="1419"/>
    <cellStyle name="40% - Ênfase3 7_AR Analysis" xfId="1420"/>
    <cellStyle name="40% - Ênfase3 8" xfId="1421"/>
    <cellStyle name="40% - Ênfase3 8 2" xfId="1422"/>
    <cellStyle name="40% - Ênfase3 8_AR Analysis" xfId="1423"/>
    <cellStyle name="40% - Ênfase3 9" xfId="1424"/>
    <cellStyle name="40% - Ênfase3 9 2" xfId="1425"/>
    <cellStyle name="40% - Ênfase3 9_AR Analysis" xfId="1426"/>
    <cellStyle name="40% - Ênfase4" xfId="1427"/>
    <cellStyle name="40% - Ênfase4 10" xfId="1428"/>
    <cellStyle name="40% - Ênfase4 10 2" xfId="1429"/>
    <cellStyle name="40% - Ênfase4 10_AR Analysis" xfId="1430"/>
    <cellStyle name="40% - Ênfase4 11" xfId="1431"/>
    <cellStyle name="40% - Ênfase4 12" xfId="1432"/>
    <cellStyle name="40% - Ênfase4 13" xfId="1433"/>
    <cellStyle name="40% - Ênfase4 14" xfId="1434"/>
    <cellStyle name="40% - Ênfase4 15" xfId="1435"/>
    <cellStyle name="40% - Ênfase4 16" xfId="1436"/>
    <cellStyle name="40% - Ênfase4 17" xfId="1437"/>
    <cellStyle name="40% - Ênfase4 18" xfId="1438"/>
    <cellStyle name="40% - Ênfase4 2" xfId="1439"/>
    <cellStyle name="40% - Ênfase4 2 2" xfId="1440"/>
    <cellStyle name="40% - Ênfase4 2_AR Analysis" xfId="1441"/>
    <cellStyle name="40% - Ênfase4 3" xfId="1442"/>
    <cellStyle name="40% - Ênfase4 3 2" xfId="1443"/>
    <cellStyle name="40% - Ênfase4 3_AR Analysis" xfId="1444"/>
    <cellStyle name="40% - Ênfase4 4" xfId="1445"/>
    <cellStyle name="40% - Ênfase4 4 2" xfId="1446"/>
    <cellStyle name="40% - Ênfase4 4_AR Analysis" xfId="1447"/>
    <cellStyle name="40% - Ênfase4 5" xfId="1448"/>
    <cellStyle name="40% - Ênfase4 5 2" xfId="1449"/>
    <cellStyle name="40% - Ênfase4 5_AR Analysis" xfId="1450"/>
    <cellStyle name="40% - Ênfase4 6" xfId="1451"/>
    <cellStyle name="40% - Ênfase4 6 2" xfId="1452"/>
    <cellStyle name="40% - Ênfase4 6_AR Analysis" xfId="1453"/>
    <cellStyle name="40% - Ênfase4 7" xfId="1454"/>
    <cellStyle name="40% - Ênfase4 7 2" xfId="1455"/>
    <cellStyle name="40% - Ênfase4 7_AR Analysis" xfId="1456"/>
    <cellStyle name="40% - Ênfase4 8" xfId="1457"/>
    <cellStyle name="40% - Ênfase4 8 2" xfId="1458"/>
    <cellStyle name="40% - Ênfase4 8_AR Analysis" xfId="1459"/>
    <cellStyle name="40% - Ênfase4 9" xfId="1460"/>
    <cellStyle name="40% - Ênfase4 9 2" xfId="1461"/>
    <cellStyle name="40% - Ênfase4 9_AR Analysis" xfId="1462"/>
    <cellStyle name="40% - Ênfase5" xfId="1463"/>
    <cellStyle name="40% - Ênfase5 10" xfId="1464"/>
    <cellStyle name="40% - Ênfase5 10 2" xfId="1465"/>
    <cellStyle name="40% - Ênfase5 10_AR Analysis" xfId="1466"/>
    <cellStyle name="40% - Ênfase5 11" xfId="1467"/>
    <cellStyle name="40% - Ênfase5 12" xfId="1468"/>
    <cellStyle name="40% - Ênfase5 13" xfId="1469"/>
    <cellStyle name="40% - Ênfase5 14" xfId="1470"/>
    <cellStyle name="40% - Ênfase5 15" xfId="1471"/>
    <cellStyle name="40% - Ênfase5 16" xfId="1472"/>
    <cellStyle name="40% - Ênfase5 17" xfId="1473"/>
    <cellStyle name="40% - Ênfase5 18" xfId="1474"/>
    <cellStyle name="40% - Ênfase5 2" xfId="1475"/>
    <cellStyle name="40% - Ênfase5 2 2" xfId="1476"/>
    <cellStyle name="40% - Ênfase5 2_AR Analysis" xfId="1477"/>
    <cellStyle name="40% - Ênfase5 3" xfId="1478"/>
    <cellStyle name="40% - Ênfase5 3 2" xfId="1479"/>
    <cellStyle name="40% - Ênfase5 3_AR Analysis" xfId="1480"/>
    <cellStyle name="40% - Ênfase5 4" xfId="1481"/>
    <cellStyle name="40% - Ênfase5 4 2" xfId="1482"/>
    <cellStyle name="40% - Ênfase5 4_AR Analysis" xfId="1483"/>
    <cellStyle name="40% - Ênfase5 5" xfId="1484"/>
    <cellStyle name="40% - Ênfase5 5 2" xfId="1485"/>
    <cellStyle name="40% - Ênfase5 5_AR Analysis" xfId="1486"/>
    <cellStyle name="40% - Ênfase5 6" xfId="1487"/>
    <cellStyle name="40% - Ênfase5 6 2" xfId="1488"/>
    <cellStyle name="40% - Ênfase5 6_AR Analysis" xfId="1489"/>
    <cellStyle name="40% - Ênfase5 7" xfId="1490"/>
    <cellStyle name="40% - Ênfase5 7 2" xfId="1491"/>
    <cellStyle name="40% - Ênfase5 7_AR Analysis" xfId="1492"/>
    <cellStyle name="40% - Ênfase5 8" xfId="1493"/>
    <cellStyle name="40% - Ênfase5 8 2" xfId="1494"/>
    <cellStyle name="40% - Ênfase5 8_AR Analysis" xfId="1495"/>
    <cellStyle name="40% - Ênfase5 9" xfId="1496"/>
    <cellStyle name="40% - Ênfase5 9 2" xfId="1497"/>
    <cellStyle name="40% - Ênfase5 9_AR Analysis" xfId="1498"/>
    <cellStyle name="40% - Ênfase6" xfId="1499"/>
    <cellStyle name="40% - Ênfase6 10" xfId="1500"/>
    <cellStyle name="40% - Ênfase6 10 2" xfId="1501"/>
    <cellStyle name="40% - Ênfase6 10_AR Analysis" xfId="1502"/>
    <cellStyle name="40% - Ênfase6 11" xfId="1503"/>
    <cellStyle name="40% - Ênfase6 12" xfId="1504"/>
    <cellStyle name="40% - Ênfase6 13" xfId="1505"/>
    <cellStyle name="40% - Ênfase6 14" xfId="1506"/>
    <cellStyle name="40% - Ênfase6 15" xfId="1507"/>
    <cellStyle name="40% - Ênfase6 16" xfId="1508"/>
    <cellStyle name="40% - Ênfase6 17" xfId="1509"/>
    <cellStyle name="40% - Ênfase6 18" xfId="1510"/>
    <cellStyle name="40% - Ênfase6 2" xfId="1511"/>
    <cellStyle name="40% - Ênfase6 2 2" xfId="1512"/>
    <cellStyle name="40% - Ênfase6 2_AR Analysis" xfId="1513"/>
    <cellStyle name="40% - Ênfase6 3" xfId="1514"/>
    <cellStyle name="40% - Ênfase6 3 2" xfId="1515"/>
    <cellStyle name="40% - Ênfase6 3_AR Analysis" xfId="1516"/>
    <cellStyle name="40% - Ênfase6 4" xfId="1517"/>
    <cellStyle name="40% - Ênfase6 4 2" xfId="1518"/>
    <cellStyle name="40% - Ênfase6 4_AR Analysis" xfId="1519"/>
    <cellStyle name="40% - Ênfase6 5" xfId="1520"/>
    <cellStyle name="40% - Ênfase6 5 2" xfId="1521"/>
    <cellStyle name="40% - Ênfase6 5_AR Analysis" xfId="1522"/>
    <cellStyle name="40% - Ênfase6 6" xfId="1523"/>
    <cellStyle name="40% - Ênfase6 6 2" xfId="1524"/>
    <cellStyle name="40% - Ênfase6 6_AR Analysis" xfId="1525"/>
    <cellStyle name="40% - Ênfase6 7" xfId="1526"/>
    <cellStyle name="40% - Ênfase6 7 2" xfId="1527"/>
    <cellStyle name="40% - Ênfase6 7_AR Analysis" xfId="1528"/>
    <cellStyle name="40% - Ênfase6 8" xfId="1529"/>
    <cellStyle name="40% - Ênfase6 8 2" xfId="1530"/>
    <cellStyle name="40% - Ênfase6 8_AR Analysis" xfId="1531"/>
    <cellStyle name="40% - Ênfase6 9" xfId="1532"/>
    <cellStyle name="40% - Ênfase6 9 2" xfId="1533"/>
    <cellStyle name="40% - Ênfase6 9_AR Analysis" xfId="1534"/>
    <cellStyle name="40% - Énfasis1" xfId="1535"/>
    <cellStyle name="40% - Énfasis2" xfId="1536"/>
    <cellStyle name="40% - Énfasis3" xfId="1537"/>
    <cellStyle name="40% - Énfasis4" xfId="1538"/>
    <cellStyle name="40% - Énfasis5" xfId="1539"/>
    <cellStyle name="40% - Énfasis6" xfId="1540"/>
    <cellStyle name="5" xfId="1541"/>
    <cellStyle name="6" xfId="1542"/>
    <cellStyle name="60% - Accent1 10" xfId="1543"/>
    <cellStyle name="60% - Accent1 11" xfId="1544"/>
    <cellStyle name="60% - Accent1 12" xfId="1545"/>
    <cellStyle name="60% - Accent1 13" xfId="1546"/>
    <cellStyle name="60% - Accent1 14" xfId="1547"/>
    <cellStyle name="60% - Accent1 15" xfId="1548"/>
    <cellStyle name="60% - Accent1 16" xfId="1549"/>
    <cellStyle name="60% - Accent1 17" xfId="1550"/>
    <cellStyle name="60% - Accent1 18" xfId="1551"/>
    <cellStyle name="60% - Accent1 19" xfId="1552"/>
    <cellStyle name="60% - Accent1 2" xfId="1553"/>
    <cellStyle name="60% - Accent1 2 2" xfId="1554"/>
    <cellStyle name="60% - Accent1 2 3" xfId="1555"/>
    <cellStyle name="60% - Accent1 2 4" xfId="1556"/>
    <cellStyle name="60% - Accent1 2 5" xfId="1557"/>
    <cellStyle name="60% - Accent1 20" xfId="1558"/>
    <cellStyle name="60% - Accent1 21" xfId="1559"/>
    <cellStyle name="60% - Accent1 22" xfId="1560"/>
    <cellStyle name="60% - Accent1 23" xfId="1561"/>
    <cellStyle name="60% - Accent1 24" xfId="1562"/>
    <cellStyle name="60% - Accent1 25" xfId="1563"/>
    <cellStyle name="60% - Accent1 3" xfId="1564"/>
    <cellStyle name="60% - Accent1 4" xfId="1565"/>
    <cellStyle name="60% - Accent1 5" xfId="1566"/>
    <cellStyle name="60% - Accent1 6" xfId="1567"/>
    <cellStyle name="60% - Accent1 7" xfId="1568"/>
    <cellStyle name="60% - Accent1 8" xfId="1569"/>
    <cellStyle name="60% - Accent1 9" xfId="1570"/>
    <cellStyle name="60% - Accent2 10" xfId="1571"/>
    <cellStyle name="60% - Accent2 11" xfId="1572"/>
    <cellStyle name="60% - Accent2 12" xfId="1573"/>
    <cellStyle name="60% - Accent2 13" xfId="1574"/>
    <cellStyle name="60% - Accent2 14" xfId="1575"/>
    <cellStyle name="60% - Accent2 15" xfId="1576"/>
    <cellStyle name="60% - Accent2 16" xfId="1577"/>
    <cellStyle name="60% - Accent2 17" xfId="1578"/>
    <cellStyle name="60% - Accent2 18" xfId="1579"/>
    <cellStyle name="60% - Accent2 19" xfId="1580"/>
    <cellStyle name="60% - Accent2 2" xfId="1581"/>
    <cellStyle name="60% - Accent2 2 2" xfId="1582"/>
    <cellStyle name="60% - Accent2 2 3" xfId="1583"/>
    <cellStyle name="60% - Accent2 2 4" xfId="1584"/>
    <cellStyle name="60% - Accent2 2 5" xfId="1585"/>
    <cellStyle name="60% - Accent2 20" xfId="1586"/>
    <cellStyle name="60% - Accent2 21" xfId="1587"/>
    <cellStyle name="60% - Accent2 22" xfId="1588"/>
    <cellStyle name="60% - Accent2 23" xfId="1589"/>
    <cellStyle name="60% - Accent2 24" xfId="1590"/>
    <cellStyle name="60% - Accent2 25" xfId="1591"/>
    <cellStyle name="60% - Accent2 3" xfId="1592"/>
    <cellStyle name="60% - Accent2 4" xfId="1593"/>
    <cellStyle name="60% - Accent2 5" xfId="1594"/>
    <cellStyle name="60% - Accent2 6" xfId="1595"/>
    <cellStyle name="60% - Accent2 7" xfId="1596"/>
    <cellStyle name="60% - Accent2 8" xfId="1597"/>
    <cellStyle name="60% - Accent2 9" xfId="1598"/>
    <cellStyle name="60% - Accent3 10" xfId="1599"/>
    <cellStyle name="60% - Accent3 11" xfId="1600"/>
    <cellStyle name="60% - Accent3 12" xfId="1601"/>
    <cellStyle name="60% - Accent3 13" xfId="1602"/>
    <cellStyle name="60% - Accent3 14" xfId="1603"/>
    <cellStyle name="60% - Accent3 15" xfId="1604"/>
    <cellStyle name="60% - Accent3 16" xfId="1605"/>
    <cellStyle name="60% - Accent3 17" xfId="1606"/>
    <cellStyle name="60% - Accent3 18" xfId="1607"/>
    <cellStyle name="60% - Accent3 19" xfId="1608"/>
    <cellStyle name="60% - Accent3 2" xfId="1609"/>
    <cellStyle name="60% - Accent3 2 2" xfId="1610"/>
    <cellStyle name="60% - Accent3 2 3" xfId="1611"/>
    <cellStyle name="60% - Accent3 2 4" xfId="1612"/>
    <cellStyle name="60% - Accent3 2 5" xfId="1613"/>
    <cellStyle name="60% - Accent3 20" xfId="1614"/>
    <cellStyle name="60% - Accent3 21" xfId="1615"/>
    <cellStyle name="60% - Accent3 22" xfId="1616"/>
    <cellStyle name="60% - Accent3 23" xfId="1617"/>
    <cellStyle name="60% - Accent3 24" xfId="1618"/>
    <cellStyle name="60% - Accent3 25" xfId="1619"/>
    <cellStyle name="60% - Accent3 3" xfId="1620"/>
    <cellStyle name="60% - Accent3 4" xfId="1621"/>
    <cellStyle name="60% - Accent3 5" xfId="1622"/>
    <cellStyle name="60% - Accent3 6" xfId="1623"/>
    <cellStyle name="60% - Accent3 7" xfId="1624"/>
    <cellStyle name="60% - Accent3 8" xfId="1625"/>
    <cellStyle name="60% - Accent3 9" xfId="1626"/>
    <cellStyle name="60% - Accent4 10" xfId="1627"/>
    <cellStyle name="60% - Accent4 11" xfId="1628"/>
    <cellStyle name="60% - Accent4 12" xfId="1629"/>
    <cellStyle name="60% - Accent4 13" xfId="1630"/>
    <cellStyle name="60% - Accent4 14" xfId="1631"/>
    <cellStyle name="60% - Accent4 15" xfId="1632"/>
    <cellStyle name="60% - Accent4 16" xfId="1633"/>
    <cellStyle name="60% - Accent4 17" xfId="1634"/>
    <cellStyle name="60% - Accent4 18" xfId="1635"/>
    <cellStyle name="60% - Accent4 19" xfId="1636"/>
    <cellStyle name="60% - Accent4 2" xfId="1637"/>
    <cellStyle name="60% - Accent4 2 2" xfId="1638"/>
    <cellStyle name="60% - Accent4 2 3" xfId="1639"/>
    <cellStyle name="60% - Accent4 2 4" xfId="1640"/>
    <cellStyle name="60% - Accent4 2 5" xfId="1641"/>
    <cellStyle name="60% - Accent4 20" xfId="1642"/>
    <cellStyle name="60% - Accent4 21" xfId="1643"/>
    <cellStyle name="60% - Accent4 22" xfId="1644"/>
    <cellStyle name="60% - Accent4 23" xfId="1645"/>
    <cellStyle name="60% - Accent4 24" xfId="1646"/>
    <cellStyle name="60% - Accent4 25" xfId="1647"/>
    <cellStyle name="60% - Accent4 3" xfId="1648"/>
    <cellStyle name="60% - Accent4 4" xfId="1649"/>
    <cellStyle name="60% - Accent4 5" xfId="1650"/>
    <cellStyle name="60% - Accent4 6" xfId="1651"/>
    <cellStyle name="60% - Accent4 7" xfId="1652"/>
    <cellStyle name="60% - Accent4 8" xfId="1653"/>
    <cellStyle name="60% - Accent4 9" xfId="1654"/>
    <cellStyle name="60% - Accent5 10" xfId="1655"/>
    <cellStyle name="60% - Accent5 11" xfId="1656"/>
    <cellStyle name="60% - Accent5 12" xfId="1657"/>
    <cellStyle name="60% - Accent5 13" xfId="1658"/>
    <cellStyle name="60% - Accent5 14" xfId="1659"/>
    <cellStyle name="60% - Accent5 15" xfId="1660"/>
    <cellStyle name="60% - Accent5 16" xfId="1661"/>
    <cellStyle name="60% - Accent5 17" xfId="1662"/>
    <cellStyle name="60% - Accent5 18" xfId="1663"/>
    <cellStyle name="60% - Accent5 19" xfId="1664"/>
    <cellStyle name="60% - Accent5 2" xfId="1665"/>
    <cellStyle name="60% - Accent5 2 2" xfId="1666"/>
    <cellStyle name="60% - Accent5 2 3" xfId="1667"/>
    <cellStyle name="60% - Accent5 2 4" xfId="1668"/>
    <cellStyle name="60% - Accent5 2 5" xfId="1669"/>
    <cellStyle name="60% - Accent5 20" xfId="1670"/>
    <cellStyle name="60% - Accent5 21" xfId="1671"/>
    <cellStyle name="60% - Accent5 22" xfId="1672"/>
    <cellStyle name="60% - Accent5 23" xfId="1673"/>
    <cellStyle name="60% - Accent5 24" xfId="1674"/>
    <cellStyle name="60% - Accent5 25" xfId="1675"/>
    <cellStyle name="60% - Accent5 3" xfId="1676"/>
    <cellStyle name="60% - Accent5 4" xfId="1677"/>
    <cellStyle name="60% - Accent5 5" xfId="1678"/>
    <cellStyle name="60% - Accent5 6" xfId="1679"/>
    <cellStyle name="60% - Accent5 7" xfId="1680"/>
    <cellStyle name="60% - Accent5 8" xfId="1681"/>
    <cellStyle name="60% - Accent5 9" xfId="1682"/>
    <cellStyle name="60% - Accent6 10" xfId="1683"/>
    <cellStyle name="60% - Accent6 11" xfId="1684"/>
    <cellStyle name="60% - Accent6 12" xfId="1685"/>
    <cellStyle name="60% - Accent6 13" xfId="1686"/>
    <cellStyle name="60% - Accent6 14" xfId="1687"/>
    <cellStyle name="60% - Accent6 15" xfId="1688"/>
    <cellStyle name="60% - Accent6 16" xfId="1689"/>
    <cellStyle name="60% - Accent6 17" xfId="1690"/>
    <cellStyle name="60% - Accent6 18" xfId="1691"/>
    <cellStyle name="60% - Accent6 19" xfId="1692"/>
    <cellStyle name="60% - Accent6 2" xfId="1693"/>
    <cellStyle name="60% - Accent6 2 2" xfId="1694"/>
    <cellStyle name="60% - Accent6 2 3" xfId="1695"/>
    <cellStyle name="60% - Accent6 2 4" xfId="1696"/>
    <cellStyle name="60% - Accent6 2 5" xfId="1697"/>
    <cellStyle name="60% - Accent6 20" xfId="1698"/>
    <cellStyle name="60% - Accent6 21" xfId="1699"/>
    <cellStyle name="60% - Accent6 22" xfId="1700"/>
    <cellStyle name="60% - Accent6 23" xfId="1701"/>
    <cellStyle name="60% - Accent6 24" xfId="1702"/>
    <cellStyle name="60% - Accent6 25" xfId="1703"/>
    <cellStyle name="60% - Accent6 3" xfId="1704"/>
    <cellStyle name="60% - Accent6 4" xfId="1705"/>
    <cellStyle name="60% - Accent6 5" xfId="1706"/>
    <cellStyle name="60% - Accent6 6" xfId="1707"/>
    <cellStyle name="60% - Accent6 7" xfId="1708"/>
    <cellStyle name="60% - Accent6 8" xfId="1709"/>
    <cellStyle name="60% - Accent6 9" xfId="1710"/>
    <cellStyle name="60% - Ênfase1" xfId="1711"/>
    <cellStyle name="60% - Ênfase1 2" xfId="1712"/>
    <cellStyle name="60% - Ênfase1 3" xfId="1713"/>
    <cellStyle name="60% - Ênfase1 4" xfId="1714"/>
    <cellStyle name="60% - Ênfase1 5" xfId="1715"/>
    <cellStyle name="60% - Ênfase2" xfId="1716"/>
    <cellStyle name="60% - Ênfase2 2" xfId="1717"/>
    <cellStyle name="60% - Ênfase2 3" xfId="1718"/>
    <cellStyle name="60% - Ênfase2 4" xfId="1719"/>
    <cellStyle name="60% - Ênfase2 5" xfId="1720"/>
    <cellStyle name="60% - Ênfase3" xfId="1721"/>
    <cellStyle name="60% - Ênfase3 2" xfId="1722"/>
    <cellStyle name="60% - Ênfase3 3" xfId="1723"/>
    <cellStyle name="60% - Ênfase3 4" xfId="1724"/>
    <cellStyle name="60% - Ênfase3 5" xfId="1725"/>
    <cellStyle name="60% - Ênfase4" xfId="1726"/>
    <cellStyle name="60% - Ênfase4 2" xfId="1727"/>
    <cellStyle name="60% - Ênfase4 3" xfId="1728"/>
    <cellStyle name="60% - Ênfase4 4" xfId="1729"/>
    <cellStyle name="60% - Ênfase4 5" xfId="1730"/>
    <cellStyle name="60% - Ênfase5" xfId="1731"/>
    <cellStyle name="60% - Ênfase5 2" xfId="1732"/>
    <cellStyle name="60% - Ênfase5 3" xfId="1733"/>
    <cellStyle name="60% - Ênfase5 4" xfId="1734"/>
    <cellStyle name="60% - Ênfase5 5" xfId="1735"/>
    <cellStyle name="60% - Ênfase6" xfId="1736"/>
    <cellStyle name="60% - Ênfase6 2" xfId="1737"/>
    <cellStyle name="60% - Ênfase6 3" xfId="1738"/>
    <cellStyle name="60% - Ênfase6 4" xfId="1739"/>
    <cellStyle name="60% - Ênfase6 5" xfId="1740"/>
    <cellStyle name="60% - Énfasis1" xfId="1741"/>
    <cellStyle name="60% - Énfasis2" xfId="1742"/>
    <cellStyle name="60% - Énfasis3" xfId="1743"/>
    <cellStyle name="60% - Énfasis4" xfId="1744"/>
    <cellStyle name="60% - Énfasis5" xfId="1745"/>
    <cellStyle name="60% - Énfasis6" xfId="1746"/>
    <cellStyle name="7" xfId="1747"/>
    <cellStyle name="7 2" xfId="1748"/>
    <cellStyle name="7_12951" xfId="1749"/>
    <cellStyle name="7_23105" xfId="1750"/>
    <cellStyle name="7_23105_1" xfId="1751"/>
    <cellStyle name="7_23105_2" xfId="1752"/>
    <cellStyle name="7_AR Analysis" xfId="1753"/>
    <cellStyle name="7_Budget" xfId="1754"/>
    <cellStyle name="7_Budget-JPM Changes" xfId="1755"/>
    <cellStyle name="7_Inventory Analysis" xfId="1756"/>
    <cellStyle name="7_Prophix ISv3" xfId="1757"/>
    <cellStyle name="8" xfId="1758"/>
    <cellStyle name="9" xfId="1759"/>
    <cellStyle name="a" xfId="1760"/>
    <cellStyle name="A¨­￠￢￠O [0]_C¡IAo_AoAUAy¡ÆeC¡I " xfId="1761"/>
    <cellStyle name="A¨­￠￢￠O_AoAUAy¡ÆeC¡I " xfId="1762"/>
    <cellStyle name="a1" xfId="1763"/>
    <cellStyle name="A1 Blue $0.00" xfId="1764"/>
    <cellStyle name="A2 Black $0.00" xfId="1765"/>
    <cellStyle name="A3 Blue 0.00" xfId="1766"/>
    <cellStyle name="A4 Black 0.00" xfId="1767"/>
    <cellStyle name="A5 Blue Percent" xfId="1768"/>
    <cellStyle name="A6 Black Percent" xfId="1769"/>
    <cellStyle name="A7 Heading" xfId="1770"/>
    <cellStyle name="A8 Normal" xfId="1771"/>
    <cellStyle name="Abstimmung" xfId="1772"/>
    <cellStyle name="AbstimmungLeer" xfId="1773"/>
    <cellStyle name="ac" xfId="1774"/>
    <cellStyle name="acBlue" xfId="1775"/>
    <cellStyle name="acBlue 2" xfId="1776"/>
    <cellStyle name="acBorders" xfId="1777"/>
    <cellStyle name="acBorders 2" xfId="1778"/>
    <cellStyle name="Accent1 - 20%" xfId="1779"/>
    <cellStyle name="Accent1 - 40%" xfId="1780"/>
    <cellStyle name="Accent1 - 60%" xfId="1781"/>
    <cellStyle name="Accent1 10" xfId="1782"/>
    <cellStyle name="Accent1 11" xfId="1783"/>
    <cellStyle name="Accent1 12" xfId="1784"/>
    <cellStyle name="Accent1 13" xfId="1785"/>
    <cellStyle name="Accent1 14" xfId="1786"/>
    <cellStyle name="Accent1 15" xfId="1787"/>
    <cellStyle name="Accent1 16" xfId="1788"/>
    <cellStyle name="Accent1 17" xfId="1789"/>
    <cellStyle name="Accent1 18" xfId="1790"/>
    <cellStyle name="Accent1 19" xfId="1791"/>
    <cellStyle name="Accent1 2" xfId="1792"/>
    <cellStyle name="Accent1 2 2" xfId="1793"/>
    <cellStyle name="Accent1 2 3" xfId="1794"/>
    <cellStyle name="Accent1 2 4" xfId="1795"/>
    <cellStyle name="Accent1 2 5" xfId="1796"/>
    <cellStyle name="Accent1 20" xfId="1797"/>
    <cellStyle name="Accent1 21" xfId="1798"/>
    <cellStyle name="Accent1 22" xfId="1799"/>
    <cellStyle name="Accent1 23" xfId="1800"/>
    <cellStyle name="Accent1 24" xfId="1801"/>
    <cellStyle name="Accent1 25" xfId="1802"/>
    <cellStyle name="Accent1 3" xfId="1803"/>
    <cellStyle name="Accent1 4" xfId="1804"/>
    <cellStyle name="Accent1 5" xfId="1805"/>
    <cellStyle name="Accent1 6" xfId="1806"/>
    <cellStyle name="Accent1 7" xfId="1807"/>
    <cellStyle name="Accent1 8" xfId="1808"/>
    <cellStyle name="Accent1 9" xfId="1809"/>
    <cellStyle name="Accent2 - 20%" xfId="1810"/>
    <cellStyle name="Accent2 - 40%" xfId="1811"/>
    <cellStyle name="Accent2 - 60%" xfId="1812"/>
    <cellStyle name="Accent2 10" xfId="1813"/>
    <cellStyle name="Accent2 11" xfId="1814"/>
    <cellStyle name="Accent2 12" xfId="1815"/>
    <cellStyle name="Accent2 13" xfId="1816"/>
    <cellStyle name="Accent2 14" xfId="1817"/>
    <cellStyle name="Accent2 15" xfId="1818"/>
    <cellStyle name="Accent2 16" xfId="1819"/>
    <cellStyle name="Accent2 17" xfId="1820"/>
    <cellStyle name="Accent2 18" xfId="1821"/>
    <cellStyle name="Accent2 19" xfId="1822"/>
    <cellStyle name="Accent2 2" xfId="1823"/>
    <cellStyle name="Accent2 2 2" xfId="1824"/>
    <cellStyle name="Accent2 2 3" xfId="1825"/>
    <cellStyle name="Accent2 2 4" xfId="1826"/>
    <cellStyle name="Accent2 2 5" xfId="1827"/>
    <cellStyle name="Accent2 20" xfId="1828"/>
    <cellStyle name="Accent2 21" xfId="1829"/>
    <cellStyle name="Accent2 22" xfId="1830"/>
    <cellStyle name="Accent2 23" xfId="1831"/>
    <cellStyle name="Accent2 24" xfId="1832"/>
    <cellStyle name="Accent2 25" xfId="1833"/>
    <cellStyle name="Accent2 3" xfId="1834"/>
    <cellStyle name="Accent2 4" xfId="1835"/>
    <cellStyle name="Accent2 5" xfId="1836"/>
    <cellStyle name="Accent2 6" xfId="1837"/>
    <cellStyle name="Accent2 7" xfId="1838"/>
    <cellStyle name="Accent2 8" xfId="1839"/>
    <cellStyle name="Accent2 9" xfId="1840"/>
    <cellStyle name="Accent3 - 20%" xfId="1841"/>
    <cellStyle name="Accent3 - 40%" xfId="1842"/>
    <cellStyle name="Accent3 - 60%" xfId="1843"/>
    <cellStyle name="Accent3 10" xfId="1844"/>
    <cellStyle name="Accent3 11" xfId="1845"/>
    <cellStyle name="Accent3 12" xfId="1846"/>
    <cellStyle name="Accent3 13" xfId="1847"/>
    <cellStyle name="Accent3 14" xfId="1848"/>
    <cellStyle name="Accent3 15" xfId="1849"/>
    <cellStyle name="Accent3 16" xfId="1850"/>
    <cellStyle name="Accent3 17" xfId="1851"/>
    <cellStyle name="Accent3 18" xfId="1852"/>
    <cellStyle name="Accent3 19" xfId="1853"/>
    <cellStyle name="Accent3 2" xfId="1854"/>
    <cellStyle name="Accent3 2 2" xfId="1855"/>
    <cellStyle name="Accent3 2 3" xfId="1856"/>
    <cellStyle name="Accent3 2 4" xfId="1857"/>
    <cellStyle name="Accent3 2 5" xfId="1858"/>
    <cellStyle name="Accent3 20" xfId="1859"/>
    <cellStyle name="Accent3 21" xfId="1860"/>
    <cellStyle name="Accent3 22" xfId="1861"/>
    <cellStyle name="Accent3 23" xfId="1862"/>
    <cellStyle name="Accent3 24" xfId="1863"/>
    <cellStyle name="Accent3 25" xfId="1864"/>
    <cellStyle name="Accent3 3" xfId="1865"/>
    <cellStyle name="Accent3 4" xfId="1866"/>
    <cellStyle name="Accent3 5" xfId="1867"/>
    <cellStyle name="Accent3 6" xfId="1868"/>
    <cellStyle name="Accent3 7" xfId="1869"/>
    <cellStyle name="Accent3 8" xfId="1870"/>
    <cellStyle name="Accent3 9" xfId="1871"/>
    <cellStyle name="Accent4 - 20%" xfId="1872"/>
    <cellStyle name="Accent4 - 40%" xfId="1873"/>
    <cellStyle name="Accent4 - 60%" xfId="1874"/>
    <cellStyle name="Accent4 10" xfId="1875"/>
    <cellStyle name="Accent4 11" xfId="1876"/>
    <cellStyle name="Accent4 12" xfId="1877"/>
    <cellStyle name="Accent4 13" xfId="1878"/>
    <cellStyle name="Accent4 14" xfId="1879"/>
    <cellStyle name="Accent4 15" xfId="1880"/>
    <cellStyle name="Accent4 16" xfId="1881"/>
    <cellStyle name="Accent4 17" xfId="1882"/>
    <cellStyle name="Accent4 18" xfId="1883"/>
    <cellStyle name="Accent4 19" xfId="1884"/>
    <cellStyle name="Accent4 2" xfId="1885"/>
    <cellStyle name="Accent4 2 2" xfId="1886"/>
    <cellStyle name="Accent4 2 3" xfId="1887"/>
    <cellStyle name="Accent4 2 4" xfId="1888"/>
    <cellStyle name="Accent4 2 5" xfId="1889"/>
    <cellStyle name="Accent4 20" xfId="1890"/>
    <cellStyle name="Accent4 21" xfId="1891"/>
    <cellStyle name="Accent4 22" xfId="1892"/>
    <cellStyle name="Accent4 23" xfId="1893"/>
    <cellStyle name="Accent4 24" xfId="1894"/>
    <cellStyle name="Accent4 25" xfId="1895"/>
    <cellStyle name="Accent4 3" xfId="1896"/>
    <cellStyle name="Accent4 4" xfId="1897"/>
    <cellStyle name="Accent4 5" xfId="1898"/>
    <cellStyle name="Accent4 6" xfId="1899"/>
    <cellStyle name="Accent4 7" xfId="1900"/>
    <cellStyle name="Accent4 8" xfId="1901"/>
    <cellStyle name="Accent4 9" xfId="1902"/>
    <cellStyle name="Accent5 - 20%" xfId="1903"/>
    <cellStyle name="Accent5 - 40%" xfId="1904"/>
    <cellStyle name="Accent5 - 60%" xfId="1905"/>
    <cellStyle name="Accent5 10" xfId="1906"/>
    <cellStyle name="Accent5 11" xfId="1907"/>
    <cellStyle name="Accent5 12" xfId="1908"/>
    <cellStyle name="Accent5 13" xfId="1909"/>
    <cellStyle name="Accent5 14" xfId="1910"/>
    <cellStyle name="Accent5 15" xfId="1911"/>
    <cellStyle name="Accent5 16" xfId="1912"/>
    <cellStyle name="Accent5 17" xfId="1913"/>
    <cellStyle name="Accent5 18" xfId="1914"/>
    <cellStyle name="Accent5 19" xfId="1915"/>
    <cellStyle name="Accent5 2" xfId="1916"/>
    <cellStyle name="Accent5 2 2" xfId="1917"/>
    <cellStyle name="Accent5 2 3" xfId="1918"/>
    <cellStyle name="Accent5 2 4" xfId="1919"/>
    <cellStyle name="Accent5 2 5" xfId="1920"/>
    <cellStyle name="Accent5 20" xfId="1921"/>
    <cellStyle name="Accent5 21" xfId="1922"/>
    <cellStyle name="Accent5 22" xfId="1923"/>
    <cellStyle name="Accent5 23" xfId="1924"/>
    <cellStyle name="Accent5 24" xfId="1925"/>
    <cellStyle name="Accent5 25" xfId="1926"/>
    <cellStyle name="Accent5 3" xfId="1927"/>
    <cellStyle name="Accent5 4" xfId="1928"/>
    <cellStyle name="Accent5 5" xfId="1929"/>
    <cellStyle name="Accent5 6" xfId="1930"/>
    <cellStyle name="Accent5 7" xfId="1931"/>
    <cellStyle name="Accent5 8" xfId="1932"/>
    <cellStyle name="Accent5 9" xfId="1933"/>
    <cellStyle name="Accent6 - 20%" xfId="1934"/>
    <cellStyle name="Accent6 - 40%" xfId="1935"/>
    <cellStyle name="Accent6 - 60%" xfId="1936"/>
    <cellStyle name="Accent6 10" xfId="1937"/>
    <cellStyle name="Accent6 11" xfId="1938"/>
    <cellStyle name="Accent6 12" xfId="1939"/>
    <cellStyle name="Accent6 13" xfId="1940"/>
    <cellStyle name="Accent6 14" xfId="1941"/>
    <cellStyle name="Accent6 15" xfId="1942"/>
    <cellStyle name="Accent6 16" xfId="1943"/>
    <cellStyle name="Accent6 17" xfId="1944"/>
    <cellStyle name="Accent6 18" xfId="1945"/>
    <cellStyle name="Accent6 19" xfId="1946"/>
    <cellStyle name="Accent6 2" xfId="1947"/>
    <cellStyle name="Accent6 2 2" xfId="1948"/>
    <cellStyle name="Accent6 2 3" xfId="1949"/>
    <cellStyle name="Accent6 2 4" xfId="1950"/>
    <cellStyle name="Accent6 2 5" xfId="1951"/>
    <cellStyle name="Accent6 20" xfId="1952"/>
    <cellStyle name="Accent6 21" xfId="1953"/>
    <cellStyle name="Accent6 22" xfId="1954"/>
    <cellStyle name="Accent6 23" xfId="1955"/>
    <cellStyle name="Accent6 24" xfId="1956"/>
    <cellStyle name="Accent6 25" xfId="1957"/>
    <cellStyle name="Accent6 3" xfId="1958"/>
    <cellStyle name="Accent6 4" xfId="1959"/>
    <cellStyle name="Accent6 5" xfId="1960"/>
    <cellStyle name="Accent6 6" xfId="1961"/>
    <cellStyle name="Accent6 7" xfId="1962"/>
    <cellStyle name="Accent6 8" xfId="1963"/>
    <cellStyle name="Accent6 9" xfId="1964"/>
    <cellStyle name="acCheck" xfId="1965"/>
    <cellStyle name="acCheckBox" xfId="1966"/>
    <cellStyle name="acCheckmark" xfId="1967"/>
    <cellStyle name="Accounting" xfId="1968"/>
    <cellStyle name="Accounting w/$" xfId="1969"/>
    <cellStyle name="Accounting w/$ Total" xfId="1970"/>
    <cellStyle name="Accounting w/o $" xfId="1971"/>
    <cellStyle name="Accounting_FIN09 2002" xfId="1972"/>
    <cellStyle name="acDate" xfId="1973"/>
    <cellStyle name="acDate 2" xfId="1974"/>
    <cellStyle name="acDateDdMonYYYY" xfId="1975"/>
    <cellStyle name="acDateDdMonYYYY 2" xfId="1976"/>
    <cellStyle name="acDateLong" xfId="1977"/>
    <cellStyle name="acDateLong 2" xfId="1978"/>
    <cellStyle name="acDateMonYy7" xfId="1979"/>
    <cellStyle name="acDateMonYy7 2" xfId="1980"/>
    <cellStyle name="acDateMonYYYY" xfId="1981"/>
    <cellStyle name="acDateMonYYYY 2" xfId="1982"/>
    <cellStyle name="acDimmed" xfId="1983"/>
    <cellStyle name="acDimmed 2" xfId="1984"/>
    <cellStyle name="acDimmed_MDC1 BS" xfId="1985"/>
    <cellStyle name="acDollar0" xfId="1986"/>
    <cellStyle name="acDollar2" xfId="1987"/>
    <cellStyle name="acDollar2 2" xfId="1988"/>
    <cellStyle name="acDollar4" xfId="1989"/>
    <cellStyle name="acDollar4 2" xfId="1990"/>
    <cellStyle name="acFlag" xfId="1991"/>
    <cellStyle name="acFloat1" xfId="1992"/>
    <cellStyle name="acFloat1 2" xfId="1993"/>
    <cellStyle name="acFloat2" xfId="1994"/>
    <cellStyle name="acFloat2 2" xfId="1995"/>
    <cellStyle name="acFloat4" xfId="1996"/>
    <cellStyle name="acFloat4 2" xfId="1997"/>
    <cellStyle name="acGrey" xfId="1998"/>
    <cellStyle name="acGrey 2" xfId="1999"/>
    <cellStyle name="acInput" xfId="2000"/>
    <cellStyle name="acInteger" xfId="2001"/>
    <cellStyle name="acInteger 2" xfId="2002"/>
    <cellStyle name="acInvisible" xfId="2003"/>
    <cellStyle name="acOOP" xfId="2004"/>
    <cellStyle name="acOOP 2" xfId="2005"/>
    <cellStyle name="acOutput" xfId="2006"/>
    <cellStyle name="acOutput 2" xfId="2007"/>
    <cellStyle name="acPercent0" xfId="2008"/>
    <cellStyle name="acPercent0 2" xfId="2009"/>
    <cellStyle name="acPercent1" xfId="2010"/>
    <cellStyle name="acPercent1 2" xfId="2011"/>
    <cellStyle name="acPercent2" xfId="2012"/>
    <cellStyle name="acPercent2 2" xfId="2013"/>
    <cellStyle name="Act_%1" xfId="2014"/>
    <cellStyle name="acText" xfId="2015"/>
    <cellStyle name="acTime24" xfId="2016"/>
    <cellStyle name="acTime24 2" xfId="2017"/>
    <cellStyle name="acTime24_MDC1 BS" xfId="2018"/>
    <cellStyle name="acTimeAMPM" xfId="2019"/>
    <cellStyle name="acTimeAMPM 2" xfId="2020"/>
    <cellStyle name="active" xfId="2021"/>
    <cellStyle name="Actual Date" xfId="2022"/>
    <cellStyle name="add" xfId="2023"/>
    <cellStyle name="AeE­ [0]_¼oAI¼º " xfId="2024"/>
    <cellStyle name="AeE­_¼oAI¼º " xfId="2025"/>
    <cellStyle name="ÆÕÍ¨_335(HZCMIX)" xfId="2026"/>
    <cellStyle name="AFE" xfId="2027"/>
    <cellStyle name="AFE 2" xfId="2028"/>
    <cellStyle name="AFE_Friction Holdings IG 9-30-09 v2" xfId="2029"/>
    <cellStyle name="ÀH«áªº¶W³sµ²" xfId="2030"/>
    <cellStyle name="Andre's Title" xfId="2031"/>
    <cellStyle name="Angus" xfId="2032"/>
    <cellStyle name="annee" xfId="2033"/>
    <cellStyle name="args.style" xfId="2034"/>
    <cellStyle name="Array" xfId="2035"/>
    <cellStyle name="AÞ¸¶ [0]_¼oAI¼º " xfId="2036"/>
    <cellStyle name="AÞ¸¶_¼oAI¼º " xfId="2037"/>
    <cellStyle name="Aus $.00" xfId="2038"/>
    <cellStyle name="Aus $.00 2" xfId="2039"/>
    <cellStyle name="B&amp;W" xfId="2040"/>
    <cellStyle name="B&amp;Wbold" xfId="2041"/>
    <cellStyle name="b0" xfId="2042"/>
    <cellStyle name="b0 2" xfId="2043"/>
    <cellStyle name="b1" xfId="2044"/>
    <cellStyle name="b2" xfId="2045"/>
    <cellStyle name="b3" xfId="2046"/>
    <cellStyle name="b4" xfId="2047"/>
    <cellStyle name="Bad 2" xfId="2048"/>
    <cellStyle name="Bad 3" xfId="2049"/>
    <cellStyle name="Banner" xfId="2050"/>
    <cellStyle name="Benutzer" xfId="2051"/>
    <cellStyle name="Benutzer 2" xfId="2052"/>
    <cellStyle name="Benutzer 3" xfId="2053"/>
    <cellStyle name="Besuchter Hyperlink_FINANCIALS GERMANY 180505 as of 190505" xfId="2054"/>
    <cellStyle name="Betrag" xfId="2055"/>
    <cellStyle name="BetragS" xfId="2056"/>
    <cellStyle name="BetragVorjahr" xfId="2057"/>
    <cellStyle name="Beurteilung" xfId="2058"/>
    <cellStyle name="Bewertung" xfId="2059"/>
    <cellStyle name="BewertungE" xfId="2060"/>
    <cellStyle name="BewertungS" xfId="2061"/>
    <cellStyle name="Bezeichnung" xfId="2062"/>
    <cellStyle name="Black $0.00" xfId="2063"/>
    <cellStyle name="Black 0.00" xfId="2064"/>
    <cellStyle name="Black Percent" xfId="2065"/>
    <cellStyle name="BlackStrike" xfId="2066"/>
    <cellStyle name="BlackText" xfId="2067"/>
    <cellStyle name="blank" xfId="2068"/>
    <cellStyle name="blank - Style1" xfId="2069"/>
    <cellStyle name="Blank [$]" xfId="2070"/>
    <cellStyle name="Blank [%]" xfId="2071"/>
    <cellStyle name="Blank [,]" xfId="2072"/>
    <cellStyle name="Blank [1$]" xfId="2073"/>
    <cellStyle name="Blank [1%]" xfId="2074"/>
    <cellStyle name="Blank [1,]" xfId="2075"/>
    <cellStyle name="Blank [2$]" xfId="2076"/>
    <cellStyle name="Blank [2%]" xfId="2077"/>
    <cellStyle name="Blank [2,]" xfId="2078"/>
    <cellStyle name="blank 2" xfId="2079"/>
    <cellStyle name="Blank[$]" xfId="2080"/>
    <cellStyle name="Blank[,]" xfId="2081"/>
    <cellStyle name="Blank[1$]" xfId="2082"/>
    <cellStyle name="Blank[1%]" xfId="2083"/>
    <cellStyle name="Blank[1]" xfId="2084"/>
    <cellStyle name="Blank[2$]" xfId="2085"/>
    <cellStyle name="Blank[2%]" xfId="2086"/>
    <cellStyle name="Blank[2]" xfId="2087"/>
    <cellStyle name="Blank[3$]" xfId="2088"/>
    <cellStyle name="Blank[3]" xfId="2089"/>
    <cellStyle name="blank_2002fcst-020702 (RAC total)REV01" xfId="2090"/>
    <cellStyle name="Blue" xfId="2091"/>
    <cellStyle name="Blue $0.00" xfId="2092"/>
    <cellStyle name="Blue 0.00" xfId="2093"/>
    <cellStyle name="Blue Font" xfId="2094"/>
    <cellStyle name="Blue Percent" xfId="2095"/>
    <cellStyle name="Board report 1" xfId="2096"/>
    <cellStyle name="Body" xfId="2097"/>
    <cellStyle name="Bold/Border" xfId="2098"/>
    <cellStyle name="BoldCen" xfId="2099"/>
    <cellStyle name="BoldCenUnd" xfId="2100"/>
    <cellStyle name="BoldText" xfId="2101"/>
    <cellStyle name="Bolivars" xfId="2102"/>
    <cellStyle name="Bom" xfId="2103"/>
    <cellStyle name="Bom 2" xfId="2104"/>
    <cellStyle name="Bom 3" xfId="2105"/>
    <cellStyle name="Bom 4" xfId="2106"/>
    <cellStyle name="Bom 5" xfId="2107"/>
    <cellStyle name="Border" xfId="2108"/>
    <cellStyle name="Border 2" xfId="2109"/>
    <cellStyle name="Border 3" xfId="2110"/>
    <cellStyle name="Border Heavy" xfId="2111"/>
    <cellStyle name="Border Thin" xfId="2112"/>
    <cellStyle name="Border, Bottom" xfId="2113"/>
    <cellStyle name="Border, Left" xfId="2114"/>
    <cellStyle name="Border, Left 2" xfId="2115"/>
    <cellStyle name="Border, Right" xfId="2116"/>
    <cellStyle name="Border, Top" xfId="2117"/>
    <cellStyle name="Border, Top 2" xfId="2118"/>
    <cellStyle name="Border, Top 3" xfId="2119"/>
    <cellStyle name="Border_Company Sent Model" xfId="2120"/>
    <cellStyle name="BudgComp" xfId="2121"/>
    <cellStyle name="BudgComp 2" xfId="2122"/>
    <cellStyle name="Buena" xfId="2123"/>
    <cellStyle name="bullet" xfId="2124"/>
    <cellStyle name="Business Description" xfId="2125"/>
    <cellStyle name="C" xfId="2126"/>
    <cellStyle name="C￥AØ_¼oAI¼º " xfId="2127"/>
    <cellStyle name="Ç§·ÖÎ»[0]_Sheet3 (2)" xfId="2128"/>
    <cellStyle name="Ç§·ÖÎ»_Sheet3 (2)" xfId="2129"/>
    <cellStyle name="Ç§Î»·Ö¸ô[0]_1Q99finance" xfId="2130"/>
    <cellStyle name="Ç§Î»·Ö¸ô_1Q99finance" xfId="2131"/>
    <cellStyle name="c0" xfId="2132"/>
    <cellStyle name="c0'" xfId="2133"/>
    <cellStyle name="c0-" xfId="2134"/>
    <cellStyle name="c0]" xfId="2135"/>
    <cellStyle name="C00A" xfId="2136"/>
    <cellStyle name="C00B" xfId="2137"/>
    <cellStyle name="C00L" xfId="2138"/>
    <cellStyle name="C01A" xfId="2139"/>
    <cellStyle name="C01B" xfId="2140"/>
    <cellStyle name="C01H" xfId="2141"/>
    <cellStyle name="C01L" xfId="2142"/>
    <cellStyle name="C02A" xfId="2143"/>
    <cellStyle name="C02B" xfId="2144"/>
    <cellStyle name="C02H" xfId="2145"/>
    <cellStyle name="C02L" xfId="2146"/>
    <cellStyle name="C03A" xfId="2147"/>
    <cellStyle name="C03B" xfId="2148"/>
    <cellStyle name="C03H" xfId="2149"/>
    <cellStyle name="C03L" xfId="2150"/>
    <cellStyle name="C04A" xfId="2151"/>
    <cellStyle name="C04B" xfId="2152"/>
    <cellStyle name="C04H" xfId="2153"/>
    <cellStyle name="C04L" xfId="2154"/>
    <cellStyle name="C05A" xfId="2155"/>
    <cellStyle name="C05B" xfId="2156"/>
    <cellStyle name="C05H" xfId="2157"/>
    <cellStyle name="C05L" xfId="2158"/>
    <cellStyle name="C06A" xfId="2159"/>
    <cellStyle name="C06B" xfId="2160"/>
    <cellStyle name="C06H" xfId="2161"/>
    <cellStyle name="C06L" xfId="2162"/>
    <cellStyle name="C07A" xfId="2163"/>
    <cellStyle name="C07B" xfId="2164"/>
    <cellStyle name="C07H" xfId="2165"/>
    <cellStyle name="C07L" xfId="2166"/>
    <cellStyle name="c09" xfId="2167"/>
    <cellStyle name="c09 2" xfId="2168"/>
    <cellStyle name="c09 3" xfId="2169"/>
    <cellStyle name="c1" xfId="2170"/>
    <cellStyle name="c2" xfId="2171"/>
    <cellStyle name="c22" xfId="2172"/>
    <cellStyle name="c2x" xfId="2173"/>
    <cellStyle name="c3" xfId="2174"/>
    <cellStyle name="Cabecera 1" xfId="2175"/>
    <cellStyle name="Cabecera 2" xfId="2176"/>
    <cellStyle name="CADRE - Style1" xfId="2177"/>
    <cellStyle name="calc 0dp" xfId="2178"/>
    <cellStyle name="Calc Currency (0)" xfId="2179"/>
    <cellStyle name="Calc Currency (0) 2" xfId="2180"/>
    <cellStyle name="Calc Currency (0)_Sheet1" xfId="2181"/>
    <cellStyle name="Calc Currency (2)" xfId="2182"/>
    <cellStyle name="Calc Currency (2) 2" xfId="2183"/>
    <cellStyle name="Calc Currency (2)_Sheet1" xfId="2184"/>
    <cellStyle name="Calc Percent (0)" xfId="2185"/>
    <cellStyle name="Calc Percent (0) 2" xfId="2186"/>
    <cellStyle name="Calc Percent (0)_Sheet1" xfId="2187"/>
    <cellStyle name="Calc Percent (1)" xfId="2188"/>
    <cellStyle name="Calc Percent (1) 2" xfId="2189"/>
    <cellStyle name="Calc Percent (1)_Sheet1" xfId="2190"/>
    <cellStyle name="Calc Percent (2)" xfId="2191"/>
    <cellStyle name="Calc Percent (2) 2" xfId="2192"/>
    <cellStyle name="Calc Percent (2)_Sheet1" xfId="2193"/>
    <cellStyle name="Calc Units (0)" xfId="2194"/>
    <cellStyle name="Calc Units (0) 2" xfId="2195"/>
    <cellStyle name="Calc Units (0)_Sheet1" xfId="2196"/>
    <cellStyle name="Calc Units (1)" xfId="2197"/>
    <cellStyle name="Calc Units (1) 2" xfId="2198"/>
    <cellStyle name="Calc Units (1)_Sheet1" xfId="2199"/>
    <cellStyle name="Calc Units (2)" xfId="2200"/>
    <cellStyle name="Calc Units (2) 2" xfId="2201"/>
    <cellStyle name="Calc Units (2)_Sheet1" xfId="2202"/>
    <cellStyle name="Calculation 2" xfId="2203"/>
    <cellStyle name="Calculation 2 2" xfId="2204"/>
    <cellStyle name="Calculation 3" xfId="2205"/>
    <cellStyle name="Cálculo" xfId="2206"/>
    <cellStyle name="Cálculo 2" xfId="2207"/>
    <cellStyle name="Cálculo 3" xfId="2208"/>
    <cellStyle name="Cálculo 3 2" xfId="2209"/>
    <cellStyle name="Cálculo 4" xfId="2210"/>
    <cellStyle name="Cálculo 4 2" xfId="2211"/>
    <cellStyle name="Cálculo 5" xfId="2212"/>
    <cellStyle name="Cálculo 6" xfId="2213"/>
    <cellStyle name="Cash" xfId="2214"/>
    <cellStyle name="category" xfId="2215"/>
    <cellStyle name="Celda de comprobación" xfId="2216"/>
    <cellStyle name="Celda vinculada" xfId="2217"/>
    <cellStyle name="Célula de Verificação" xfId="2218"/>
    <cellStyle name="Célula de Verificação 2" xfId="2219"/>
    <cellStyle name="Célula de Verificação 3" xfId="2220"/>
    <cellStyle name="Célula de Verificação 4" xfId="2221"/>
    <cellStyle name="Célula de Verificação 5" xfId="2222"/>
    <cellStyle name="Célula Vinculada" xfId="2223"/>
    <cellStyle name="Célula Vinculada 2" xfId="2224"/>
    <cellStyle name="Célula Vinculada 3" xfId="2225"/>
    <cellStyle name="Célula Vinculada 4" xfId="2226"/>
    <cellStyle name="Célula Vinculada 5" xfId="2227"/>
    <cellStyle name="Center Across Columns" xfId="2228"/>
    <cellStyle name="Center Heading across cells" xfId="2229"/>
    <cellStyle name="Centered Heading" xfId="2230"/>
    <cellStyle name="ChartingText" xfId="2231"/>
    <cellStyle name="Check Cell 2" xfId="2232"/>
    <cellStyle name="Check Cell 3" xfId="2233"/>
    <cellStyle name="číslo v Kč" xfId="2234"/>
    <cellStyle name="co" xfId="2235"/>
    <cellStyle name="Co. Names" xfId="2236"/>
    <cellStyle name="Co. Names - Bold" xfId="2237"/>
    <cellStyle name="Co. Names 2" xfId="2238"/>
    <cellStyle name="Co. Names_AUSIMONT model (7-22)" xfId="2239"/>
    <cellStyle name="Code" xfId="2240"/>
    <cellStyle name="COL HEADINGS" xfId="2241"/>
    <cellStyle name="COL HEADINGS 2" xfId="2242"/>
    <cellStyle name="Col Heads" xfId="2243"/>
    <cellStyle name="Col Heads 2" xfId="2244"/>
    <cellStyle name="ColBlue" xfId="2245"/>
    <cellStyle name="ColGreen" xfId="2246"/>
    <cellStyle name="Collegamento ipertestuale" xfId="2247"/>
    <cellStyle name="Collegamento ipertestuale visitato" xfId="2248"/>
    <cellStyle name="Collegamento ipertestuale_OKMCO ESTIMATE Q4" xfId="2249"/>
    <cellStyle name="ColRed" xfId="2250"/>
    <cellStyle name="Column Header (Center)" xfId="2251"/>
    <cellStyle name="Column Header (Left)" xfId="2252"/>
    <cellStyle name="Column Heading" xfId="2253"/>
    <cellStyle name="Column Heading (across cells)" xfId="2254"/>
    <cellStyle name="Column_Title" xfId="2255"/>
    <cellStyle name="column1" xfId="2256"/>
    <cellStyle name="column1BigNoWrap" xfId="2257"/>
    <cellStyle name="column1Date" xfId="2258"/>
    <cellStyle name="column2Date" xfId="2259"/>
    <cellStyle name="column3Date" xfId="2260"/>
    <cellStyle name="ColumnAttributeAbovePrompt" xfId="2261"/>
    <cellStyle name="ColumnAttributePrompt" xfId="2262"/>
    <cellStyle name="ColumnAttributeValue" xfId="2263"/>
    <cellStyle name="ColumnHeaderNormal" xfId="2264"/>
    <cellStyle name="ColumnHeadingPrompt" xfId="2265"/>
    <cellStyle name="ColumnHeadingValue" xfId="2266"/>
    <cellStyle name="ColumnTop" xfId="2267"/>
    <cellStyle name="Coma0" xfId="2268"/>
    <cellStyle name="Coma1" xfId="2269"/>
    <cellStyle name="Comma  - Style1" xfId="2270"/>
    <cellStyle name="Comma  - Style2" xfId="2271"/>
    <cellStyle name="Comma  - Style3" xfId="2272"/>
    <cellStyle name="Comma  - Style4" xfId="2273"/>
    <cellStyle name="Comma  - Style5" xfId="2274"/>
    <cellStyle name="Comma  - Style6" xfId="2275"/>
    <cellStyle name="Comma  - Style7" xfId="2276"/>
    <cellStyle name="Comma  - Style8" xfId="2277"/>
    <cellStyle name="Comma (0)" xfId="2278"/>
    <cellStyle name="Comma (0,0)" xfId="2279"/>
    <cellStyle name="Comma (0,0) -" xfId="2280"/>
    <cellStyle name="Comma (0,0) incl." xfId="2281"/>
    <cellStyle name="Comma (0,0) N/A" xfId="2282"/>
    <cellStyle name="Comma (0,0) TBD" xfId="2283"/>
    <cellStyle name="Comma (0,0) TBD-" xfId="2284"/>
    <cellStyle name="Comma (0,00)" xfId="2285"/>
    <cellStyle name="Comma (0,00) -" xfId="2286"/>
    <cellStyle name="Comma (0,00) incl." xfId="2287"/>
    <cellStyle name="Comma (0,00) N/A" xfId="2288"/>
    <cellStyle name="Comma (0,00) TBD" xfId="2289"/>
    <cellStyle name="Comma (0,00) TBD-" xfId="2290"/>
    <cellStyle name="Comma (0,000)" xfId="2291"/>
    <cellStyle name="Comma (0,000) -" xfId="2292"/>
    <cellStyle name="Comma (0,000) incl." xfId="2293"/>
    <cellStyle name="Comma (0,000) N/A" xfId="2294"/>
    <cellStyle name="Comma (0,000) TBD" xfId="2295"/>
    <cellStyle name="Comma (0,000) TBD-" xfId="2296"/>
    <cellStyle name="Comma (1)" xfId="2297"/>
    <cellStyle name="Comma (2)" xfId="2298"/>
    <cellStyle name="Comma [0] -" xfId="2299"/>
    <cellStyle name="Comma [0] 2" xfId="2300"/>
    <cellStyle name="Comma [0] 3" xfId="2301"/>
    <cellStyle name="Comma [0] incl." xfId="2302"/>
    <cellStyle name="Comma [0] N/A" xfId="2303"/>
    <cellStyle name="Comma [0] TBD" xfId="2304"/>
    <cellStyle name="Comma [0] TBD-" xfId="2305"/>
    <cellStyle name="Comma [0]; --" xfId="2306"/>
    <cellStyle name="Comma [00]" xfId="2307"/>
    <cellStyle name="Comma [00] 2" xfId="2308"/>
    <cellStyle name="Comma [00]_Sheet1" xfId="2309"/>
    <cellStyle name="Comma [1]" xfId="2310"/>
    <cellStyle name="Comma [2]" xfId="2311"/>
    <cellStyle name="Comma [3]" xfId="2312"/>
    <cellStyle name="Comma 0" xfId="2313"/>
    <cellStyle name="Comma 0*" xfId="2314"/>
    <cellStyle name="Comma 1 [0]" xfId="2315"/>
    <cellStyle name="Comma 10" xfId="2316"/>
    <cellStyle name="Comma 10 2" xfId="2317"/>
    <cellStyle name="Comma 11" xfId="2318"/>
    <cellStyle name="Comma 11 2" xfId="4"/>
    <cellStyle name="Comma 11 2 2" xfId="2319"/>
    <cellStyle name="Comma 11 2 2 2" xfId="2320"/>
    <cellStyle name="Comma 11 2 3" xfId="2321"/>
    <cellStyle name="Comma 11 2 3 2" xfId="2322"/>
    <cellStyle name="Comma 11 2 4" xfId="2323"/>
    <cellStyle name="Comma 11 3" xfId="2324"/>
    <cellStyle name="Comma 11 3 2" xfId="2325"/>
    <cellStyle name="Comma 11 3 2 2" xfId="2326"/>
    <cellStyle name="Comma 11 3 3" xfId="2327"/>
    <cellStyle name="Comma 11 3 3 2" xfId="2328"/>
    <cellStyle name="Comma 11 3 4" xfId="2329"/>
    <cellStyle name="Comma 12" xfId="2330"/>
    <cellStyle name="Comma 13" xfId="2331"/>
    <cellStyle name="Comma 132 2" xfId="2332"/>
    <cellStyle name="Comma 132 2 2" xfId="2333"/>
    <cellStyle name="Comma 14" xfId="2334"/>
    <cellStyle name="Comma 14 2" xfId="2335"/>
    <cellStyle name="Comma 14 2 2" xfId="2336"/>
    <cellStyle name="Comma 14 3" xfId="2337"/>
    <cellStyle name="Comma 14 3 2" xfId="2338"/>
    <cellStyle name="Comma 14 4" xfId="2339"/>
    <cellStyle name="Comma 15" xfId="2340"/>
    <cellStyle name="Comma 16" xfId="2341"/>
    <cellStyle name="Comma 17" xfId="2342"/>
    <cellStyle name="Comma 17 2" xfId="2343"/>
    <cellStyle name="Comma 17 2 2" xfId="2344"/>
    <cellStyle name="Comma 17 3" xfId="2345"/>
    <cellStyle name="Comma 17 3 2" xfId="2346"/>
    <cellStyle name="Comma 17 4" xfId="2347"/>
    <cellStyle name="Comma 17 4 2" xfId="2348"/>
    <cellStyle name="Comma 17 5" xfId="2349"/>
    <cellStyle name="Comma 17 5 2" xfId="2350"/>
    <cellStyle name="Comma 17 6" xfId="2351"/>
    <cellStyle name="Comma 17 6 2" xfId="2352"/>
    <cellStyle name="Comma 17 7" xfId="2353"/>
    <cellStyle name="Comma 18" xfId="2354"/>
    <cellStyle name="Comma 19" xfId="2355"/>
    <cellStyle name="Comma 19 2" xfId="2356"/>
    <cellStyle name="Comma 19 2 2" xfId="2357"/>
    <cellStyle name="Comma 19 3" xfId="2358"/>
    <cellStyle name="Comma 19 3 2" xfId="2359"/>
    <cellStyle name="Comma 19 4" xfId="2360"/>
    <cellStyle name="Comma 19 4 2" xfId="2361"/>
    <cellStyle name="Comma 19 5" xfId="2362"/>
    <cellStyle name="Comma 2" xfId="2363"/>
    <cellStyle name="Comma 2 (0)" xfId="2364"/>
    <cellStyle name="Comma 2 10" xfId="2365"/>
    <cellStyle name="Comma 2 10 2" xfId="2366"/>
    <cellStyle name="Comma 2 11" xfId="2367"/>
    <cellStyle name="Comma 2 11 2" xfId="2368"/>
    <cellStyle name="Comma 2 12" xfId="2369"/>
    <cellStyle name="Comma 2 12 2" xfId="2370"/>
    <cellStyle name="Comma 2 13" xfId="2371"/>
    <cellStyle name="Comma 2 13 2" xfId="2372"/>
    <cellStyle name="Comma 2 13 2 2" xfId="2373"/>
    <cellStyle name="Comma 2 13 3" xfId="2374"/>
    <cellStyle name="Comma 2 13 3 2" xfId="2375"/>
    <cellStyle name="Comma 2 13 4" xfId="2376"/>
    <cellStyle name="Comma 2 14" xfId="2377"/>
    <cellStyle name="Comma 2 14 2" xfId="2378"/>
    <cellStyle name="Comma 2 14 2 2" xfId="2379"/>
    <cellStyle name="Comma 2 14 3" xfId="2380"/>
    <cellStyle name="Comma 2 14 3 2" xfId="2381"/>
    <cellStyle name="Comma 2 14 4" xfId="2382"/>
    <cellStyle name="Comma 2 15" xfId="2383"/>
    <cellStyle name="Comma 2 15 2" xfId="2384"/>
    <cellStyle name="Comma 2 15 2 2" xfId="2385"/>
    <cellStyle name="Comma 2 15 3" xfId="2386"/>
    <cellStyle name="Comma 2 15 3 2" xfId="2387"/>
    <cellStyle name="Comma 2 15 4" xfId="2388"/>
    <cellStyle name="Comma 2 16" xfId="2389"/>
    <cellStyle name="Comma 2 16 2" xfId="2390"/>
    <cellStyle name="Comma 2 16 2 2" xfId="2391"/>
    <cellStyle name="Comma 2 16 3" xfId="2392"/>
    <cellStyle name="Comma 2 16 3 2" xfId="2393"/>
    <cellStyle name="Comma 2 16 4" xfId="2394"/>
    <cellStyle name="Comma 2 17" xfId="2395"/>
    <cellStyle name="Comma 2 17 2" xfId="2396"/>
    <cellStyle name="Comma 2 17 2 2" xfId="2397"/>
    <cellStyle name="Comma 2 17 3" xfId="2398"/>
    <cellStyle name="Comma 2 17 3 2" xfId="2399"/>
    <cellStyle name="Comma 2 17 4" xfId="2400"/>
    <cellStyle name="Comma 2 18" xfId="2401"/>
    <cellStyle name="Comma 2 18 2" xfId="2402"/>
    <cellStyle name="Comma 2 19" xfId="2403"/>
    <cellStyle name="Comma 2 19 2" xfId="2404"/>
    <cellStyle name="Comma 2 2" xfId="2405"/>
    <cellStyle name="Comma 2 2 2" xfId="2406"/>
    <cellStyle name="Comma 2 2 2 2" xfId="2407"/>
    <cellStyle name="Comma 2 2 2 2 2" xfId="2408"/>
    <cellStyle name="Comma 2 2 2 3" xfId="2409"/>
    <cellStyle name="Comma 2 2 2 3 2" xfId="2410"/>
    <cellStyle name="Comma 2 2 2 4" xfId="2411"/>
    <cellStyle name="Comma 2 2 3" xfId="2412"/>
    <cellStyle name="Comma 2 2 3 2" xfId="2413"/>
    <cellStyle name="Comma 2 2 3 2 2" xfId="2414"/>
    <cellStyle name="Comma 2 2 3 3" xfId="2415"/>
    <cellStyle name="Comma 2 2 3 3 2" xfId="2416"/>
    <cellStyle name="Comma 2 2 3 4" xfId="2417"/>
    <cellStyle name="Comma 2 2 4" xfId="2418"/>
    <cellStyle name="Comma 2 2 4 2" xfId="2419"/>
    <cellStyle name="Comma 2 2 4 2 2" xfId="2420"/>
    <cellStyle name="Comma 2 2 4 3" xfId="2421"/>
    <cellStyle name="Comma 2 2 4 3 2" xfId="2422"/>
    <cellStyle name="Comma 2 2 4 4" xfId="2423"/>
    <cellStyle name="Comma 2 2 5" xfId="2424"/>
    <cellStyle name="Comma 2 2 5 2" xfId="2425"/>
    <cellStyle name="Comma 2 2 5 2 2" xfId="2426"/>
    <cellStyle name="Comma 2 2 5 3" xfId="2427"/>
    <cellStyle name="Comma 2 2 5 3 2" xfId="2428"/>
    <cellStyle name="Comma 2 2 5 4" xfId="2429"/>
    <cellStyle name="Comma 2 2 6" xfId="2430"/>
    <cellStyle name="Comma 2 2 6 2" xfId="2431"/>
    <cellStyle name="Comma 2 2 6 2 2" xfId="2432"/>
    <cellStyle name="Comma 2 2 6 3" xfId="2433"/>
    <cellStyle name="Comma 2 2 6 3 2" xfId="2434"/>
    <cellStyle name="Comma 2 2 6 4" xfId="2435"/>
    <cellStyle name="Comma 2 2 7" xfId="2436"/>
    <cellStyle name="Comma 2 2 7 2" xfId="2437"/>
    <cellStyle name="Comma 2 2 7 2 2" xfId="2438"/>
    <cellStyle name="Comma 2 2 7 3" xfId="2439"/>
    <cellStyle name="Comma 2 2 7 3 2" xfId="2440"/>
    <cellStyle name="Comma 2 2 7 4" xfId="2441"/>
    <cellStyle name="Comma 2 2 8" xfId="2442"/>
    <cellStyle name="Comma 2 2 8 2" xfId="2443"/>
    <cellStyle name="Comma 2 2 8 2 2" xfId="2444"/>
    <cellStyle name="Comma 2 2 8 3" xfId="2445"/>
    <cellStyle name="Comma 2 2 8 3 2" xfId="2446"/>
    <cellStyle name="Comma 2 2 8 4" xfId="2447"/>
    <cellStyle name="Comma 2 2 9" xfId="2448"/>
    <cellStyle name="Comma 2 20" xfId="2449"/>
    <cellStyle name="Comma 2 20 2" xfId="2450"/>
    <cellStyle name="Comma 2 21" xfId="2451"/>
    <cellStyle name="Comma 2 21 2" xfId="2452"/>
    <cellStyle name="Comma 2 22" xfId="2453"/>
    <cellStyle name="Comma 2 22 2" xfId="2454"/>
    <cellStyle name="Comma 2 23" xfId="2455"/>
    <cellStyle name="Comma 2 23 2" xfId="2456"/>
    <cellStyle name="Comma 2 24" xfId="2457"/>
    <cellStyle name="Comma 2 24 2" xfId="2458"/>
    <cellStyle name="Comma 2 25" xfId="2459"/>
    <cellStyle name="Comma 2 25 2" xfId="2460"/>
    <cellStyle name="Comma 2 26" xfId="2461"/>
    <cellStyle name="Comma 2 26 2" xfId="2462"/>
    <cellStyle name="Comma 2 27" xfId="2463"/>
    <cellStyle name="Comma 2 27 2" xfId="2464"/>
    <cellStyle name="Comma 2 28" xfId="2465"/>
    <cellStyle name="Comma 2 28 2" xfId="2466"/>
    <cellStyle name="Comma 2 29" xfId="2467"/>
    <cellStyle name="Comma 2 29 2" xfId="2468"/>
    <cellStyle name="Comma 2 3" xfId="2469"/>
    <cellStyle name="Comma 2 3 2" xfId="2470"/>
    <cellStyle name="Comma 2 3 2 2" xfId="2471"/>
    <cellStyle name="Comma 2 3 2 2 2" xfId="2472"/>
    <cellStyle name="Comma 2 3 2 3" xfId="2473"/>
    <cellStyle name="Comma 2 3 2 3 2" xfId="2474"/>
    <cellStyle name="Comma 2 3 2 4" xfId="2475"/>
    <cellStyle name="Comma 2 3 3" xfId="2476"/>
    <cellStyle name="Comma 2 3 3 2" xfId="2477"/>
    <cellStyle name="Comma 2 3 3 2 2" xfId="2478"/>
    <cellStyle name="Comma 2 3 3 3" xfId="2479"/>
    <cellStyle name="Comma 2 3 3 3 2" xfId="2480"/>
    <cellStyle name="Comma 2 3 3 4" xfId="2481"/>
    <cellStyle name="Comma 2 3 4" xfId="2482"/>
    <cellStyle name="Comma 2 3 4 2" xfId="2483"/>
    <cellStyle name="Comma 2 3 4 2 2" xfId="2484"/>
    <cellStyle name="Comma 2 3 4 3" xfId="2485"/>
    <cellStyle name="Comma 2 3 4 3 2" xfId="2486"/>
    <cellStyle name="Comma 2 3 4 4" xfId="2487"/>
    <cellStyle name="Comma 2 3 5" xfId="2488"/>
    <cellStyle name="Comma 2 3 5 2" xfId="2489"/>
    <cellStyle name="Comma 2 3 5 2 2" xfId="2490"/>
    <cellStyle name="Comma 2 3 5 3" xfId="2491"/>
    <cellStyle name="Comma 2 3 5 3 2" xfId="2492"/>
    <cellStyle name="Comma 2 3 5 4" xfId="2493"/>
    <cellStyle name="Comma 2 3 6" xfId="2494"/>
    <cellStyle name="Comma 2 3 6 2" xfId="2495"/>
    <cellStyle name="Comma 2 3 6 2 2" xfId="2496"/>
    <cellStyle name="Comma 2 3 6 3" xfId="2497"/>
    <cellStyle name="Comma 2 3 6 3 2" xfId="2498"/>
    <cellStyle name="Comma 2 3 6 4" xfId="2499"/>
    <cellStyle name="Comma 2 3 7" xfId="2500"/>
    <cellStyle name="Comma 2 3 7 2" xfId="2501"/>
    <cellStyle name="Comma 2 3 7 2 2" xfId="2502"/>
    <cellStyle name="Comma 2 3 7 3" xfId="2503"/>
    <cellStyle name="Comma 2 3 7 3 2" xfId="2504"/>
    <cellStyle name="Comma 2 3 7 4" xfId="2505"/>
    <cellStyle name="Comma 2 3 8" xfId="2506"/>
    <cellStyle name="Comma 2 3 8 2" xfId="2507"/>
    <cellStyle name="Comma 2 3 8 2 2" xfId="2508"/>
    <cellStyle name="Comma 2 3 8 3" xfId="2509"/>
    <cellStyle name="Comma 2 3 8 3 2" xfId="2510"/>
    <cellStyle name="Comma 2 3 8 4" xfId="2511"/>
    <cellStyle name="Comma 2 3 9" xfId="2512"/>
    <cellStyle name="Comma 2 30" xfId="2513"/>
    <cellStyle name="Comma 2 30 2" xfId="2514"/>
    <cellStyle name="Comma 2 31" xfId="2515"/>
    <cellStyle name="Comma 2 31 2" xfId="2516"/>
    <cellStyle name="Comma 2 32" xfId="2517"/>
    <cellStyle name="Comma 2 32 2" xfId="2518"/>
    <cellStyle name="Comma 2 33" xfId="2519"/>
    <cellStyle name="Comma 2 33 2" xfId="2520"/>
    <cellStyle name="Comma 2 34" xfId="2521"/>
    <cellStyle name="Comma 2 34 2" xfId="2522"/>
    <cellStyle name="Comma 2 35" xfId="2523"/>
    <cellStyle name="Comma 2 35 2" xfId="2524"/>
    <cellStyle name="Comma 2 36" xfId="2525"/>
    <cellStyle name="Comma 2 36 2" xfId="2526"/>
    <cellStyle name="Comma 2 37" xfId="2527"/>
    <cellStyle name="Comma 2 37 2" xfId="2528"/>
    <cellStyle name="Comma 2 38" xfId="2529"/>
    <cellStyle name="Comma 2 38 2" xfId="2530"/>
    <cellStyle name="Comma 2 39" xfId="2531"/>
    <cellStyle name="Comma 2 39 2" xfId="2532"/>
    <cellStyle name="Comma 2 4" xfId="2533"/>
    <cellStyle name="Comma 2 4 2" xfId="2534"/>
    <cellStyle name="Comma 2 40" xfId="2535"/>
    <cellStyle name="Comma 2 40 2" xfId="2536"/>
    <cellStyle name="Comma 2 41" xfId="2537"/>
    <cellStyle name="Comma 2 41 2" xfId="2538"/>
    <cellStyle name="Comma 2 42" xfId="2539"/>
    <cellStyle name="Comma 2 5" xfId="2540"/>
    <cellStyle name="Comma 2 5 2" xfId="2541"/>
    <cellStyle name="Comma 2 6" xfId="2542"/>
    <cellStyle name="Comma 2 6 2" xfId="2543"/>
    <cellStyle name="Comma 2 7" xfId="2544"/>
    <cellStyle name="Comma 2 7 2" xfId="2545"/>
    <cellStyle name="Comma 2 8" xfId="2546"/>
    <cellStyle name="Comma 2 8 2" xfId="2547"/>
    <cellStyle name="Comma 2 9" xfId="2548"/>
    <cellStyle name="Comma 2 9 2" xfId="2549"/>
    <cellStyle name="Comma 2_Friction Holdings IG 9-30-09 v2" xfId="2550"/>
    <cellStyle name="Comma 20" xfId="2551"/>
    <cellStyle name="Comma 21" xfId="2552"/>
    <cellStyle name="Comma 21 2" xfId="2553"/>
    <cellStyle name="Comma 21 2 2" xfId="2554"/>
    <cellStyle name="Comma 21 3" xfId="2555"/>
    <cellStyle name="Comma 21 3 2" xfId="2556"/>
    <cellStyle name="Comma 21 4" xfId="2557"/>
    <cellStyle name="Comma 21 4 2" xfId="2558"/>
    <cellStyle name="Comma 21 5" xfId="2559"/>
    <cellStyle name="Comma 22" xfId="2560"/>
    <cellStyle name="Comma 23" xfId="2561"/>
    <cellStyle name="Comma 24" xfId="2562"/>
    <cellStyle name="Comma 25" xfId="2563"/>
    <cellStyle name="Comma 25 2" xfId="2564"/>
    <cellStyle name="Comma 25 2 2" xfId="2565"/>
    <cellStyle name="Comma 25 3" xfId="2566"/>
    <cellStyle name="Comma 25 3 2" xfId="2567"/>
    <cellStyle name="Comma 25 4" xfId="2568"/>
    <cellStyle name="Comma 25 4 2" xfId="2569"/>
    <cellStyle name="Comma 25 5" xfId="2570"/>
    <cellStyle name="Comma 26" xfId="2571"/>
    <cellStyle name="Comma 26 2" xfId="2572"/>
    <cellStyle name="Comma 26 2 2" xfId="2573"/>
    <cellStyle name="Comma 26 3" xfId="2574"/>
    <cellStyle name="Comma 26 3 2" xfId="2575"/>
    <cellStyle name="Comma 26 4" xfId="2576"/>
    <cellStyle name="Comma 26 4 2" xfId="2577"/>
    <cellStyle name="Comma 26 5" xfId="2578"/>
    <cellStyle name="Comma 28" xfId="2579"/>
    <cellStyle name="Comma 28 2" xfId="2580"/>
    <cellStyle name="Comma 28 2 2" xfId="2581"/>
    <cellStyle name="Comma 28 3" xfId="2582"/>
    <cellStyle name="Comma 28 3 2" xfId="2583"/>
    <cellStyle name="Comma 28 4" xfId="2584"/>
    <cellStyle name="Comma 28 4 2" xfId="2585"/>
    <cellStyle name="Comma 28 5" xfId="2586"/>
    <cellStyle name="Comma 3" xfId="2587"/>
    <cellStyle name="Comma 3 10" xfId="2588"/>
    <cellStyle name="Comma 3 10 2" xfId="2589"/>
    <cellStyle name="Comma 3 11" xfId="2590"/>
    <cellStyle name="Comma 3 11 2" xfId="2591"/>
    <cellStyle name="Comma 3 12" xfId="2592"/>
    <cellStyle name="Comma 3 12 2" xfId="2593"/>
    <cellStyle name="Comma 3 13" xfId="2594"/>
    <cellStyle name="Comma 3 13 2" xfId="2595"/>
    <cellStyle name="Comma 3 14" xfId="2596"/>
    <cellStyle name="Comma 3 14 2" xfId="2597"/>
    <cellStyle name="Comma 3 15" xfId="2598"/>
    <cellStyle name="Comma 3 15 2" xfId="2599"/>
    <cellStyle name="Comma 3 16" xfId="2600"/>
    <cellStyle name="Comma 3 16 2" xfId="2601"/>
    <cellStyle name="Comma 3 17" xfId="2602"/>
    <cellStyle name="Comma 3 2" xfId="2603"/>
    <cellStyle name="Comma 3 2 10" xfId="2604"/>
    <cellStyle name="Comma 3 2 10 2" xfId="2605"/>
    <cellStyle name="Comma 3 2 11" xfId="2606"/>
    <cellStyle name="Comma 3 2 2" xfId="2607"/>
    <cellStyle name="Comma 3 2 2 10" xfId="2608"/>
    <cellStyle name="Comma 3 2 2 2" xfId="2609"/>
    <cellStyle name="Comma 3 2 2 2 2" xfId="2610"/>
    <cellStyle name="Comma 3 2 2 2 2 2" xfId="2611"/>
    <cellStyle name="Comma 3 2 2 2 2 2 2" xfId="2612"/>
    <cellStyle name="Comma 3 2 2 2 2 3" xfId="2613"/>
    <cellStyle name="Comma 3 2 2 2 2 3 2" xfId="2614"/>
    <cellStyle name="Comma 3 2 2 2 2 4" xfId="2615"/>
    <cellStyle name="Comma 3 2 2 2 2 4 2" xfId="2616"/>
    <cellStyle name="Comma 3 2 2 2 2 5" xfId="2617"/>
    <cellStyle name="Comma 3 2 2 2 2 5 2" xfId="2618"/>
    <cellStyle name="Comma 3 2 2 2 2 6" xfId="2619"/>
    <cellStyle name="Comma 3 2 2 2 3" xfId="2620"/>
    <cellStyle name="Comma 3 2 2 2 3 2" xfId="2621"/>
    <cellStyle name="Comma 3 2 2 2 4" xfId="2622"/>
    <cellStyle name="Comma 3 2 2 2 4 2" xfId="2623"/>
    <cellStyle name="Comma 3 2 2 2 5" xfId="2624"/>
    <cellStyle name="Comma 3 2 2 2 5 2" xfId="2625"/>
    <cellStyle name="Comma 3 2 2 2 6" xfId="2626"/>
    <cellStyle name="Comma 3 2 2 2 6 2" xfId="2627"/>
    <cellStyle name="Comma 3 2 2 2 7" xfId="2628"/>
    <cellStyle name="Comma 3 2 2 2 7 2" xfId="2629"/>
    <cellStyle name="Comma 3 2 2 2 8" xfId="2630"/>
    <cellStyle name="Comma 3 2 2 3" xfId="2631"/>
    <cellStyle name="Comma 3 2 2 3 2" xfId="2632"/>
    <cellStyle name="Comma 3 2 2 4" xfId="2633"/>
    <cellStyle name="Comma 3 2 2 4 2" xfId="2634"/>
    <cellStyle name="Comma 3 2 2 5" xfId="2635"/>
    <cellStyle name="Comma 3 2 2 5 2" xfId="2636"/>
    <cellStyle name="Comma 3 2 2 5 2 2" xfId="2637"/>
    <cellStyle name="Comma 3 2 2 5 3" xfId="2638"/>
    <cellStyle name="Comma 3 2 2 5 3 2" xfId="2639"/>
    <cellStyle name="Comma 3 2 2 5 4" xfId="2640"/>
    <cellStyle name="Comma 3 2 2 5 4 2" xfId="2641"/>
    <cellStyle name="Comma 3 2 2 5 5" xfId="2642"/>
    <cellStyle name="Comma 3 2 2 5 5 2" xfId="2643"/>
    <cellStyle name="Comma 3 2 2 5 6" xfId="2644"/>
    <cellStyle name="Comma 3 2 2 6" xfId="2645"/>
    <cellStyle name="Comma 3 2 2 6 2" xfId="2646"/>
    <cellStyle name="Comma 3 2 2 7" xfId="2647"/>
    <cellStyle name="Comma 3 2 2 7 2" xfId="2648"/>
    <cellStyle name="Comma 3 2 2 8" xfId="2649"/>
    <cellStyle name="Comma 3 2 2 8 2" xfId="2650"/>
    <cellStyle name="Comma 3 2 2 9" xfId="2651"/>
    <cellStyle name="Comma 3 2 2 9 2" xfId="2652"/>
    <cellStyle name="Comma 3 2 3" xfId="2653"/>
    <cellStyle name="Comma 3 2 3 2" xfId="2654"/>
    <cellStyle name="Comma 3 2 3 2 2" xfId="2655"/>
    <cellStyle name="Comma 3 2 3 2 2 2" xfId="2656"/>
    <cellStyle name="Comma 3 2 3 2 3" xfId="2657"/>
    <cellStyle name="Comma 3 2 3 2 3 2" xfId="2658"/>
    <cellStyle name="Comma 3 2 3 2 4" xfId="2659"/>
    <cellStyle name="Comma 3 2 3 2 4 2" xfId="2660"/>
    <cellStyle name="Comma 3 2 3 2 5" xfId="2661"/>
    <cellStyle name="Comma 3 2 3 2 5 2" xfId="2662"/>
    <cellStyle name="Comma 3 2 3 2 6" xfId="2663"/>
    <cellStyle name="Comma 3 2 3 3" xfId="2664"/>
    <cellStyle name="Comma 3 2 3 3 2" xfId="2665"/>
    <cellStyle name="Comma 3 2 3 4" xfId="2666"/>
    <cellStyle name="Comma 3 2 3 4 2" xfId="2667"/>
    <cellStyle name="Comma 3 2 3 5" xfId="2668"/>
    <cellStyle name="Comma 3 2 3 5 2" xfId="2669"/>
    <cellStyle name="Comma 3 2 3 6" xfId="2670"/>
    <cellStyle name="Comma 3 2 3 6 2" xfId="2671"/>
    <cellStyle name="Comma 3 2 3 7" xfId="2672"/>
    <cellStyle name="Comma 3 2 3 7 2" xfId="2673"/>
    <cellStyle name="Comma 3 2 3 8" xfId="2674"/>
    <cellStyle name="Comma 3 2 4" xfId="2675"/>
    <cellStyle name="Comma 3 2 4 2" xfId="2676"/>
    <cellStyle name="Comma 3 2 5" xfId="2677"/>
    <cellStyle name="Comma 3 2 5 2" xfId="2678"/>
    <cellStyle name="Comma 3 2 5 2 2" xfId="2679"/>
    <cellStyle name="Comma 3 2 5 3" xfId="2680"/>
    <cellStyle name="Comma 3 2 5 3 2" xfId="2681"/>
    <cellStyle name="Comma 3 2 5 4" xfId="2682"/>
    <cellStyle name="Comma 3 2 5 4 2" xfId="2683"/>
    <cellStyle name="Comma 3 2 5 5" xfId="2684"/>
    <cellStyle name="Comma 3 2 5 5 2" xfId="2685"/>
    <cellStyle name="Comma 3 2 5 6" xfId="2686"/>
    <cellStyle name="Comma 3 2 6" xfId="2687"/>
    <cellStyle name="Comma 3 2 6 2" xfId="2688"/>
    <cellStyle name="Comma 3 2 7" xfId="2689"/>
    <cellStyle name="Comma 3 2 7 2" xfId="2690"/>
    <cellStyle name="Comma 3 2 8" xfId="2691"/>
    <cellStyle name="Comma 3 2 8 2" xfId="2692"/>
    <cellStyle name="Comma 3 2 9" xfId="2693"/>
    <cellStyle name="Comma 3 2 9 2" xfId="2694"/>
    <cellStyle name="Comma 3 3" xfId="2695"/>
    <cellStyle name="Comma 3 3 2" xfId="2696"/>
    <cellStyle name="Comma 3 3 2 2" xfId="2697"/>
    <cellStyle name="Comma 3 3 3" xfId="2698"/>
    <cellStyle name="Comma 3 3 3 2" xfId="2699"/>
    <cellStyle name="Comma 3 3 4" xfId="2700"/>
    <cellStyle name="Comma 3 4" xfId="2701"/>
    <cellStyle name="Comma 3 4 2" xfId="2702"/>
    <cellStyle name="Comma 3 4 2 2" xfId="2703"/>
    <cellStyle name="Comma 3 4 3" xfId="2704"/>
    <cellStyle name="Comma 3 4 3 2" xfId="2705"/>
    <cellStyle name="Comma 3 4 4" xfId="2706"/>
    <cellStyle name="Comma 3 5" xfId="2707"/>
    <cellStyle name="Comma 3 5 2" xfId="2708"/>
    <cellStyle name="Comma 3 5 2 2" xfId="2709"/>
    <cellStyle name="Comma 3 5 3" xfId="2710"/>
    <cellStyle name="Comma 3 5 3 2" xfId="2711"/>
    <cellStyle name="Comma 3 5 4" xfId="2712"/>
    <cellStyle name="Comma 3 6" xfId="2713"/>
    <cellStyle name="Comma 3 6 2" xfId="2714"/>
    <cellStyle name="Comma 3 6 2 2" xfId="2715"/>
    <cellStyle name="Comma 3 6 3" xfId="2716"/>
    <cellStyle name="Comma 3 6 3 2" xfId="2717"/>
    <cellStyle name="Comma 3 6 4" xfId="2718"/>
    <cellStyle name="Comma 3 7" xfId="2719"/>
    <cellStyle name="Comma 3 7 2" xfId="2720"/>
    <cellStyle name="Comma 3 8" xfId="2721"/>
    <cellStyle name="Comma 3 8 2" xfId="2722"/>
    <cellStyle name="Comma 3 8 2 2" xfId="2723"/>
    <cellStyle name="Comma 3 8 2 2 2" xfId="2724"/>
    <cellStyle name="Comma 3 8 2 3" xfId="2725"/>
    <cellStyle name="Comma 3 8 2 3 2" xfId="2726"/>
    <cellStyle name="Comma 3 8 2 4" xfId="2727"/>
    <cellStyle name="Comma 3 8 3" xfId="2728"/>
    <cellStyle name="Comma 3 9" xfId="2729"/>
    <cellStyle name="Comma 3 9 2" xfId="2730"/>
    <cellStyle name="Comma 3 9 2 2" xfId="2731"/>
    <cellStyle name="Comma 3 9 3" xfId="2732"/>
    <cellStyle name="Comma 3 9 3 2" xfId="2733"/>
    <cellStyle name="Comma 3 9 4" xfId="2734"/>
    <cellStyle name="Comma 30" xfId="2735"/>
    <cellStyle name="Comma 30 2" xfId="2736"/>
    <cellStyle name="Comma 30 2 2" xfId="2737"/>
    <cellStyle name="Comma 30 3" xfId="2738"/>
    <cellStyle name="Comma 30 3 2" xfId="2739"/>
    <cellStyle name="Comma 30 4" xfId="2740"/>
    <cellStyle name="Comma 30 4 2" xfId="2741"/>
    <cellStyle name="Comma 30 5" xfId="2742"/>
    <cellStyle name="Comma 33" xfId="2743"/>
    <cellStyle name="Comma 33 2" xfId="2744"/>
    <cellStyle name="Comma 33 2 2" xfId="2745"/>
    <cellStyle name="Comma 33 3" xfId="2746"/>
    <cellStyle name="Comma 33 3 2" xfId="2747"/>
    <cellStyle name="Comma 33 4" xfId="2748"/>
    <cellStyle name="Comma 33 4 2" xfId="2749"/>
    <cellStyle name="Comma 33 5" xfId="2750"/>
    <cellStyle name="Comma 34" xfId="2751"/>
    <cellStyle name="Comma 34 2" xfId="2752"/>
    <cellStyle name="Comma 34 2 2" xfId="2753"/>
    <cellStyle name="Comma 34 3" xfId="2754"/>
    <cellStyle name="Comma 34 3 2" xfId="2755"/>
    <cellStyle name="Comma 34 4" xfId="2756"/>
    <cellStyle name="Comma 34 4 2" xfId="2757"/>
    <cellStyle name="Comma 34 5" xfId="2758"/>
    <cellStyle name="Comma 36 2" xfId="2759"/>
    <cellStyle name="Comma 36 2 2" xfId="2760"/>
    <cellStyle name="Comma 38" xfId="2761"/>
    <cellStyle name="Comma 39" xfId="2762"/>
    <cellStyle name="Comma 39 2" xfId="2763"/>
    <cellStyle name="Comma 39 2 2" xfId="2764"/>
    <cellStyle name="Comma 39 3" xfId="2765"/>
    <cellStyle name="Comma 39 3 2" xfId="2766"/>
    <cellStyle name="Comma 39 4" xfId="2767"/>
    <cellStyle name="Comma 39 4 2" xfId="2768"/>
    <cellStyle name="Comma 39 5" xfId="2769"/>
    <cellStyle name="Comma 4" xfId="2770"/>
    <cellStyle name="Comma 4 10" xfId="2771"/>
    <cellStyle name="Comma 4 10 2" xfId="2772"/>
    <cellStyle name="Comma 4 10 2 2" xfId="2773"/>
    <cellStyle name="Comma 4 10 3" xfId="2774"/>
    <cellStyle name="Comma 4 11" xfId="2775"/>
    <cellStyle name="Comma 4 11 2" xfId="2776"/>
    <cellStyle name="Comma 4 12" xfId="2777"/>
    <cellStyle name="Comma 4 2" xfId="2778"/>
    <cellStyle name="Comma 4 2 2" xfId="2779"/>
    <cellStyle name="Comma 4 2 2 2" xfId="2780"/>
    <cellStyle name="Comma 4 2 3" xfId="2781"/>
    <cellStyle name="Comma 4 2 3 2" xfId="2782"/>
    <cellStyle name="Comma 4 2 4" xfId="2783"/>
    <cellStyle name="Comma 4 3" xfId="2784"/>
    <cellStyle name="Comma 4 3 2" xfId="2785"/>
    <cellStyle name="Comma 4 3 2 2" xfId="2786"/>
    <cellStyle name="Comma 4 3 3" xfId="2787"/>
    <cellStyle name="Comma 4 3 3 2" xfId="2788"/>
    <cellStyle name="Comma 4 3 4" xfId="2789"/>
    <cellStyle name="Comma 4 4" xfId="2790"/>
    <cellStyle name="Comma 4 4 2" xfId="2791"/>
    <cellStyle name="Comma 4 4 2 2" xfId="2792"/>
    <cellStyle name="Comma 4 4 3" xfId="2793"/>
    <cellStyle name="Comma 4 4 3 2" xfId="2794"/>
    <cellStyle name="Comma 4 4 4" xfId="2795"/>
    <cellStyle name="Comma 4 5" xfId="2796"/>
    <cellStyle name="Comma 4 5 2" xfId="2797"/>
    <cellStyle name="Comma 4 5 2 2" xfId="2798"/>
    <cellStyle name="Comma 4 5 3" xfId="2799"/>
    <cellStyle name="Comma 4 5 3 2" xfId="2800"/>
    <cellStyle name="Comma 4 5 4" xfId="2801"/>
    <cellStyle name="Comma 4 6" xfId="2802"/>
    <cellStyle name="Comma 4 6 2" xfId="2803"/>
    <cellStyle name="Comma 4 6 2 2" xfId="2804"/>
    <cellStyle name="Comma 4 6 3" xfId="2805"/>
    <cellStyle name="Comma 4 6 3 2" xfId="2806"/>
    <cellStyle name="Comma 4 6 4" xfId="2807"/>
    <cellStyle name="Comma 4 7" xfId="2808"/>
    <cellStyle name="Comma 4 7 2" xfId="2809"/>
    <cellStyle name="Comma 4 8" xfId="2810"/>
    <cellStyle name="Comma 4 8 2" xfId="2811"/>
    <cellStyle name="Comma 4 8 2 2" xfId="2812"/>
    <cellStyle name="Comma 4 8 3" xfId="2813"/>
    <cellStyle name="Comma 4 8 3 2" xfId="2814"/>
    <cellStyle name="Comma 4 8 4" xfId="2815"/>
    <cellStyle name="Comma 4 9" xfId="2816"/>
    <cellStyle name="Comma 4 9 2" xfId="2817"/>
    <cellStyle name="Comma 4 9 2 2" xfId="2818"/>
    <cellStyle name="Comma 4 9 3" xfId="2819"/>
    <cellStyle name="Comma 4 9 3 2" xfId="2820"/>
    <cellStyle name="Comma 4 9 4" xfId="2821"/>
    <cellStyle name="Comma 43" xfId="2822"/>
    <cellStyle name="Comma 43 2" xfId="2823"/>
    <cellStyle name="Comma 43 2 2" xfId="2824"/>
    <cellStyle name="Comma 43 3" xfId="2825"/>
    <cellStyle name="Comma 43 3 2" xfId="2826"/>
    <cellStyle name="Comma 43 4" xfId="2827"/>
    <cellStyle name="Comma 43 4 2" xfId="2828"/>
    <cellStyle name="Comma 43 5" xfId="2829"/>
    <cellStyle name="Comma 44" xfId="2830"/>
    <cellStyle name="Comma 44 2" xfId="2831"/>
    <cellStyle name="Comma 44 2 2" xfId="2832"/>
    <cellStyle name="Comma 44 3" xfId="2833"/>
    <cellStyle name="Comma 44 3 2" xfId="2834"/>
    <cellStyle name="Comma 44 4" xfId="2835"/>
    <cellStyle name="Comma 44 4 2" xfId="2836"/>
    <cellStyle name="Comma 44 5" xfId="2837"/>
    <cellStyle name="Comma 5" xfId="2838"/>
    <cellStyle name="Comma 5 2" xfId="2839"/>
    <cellStyle name="Comma 5 2 2" xfId="2840"/>
    <cellStyle name="Comma 5 3" xfId="2841"/>
    <cellStyle name="Comma 5 3 2" xfId="2842"/>
    <cellStyle name="Comma 5 3 2 2" xfId="2843"/>
    <cellStyle name="Comma 5 3 3" xfId="2844"/>
    <cellStyle name="Comma 5 4" xfId="2845"/>
    <cellStyle name="Comma 5 4 2" xfId="2846"/>
    <cellStyle name="Comma 5 5" xfId="2847"/>
    <cellStyle name="Comma 5 6" xfId="2848"/>
    <cellStyle name="Comma 6" xfId="2849"/>
    <cellStyle name="Comma 6 2" xfId="2850"/>
    <cellStyle name="Comma 6 2 2" xfId="2851"/>
    <cellStyle name="Comma 7" xfId="2852"/>
    <cellStyle name="Comma 7 2" xfId="2853"/>
    <cellStyle name="Comma 7_Budget" xfId="2854"/>
    <cellStyle name="Comma 8" xfId="2855"/>
    <cellStyle name="Comma 9" xfId="2856"/>
    <cellStyle name="Comma 9 2" xfId="2857"/>
    <cellStyle name="Comma 9 2 2" xfId="2858"/>
    <cellStyle name="Comma 9 2 2 2" xfId="2859"/>
    <cellStyle name="Comma 9 2 3" xfId="2860"/>
    <cellStyle name="Comma 9 2 3 2" xfId="2861"/>
    <cellStyle name="Comma 9 2 4" xfId="2862"/>
    <cellStyle name="Comma 9 3" xfId="2863"/>
    <cellStyle name="Comma 9 3 2" xfId="2864"/>
    <cellStyle name="Comma 9 3 2 2" xfId="2865"/>
    <cellStyle name="Comma 9 3 3" xfId="2866"/>
    <cellStyle name="Comma 9 3 3 2" xfId="2867"/>
    <cellStyle name="Comma 9 3 4" xfId="2868"/>
    <cellStyle name="Comma 9 4" xfId="2869"/>
    <cellStyle name="Comma 9 4 2" xfId="2870"/>
    <cellStyle name="Comma 9 5" xfId="2871"/>
    <cellStyle name="Comma 9 5 2" xfId="2872"/>
    <cellStyle name="Comma 9 6" xfId="2873"/>
    <cellStyle name="Comma 9 6 2" xfId="2874"/>
    <cellStyle name="Comma 9 7" xfId="2875"/>
    <cellStyle name="Comma 9 7 2" xfId="2876"/>
    <cellStyle name="Comma 9 8" xfId="2877"/>
    <cellStyle name="Comma 9 8 2" xfId="2878"/>
    <cellStyle name="Comma 9 9" xfId="2879"/>
    <cellStyle name="comma zerodec" xfId="2880"/>
    <cellStyle name="Comma,0" xfId="2881"/>
    <cellStyle name="Comma,1" xfId="2882"/>
    <cellStyle name="Comma,2" xfId="2883"/>
    <cellStyle name="Comma0" xfId="2884"/>
    <cellStyle name="Comma0 - Modelo1" xfId="2885"/>
    <cellStyle name="Comma0 - Style1" xfId="2886"/>
    <cellStyle name="Comma0 - Style3" xfId="2887"/>
    <cellStyle name="Comma0 - Style4" xfId="2888"/>
    <cellStyle name="Comma0 2" xfId="2889"/>
    <cellStyle name="Comma0_#45 - FA Rollforward 03-31-05 to 06-30-05" xfId="2890"/>
    <cellStyle name="Comma1 - Modelo2" xfId="2891"/>
    <cellStyle name="Comma1 - Style1" xfId="2892"/>
    <cellStyle name="Comma1 - Style2" xfId="2893"/>
    <cellStyle name="comma-d" xfId="2894"/>
    <cellStyle name="Comment" xfId="2895"/>
    <cellStyle name="Company Name" xfId="2896"/>
    <cellStyle name="Content - Calculation" xfId="2897"/>
    <cellStyle name="Content - Historic Link" xfId="2898"/>
    <cellStyle name="Content - Input" xfId="2899"/>
    <cellStyle name="Content - Name" xfId="2900"/>
    <cellStyle name="Content - Unique" xfId="2901"/>
    <cellStyle name="ContentsHyperlink" xfId="2902"/>
    <cellStyle name="Controlecel" xfId="2903"/>
    <cellStyle name="Copied" xfId="2904"/>
    <cellStyle name="COST1" xfId="2905"/>
    <cellStyle name="Curren - Style1" xfId="2906"/>
    <cellStyle name="Curren - Style2" xfId="2907"/>
    <cellStyle name="Curren - Style4" xfId="2908"/>
    <cellStyle name="Curren - Style5" xfId="2909"/>
    <cellStyle name="Currency $" xfId="2910"/>
    <cellStyle name="Currency $0.00" xfId="2911"/>
    <cellStyle name="Currency (0)" xfId="2912"/>
    <cellStyle name="Currency (0) -" xfId="2913"/>
    <cellStyle name="Currency (0) incl." xfId="2914"/>
    <cellStyle name="Currency (0) N/A" xfId="2915"/>
    <cellStyle name="Currency (0) TBD" xfId="2916"/>
    <cellStyle name="Currency (0) TBD-" xfId="2917"/>
    <cellStyle name="Currency (2)" xfId="2918"/>
    <cellStyle name="Currency (3)" xfId="2919"/>
    <cellStyle name="Currency [$0]" xfId="2920"/>
    <cellStyle name="Currency [£0]" xfId="2921"/>
    <cellStyle name="Currency [0,0]" xfId="2922"/>
    <cellStyle name="Currency [0,0] -" xfId="2923"/>
    <cellStyle name="Currency [0,0] incl." xfId="2924"/>
    <cellStyle name="Currency [0,0] N/A" xfId="2925"/>
    <cellStyle name="Currency [0,0] TBD" xfId="2926"/>
    <cellStyle name="Currency [0,0] TBD-" xfId="2927"/>
    <cellStyle name="Currency [0,00]" xfId="2928"/>
    <cellStyle name="Currency [0,00] -" xfId="2929"/>
    <cellStyle name="Currency [0,00] incl." xfId="2930"/>
    <cellStyle name="Currency [0,00] N/A" xfId="2931"/>
    <cellStyle name="Currency [0,00] TBD" xfId="2932"/>
    <cellStyle name="Currency [0,00] TBD-" xfId="2933"/>
    <cellStyle name="Currency [0,000]" xfId="2934"/>
    <cellStyle name="Currency [0,000] -" xfId="2935"/>
    <cellStyle name="Currency [0,000] incl." xfId="2936"/>
    <cellStyle name="Currency [0,000] N/A" xfId="2937"/>
    <cellStyle name="Currency [0,000] TBD" xfId="2938"/>
    <cellStyle name="Currency [0,000] TBD-" xfId="2939"/>
    <cellStyle name="Currency [0.0]" xfId="2940"/>
    <cellStyle name="Currency [0.0]-" xfId="2941"/>
    <cellStyle name="Currency [0.0]_Ar SCOLR-Nutra 0211 Final" xfId="2942"/>
    <cellStyle name="Currency [0.0]-_Ar SCOLR-Nutra 0211 Final" xfId="2943"/>
    <cellStyle name="Currency [0.0]_AR1 Stats Spreads &amp; Recaps" xfId="2944"/>
    <cellStyle name="Currency [0.0]-_Avail-AR-Pgs" xfId="2945"/>
    <cellStyle name="Currency [0.0]_GETakeover" xfId="2946"/>
    <cellStyle name="Currency [0.0]-_GETakeover" xfId="2947"/>
    <cellStyle name="Currency [0.0]_truprint02-04eccreviewjt" xfId="2948"/>
    <cellStyle name="Currency [0.0]-_truprint02-04eccreviewjt" xfId="2949"/>
    <cellStyle name="Currency [0.0]_Verification 0900" xfId="2950"/>
    <cellStyle name="Currency [0.0]-_Verification 0900" xfId="2951"/>
    <cellStyle name="Currency [0.0]_Vulcan Custom Products, Mercantile Capital " xfId="2952"/>
    <cellStyle name="Currency [0.0]-_Vulcan Custom Products, Mercantile Capital " xfId="2953"/>
    <cellStyle name="Currency [0] 2" xfId="2954"/>
    <cellStyle name="Currency [0]; --" xfId="2955"/>
    <cellStyle name="Currency [00]" xfId="2956"/>
    <cellStyle name="Currency [00] 2" xfId="2957"/>
    <cellStyle name="Currency [00]_Sheet1" xfId="2958"/>
    <cellStyle name="Currency [1]" xfId="2959"/>
    <cellStyle name="Currency [2]" xfId="2960"/>
    <cellStyle name="Currency [3]" xfId="2961"/>
    <cellStyle name="Currency 0" xfId="2962"/>
    <cellStyle name="Currency 0.00" xfId="2963"/>
    <cellStyle name="Currency 1 [0]" xfId="2964"/>
    <cellStyle name="Currency 10" xfId="2965"/>
    <cellStyle name="Currency 11" xfId="2966"/>
    <cellStyle name="Currency 12" xfId="2967"/>
    <cellStyle name="Currency 13" xfId="2968"/>
    <cellStyle name="Currency 14" xfId="2969"/>
    <cellStyle name="Currency 15" xfId="2970"/>
    <cellStyle name="Currency 16" xfId="2971"/>
    <cellStyle name="Currency 2" xfId="2972"/>
    <cellStyle name="Currency 2 (0)" xfId="2973"/>
    <cellStyle name="Currency 2 2" xfId="2974"/>
    <cellStyle name="Currency 2 3" xfId="2975"/>
    <cellStyle name="Currency 2 4" xfId="2976"/>
    <cellStyle name="Currency 3" xfId="2977"/>
    <cellStyle name="Currency 3 2" xfId="2978"/>
    <cellStyle name="Currency 36" xfId="2979"/>
    <cellStyle name="Currency 4" xfId="2980"/>
    <cellStyle name="Currency 5" xfId="2981"/>
    <cellStyle name="Currency 5 2" xfId="2982"/>
    <cellStyle name="Currency 6" xfId="2983"/>
    <cellStyle name="Currency 6 2" xfId="2984"/>
    <cellStyle name="Currency 7" xfId="2985"/>
    <cellStyle name="Currency 8" xfId="2986"/>
    <cellStyle name="Currency 9" xfId="2987"/>
    <cellStyle name="Currency,0" xfId="2988"/>
    <cellStyle name="Currency,2" xfId="2989"/>
    <cellStyle name="Currency0" xfId="2990"/>
    <cellStyle name="Currency0 2" xfId="2991"/>
    <cellStyle name="Currency0_Follow-on Modelv1_newv1" xfId="2992"/>
    <cellStyle name="Currency1" xfId="2993"/>
    <cellStyle name="Currsmall" xfId="2994"/>
    <cellStyle name="Custom" xfId="2995"/>
    <cellStyle name="Custom - Style1" xfId="2996"/>
    <cellStyle name="Custom - Style8" xfId="2997"/>
    <cellStyle name="dash" xfId="2998"/>
    <cellStyle name="data" xfId="2999"/>
    <cellStyle name="Data   - Style2" xfId="3000"/>
    <cellStyle name="Data entry" xfId="3001"/>
    <cellStyle name="Data entry 2" xfId="3002"/>
    <cellStyle name="Data entry_Follow-on Modelv1_newv1" xfId="3003"/>
    <cellStyle name="Date" xfId="3004"/>
    <cellStyle name="Date - Style3" xfId="3005"/>
    <cellStyle name="Date [D-M-Y]" xfId="3006"/>
    <cellStyle name="Date [M/D/Y]" xfId="3007"/>
    <cellStyle name="Date [M/Y]" xfId="3008"/>
    <cellStyle name="Date [MMM-YY]" xfId="3009"/>
    <cellStyle name="Date [Y]" xfId="3010"/>
    <cellStyle name="Date 2" xfId="3011"/>
    <cellStyle name="Date Aligned" xfId="3012"/>
    <cellStyle name="Date Short" xfId="3013"/>
    <cellStyle name="Date_03-07 Closing package and retrieves" xfId="3014"/>
    <cellStyle name="Datum" xfId="3015"/>
    <cellStyle name="DblLineDollarAcct" xfId="3016"/>
    <cellStyle name="DblLineDollarAcct 2" xfId="3017"/>
    <cellStyle name="DblLinePercent" xfId="3018"/>
    <cellStyle name="DblLinePercent 2" xfId="3019"/>
    <cellStyle name="DELTA" xfId="3020"/>
    <cellStyle name="DELTA 2" xfId="3021"/>
    <cellStyle name="DELTA_Sheet1" xfId="3022"/>
    <cellStyle name="Dez៩mal [0]ᣟLgBestG᧲af" xfId="3023"/>
    <cellStyle name="Dezimal (4)" xfId="3024"/>
    <cellStyle name="Dezimal (6)" xfId="3025"/>
    <cellStyle name="Dezimal [0]_Compiling Utility Macros" xfId="3026"/>
    <cellStyle name="Dezimal_Compiling Utility Macros" xfId="3027"/>
    <cellStyle name="Dia" xfId="3028"/>
    <cellStyle name="Dollar (zero dec)" xfId="3029"/>
    <cellStyle name="DollarAccounting" xfId="3030"/>
    <cellStyle name="DollarAccounting 2" xfId="3031"/>
    <cellStyle name="Dollars" xfId="3032"/>
    <cellStyle name="Dollars(0)" xfId="3033"/>
    <cellStyle name="Dollars_~2990476" xfId="3034"/>
    <cellStyle name="Dotted Line" xfId="3035"/>
    <cellStyle name="DoubleOnly" xfId="3036"/>
    <cellStyle name="E&amp;Y House" xfId="3037"/>
    <cellStyle name="Eingabe" xfId="3038"/>
    <cellStyle name="EingabeSumme" xfId="3039"/>
    <cellStyle name="Emphasis 1" xfId="3040"/>
    <cellStyle name="Emphasis 2" xfId="3041"/>
    <cellStyle name="Emphasis 3" xfId="3042"/>
    <cellStyle name="Encabez1" xfId="3043"/>
    <cellStyle name="Encabez2" xfId="3044"/>
    <cellStyle name="Encabezado 4" xfId="3045"/>
    <cellStyle name="Ênfase1" xfId="3046"/>
    <cellStyle name="Ênfase1 2" xfId="3047"/>
    <cellStyle name="Ênfase1 3" xfId="3048"/>
    <cellStyle name="Ênfase1 4" xfId="3049"/>
    <cellStyle name="Ênfase1 5" xfId="3050"/>
    <cellStyle name="Ênfase2" xfId="3051"/>
    <cellStyle name="Ênfase2 2" xfId="3052"/>
    <cellStyle name="Ênfase2 3" xfId="3053"/>
    <cellStyle name="Ênfase2 4" xfId="3054"/>
    <cellStyle name="Ênfase2 5" xfId="3055"/>
    <cellStyle name="Ênfase3" xfId="3056"/>
    <cellStyle name="Ênfase3 2" xfId="3057"/>
    <cellStyle name="Ênfase3 3" xfId="3058"/>
    <cellStyle name="Ênfase3 4" xfId="3059"/>
    <cellStyle name="Ênfase3 5" xfId="3060"/>
    <cellStyle name="Ênfase4" xfId="3061"/>
    <cellStyle name="Ênfase4 2" xfId="3062"/>
    <cellStyle name="Ênfase4 3" xfId="3063"/>
    <cellStyle name="Ênfase4 4" xfId="3064"/>
    <cellStyle name="Ênfase4 5" xfId="3065"/>
    <cellStyle name="Ênfase5" xfId="3066"/>
    <cellStyle name="Ênfase5 2" xfId="3067"/>
    <cellStyle name="Ênfase5 3" xfId="3068"/>
    <cellStyle name="Ênfase5 4" xfId="3069"/>
    <cellStyle name="Ênfase5 5" xfId="3070"/>
    <cellStyle name="Ênfase6" xfId="3071"/>
    <cellStyle name="Ênfase6 2" xfId="3072"/>
    <cellStyle name="Ênfase6 3" xfId="3073"/>
    <cellStyle name="Ênfase6 4" xfId="3074"/>
    <cellStyle name="Ênfase6 5" xfId="3075"/>
    <cellStyle name="Énfasis1" xfId="3076"/>
    <cellStyle name="Énfasis2" xfId="3077"/>
    <cellStyle name="Énfasis3" xfId="3078"/>
    <cellStyle name="Énfasis4" xfId="3079"/>
    <cellStyle name="Énfasis5" xfId="3080"/>
    <cellStyle name="Énfasis6" xfId="3081"/>
    <cellStyle name="Enter Currency (0)" xfId="3082"/>
    <cellStyle name="Enter Currency (0) 2" xfId="3083"/>
    <cellStyle name="Enter Currency (0)_Sheet1" xfId="3084"/>
    <cellStyle name="Enter Currency (2)" xfId="3085"/>
    <cellStyle name="Enter Currency (2) 2" xfId="3086"/>
    <cellStyle name="Enter Currency (2)_Sheet1" xfId="3087"/>
    <cellStyle name="Enter Units (0)" xfId="3088"/>
    <cellStyle name="Enter Units (0) 2" xfId="3089"/>
    <cellStyle name="Enter Units (0)_Sheet1" xfId="3090"/>
    <cellStyle name="Enter Units (1)" xfId="3091"/>
    <cellStyle name="Enter Units (1) 2" xfId="3092"/>
    <cellStyle name="Enter Units (1)_Sheet1" xfId="3093"/>
    <cellStyle name="Enter Units (2)" xfId="3094"/>
    <cellStyle name="Enter Units (2) 2" xfId="3095"/>
    <cellStyle name="Enter Units (2)_Sheet1" xfId="3096"/>
    <cellStyle name="Entered" xfId="3097"/>
    <cellStyle name="Entrada" xfId="3098"/>
    <cellStyle name="Entrada 2" xfId="3099"/>
    <cellStyle name="Entrada 3" xfId="3100"/>
    <cellStyle name="Entrada 3 2" xfId="3101"/>
    <cellStyle name="Entrada 4" xfId="3102"/>
    <cellStyle name="Entrada 4 2" xfId="3103"/>
    <cellStyle name="Entrada 5" xfId="3104"/>
    <cellStyle name="Entrada 6" xfId="3105"/>
    <cellStyle name="entry box" xfId="3106"/>
    <cellStyle name="entry box 2" xfId="3107"/>
    <cellStyle name="ERRORS" xfId="3108"/>
    <cellStyle name="Estilo 1" xfId="3109"/>
    <cellStyle name="ET měna" xfId="3110"/>
    <cellStyle name="ET procenta" xfId="3111"/>
    <cellStyle name="ettlement" xfId="3112"/>
    <cellStyle name="Euro" xfId="3113"/>
    <cellStyle name="Euro 2" xfId="3114"/>
    <cellStyle name="Euro 3" xfId="3115"/>
    <cellStyle name="Euro_Balance Sheet" xfId="3116"/>
    <cellStyle name="Explanatory Text 2" xfId="3117"/>
    <cellStyle name="Explanatory Text 3" xfId="3118"/>
    <cellStyle name="Exposure Custom Header" xfId="3119"/>
    <cellStyle name="Exposure Template Heading" xfId="3120"/>
    <cellStyle name="Exposure Template Row Headings" xfId="3121"/>
    <cellStyle name="Exposure Template Table Heading" xfId="3122"/>
    <cellStyle name="Exposure Template Table Summary" xfId="3123"/>
    <cellStyle name="Exposure Template Titles" xfId="3124"/>
    <cellStyle name="EY House" xfId="3125"/>
    <cellStyle name="EY Narrative text" xfId="3126"/>
    <cellStyle name="EY%colcalc" xfId="3127"/>
    <cellStyle name="EY%input" xfId="3128"/>
    <cellStyle name="EY%rowcalc" xfId="3129"/>
    <cellStyle name="EY0dp" xfId="3130"/>
    <cellStyle name="EY1dp" xfId="3131"/>
    <cellStyle name="EY2dp" xfId="3132"/>
    <cellStyle name="EY3dp" xfId="3133"/>
    <cellStyle name="EYChartTitle" xfId="3134"/>
    <cellStyle name="EYChartTitle 2" xfId="3135"/>
    <cellStyle name="EYColumnHeading" xfId="3136"/>
    <cellStyle name="EYColumnHeading 2" xfId="3137"/>
    <cellStyle name="EYColumnHeading 3" xfId="3138"/>
    <cellStyle name="EYColumnHeading 4" xfId="3139"/>
    <cellStyle name="EYColumnHeadingItalic" xfId="3140"/>
    <cellStyle name="EYColumnHeadingItalic 2" xfId="3141"/>
    <cellStyle name="EYColumnHeadingItalic 3" xfId="3142"/>
    <cellStyle name="EYCoverDatabookName" xfId="3143"/>
    <cellStyle name="EYCoverDate" xfId="3144"/>
    <cellStyle name="EYCoverDraft" xfId="3145"/>
    <cellStyle name="EYCoverProjectName" xfId="3146"/>
    <cellStyle name="EYCurrency" xfId="3147"/>
    <cellStyle name="EYCurrency 2" xfId="3148"/>
    <cellStyle name="EYCurrency 3" xfId="3149"/>
    <cellStyle name="EYCurrency 4" xfId="3150"/>
    <cellStyle name="EYHeading1" xfId="3151"/>
    <cellStyle name="EYheading2" xfId="3152"/>
    <cellStyle name="EYheading3" xfId="3153"/>
    <cellStyle name="EYNotes" xfId="3154"/>
    <cellStyle name="EYNotesHeading" xfId="3155"/>
    <cellStyle name="EYNotesHeading 2" xfId="3156"/>
    <cellStyle name="EYNotesHeading 3" xfId="3157"/>
    <cellStyle name="EYNotesHeading 4" xfId="3158"/>
    <cellStyle name="EYnumber" xfId="3159"/>
    <cellStyle name="EYnumber 2" xfId="3160"/>
    <cellStyle name="EYnumber 3" xfId="3161"/>
    <cellStyle name="EYnumber 4" xfId="3162"/>
    <cellStyle name="EYRelianceRestricted" xfId="3163"/>
    <cellStyle name="EYSectionHeading" xfId="3164"/>
    <cellStyle name="EYSheetHeader1" xfId="3165"/>
    <cellStyle name="EYSheetHeading" xfId="3166"/>
    <cellStyle name="EYSheetHeading 2" xfId="3167"/>
    <cellStyle name="EYsmallheading" xfId="3168"/>
    <cellStyle name="EYsmallheading 2" xfId="3169"/>
    <cellStyle name="EYSource" xfId="3170"/>
    <cellStyle name="EYSource 2" xfId="3171"/>
    <cellStyle name="EYtext" xfId="3172"/>
    <cellStyle name="EYtext 2" xfId="3173"/>
    <cellStyle name="EYtext 3" xfId="3174"/>
    <cellStyle name="EYtext_~6299235" xfId="3175"/>
    <cellStyle name="EYtextbold" xfId="3176"/>
    <cellStyle name="EYtextbolditalic" xfId="3177"/>
    <cellStyle name="EYtextitalic" xfId="3178"/>
    <cellStyle name="Ezres_Engineering saving_Jan_new" xfId="3179"/>
    <cellStyle name="F0" xfId="3180"/>
    <cellStyle name="F1" xfId="3181"/>
    <cellStyle name="F2" xfId="3182"/>
    <cellStyle name="F2 - Style1" xfId="3183"/>
    <cellStyle name="F3" xfId="3184"/>
    <cellStyle name="F3 - Style4" xfId="3185"/>
    <cellStyle name="F4" xfId="3186"/>
    <cellStyle name="F4 - Style2" xfId="3187"/>
    <cellStyle name="F5" xfId="3188"/>
    <cellStyle name="F5 - Style6" xfId="3189"/>
    <cellStyle name="F6" xfId="3190"/>
    <cellStyle name="F6 - Style5" xfId="3191"/>
    <cellStyle name="F7" xfId="3192"/>
    <cellStyle name="F7 - Style3" xfId="3193"/>
    <cellStyle name="F8" xfId="3194"/>
    <cellStyle name="F8 - Style1" xfId="3195"/>
    <cellStyle name="Fecha" xfId="3196"/>
    <cellStyle name="Fijo" xfId="3197"/>
    <cellStyle name="file" xfId="3198"/>
    <cellStyle name="Financiero" xfId="3199"/>
    <cellStyle name="Fixed" xfId="3200"/>
    <cellStyle name="Fixed 2" xfId="3201"/>
    <cellStyle name="Fixed_Count" xfId="3202"/>
    <cellStyle name="Fixlong" xfId="3203"/>
    <cellStyle name="ƒnƒCƒp[ƒŠƒ“ƒN" xfId="3204"/>
    <cellStyle name="font12" xfId="3205"/>
    <cellStyle name="font14" xfId="3206"/>
    <cellStyle name="footnote" xfId="3207"/>
    <cellStyle name="footnote2" xfId="3208"/>
    <cellStyle name="Footnotes" xfId="3209"/>
    <cellStyle name="Formula" xfId="3210"/>
    <cellStyle name="Formula 2" xfId="3211"/>
    <cellStyle name="Fraction" xfId="3212"/>
    <cellStyle name="Fraction [8]" xfId="3213"/>
    <cellStyle name="Fraction [Bl]" xfId="3214"/>
    <cellStyle name="FXR02" xfId="3215"/>
    <cellStyle name="FXR02 2" xfId="3216"/>
    <cellStyle name="FXR03" xfId="3217"/>
    <cellStyle name="FXR04" xfId="3218"/>
    <cellStyle name="FXR05" xfId="3219"/>
    <cellStyle name="FXR06" xfId="3220"/>
    <cellStyle name="FXR07" xfId="3221"/>
    <cellStyle name="Good 2" xfId="3222"/>
    <cellStyle name="grayText2" xfId="3223"/>
    <cellStyle name="grayText2Big" xfId="3224"/>
    <cellStyle name="Grey" xfId="3225"/>
    <cellStyle name="Grey 10" xfId="3226"/>
    <cellStyle name="Grey 2" xfId="3227"/>
    <cellStyle name="Grey 3" xfId="3228"/>
    <cellStyle name="Grey 4" xfId="3229"/>
    <cellStyle name="Grey 5" xfId="3230"/>
    <cellStyle name="Grey 6" xfId="3231"/>
    <cellStyle name="Grey 7" xfId="3232"/>
    <cellStyle name="Grey 8" xfId="3233"/>
    <cellStyle name="Grey 9" xfId="3234"/>
    <cellStyle name="Grey_Summary BalSht" xfId="3235"/>
    <cellStyle name="Gross Margin" xfId="3236"/>
    <cellStyle name="Head 1 - Style1" xfId="3237"/>
    <cellStyle name="Header" xfId="3238"/>
    <cellStyle name="Header1" xfId="3239"/>
    <cellStyle name="Header1 2" xfId="3240"/>
    <cellStyle name="Header2" xfId="3241"/>
    <cellStyle name="Header2 2" xfId="3242"/>
    <cellStyle name="headers" xfId="3243"/>
    <cellStyle name="heading" xfId="3244"/>
    <cellStyle name="Heading 1 2" xfId="3245"/>
    <cellStyle name="Heading 2 2" xfId="3246"/>
    <cellStyle name="Heading 3 2" xfId="3247"/>
    <cellStyle name="Heading 4 2" xfId="3248"/>
    <cellStyle name="Heading1" xfId="3249"/>
    <cellStyle name="Heading2" xfId="3250"/>
    <cellStyle name="Headings" xfId="3251"/>
    <cellStyle name="Helv" xfId="3252"/>
    <cellStyle name="Helv 2" xfId="3253"/>
    <cellStyle name="hidebold" xfId="3254"/>
    <cellStyle name="hidenorm" xfId="3255"/>
    <cellStyle name="HIGHLIGHT" xfId="3256"/>
    <cellStyle name="Hyperlink 2" xfId="3257"/>
    <cellStyle name="Hyperlink 3" xfId="3258"/>
    <cellStyle name="Incorrecto" xfId="3259"/>
    <cellStyle name="Incorreto" xfId="3260"/>
    <cellStyle name="Incorreto 2" xfId="3261"/>
    <cellStyle name="Incorreto 3" xfId="3262"/>
    <cellStyle name="Incorreto 4" xfId="3263"/>
    <cellStyle name="Incorreto 5" xfId="3264"/>
    <cellStyle name="Input [yellow]" xfId="3265"/>
    <cellStyle name="Input [yellow] 10" xfId="3266"/>
    <cellStyle name="Input [yellow] 2" xfId="3267"/>
    <cellStyle name="Input [yellow] 3" xfId="3268"/>
    <cellStyle name="Input [yellow] 4" xfId="3269"/>
    <cellStyle name="Input [yellow] 5" xfId="3270"/>
    <cellStyle name="Input [yellow] 6" xfId="3271"/>
    <cellStyle name="Input [yellow] 7" xfId="3272"/>
    <cellStyle name="Input [yellow] 8" xfId="3273"/>
    <cellStyle name="Input [yellow] 9" xfId="3274"/>
    <cellStyle name="Input [yellow]_Summary BalSht" xfId="3275"/>
    <cellStyle name="Input 10" xfId="3276"/>
    <cellStyle name="Input 11" xfId="3277"/>
    <cellStyle name="Input 12" xfId="3278"/>
    <cellStyle name="Input 13" xfId="3279"/>
    <cellStyle name="Input 14" xfId="3280"/>
    <cellStyle name="Input 15" xfId="3281"/>
    <cellStyle name="Input 16" xfId="3282"/>
    <cellStyle name="Input 17" xfId="3283"/>
    <cellStyle name="Input 18" xfId="3284"/>
    <cellStyle name="Input 19" xfId="3285"/>
    <cellStyle name="Input 2" xfId="3286"/>
    <cellStyle name="Input 20" xfId="3287"/>
    <cellStyle name="Input 3" xfId="3288"/>
    <cellStyle name="Input 4" xfId="3289"/>
    <cellStyle name="Input 5" xfId="3290"/>
    <cellStyle name="Input 6" xfId="3291"/>
    <cellStyle name="Input 7" xfId="3292"/>
    <cellStyle name="Input 8" xfId="3293"/>
    <cellStyle name="Input 9" xfId="3294"/>
    <cellStyle name="Input Cells" xfId="3295"/>
    <cellStyle name="Invoer" xfId="3296"/>
    <cellStyle name="Îormal_IPO_1" xfId="3297"/>
    <cellStyle name="Komma 2" xfId="3298"/>
    <cellStyle name="Komma 3" xfId="3299"/>
    <cellStyle name="Kop 1" xfId="3300"/>
    <cellStyle name="Kop 2" xfId="3301"/>
    <cellStyle name="Kop 3" xfId="3302"/>
    <cellStyle name="Kop 4" xfId="3303"/>
    <cellStyle name="Labels - Style3" xfId="3304"/>
    <cellStyle name="leftStyle" xfId="3305"/>
    <cellStyle name="leftStyle2" xfId="3306"/>
    <cellStyle name="Level 2 Total" xfId="3307"/>
    <cellStyle name="Lien hypertexte" xfId="3308"/>
    <cellStyle name="Lien hypertexte visité" xfId="3309"/>
    <cellStyle name="Lien hypertexte_NEGS" xfId="3310"/>
    <cellStyle name="Line" xfId="3311"/>
    <cellStyle name="LineItemPrompt" xfId="3312"/>
    <cellStyle name="LineItemValue" xfId="3313"/>
    <cellStyle name="Link Currency (0)" xfId="3314"/>
    <cellStyle name="Link Currency (0) 2" xfId="3315"/>
    <cellStyle name="Link Currency (0)_Sheet1" xfId="3316"/>
    <cellStyle name="Link Currency (2)" xfId="3317"/>
    <cellStyle name="Link Currency (2) 2" xfId="3318"/>
    <cellStyle name="Link Currency (2)_Sheet1" xfId="3319"/>
    <cellStyle name="Link Units (0)" xfId="3320"/>
    <cellStyle name="Link Units (0) 2" xfId="3321"/>
    <cellStyle name="Link Units (0)_Sheet1" xfId="3322"/>
    <cellStyle name="Link Units (1)" xfId="3323"/>
    <cellStyle name="Link Units (1) 2" xfId="3324"/>
    <cellStyle name="Link Units (1)_Sheet1" xfId="3325"/>
    <cellStyle name="Link Units (2)" xfId="3326"/>
    <cellStyle name="Link Units (2) 2" xfId="3327"/>
    <cellStyle name="Link Units (2)_Sheet1" xfId="3328"/>
    <cellStyle name="Linked Cell 2" xfId="3329"/>
    <cellStyle name="Linked Cells" xfId="3330"/>
    <cellStyle name="m&amp;a" xfId="3331"/>
    <cellStyle name="m&amp;a 10" xfId="3332"/>
    <cellStyle name="m&amp;a 2" xfId="3333"/>
    <cellStyle name="m&amp;a 3" xfId="3334"/>
    <cellStyle name="m&amp;a 4" xfId="3335"/>
    <cellStyle name="m&amp;a 5" xfId="3336"/>
    <cellStyle name="m&amp;a 6" xfId="3337"/>
    <cellStyle name="m&amp;a 7" xfId="3338"/>
    <cellStyle name="m&amp;a 8" xfId="3339"/>
    <cellStyle name="m&amp;a 9" xfId="3340"/>
    <cellStyle name="m&amp;a_AR Analysis" xfId="3341"/>
    <cellStyle name="Major Total" xfId="3342"/>
    <cellStyle name="Map Labels" xfId="3343"/>
    <cellStyle name="Map Legend" xfId="3344"/>
    <cellStyle name="Migliaia (0)_ A80 ATO With New Frit &amp; EXH" xfId="3345"/>
    <cellStyle name="Migliaia_Acquisitions Strategic Plan 051302 (1)" xfId="3346"/>
    <cellStyle name="Millares [0]_10 AVERIAS MASIVAS + ANT" xfId="3347"/>
    <cellStyle name="Millares 2" xfId="3348"/>
    <cellStyle name="Millares 3" xfId="3349"/>
    <cellStyle name="Millares_10 AVERIAS MASIVAS + ANT" xfId="3350"/>
    <cellStyle name="Milliers [0]_ FX Histo Graph Model" xfId="3351"/>
    <cellStyle name="Milliers_ FX Histo Graph Model" xfId="3352"/>
    <cellStyle name="Mitre" xfId="3353"/>
    <cellStyle name="Mitre2" xfId="3354"/>
    <cellStyle name="mm/dd/yy" xfId="3355"/>
    <cellStyle name="Moneda [0]_10 AVERIAS MASIVAS + ANT" xfId="3356"/>
    <cellStyle name="Moneda 2" xfId="3357"/>
    <cellStyle name="Moneda_10 AVERIAS MASIVAS + ANT" xfId="3358"/>
    <cellStyle name="Monétaire [0]_ FX Histo Graph Model" xfId="3359"/>
    <cellStyle name="Monétaire_ FX Histo Graph Model" xfId="3360"/>
    <cellStyle name="Monetario" xfId="3361"/>
    <cellStyle name="Multiple" xfId="3362"/>
    <cellStyle name="Multiple [0]" xfId="3363"/>
    <cellStyle name="Multiple [1]" xfId="3364"/>
    <cellStyle name="Multiple 2" xfId="3365"/>
    <cellStyle name="Multiple_09 26 model" xfId="3366"/>
    <cellStyle name="Neutral 2" xfId="3367"/>
    <cellStyle name="no dec" xfId="3368"/>
    <cellStyle name="Normal" xfId="0" builtinId="0"/>
    <cellStyle name="Normal - Style1" xfId="3369"/>
    <cellStyle name="Normal - Style1 2" xfId="2"/>
    <cellStyle name="Normal 10" xfId="3370"/>
    <cellStyle name="Normal 10 2" xfId="3371"/>
    <cellStyle name="Normal 10 2 2" xfId="3372"/>
    <cellStyle name="Normal 10 3" xfId="3373"/>
    <cellStyle name="Normal 10 4" xfId="3374"/>
    <cellStyle name="Normal 10 5" xfId="3375"/>
    <cellStyle name="Normal 10 6" xfId="3376"/>
    <cellStyle name="Normal 10 7" xfId="3377"/>
    <cellStyle name="Normal 11" xfId="3378"/>
    <cellStyle name="Normal 11 2" xfId="3379"/>
    <cellStyle name="Normal 11 3" xfId="3380"/>
    <cellStyle name="Normal 11 4" xfId="3381"/>
    <cellStyle name="Normal 11 5" xfId="3382"/>
    <cellStyle name="Normal 11 6" xfId="3383"/>
    <cellStyle name="Normal 11 7" xfId="3384"/>
    <cellStyle name="Normal 12" xfId="3385"/>
    <cellStyle name="Normal 12 2" xfId="3386"/>
    <cellStyle name="Normal 12 3" xfId="3387"/>
    <cellStyle name="Normal 12 4" xfId="3388"/>
    <cellStyle name="Normal 12 5" xfId="3389"/>
    <cellStyle name="Normal 12 6" xfId="3390"/>
    <cellStyle name="Normal 13" xfId="3391"/>
    <cellStyle name="Normal 13 2" xfId="3392"/>
    <cellStyle name="Normal 13 3" xfId="3393"/>
    <cellStyle name="Normal 13 4" xfId="3394"/>
    <cellStyle name="Normal 13 5" xfId="3395"/>
    <cellStyle name="Normal 13 6" xfId="3396"/>
    <cellStyle name="Normal 13 7" xfId="3397"/>
    <cellStyle name="Normal 14" xfId="3398"/>
    <cellStyle name="Normal 14 2" xfId="3399"/>
    <cellStyle name="Normal 14 3" xfId="3400"/>
    <cellStyle name="Normal 14 4" xfId="3401"/>
    <cellStyle name="Normal 14 5" xfId="3402"/>
    <cellStyle name="Normal 14 6" xfId="3403"/>
    <cellStyle name="Normal 15" xfId="3404"/>
    <cellStyle name="Normal 15 2" xfId="3405"/>
    <cellStyle name="Normal 15 2 2" xfId="3406"/>
    <cellStyle name="Normal 15 3" xfId="3407"/>
    <cellStyle name="Normal 15 4" xfId="3408"/>
    <cellStyle name="Normal 15 5" xfId="3409"/>
    <cellStyle name="Normal 15 6" xfId="3410"/>
    <cellStyle name="Normal 15 7" xfId="3411"/>
    <cellStyle name="Normal 16" xfId="3412"/>
    <cellStyle name="Normal 17" xfId="3413"/>
    <cellStyle name="Normal 17 2" xfId="3414"/>
    <cellStyle name="Normal 17 3" xfId="3415"/>
    <cellStyle name="Normal 17 4" xfId="3416"/>
    <cellStyle name="Normal 17 5" xfId="3417"/>
    <cellStyle name="Normal 176" xfId="3418"/>
    <cellStyle name="Normal 18" xfId="3419"/>
    <cellStyle name="Normal 18 2" xfId="3420"/>
    <cellStyle name="Normal 18 3" xfId="3421"/>
    <cellStyle name="Normal 18 4" xfId="3422"/>
    <cellStyle name="Normal 19" xfId="3423"/>
    <cellStyle name="Normal 19 2" xfId="3424"/>
    <cellStyle name="Normal 19 3" xfId="3425"/>
    <cellStyle name="Normal 2" xfId="3426"/>
    <cellStyle name="Normal 2 10" xfId="3427"/>
    <cellStyle name="Normal 2 11" xfId="3428"/>
    <cellStyle name="Normal 2 2" xfId="3429"/>
    <cellStyle name="Normal 2 2 10" xfId="3430"/>
    <cellStyle name="Normal 2 2 2" xfId="3431"/>
    <cellStyle name="Normal 2 2 2 2" xfId="3432"/>
    <cellStyle name="Normal 2 2 2 2 2" xfId="3433"/>
    <cellStyle name="Normal 2 2 2 2 2 2" xfId="3434"/>
    <cellStyle name="Normal 2 2 2 2 2 2 2" xfId="3435"/>
    <cellStyle name="Normal 2 2 2 2 2 2 2 2" xfId="3436"/>
    <cellStyle name="Normal 2 2 2 2 2 2 2 2 2" xfId="3437"/>
    <cellStyle name="Normal 2 2 2 2 2 2 2 2 2 2" xfId="3438"/>
    <cellStyle name="Normal 2 2 2 2 2 2 2 2 2 2 2" xfId="3439"/>
    <cellStyle name="Normal 2 2 2 2 2 2 2 2 2 2 2 2" xfId="3440"/>
    <cellStyle name="Normal 2 2 2 2 2 2 2 2 2 2 2 2 2" xfId="3441"/>
    <cellStyle name="Normal 2 2 2 2 2 2 2 2 2 2 3" xfId="3442"/>
    <cellStyle name="Normal 2 2 2 2 2 2 2 2 2 3" xfId="3443"/>
    <cellStyle name="Normal 2 2 2 2 2 2 2 2 2 3 2" xfId="3444"/>
    <cellStyle name="Normal 2 2 2 2 2 2 2 2 3" xfId="3445"/>
    <cellStyle name="Normal 2 2 2 2 2 2 2 2 3 2" xfId="3446"/>
    <cellStyle name="Normal 2 2 2 2 2 2 2 2 3 2 2" xfId="3447"/>
    <cellStyle name="Normal 2 2 2 2 2 2 2 2 4" xfId="3448"/>
    <cellStyle name="Normal 2 2 2 2 2 2 2 3" xfId="3449"/>
    <cellStyle name="Normal 2 2 2 2 2 2 2 3 2" xfId="3450"/>
    <cellStyle name="Normal 2 2 2 2 2 2 2 3 2 2" xfId="3451"/>
    <cellStyle name="Normal 2 2 2 2 2 2 2 4" xfId="3452"/>
    <cellStyle name="Normal 2 2 2 2 2 2 3" xfId="3453"/>
    <cellStyle name="Normal 2 2 2 2 2 2 4" xfId="3454"/>
    <cellStyle name="Normal 2 2 2 2 2 2 4 2" xfId="3455"/>
    <cellStyle name="Normal 2 2 2 2 2 2 4 2 2" xfId="3456"/>
    <cellStyle name="Normal 2 2 2 2 2 2 5" xfId="3457"/>
    <cellStyle name="Normal 2 2 2 2 2 3" xfId="3458"/>
    <cellStyle name="Normal 2 2 2 2 2 3 2" xfId="3459"/>
    <cellStyle name="Normal 2 2 2 2 2 4" xfId="3460"/>
    <cellStyle name="Normal 2 2 2 2 2 4 2" xfId="3461"/>
    <cellStyle name="Normal 2 2 2 2 2 4 2 2" xfId="3462"/>
    <cellStyle name="Normal 2 2 2 2 2 5" xfId="3463"/>
    <cellStyle name="Normal 2 2 2 2 3" xfId="3464"/>
    <cellStyle name="Normal 2 2 2 2 3 2" xfId="3465"/>
    <cellStyle name="Normal 2 2 2 2 3 2 2" xfId="3466"/>
    <cellStyle name="Normal 2 2 2 2 4" xfId="3467"/>
    <cellStyle name="Normal 2 2 2 2 5" xfId="3468"/>
    <cellStyle name="Normal 2 2 2 2 5 2" xfId="3469"/>
    <cellStyle name="Normal 2 2 2 2 5 2 2" xfId="3470"/>
    <cellStyle name="Normal 2 2 2 2 6" xfId="3471"/>
    <cellStyle name="Normal 2 2 2 3" xfId="3472"/>
    <cellStyle name="Normal 2 2 2 3 2" xfId="3473"/>
    <cellStyle name="Normal 2 2 2 3 2 2" xfId="3474"/>
    <cellStyle name="Normal 2 2 2 3 2 2 2" xfId="3475"/>
    <cellStyle name="Normal 2 2 2 3 3" xfId="3476"/>
    <cellStyle name="Normal 2 2 2 4" xfId="3477"/>
    <cellStyle name="Normal 2 2 2 4 2" xfId="3478"/>
    <cellStyle name="Normal 2 2 2 5" xfId="3479"/>
    <cellStyle name="Normal 2 2 2 5 2" xfId="3480"/>
    <cellStyle name="Normal 2 2 2 5 2 2" xfId="3481"/>
    <cellStyle name="Normal 2 2 2 6" xfId="3482"/>
    <cellStyle name="Normal 2 2 3" xfId="3483"/>
    <cellStyle name="Normal 2 2 3 2" xfId="3484"/>
    <cellStyle name="Normal 2 2 3 2 2" xfId="3485"/>
    <cellStyle name="Normal 2 2 3 2 2 2" xfId="3486"/>
    <cellStyle name="Normal 2 2 3 2 2 2 2" xfId="3487"/>
    <cellStyle name="Normal 2 2 3 2 3" xfId="3488"/>
    <cellStyle name="Normal 2 2 3 3" xfId="3489"/>
    <cellStyle name="Normal 2 2 3 3 2" xfId="3490"/>
    <cellStyle name="Normal 2 2 4" xfId="3491"/>
    <cellStyle name="Normal 2 2 4 2" xfId="3492"/>
    <cellStyle name="Normal 2 2 4 2 2" xfId="3493"/>
    <cellStyle name="Normal 2 2 5" xfId="3494"/>
    <cellStyle name="Normal 2 2 6" xfId="3495"/>
    <cellStyle name="Normal 2 2 6 2" xfId="3496"/>
    <cellStyle name="Normal 2 2 6 2 2" xfId="3497"/>
    <cellStyle name="Normal 2 2 7" xfId="3498"/>
    <cellStyle name="Normal 2 3" xfId="3499"/>
    <cellStyle name="Normal 2 4" xfId="3500"/>
    <cellStyle name="Normal 2 5" xfId="3501"/>
    <cellStyle name="Normal 2 6" xfId="3502"/>
    <cellStyle name="Normal 2 6 2" xfId="3503"/>
    <cellStyle name="Normal 2 7" xfId="3504"/>
    <cellStyle name="Normal 2 8" xfId="3505"/>
    <cellStyle name="Normal 2 9" xfId="3506"/>
    <cellStyle name="Normal 2_1" xfId="3507"/>
    <cellStyle name="Normal 20" xfId="3508"/>
    <cellStyle name="Normal 20 2" xfId="3509"/>
    <cellStyle name="Normal 21" xfId="3510"/>
    <cellStyle name="Normal 21 2" xfId="3511"/>
    <cellStyle name="Normal 22" xfId="3512"/>
    <cellStyle name="Normal 23" xfId="3513"/>
    <cellStyle name="Normal 24" xfId="3514"/>
    <cellStyle name="Normal 25" xfId="3515"/>
    <cellStyle name="Normal 26" xfId="3516"/>
    <cellStyle name="Normal 27" xfId="3517"/>
    <cellStyle name="Normal 28" xfId="3518"/>
    <cellStyle name="Normal 29" xfId="3519"/>
    <cellStyle name="Normal 3" xfId="3520"/>
    <cellStyle name="Normal 3 2" xfId="3521"/>
    <cellStyle name="Normal 3 2 2" xfId="3522"/>
    <cellStyle name="Normal 3 2 3" xfId="3523"/>
    <cellStyle name="Normal 3 3" xfId="3524"/>
    <cellStyle name="Normal 3 4" xfId="3525"/>
    <cellStyle name="Normal 3 5" xfId="3526"/>
    <cellStyle name="Normal 3 6" xfId="3527"/>
    <cellStyle name="Normal 3 7" xfId="3528"/>
    <cellStyle name="Normal 3 8" xfId="3529"/>
    <cellStyle name="Normal 3 9" xfId="3530"/>
    <cellStyle name="Normal 30" xfId="3531"/>
    <cellStyle name="Normal 31" xfId="3532"/>
    <cellStyle name="Normal 32" xfId="3533"/>
    <cellStyle name="Normal 33" xfId="3534"/>
    <cellStyle name="Normal 34" xfId="3535"/>
    <cellStyle name="Normal 35" xfId="3536"/>
    <cellStyle name="Normal 36" xfId="3537"/>
    <cellStyle name="Normal 37" xfId="3538"/>
    <cellStyle name="Normal 38" xfId="3539"/>
    <cellStyle name="Normal 4" xfId="3540"/>
    <cellStyle name="Normal 4 2" xfId="3541"/>
    <cellStyle name="Normal 4 3" xfId="3542"/>
    <cellStyle name="Normal 4 4" xfId="3543"/>
    <cellStyle name="Normal 4 5" xfId="3544"/>
    <cellStyle name="Normal 4 6" xfId="3545"/>
    <cellStyle name="Normal 4 7" xfId="3546"/>
    <cellStyle name="Normal 5" xfId="3547"/>
    <cellStyle name="Normal 5 2" xfId="3548"/>
    <cellStyle name="Normal 5 2 2" xfId="3549"/>
    <cellStyle name="Normal 5 3" xfId="3550"/>
    <cellStyle name="Normal 5 4" xfId="3551"/>
    <cellStyle name="Normal 5 5" xfId="3552"/>
    <cellStyle name="Normal 5 6" xfId="3553"/>
    <cellStyle name="Normal 5 7" xfId="3554"/>
    <cellStyle name="Normal 5 8" xfId="3555"/>
    <cellStyle name="Normal 5_Addback Detail" xfId="3556"/>
    <cellStyle name="Normal 6" xfId="3557"/>
    <cellStyle name="Normal 6 2" xfId="3558"/>
    <cellStyle name="Normal 7" xfId="3559"/>
    <cellStyle name="Normal 7 2" xfId="3560"/>
    <cellStyle name="Normal 7 3" xfId="3561"/>
    <cellStyle name="Normal 7 4" xfId="3562"/>
    <cellStyle name="Normal 7 5" xfId="3563"/>
    <cellStyle name="Normal 7 6" xfId="3564"/>
    <cellStyle name="Normal 7 7" xfId="3565"/>
    <cellStyle name="Normal 8" xfId="3566"/>
    <cellStyle name="Normal 8 2" xfId="3567"/>
    <cellStyle name="Normal 8 2 2" xfId="3568"/>
    <cellStyle name="Normal 8 2 2 2" xfId="3569"/>
    <cellStyle name="Normal 8 2 3" xfId="3570"/>
    <cellStyle name="Normal 8 3" xfId="3571"/>
    <cellStyle name="Normal 8 4" xfId="3572"/>
    <cellStyle name="Normal 8 5" xfId="3573"/>
    <cellStyle name="Normal 8 6" xfId="3574"/>
    <cellStyle name="Normal 8 7" xfId="3575"/>
    <cellStyle name="Normal 8 8" xfId="3576"/>
    <cellStyle name="Normal 81 2" xfId="3577"/>
    <cellStyle name="Normal 81 2 2" xfId="3578"/>
    <cellStyle name="Normal 9" xfId="3579"/>
    <cellStyle name="Normal 9 2" xfId="3580"/>
    <cellStyle name="Normal 9 3" xfId="3581"/>
    <cellStyle name="Normal 9 4" xfId="3582"/>
    <cellStyle name="Normal 9 5" xfId="3583"/>
    <cellStyle name="Normal 9 6" xfId="3584"/>
    <cellStyle name="Normal 9 7" xfId="3585"/>
    <cellStyle name="Normal Bold" xfId="3586"/>
    <cellStyle name="Normal Bold Italics" xfId="3587"/>
    <cellStyle name="Normal Bold_Book2" xfId="3588"/>
    <cellStyle name="Normale 4" xfId="3589"/>
    <cellStyle name="normální_sedfwwsefwefwfewefwef" xfId="3590"/>
    <cellStyle name="Notas" xfId="3591"/>
    <cellStyle name="Note 10" xfId="3592"/>
    <cellStyle name="Note 2" xfId="3593"/>
    <cellStyle name="Note 3" xfId="3594"/>
    <cellStyle name="Note 4" xfId="3595"/>
    <cellStyle name="Note 5" xfId="3596"/>
    <cellStyle name="Note 6" xfId="3597"/>
    <cellStyle name="Note 7" xfId="3598"/>
    <cellStyle name="Note 8" xfId="3599"/>
    <cellStyle name="Note 9" xfId="3600"/>
    <cellStyle name="Notes" xfId="3601"/>
    <cellStyle name="Notes bold" xfId="3602"/>
    <cellStyle name="Notes_Book2" xfId="3603"/>
    <cellStyle name="num1Style" xfId="3604"/>
    <cellStyle name="num1Styleb" xfId="3605"/>
    <cellStyle name="num4Style" xfId="3606"/>
    <cellStyle name="num4Styleb" xfId="3607"/>
    <cellStyle name="Numbers" xfId="3608"/>
    <cellStyle name="Numbers - Bold" xfId="3609"/>
    <cellStyle name="Numbers - Bold - Italic" xfId="3610"/>
    <cellStyle name="Numbers - Bold 2" xfId="3611"/>
    <cellStyle name="Numbers - Bold_Book1" xfId="3612"/>
    <cellStyle name="Numbers - Large" xfId="3613"/>
    <cellStyle name="Numbers 2" xfId="3614"/>
    <cellStyle name="Numbers_AUSIMONT model (7-22)" xfId="3615"/>
    <cellStyle name="numPStyle" xfId="3616"/>
    <cellStyle name="numPStyleb" xfId="3617"/>
    <cellStyle name="numXStyle" xfId="3618"/>
    <cellStyle name="numXStyleb" xfId="3619"/>
    <cellStyle name="o" xfId="3620"/>
    <cellStyle name="Œ…‹æØ‚è [0.00]_Region Orders (2)" xfId="3621"/>
    <cellStyle name="Œ…‹æØ‚è_Region Orders (2)" xfId="3622"/>
    <cellStyle name="Output Amounts" xfId="3623"/>
    <cellStyle name="Output Amounts 2" xfId="3624"/>
    <cellStyle name="Output Amounts_Follow-on Modelv1_newv1" xfId="3625"/>
    <cellStyle name="Output Column Headings" xfId="3626"/>
    <cellStyle name="Output Column Headings 2" xfId="3627"/>
    <cellStyle name="Output Column Headings_Follow-on Modelv1_newv1" xfId="3628"/>
    <cellStyle name="Output Line Items" xfId="3629"/>
    <cellStyle name="Output Line Items 2" xfId="3630"/>
    <cellStyle name="Output Line Items_Follow-on Modelv1_newv1" xfId="3631"/>
    <cellStyle name="Output Report Heading" xfId="3632"/>
    <cellStyle name="Output Report Title" xfId="3633"/>
    <cellStyle name="per.style" xfId="3634"/>
    <cellStyle name="Percen - Style2" xfId="3635"/>
    <cellStyle name="Percent" xfId="1" builtinId="5"/>
    <cellStyle name="Percent (0)" xfId="3636"/>
    <cellStyle name="Percent (0) 2" xfId="3637"/>
    <cellStyle name="Percent [0%]" xfId="3638"/>
    <cellStyle name="Percent [0.00%]" xfId="3639"/>
    <cellStyle name="Percent [0]" xfId="3640"/>
    <cellStyle name="Percent [0] 2" xfId="3641"/>
    <cellStyle name="Percent [0]_Sheet1" xfId="3642"/>
    <cellStyle name="Percent [00]" xfId="3643"/>
    <cellStyle name="Percent [00] 2" xfId="3644"/>
    <cellStyle name="Percent [00]_Sheet1" xfId="3645"/>
    <cellStyle name="Percent [1]" xfId="3646"/>
    <cellStyle name="Percent [1] 2" xfId="3647"/>
    <cellStyle name="Percent [2]" xfId="3648"/>
    <cellStyle name="Percent [2] 10" xfId="3649"/>
    <cellStyle name="Percent [2] 2" xfId="3650"/>
    <cellStyle name="Percent [2] 3" xfId="3651"/>
    <cellStyle name="Percent [2] 4" xfId="3652"/>
    <cellStyle name="Percent [2] 5" xfId="3653"/>
    <cellStyle name="Percent [2] 6" xfId="3654"/>
    <cellStyle name="Percent [2] 7" xfId="3655"/>
    <cellStyle name="Percent [2] 8" xfId="3656"/>
    <cellStyle name="Percent [2] 9" xfId="3657"/>
    <cellStyle name="Percent 10" xfId="3"/>
    <cellStyle name="Percent 11" xfId="3658"/>
    <cellStyle name="Percent 12" xfId="3659"/>
    <cellStyle name="Percent 13" xfId="3660"/>
    <cellStyle name="Percent 2" xfId="3661"/>
    <cellStyle name="Percent 2 10" xfId="3662"/>
    <cellStyle name="Percent 2 2" xfId="3663"/>
    <cellStyle name="Percent 2 3" xfId="3664"/>
    <cellStyle name="Percent 2 3 2" xfId="3665"/>
    <cellStyle name="Percent 2 4" xfId="3666"/>
    <cellStyle name="Percent 3" xfId="3667"/>
    <cellStyle name="Percent 3 2" xfId="3668"/>
    <cellStyle name="Percent 3 2 2" xfId="3669"/>
    <cellStyle name="Percent 3 3" xfId="3670"/>
    <cellStyle name="Percent 4" xfId="3671"/>
    <cellStyle name="Percent 5" xfId="3672"/>
    <cellStyle name="Percent 6" xfId="3673"/>
    <cellStyle name="Percent 7" xfId="3674"/>
    <cellStyle name="Percent 7 2" xfId="3675"/>
    <cellStyle name="Percent 8" xfId="3676"/>
    <cellStyle name="Percent 9" xfId="3677"/>
    <cellStyle name="Percentage" xfId="3678"/>
    <cellStyle name="Perlong" xfId="3679"/>
    <cellStyle name="Porcentaje" xfId="3680"/>
    <cellStyle name="Porcentual 2" xfId="3681"/>
    <cellStyle name="PrePop Currency (0)" xfId="3682"/>
    <cellStyle name="PrePop Currency (0) 2" xfId="3683"/>
    <cellStyle name="PrePop Currency (0)_Sheet1" xfId="3684"/>
    <cellStyle name="PrePop Currency (2)" xfId="3685"/>
    <cellStyle name="PrePop Currency (2) 2" xfId="3686"/>
    <cellStyle name="PrePop Currency (2)_Sheet1" xfId="3687"/>
    <cellStyle name="PrePop Units (0)" xfId="3688"/>
    <cellStyle name="PrePop Units (0) 2" xfId="3689"/>
    <cellStyle name="PrePop Units (0)_Sheet1" xfId="3690"/>
    <cellStyle name="PrePop Units (1)" xfId="3691"/>
    <cellStyle name="PrePop Units (1) 2" xfId="3692"/>
    <cellStyle name="PrePop Units (1)_Sheet1" xfId="3693"/>
    <cellStyle name="PrePop Units (2)" xfId="3694"/>
    <cellStyle name="PrePop Units (2) 2" xfId="3695"/>
    <cellStyle name="PrePop Units (2)_Sheet1" xfId="3696"/>
    <cellStyle name="Price" xfId="3697"/>
    <cellStyle name="Price 2" xfId="3698"/>
    <cellStyle name="pricing" xfId="3699"/>
    <cellStyle name="Product Header" xfId="3700"/>
    <cellStyle name="Prozent 2" xfId="3701"/>
    <cellStyle name="PSChar" xfId="3702"/>
    <cellStyle name="PSChar 2" xfId="3703"/>
    <cellStyle name="PSDate" xfId="3704"/>
    <cellStyle name="PSDate 2" xfId="3705"/>
    <cellStyle name="PSDec" xfId="3706"/>
    <cellStyle name="PSDec 2" xfId="3707"/>
    <cellStyle name="PSHeading" xfId="3708"/>
    <cellStyle name="PSHeading 2" xfId="3709"/>
    <cellStyle name="PSHeading_Alloy" xfId="3710"/>
    <cellStyle name="PSInt" xfId="3711"/>
    <cellStyle name="PSInt 2" xfId="3712"/>
    <cellStyle name="PSSpacer" xfId="3713"/>
    <cellStyle name="PSSpacer 2" xfId="3714"/>
    <cellStyle name="r" xfId="3715"/>
    <cellStyle name="r 2" xfId="3716"/>
    <cellStyle name="r_AUSIMONT model (7-22)" xfId="3717"/>
    <cellStyle name="r_AUSIMONT model (7-22) 2" xfId="3718"/>
    <cellStyle name="r_C-ANALYSIS" xfId="3719"/>
    <cellStyle name="r_increm pf" xfId="3720"/>
    <cellStyle name="r_increm pf 2" xfId="3721"/>
    <cellStyle name="r_lbo 6" xfId="3722"/>
    <cellStyle name="r_lbo 6 2" xfId="3723"/>
    <cellStyle name="r_LCCI projections" xfId="3724"/>
    <cellStyle name="r_LCCI projections 2" xfId="3725"/>
    <cellStyle name="r_LSC model 8" xfId="3726"/>
    <cellStyle name="r_LSC model 8 2" xfId="3727"/>
    <cellStyle name="r_Matrix (2)" xfId="3728"/>
    <cellStyle name="r_Matrix (2) 2" xfId="3729"/>
    <cellStyle name="r_navajo1" xfId="3730"/>
    <cellStyle name="r_navajo1 2" xfId="3731"/>
    <cellStyle name="r_pldt" xfId="3732"/>
    <cellStyle name="r_pldt 2" xfId="3733"/>
    <cellStyle name="r_pldt_Matrix (2)" xfId="3734"/>
    <cellStyle name="r_pldt_Matrix (2) 2" xfId="3735"/>
    <cellStyle name="r_PROFORMA" xfId="3736"/>
    <cellStyle name="r_TRW Acc-Dil3" xfId="3737"/>
    <cellStyle name="r_TRW Acc-Dil3 2" xfId="3738"/>
    <cellStyle name="R00A" xfId="3739"/>
    <cellStyle name="R00B" xfId="3740"/>
    <cellStyle name="R00L" xfId="3741"/>
    <cellStyle name="R01A" xfId="3742"/>
    <cellStyle name="R01B" xfId="3743"/>
    <cellStyle name="R01H" xfId="3744"/>
    <cellStyle name="R01L" xfId="3745"/>
    <cellStyle name="R02A" xfId="3746"/>
    <cellStyle name="R02B" xfId="3747"/>
    <cellStyle name="R02H" xfId="3748"/>
    <cellStyle name="R02L" xfId="3749"/>
    <cellStyle name="R03A" xfId="3750"/>
    <cellStyle name="R03B" xfId="3751"/>
    <cellStyle name="R03H" xfId="3752"/>
    <cellStyle name="R03L" xfId="3753"/>
    <cellStyle name="R04A" xfId="3754"/>
    <cellStyle name="R04B" xfId="3755"/>
    <cellStyle name="R04H" xfId="3756"/>
    <cellStyle name="R04L" xfId="3757"/>
    <cellStyle name="R05A" xfId="3758"/>
    <cellStyle name="R05B" xfId="3759"/>
    <cellStyle name="R05H" xfId="3760"/>
    <cellStyle name="R05L" xfId="3761"/>
    <cellStyle name="R06A" xfId="3762"/>
    <cellStyle name="R06B" xfId="3763"/>
    <cellStyle name="R06H" xfId="3764"/>
    <cellStyle name="R06L" xfId="3765"/>
    <cellStyle name="R07A" xfId="3766"/>
    <cellStyle name="R07B" xfId="3767"/>
    <cellStyle name="R07H" xfId="3768"/>
    <cellStyle name="R07L" xfId="3769"/>
    <cellStyle name="regstoresfromspecstores" xfId="3770"/>
    <cellStyle name="ReportTitlePrompt" xfId="3771"/>
    <cellStyle name="ReportTitleValue" xfId="3772"/>
    <cellStyle name="Reset  - Style4" xfId="3773"/>
    <cellStyle name="Reset  - Style7" xfId="3774"/>
    <cellStyle name="results" xfId="3775"/>
    <cellStyle name="RevList" xfId="3776"/>
    <cellStyle name="RevList 2" xfId="3777"/>
    <cellStyle name="RevList_Follow-on Modelv1_newv1" xfId="3778"/>
    <cellStyle name="RM" xfId="3779"/>
    <cellStyle name="rmlegd" xfId="3780"/>
    <cellStyle name="rmlegd 2" xfId="3781"/>
    <cellStyle name="Round to thousands" xfId="3782"/>
    <cellStyle name="RowAcctAbovePrompt" xfId="3783"/>
    <cellStyle name="RowAcctSOBAbovePrompt" xfId="3784"/>
    <cellStyle name="RowAcctSOBValue" xfId="3785"/>
    <cellStyle name="RowAcctValue" xfId="3786"/>
    <cellStyle name="RowAttrAbovePrompt" xfId="3787"/>
    <cellStyle name="RowAttrValue" xfId="3788"/>
    <cellStyle name="RowColSetAbovePrompt" xfId="3789"/>
    <cellStyle name="RowColSetLeftPrompt" xfId="3790"/>
    <cellStyle name="RowColSetValue" xfId="3791"/>
    <cellStyle name="RowLeftPrompt" xfId="3792"/>
    <cellStyle name="s" xfId="3793"/>
    <cellStyle name="s 2" xfId="3794"/>
    <cellStyle name="Salida" xfId="3795"/>
    <cellStyle name="SampleUsingFormatMask" xfId="3796"/>
    <cellStyle name="SampleWithNoFormatMask" xfId="3797"/>
    <cellStyle name="SAPBEXHLevel1" xfId="3798"/>
    <cellStyle name="SAPBEXstdData" xfId="3799"/>
    <cellStyle name="SAPBEXstdItem" xfId="3800"/>
    <cellStyle name="Shaded" xfId="3801"/>
    <cellStyle name="Sheet Title" xfId="3802"/>
    <cellStyle name="Short $" xfId="3803"/>
    <cellStyle name="Short $ 2" xfId="3804"/>
    <cellStyle name="SingleLineAcctgn" xfId="3805"/>
    <cellStyle name="SingleLineAcctgn 2" xfId="3806"/>
    <cellStyle name="SingleLinePercent" xfId="3807"/>
    <cellStyle name="SingleLinePercent 2" xfId="3808"/>
    <cellStyle name="six_page" xfId="3809"/>
    <cellStyle name="Small Headings" xfId="3810"/>
    <cellStyle name="Small Page Heading" xfId="3811"/>
    <cellStyle name="Small Page Heading 2" xfId="3812"/>
    <cellStyle name="Standard 2" xfId="3813"/>
    <cellStyle name="Standard_Anpassen der Amortisation" xfId="3814"/>
    <cellStyle name="Style 1" xfId="3815"/>
    <cellStyle name="Style 1 10" xfId="3816"/>
    <cellStyle name="Style 1 2" xfId="3817"/>
    <cellStyle name="Style 1 3" xfId="3818"/>
    <cellStyle name="Style 1 4" xfId="3819"/>
    <cellStyle name="Style 1 5" xfId="3820"/>
    <cellStyle name="Style 1 6" xfId="3821"/>
    <cellStyle name="Style 1 7" xfId="3822"/>
    <cellStyle name="Style 1 8" xfId="3823"/>
    <cellStyle name="Style 1 9" xfId="3824"/>
    <cellStyle name="Style 21" xfId="3825"/>
    <cellStyle name="Style 21 2" xfId="3826"/>
    <cellStyle name="Style 22" xfId="3827"/>
    <cellStyle name="Style 22 2" xfId="3828"/>
    <cellStyle name="Style 23" xfId="3829"/>
    <cellStyle name="Style 23 2" xfId="3830"/>
    <cellStyle name="Style 24" xfId="3831"/>
    <cellStyle name="Style 24 2" xfId="3832"/>
    <cellStyle name="Style 25" xfId="3833"/>
    <cellStyle name="Style 25 2" xfId="3834"/>
    <cellStyle name="Style 26" xfId="3835"/>
    <cellStyle name="Style 26 2" xfId="3836"/>
    <cellStyle name="Style 27" xfId="3837"/>
    <cellStyle name="Style 27 2" xfId="3838"/>
    <cellStyle name="Style 28" xfId="3839"/>
    <cellStyle name="Style 28 2" xfId="3840"/>
    <cellStyle name="Style 29" xfId="3841"/>
    <cellStyle name="Style 29 2" xfId="3842"/>
    <cellStyle name="Style 30" xfId="3843"/>
    <cellStyle name="Style 30 2" xfId="3844"/>
    <cellStyle name="Style 31" xfId="3845"/>
    <cellStyle name="Style 31 2" xfId="3846"/>
    <cellStyle name="Style 32" xfId="3847"/>
    <cellStyle name="Style 33" xfId="3848"/>
    <cellStyle name="Style 34" xfId="3849"/>
    <cellStyle name="Style 35" xfId="3850"/>
    <cellStyle name="Style 36" xfId="3851"/>
    <cellStyle name="Style 37" xfId="3852"/>
    <cellStyle name="Style 38" xfId="3853"/>
    <cellStyle name="Style 39" xfId="3854"/>
    <cellStyle name="Style 40" xfId="3855"/>
    <cellStyle name="Style 41" xfId="3856"/>
    <cellStyle name="Style 41 2" xfId="3857"/>
    <cellStyle name="Style 42" xfId="3858"/>
    <cellStyle name="Style 43" xfId="3859"/>
    <cellStyle name="Style 43 2" xfId="3860"/>
    <cellStyle name="Style 44" xfId="3861"/>
    <cellStyle name="Style 44 2" xfId="3862"/>
    <cellStyle name="Style 45" xfId="3863"/>
    <cellStyle name="Style 45 2" xfId="3864"/>
    <cellStyle name="Style 46" xfId="3865"/>
    <cellStyle name="Style 46 2" xfId="3866"/>
    <cellStyle name="Style 47" xfId="3867"/>
    <cellStyle name="Style 48" xfId="3868"/>
    <cellStyle name="Style 49" xfId="3869"/>
    <cellStyle name="Style 50" xfId="3870"/>
    <cellStyle name="Style 51" xfId="3871"/>
    <cellStyle name="Style 52" xfId="3872"/>
    <cellStyle name="Style 53" xfId="3873"/>
    <cellStyle name="Style 54" xfId="3874"/>
    <cellStyle name="Style 55" xfId="3875"/>
    <cellStyle name="Style 56" xfId="3876"/>
    <cellStyle name="Style 57" xfId="3877"/>
    <cellStyle name="Style 58" xfId="3878"/>
    <cellStyle name="Style 58 2" xfId="3879"/>
    <cellStyle name="Style 59" xfId="3880"/>
    <cellStyle name="Style 59 2" xfId="3881"/>
    <cellStyle name="Style 60" xfId="3882"/>
    <cellStyle name="Style 60 2" xfId="3883"/>
    <cellStyle name="Style 61" xfId="3884"/>
    <cellStyle name="Style 61 2" xfId="3885"/>
    <cellStyle name="Style 62" xfId="3886"/>
    <cellStyle name="Style 62 2" xfId="3887"/>
    <cellStyle name="Style 63" xfId="3888"/>
    <cellStyle name="Style 64" xfId="3889"/>
    <cellStyle name="Style 65" xfId="3890"/>
    <cellStyle name="Style 66" xfId="3891"/>
    <cellStyle name="Style 67" xfId="3892"/>
    <cellStyle name="Style 68" xfId="3893"/>
    <cellStyle name="Style 69" xfId="3894"/>
    <cellStyle name="Style 70" xfId="3895"/>
    <cellStyle name="Style 71" xfId="3896"/>
    <cellStyle name="STYLE1" xfId="3897"/>
    <cellStyle name="STYLE1 2" xfId="3898"/>
    <cellStyle name="STYLE2" xfId="3899"/>
    <cellStyle name="STYLE3" xfId="3900"/>
    <cellStyle name="STYLE3 2" xfId="3901"/>
    <cellStyle name="STYLE4" xfId="3902"/>
    <cellStyle name="STYLE4 2" xfId="3903"/>
    <cellStyle name="STYLE5" xfId="3904"/>
    <cellStyle name="STYLE5 2" xfId="3905"/>
    <cellStyle name="STYLE6" xfId="3906"/>
    <cellStyle name="STYLE6 2" xfId="3907"/>
    <cellStyle name="Subtotal" xfId="3908"/>
    <cellStyle name="t" xfId="3909"/>
    <cellStyle name="t_FHO PL" xfId="3910"/>
    <cellStyle name="t_FHO PL_1" xfId="3911"/>
    <cellStyle name="t_GR PL" xfId="3912"/>
    <cellStyle name="t_MCC PL" xfId="3913"/>
    <cellStyle name="t_MDC2 BS" xfId="3914"/>
    <cellStyle name="t_Sheet1" xfId="3915"/>
    <cellStyle name="TABLE" xfId="3916"/>
    <cellStyle name="Table  - Style5" xfId="3917"/>
    <cellStyle name="Table  - Style6" xfId="3918"/>
    <cellStyle name="TABLE 2" xfId="3919"/>
    <cellStyle name="Table Title" xfId="3920"/>
    <cellStyle name="Table Units" xfId="3921"/>
    <cellStyle name="test" xfId="3922"/>
    <cellStyle name="text" xfId="3923"/>
    <cellStyle name="Text Indent A" xfId="3924"/>
    <cellStyle name="Text Indent B" xfId="3925"/>
    <cellStyle name="Text Indent B 2" xfId="3926"/>
    <cellStyle name="Text Indent B_Sheet1" xfId="3927"/>
    <cellStyle name="Text Indent C" xfId="3928"/>
    <cellStyle name="Text Indent C 2" xfId="3929"/>
    <cellStyle name="Text Indent C_Sheet1" xfId="3930"/>
    <cellStyle name="Text Wrap" xfId="3931"/>
    <cellStyle name="text2" xfId="3932"/>
    <cellStyle name="TextNormal" xfId="3933"/>
    <cellStyle name="TextNormal 2" xfId="3934"/>
    <cellStyle name="Texto de advertencia" xfId="3935"/>
    <cellStyle name="Texto explicativo" xfId="3936"/>
    <cellStyle name="þ_x001d_ð=_x000c_/ÿ_x000d__x000d_&quot;ÿU_x0001_;_x0006_;_x000e__x000f__x0001__x0001_" xfId="3937"/>
    <cellStyle name="þ_x001d_ð=_x000c_/ÿ_x000d__x000d_&quot;ÿU_x0001_;_x0006_;_x000e__x000f__x0001__x0001_ 2" xfId="3938"/>
    <cellStyle name="Times 10pt, 0 decimal" xfId="3939"/>
    <cellStyle name="Times 8.5pt, 0 decimal" xfId="3940"/>
    <cellStyle name="TIN" xfId="3941"/>
    <cellStyle name="TIN 2" xfId="3942"/>
    <cellStyle name="Title  - Style1" xfId="3943"/>
    <cellStyle name="Title  - Style6" xfId="3944"/>
    <cellStyle name="Title - PROJECT" xfId="3945"/>
    <cellStyle name="Title - PROJECT 2" xfId="3946"/>
    <cellStyle name="Title - Underline" xfId="3947"/>
    <cellStyle name="title1" xfId="3948"/>
    <cellStyle name="title2" xfId="3949"/>
    <cellStyle name="Titles - Col. Headings" xfId="3950"/>
    <cellStyle name="Titles - Other" xfId="3951"/>
    <cellStyle name="Título" xfId="3952"/>
    <cellStyle name="Título 1" xfId="3953"/>
    <cellStyle name="Título 2" xfId="3954"/>
    <cellStyle name="Título 3" xfId="3955"/>
    <cellStyle name="Título_MDC1 PL" xfId="3956"/>
    <cellStyle name="Total (blue)" xfId="3957"/>
    <cellStyle name="Total (Gray)" xfId="3958"/>
    <cellStyle name="Total 2" xfId="3959"/>
    <cellStyle name="Total Bold" xfId="3960"/>
    <cellStyle name="TotCol - Style5" xfId="3961"/>
    <cellStyle name="TotCol - Style7" xfId="3962"/>
    <cellStyle name="TotRow - Style4" xfId="3963"/>
    <cellStyle name="TotRow - Style8" xfId="3964"/>
    <cellStyle name="Underline" xfId="3965"/>
    <cellStyle name="Unprot" xfId="3966"/>
    <cellStyle name="Unprot 2" xfId="3967"/>
    <cellStyle name="Unprot$" xfId="3968"/>
    <cellStyle name="Unprotect" xfId="3969"/>
    <cellStyle name="UploadThisRowValue" xfId="3970"/>
    <cellStyle name="標準_Jevic Liquidation Analysis v2" xfId="3971"/>
  </cellStyles>
  <dxfs count="4">
    <dxf>
      <numFmt numFmtId="183" formatCode="&quot;$&quot;#,##0.0_);\(&quot;$&quot;#,##0.0\)"/>
    </dxf>
    <dxf>
      <numFmt numFmtId="0" formatCode="General"/>
    </dxf>
    <dxf>
      <numFmt numFmtId="34" formatCode="_(&quot;$&quot;* #,##0.00_);_(&quot;$&quot;* \(#,##0.0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38100</xdr:rowOff>
    </xdr:from>
    <xdr:to>
      <xdr:col>1</xdr:col>
      <xdr:colOff>1600200</xdr:colOff>
      <xdr:row>1</xdr:row>
      <xdr:rowOff>285750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14300"/>
          <a:ext cx="1409700" cy="2476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agements%20-%20Active\Monomoy\SS_Katun%20(2016)\5.%20CIP\Consolidated\CIP_Financial%20Inserts_v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P Inserts&gt;&gt;"/>
      <sheetName val="Summary P&amp;L"/>
      <sheetName val="Summary P&amp;L by Unit"/>
      <sheetName val="Adjustments"/>
      <sheetName val="Forecast P&amp;L"/>
      <sheetName val="Forecast GP (1)"/>
      <sheetName val="Forecast GP (2)"/>
      <sheetName val="Forecasted SG&amp;A"/>
      <sheetName val="Historical Revenue P&amp;L"/>
      <sheetName val="Historical GP"/>
      <sheetName val="Historical SG&amp;A"/>
      <sheetName val="Working Capital"/>
      <sheetName val="Historical BS"/>
      <sheetName val="Capital Expenditures"/>
      <sheetName val="Source&gt;&gt;"/>
      <sheetName val="2016-2017F (Rolling)"/>
      <sheetName val="Balance Sheet"/>
      <sheetName val="BS Trend"/>
      <sheetName val="Katun Holdings - Consolidated"/>
      <sheetName val="NABU (2)"/>
      <sheetName val="LABU (2)"/>
      <sheetName val="APBU (2)"/>
      <sheetName val="EAME - Consolidated"/>
      <sheetName val="Corporate - G&amp;A + Ops."/>
      <sheetName val="Katun Hold. Aj."/>
      <sheetName val="Katun Elims."/>
      <sheetName val="KATUNHC"/>
      <sheetName val="APBU"/>
      <sheetName val="EAME"/>
      <sheetName val="LABU"/>
      <sheetName val="NABU"/>
      <sheetName val="BS by Month"/>
      <sheetName val="2017 CapEx"/>
      <sheetName val="2015-2021 CapEx Summary"/>
      <sheetName val="Inititatives"/>
      <sheetName val="Total Sales by Cat"/>
      <sheetName val="KATUNHC (2)"/>
      <sheetName val="KATUNHCADJ"/>
      <sheetName val="KTNELIMS"/>
      <sheetName val="CORPG&amp;A"/>
      <sheetName val="CORPOPS"/>
      <sheetName val="EAME (2)"/>
      <sheetName val="NABU (3)"/>
      <sheetName val="LABU (3)"/>
      <sheetName val="APBU (3)"/>
      <sheetName val="QofE Final&gt;&gt;&gt;"/>
      <sheetName val="Section 1 - Recast"/>
      <sheetName val="FX Neutral Presentation"/>
      <sheetName val="IS Base (2)"/>
      <sheetName val="QofE adj (2)"/>
      <sheetName val="IS ADJ FXN"/>
      <sheetName val="FXN comparison (2)"/>
      <sheetName val="Sales GP tables"/>
      <sheetName val="WC Adjstd"/>
      <sheetName val="WC adjsting (2)"/>
      <sheetName val="FreeCashFlow"/>
      <sheetName val="Section 2 - Historical "/>
      <sheetName val="Rev"/>
      <sheetName val="Gross to Net"/>
      <sheetName val="Rev - M"/>
      <sheetName val="COR"/>
      <sheetName val="GM-M"/>
      <sheetName val="SG&amp;A"/>
      <sheetName val="AvgComp"/>
      <sheetName val="TopCust"/>
      <sheetName val="Section 3 - Balance sheet"/>
      <sheetName val="BS Base"/>
      <sheetName val="AR"/>
      <sheetName val="AR aging"/>
      <sheetName val="Prepaids &amp; other"/>
      <sheetName val="Inv"/>
      <sheetName val="Consigned Inv"/>
      <sheetName val="AP"/>
      <sheetName val="AP aging"/>
      <sheetName val="Accrued expenses"/>
      <sheetName val="Section 4 - Supplemental"/>
      <sheetName val="Adj'ingIS (2)"/>
      <sheetName val="Rec'ingIS"/>
      <sheetName val="Rec'ingBS"/>
      <sheetName val="Section 5 - Entity IS"/>
      <sheetName val="IS - Consolidating Unadj"/>
      <sheetName val="IS - Consolidating Adj"/>
      <sheetName val="Section 6 - Entity BS"/>
      <sheetName val="BS - Consolidating Unadj"/>
      <sheetName val="Section 7 - Supporting schedule"/>
      <sheetName val="Info"/>
      <sheetName val="TgtTB"/>
      <sheetName val="Old QofE&gt;&gt;&gt;&gt;"/>
      <sheetName val="IS Base"/>
      <sheetName val="QofE adj"/>
      <sheetName val="Adj'ingIS"/>
      <sheetName val="FXN 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e1" displayName="Table1" ref="A1:E16" totalsRowShown="0" tableBorderDxfId="3">
  <tableColumns count="5">
    <tableColumn id="1" name=" "/>
    <tableColumn id="2" name="Base"/>
    <tableColumn id="5" name="Column1" dataDxfId="2"/>
    <tableColumn id="3" name="Middle" dataDxfId="1">
      <calculatedColumnFormula>(B7-B1)/4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workbookViewId="0">
      <selection activeCell="K18" sqref="K18"/>
    </sheetView>
  </sheetViews>
  <sheetFormatPr defaultRowHeight="15"/>
  <cols>
    <col min="1" max="1" width="14.7109375" customWidth="1"/>
    <col min="2" max="5" width="9.28515625" customWidth="1"/>
  </cols>
  <sheetData>
    <row r="1" spans="1:20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20" customFormat="1">
      <c r="A2" s="1">
        <v>2014</v>
      </c>
      <c r="B2" s="3">
        <f>'KATUNHC (2)'!S10/1000000</f>
        <v>235.56134657250772</v>
      </c>
      <c r="C2" s="3"/>
      <c r="D2" s="1"/>
      <c r="E2" s="169">
        <f>Table1[[#This Row],[Column1]]-Table1[[#This Row],[Middle]]</f>
        <v>0</v>
      </c>
    </row>
    <row r="3" spans="1:20" customFormat="1">
      <c r="A3" s="1" t="s">
        <v>8</v>
      </c>
      <c r="B3" s="2">
        <f>B2</f>
        <v>235.56134657250772</v>
      </c>
      <c r="C3" s="170">
        <v>5.64</v>
      </c>
      <c r="D3" s="170">
        <v>0</v>
      </c>
      <c r="E3" s="169">
        <f>Table1[[#This Row],[Column1]]-Table1[[#This Row],[Middle]]</f>
        <v>5.64</v>
      </c>
    </row>
    <row r="4" spans="1:20" customFormat="1">
      <c r="A4" s="1" t="s">
        <v>5</v>
      </c>
      <c r="B4" s="2">
        <f>B3+Table1[[#This Row],[Labels]]+E3</f>
        <v>239.07834657250771</v>
      </c>
      <c r="C4" s="170">
        <v>0</v>
      </c>
      <c r="D4" s="170">
        <v>2.1230000000000002</v>
      </c>
      <c r="E4" s="169">
        <f>Table1[[#This Row],[Column1]]-Table1[[#This Row],[Middle]]</f>
        <v>-2.1230000000000002</v>
      </c>
    </row>
    <row r="5" spans="1:20" customFormat="1">
      <c r="A5" s="5" t="s">
        <v>7</v>
      </c>
      <c r="B5" s="2">
        <f>B4+Table1[[#This Row],[Labels]]</f>
        <v>229.45234657250771</v>
      </c>
      <c r="C5" s="170">
        <v>0</v>
      </c>
      <c r="D5" s="170">
        <v>9.6259999999999994</v>
      </c>
      <c r="E5" s="169">
        <f>Table1[[#This Row],[Column1]]-Table1[[#This Row],[Middle]]</f>
        <v>-9.6259999999999994</v>
      </c>
    </row>
    <row r="6" spans="1:20" customFormat="1">
      <c r="A6" s="5" t="s">
        <v>6</v>
      </c>
      <c r="B6" s="2">
        <f>B5+Table1[[#This Row],[Labels]]</f>
        <v>228.4203465725077</v>
      </c>
      <c r="C6" s="170">
        <v>0</v>
      </c>
      <c r="D6" s="170">
        <v>1.032</v>
      </c>
      <c r="E6" s="169">
        <f>Table1[[#This Row],[Column1]]-Table1[[#This Row],[Middle]]</f>
        <v>-1.032</v>
      </c>
    </row>
    <row r="7" spans="1:20" customFormat="1">
      <c r="A7" s="5" t="s">
        <v>9</v>
      </c>
      <c r="B7" s="2">
        <f>B6+Table1[[#This Row],[Labels]]</f>
        <v>211.97934657250769</v>
      </c>
      <c r="C7" s="170">
        <v>0</v>
      </c>
      <c r="D7" s="170">
        <v>16.440999999999999</v>
      </c>
      <c r="E7" s="169">
        <f>Table1[[#This Row],[Column1]]-Table1[[#This Row],[Middle]]</f>
        <v>-16.440999999999999</v>
      </c>
    </row>
    <row r="8" spans="1:20" customFormat="1" ht="30">
      <c r="A8" s="5" t="s">
        <v>11</v>
      </c>
      <c r="B8" s="2">
        <f>B7</f>
        <v>211.97934657250769</v>
      </c>
      <c r="C8" s="170">
        <f>B9-B7</f>
        <v>0.18188431572619379</v>
      </c>
      <c r="D8" s="170"/>
      <c r="E8" s="169">
        <f>Table1[[#This Row],[Column1]]-Table1[[#This Row],[Middle]]</f>
        <v>0.18188431572619379</v>
      </c>
      <c r="F8" s="6">
        <f>E7/(B9-B2)</f>
        <v>0.70260336409572799</v>
      </c>
    </row>
    <row r="9" spans="1:20">
      <c r="A9" s="5">
        <v>2015</v>
      </c>
      <c r="B9" s="2">
        <f>'KATUNHC (2)'!AG10/1000000</f>
        <v>212.16123088823389</v>
      </c>
      <c r="C9" s="170"/>
      <c r="D9" s="170">
        <v>0</v>
      </c>
      <c r="E9" s="169">
        <v>0</v>
      </c>
    </row>
    <row r="10" spans="1:20">
      <c r="A10" s="1" t="s">
        <v>8</v>
      </c>
      <c r="B10" s="2">
        <f>B9+Table1[[#This Row],[Labels]]</f>
        <v>207.6222308882339</v>
      </c>
      <c r="C10" s="170">
        <v>0</v>
      </c>
      <c r="D10" s="170">
        <v>4.5389999999999997</v>
      </c>
      <c r="E10" s="169">
        <f>Table1[[#This Row],[Column1]]-Table1[[#This Row],[Middle]]</f>
        <v>-4.5389999999999997</v>
      </c>
    </row>
    <row r="11" spans="1:20" customFormat="1">
      <c r="A11" s="1" t="s">
        <v>5</v>
      </c>
      <c r="B11" s="2">
        <f>B10+Table1[[#This Row],[Labels]]</f>
        <v>205.65023088823389</v>
      </c>
      <c r="C11" s="170">
        <v>0</v>
      </c>
      <c r="D11" s="170">
        <v>1.972</v>
      </c>
      <c r="E11" s="169">
        <f>Table1[[#This Row],[Column1]]-Table1[[#This Row],[Middle]]</f>
        <v>-1.972</v>
      </c>
    </row>
    <row r="12" spans="1:20" customFormat="1">
      <c r="A12" s="5" t="s">
        <v>7</v>
      </c>
      <c r="B12" s="2">
        <f>B11</f>
        <v>205.65023088823389</v>
      </c>
      <c r="C12" s="170"/>
      <c r="D12" s="170">
        <v>1.427</v>
      </c>
      <c r="E12" s="169">
        <f>Table1[[#This Row],[Column1]]-Table1[[#This Row],[Middle]]</f>
        <v>-1.427</v>
      </c>
    </row>
    <row r="13" spans="1:20" customFormat="1">
      <c r="A13" s="5" t="s">
        <v>6</v>
      </c>
      <c r="B13" s="2">
        <f>B12+Table1[[#This Row],[Labels]]+E12</f>
        <v>200.54223088823389</v>
      </c>
      <c r="C13" s="170">
        <v>0</v>
      </c>
      <c r="D13" s="170">
        <v>3.681</v>
      </c>
      <c r="E13" s="169">
        <f>Table1[[#This Row],[Column1]]-Table1[[#This Row],[Middle]]</f>
        <v>-3.681</v>
      </c>
    </row>
    <row r="14" spans="1:20" customFormat="1">
      <c r="A14" t="s">
        <v>9</v>
      </c>
      <c r="B14" s="2">
        <f>B13+Table1[[#This Row],[Labels]]</f>
        <v>198.31623088823389</v>
      </c>
      <c r="C14" s="170">
        <v>0</v>
      </c>
      <c r="D14" s="170">
        <v>2.226</v>
      </c>
      <c r="E14" s="169">
        <f>Table1[[#This Row],[Column1]]-Table1[[#This Row],[Middle]]</f>
        <v>-2.226</v>
      </c>
    </row>
    <row r="15" spans="1:20" customFormat="1" ht="30">
      <c r="A15" s="5" t="s">
        <v>11</v>
      </c>
      <c r="B15" s="2">
        <f>B14</f>
        <v>198.31623088823389</v>
      </c>
      <c r="C15" s="170">
        <f>B16-B14</f>
        <v>0.14766649728011316</v>
      </c>
      <c r="D15" s="170">
        <v>0</v>
      </c>
      <c r="E15" s="169">
        <f>Table1[[#This Row],[Column1]]-Table1[[#This Row],[Middle]]</f>
        <v>0.14766649728011316</v>
      </c>
      <c r="F15" s="6">
        <f>-E14/(B9-B16)</f>
        <v>0.16251338259070514</v>
      </c>
    </row>
    <row r="16" spans="1:20" customFormat="1">
      <c r="A16">
        <v>2016</v>
      </c>
      <c r="B16" s="2">
        <f>'KATUNHC (2)'!AU10/1000000</f>
        <v>198.463897385514</v>
      </c>
      <c r="C16" s="170">
        <v>0</v>
      </c>
      <c r="D16" s="170">
        <v>0</v>
      </c>
      <c r="E16" s="169">
        <f>Table1[[#This Row],[Column1]]-Table1[[#This Row],[Middle]]</f>
        <v>0</v>
      </c>
    </row>
    <row r="17" spans="1:20" customFormat="1"/>
    <row r="18" spans="1:20" customFormat="1"/>
    <row r="19" spans="1:20">
      <c r="A19" t="s">
        <v>10</v>
      </c>
      <c r="D19" s="4"/>
    </row>
    <row r="20" spans="1:20"/>
    <row r="21" spans="1:20"/>
    <row r="22" spans="1:20"/>
    <row r="23" spans="1:20"/>
    <row r="24" spans="1:20"/>
    <row r="25" spans="1:20"/>
    <row r="26" spans="1:20"/>
    <row r="27" spans="1:20"/>
    <row r="28" spans="1:20"/>
    <row r="29" spans="1:20"/>
    <row r="30" spans="1:20"/>
    <row r="31" spans="1:20"/>
    <row r="32" spans="1:20"/>
    <row r="33" spans="1:20"/>
    <row r="34" spans="1:20"/>
    <row r="35" spans="1:20"/>
    <row r="36" spans="1:20"/>
    <row r="37" spans="1:20"/>
    <row r="38" spans="1:20"/>
    <row r="39" spans="1:20"/>
    <row r="40" spans="1:20"/>
    <row r="41" spans="1:20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X341"/>
  <sheetViews>
    <sheetView tabSelected="1" zoomScaleNormal="100" workbookViewId="0">
      <pane xSplit="4" ySplit="9" topLeftCell="S10" activePane="bottomRight" state="frozen"/>
      <selection activeCell="D41" sqref="D41"/>
      <selection pane="topRight" activeCell="D41" sqref="D41"/>
      <selection pane="bottomLeft" activeCell="D41" sqref="D41"/>
      <selection pane="bottomRight" activeCell="BI80" sqref="BI80"/>
    </sheetView>
  </sheetViews>
  <sheetFormatPr defaultColWidth="9.140625" defaultRowHeight="13.5" customHeight="1" outlineLevelCol="1"/>
  <cols>
    <col min="1" max="1" width="0.85546875" style="7" customWidth="1"/>
    <col min="2" max="2" width="41" style="8" customWidth="1"/>
    <col min="3" max="6" width="9.140625" style="7" hidden="1" customWidth="1"/>
    <col min="7" max="18" width="10.7109375" style="7" hidden="1" customWidth="1" outlineLevel="1"/>
    <col min="19" max="19" width="12.42578125" style="7" customWidth="1" collapsed="1"/>
    <col min="20" max="20" width="0.7109375" style="10" customWidth="1"/>
    <col min="21" max="32" width="10.7109375" style="7" hidden="1" customWidth="1" outlineLevel="1"/>
    <col min="33" max="33" width="10.42578125" style="7" customWidth="1" collapsed="1"/>
    <col min="34" max="34" width="0.7109375" style="10" customWidth="1"/>
    <col min="35" max="46" width="10.7109375" style="7" hidden="1" customWidth="1" outlineLevel="1"/>
    <col min="47" max="47" width="10.5703125" style="7" customWidth="1" collapsed="1"/>
    <col min="48" max="48" width="0.85546875" style="10" customWidth="1"/>
    <col min="49" max="49" width="10.7109375" style="11" hidden="1" customWidth="1" outlineLevel="1"/>
    <col min="50" max="60" width="9.140625" style="7" hidden="1" customWidth="1" outlineLevel="1"/>
    <col min="61" max="61" width="11.28515625" style="7" customWidth="1" collapsed="1"/>
    <col min="62" max="64" width="8" style="145" hidden="1" customWidth="1" outlineLevel="1"/>
    <col min="65" max="65" width="1" style="10" customWidth="1" collapsed="1"/>
    <col min="66" max="66" width="9.28515625" style="12" customWidth="1"/>
    <col min="67" max="67" width="11" style="7" bestFit="1" customWidth="1"/>
    <col min="68" max="68" width="8.7109375" style="12" customWidth="1"/>
    <col min="69" max="69" width="11.28515625" style="7" customWidth="1"/>
    <col min="70" max="70" width="8.7109375" style="12" customWidth="1"/>
    <col min="71" max="71" width="11.42578125" style="7" customWidth="1"/>
    <col min="72" max="72" width="8.85546875" style="12" customWidth="1"/>
    <col min="73" max="73" width="12.140625" style="7" customWidth="1"/>
    <col min="74" max="16384" width="9.140625" style="11"/>
  </cols>
  <sheetData>
    <row r="1" spans="1:74" ht="6" customHeight="1">
      <c r="C1" s="9"/>
      <c r="D1" s="9"/>
      <c r="AU1" s="9"/>
      <c r="AV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O1" s="9"/>
      <c r="BQ1" s="9"/>
      <c r="BS1" s="9"/>
      <c r="BU1" s="9"/>
    </row>
    <row r="2" spans="1:74" ht="24.75" customHeight="1">
      <c r="B2" s="13"/>
      <c r="C2" s="9"/>
      <c r="D2" s="9"/>
      <c r="Y2" s="14"/>
      <c r="AA2" s="15"/>
      <c r="AU2" s="9"/>
      <c r="AV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O2" s="9"/>
      <c r="BQ2" s="9"/>
      <c r="BS2" s="9"/>
      <c r="BU2" s="9"/>
    </row>
    <row r="3" spans="1:74" ht="16.5" customHeight="1">
      <c r="B3" s="16" t="s">
        <v>12</v>
      </c>
      <c r="C3" s="16"/>
      <c r="D3" s="16"/>
      <c r="E3" s="16"/>
      <c r="F3" s="16"/>
      <c r="G3" s="16"/>
      <c r="H3" s="16"/>
      <c r="I3" s="16"/>
      <c r="J3" s="16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O3" s="17"/>
      <c r="BQ3" s="9"/>
      <c r="BS3" s="9"/>
      <c r="BU3" s="9"/>
    </row>
    <row r="4" spans="1:74" ht="3.75" customHeight="1">
      <c r="C4" s="9"/>
      <c r="D4" s="9"/>
      <c r="AU4" s="9"/>
      <c r="AV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O4" s="9"/>
      <c r="BQ4" s="9"/>
      <c r="BS4" s="9"/>
      <c r="BU4" s="9"/>
    </row>
    <row r="5" spans="1:74" ht="17.25" customHeight="1">
      <c r="B5" s="18" t="s">
        <v>13</v>
      </c>
      <c r="C5" s="19"/>
      <c r="D5" s="19"/>
      <c r="E5" s="19"/>
      <c r="F5" s="19"/>
      <c r="G5" s="19"/>
      <c r="H5" s="19"/>
      <c r="I5" s="19"/>
      <c r="J5" s="1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O5" s="20"/>
      <c r="BQ5" s="20"/>
      <c r="BS5" s="21"/>
      <c r="BU5" s="20"/>
    </row>
    <row r="6" spans="1:74" ht="20.25" customHeight="1">
      <c r="B6" s="22" t="s">
        <v>14</v>
      </c>
      <c r="C6" s="9"/>
      <c r="D6" s="9"/>
      <c r="AU6" s="9"/>
      <c r="AV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23"/>
      <c r="BJ6" s="9"/>
      <c r="BK6" s="9"/>
      <c r="BL6" s="9"/>
      <c r="BM6" s="9"/>
      <c r="BO6" s="9"/>
      <c r="BQ6" s="9"/>
      <c r="BS6" s="9"/>
      <c r="BU6" s="9"/>
    </row>
    <row r="7" spans="1:74" ht="12.75" customHeight="1">
      <c r="C7" s="9"/>
      <c r="D7" s="9"/>
      <c r="AU7" s="9"/>
      <c r="AV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20"/>
      <c r="BJ7" s="9"/>
      <c r="BK7" s="9"/>
      <c r="BL7" s="9"/>
      <c r="BM7" s="9"/>
      <c r="BO7" s="24"/>
      <c r="BQ7" s="23"/>
      <c r="BS7" s="9"/>
      <c r="BU7" s="23"/>
    </row>
    <row r="8" spans="1:74" ht="24" customHeight="1">
      <c r="A8" s="25"/>
      <c r="B8" s="26" t="s">
        <v>15</v>
      </c>
      <c r="C8" s="27"/>
      <c r="D8" s="27"/>
      <c r="E8" s="28"/>
      <c r="F8" s="28"/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8" t="s">
        <v>28</v>
      </c>
      <c r="T8" s="30"/>
      <c r="U8" s="29" t="s">
        <v>29</v>
      </c>
      <c r="V8" s="29" t="s">
        <v>30</v>
      </c>
      <c r="W8" s="29" t="s">
        <v>31</v>
      </c>
      <c r="X8" s="29" t="s">
        <v>32</v>
      </c>
      <c r="Y8" s="29" t="s">
        <v>33</v>
      </c>
      <c r="Z8" s="29" t="s">
        <v>34</v>
      </c>
      <c r="AA8" s="29" t="s">
        <v>35</v>
      </c>
      <c r="AB8" s="29" t="s">
        <v>36</v>
      </c>
      <c r="AC8" s="29" t="s">
        <v>37</v>
      </c>
      <c r="AD8" s="29" t="s">
        <v>38</v>
      </c>
      <c r="AE8" s="29" t="s">
        <v>39</v>
      </c>
      <c r="AF8" s="29" t="s">
        <v>40</v>
      </c>
      <c r="AG8" s="28" t="s">
        <v>28</v>
      </c>
      <c r="AH8" s="30"/>
      <c r="AI8" s="29" t="s">
        <v>41</v>
      </c>
      <c r="AJ8" s="29" t="s">
        <v>42</v>
      </c>
      <c r="AK8" s="29" t="s">
        <v>43</v>
      </c>
      <c r="AL8" s="29" t="s">
        <v>44</v>
      </c>
      <c r="AM8" s="29" t="s">
        <v>45</v>
      </c>
      <c r="AN8" s="29" t="s">
        <v>46</v>
      </c>
      <c r="AO8" s="29" t="s">
        <v>47</v>
      </c>
      <c r="AP8" s="29" t="s">
        <v>48</v>
      </c>
      <c r="AQ8" s="29" t="s">
        <v>49</v>
      </c>
      <c r="AR8" s="29" t="s">
        <v>50</v>
      </c>
      <c r="AS8" s="29" t="s">
        <v>51</v>
      </c>
      <c r="AT8" s="29" t="s">
        <v>52</v>
      </c>
      <c r="AU8" s="28" t="s">
        <v>28</v>
      </c>
      <c r="AV8" s="30"/>
      <c r="AW8" s="29" t="s">
        <v>53</v>
      </c>
      <c r="AX8" s="29" t="s">
        <v>54</v>
      </c>
      <c r="AY8" s="29" t="s">
        <v>55</v>
      </c>
      <c r="AZ8" s="29" t="s">
        <v>56</v>
      </c>
      <c r="BA8" s="29" t="s">
        <v>57</v>
      </c>
      <c r="BB8" s="29" t="s">
        <v>58</v>
      </c>
      <c r="BC8" s="29" t="s">
        <v>59</v>
      </c>
      <c r="BD8" s="29" t="s">
        <v>60</v>
      </c>
      <c r="BE8" s="29" t="s">
        <v>61</v>
      </c>
      <c r="BF8" s="29" t="s">
        <v>62</v>
      </c>
      <c r="BG8" s="29" t="s">
        <v>63</v>
      </c>
      <c r="BH8" s="29" t="s">
        <v>64</v>
      </c>
      <c r="BI8" s="28" t="s">
        <v>65</v>
      </c>
      <c r="BJ8" s="25" t="s">
        <v>66</v>
      </c>
      <c r="BK8" s="25"/>
      <c r="BL8" s="25"/>
      <c r="BM8" s="30"/>
      <c r="BN8" s="31" t="s">
        <v>67</v>
      </c>
      <c r="BO8" s="28" t="s">
        <v>65</v>
      </c>
      <c r="BP8" s="31" t="s">
        <v>67</v>
      </c>
      <c r="BQ8" s="28" t="s">
        <v>65</v>
      </c>
      <c r="BR8" s="31" t="s">
        <v>67</v>
      </c>
      <c r="BS8" s="28" t="s">
        <v>65</v>
      </c>
      <c r="BT8" s="31" t="s">
        <v>67</v>
      </c>
      <c r="BU8" s="28" t="s">
        <v>65</v>
      </c>
      <c r="BV8" s="32"/>
    </row>
    <row r="9" spans="1:74" ht="18" customHeight="1">
      <c r="A9" s="14"/>
      <c r="B9" s="33"/>
      <c r="C9" s="34"/>
      <c r="D9" s="34"/>
      <c r="E9" s="14"/>
      <c r="F9" s="14"/>
      <c r="G9" s="35" t="s">
        <v>68</v>
      </c>
      <c r="H9" s="35" t="s">
        <v>68</v>
      </c>
      <c r="I9" s="35" t="s">
        <v>68</v>
      </c>
      <c r="J9" s="35" t="s">
        <v>68</v>
      </c>
      <c r="K9" s="35" t="s">
        <v>68</v>
      </c>
      <c r="L9" s="35" t="s">
        <v>68</v>
      </c>
      <c r="M9" s="35" t="s">
        <v>68</v>
      </c>
      <c r="N9" s="35" t="s">
        <v>68</v>
      </c>
      <c r="O9" s="35" t="s">
        <v>68</v>
      </c>
      <c r="P9" s="35" t="s">
        <v>68</v>
      </c>
      <c r="Q9" s="35" t="s">
        <v>68</v>
      </c>
      <c r="R9" s="35" t="s">
        <v>68</v>
      </c>
      <c r="S9" s="36">
        <v>2014</v>
      </c>
      <c r="T9" s="37"/>
      <c r="U9" s="35" t="s">
        <v>68</v>
      </c>
      <c r="V9" s="35" t="s">
        <v>68</v>
      </c>
      <c r="W9" s="35" t="s">
        <v>68</v>
      </c>
      <c r="X9" s="35" t="s">
        <v>68</v>
      </c>
      <c r="Y9" s="35" t="s">
        <v>68</v>
      </c>
      <c r="Z9" s="35" t="s">
        <v>68</v>
      </c>
      <c r="AA9" s="35" t="s">
        <v>68</v>
      </c>
      <c r="AB9" s="35" t="s">
        <v>68</v>
      </c>
      <c r="AC9" s="35" t="s">
        <v>68</v>
      </c>
      <c r="AD9" s="35" t="s">
        <v>68</v>
      </c>
      <c r="AE9" s="35" t="s">
        <v>68</v>
      </c>
      <c r="AF9" s="35" t="s">
        <v>68</v>
      </c>
      <c r="AG9" s="36">
        <v>2015</v>
      </c>
      <c r="AH9" s="37"/>
      <c r="AI9" s="35" t="s">
        <v>68</v>
      </c>
      <c r="AJ9" s="35" t="s">
        <v>68</v>
      </c>
      <c r="AK9" s="35" t="s">
        <v>68</v>
      </c>
      <c r="AL9" s="35" t="s">
        <v>68</v>
      </c>
      <c r="AM9" s="35" t="s">
        <v>68</v>
      </c>
      <c r="AN9" s="35" t="s">
        <v>68</v>
      </c>
      <c r="AO9" s="35" t="s">
        <v>68</v>
      </c>
      <c r="AP9" s="35" t="s">
        <v>68</v>
      </c>
      <c r="AQ9" s="35" t="s">
        <v>68</v>
      </c>
      <c r="AR9" s="38" t="s">
        <v>68</v>
      </c>
      <c r="AS9" s="38" t="s">
        <v>68</v>
      </c>
      <c r="AT9" s="38" t="s">
        <v>68</v>
      </c>
      <c r="AU9" s="36">
        <v>2016</v>
      </c>
      <c r="AV9" s="37"/>
      <c r="AW9" s="35" t="s">
        <v>69</v>
      </c>
      <c r="AX9" s="35" t="s">
        <v>69</v>
      </c>
      <c r="AY9" s="35" t="s">
        <v>69</v>
      </c>
      <c r="AZ9" s="35" t="s">
        <v>69</v>
      </c>
      <c r="BA9" s="35" t="s">
        <v>69</v>
      </c>
      <c r="BB9" s="35" t="s">
        <v>69</v>
      </c>
      <c r="BC9" s="35" t="s">
        <v>69</v>
      </c>
      <c r="BD9" s="35" t="s">
        <v>69</v>
      </c>
      <c r="BE9" s="35" t="s">
        <v>69</v>
      </c>
      <c r="BF9" s="38" t="s">
        <v>69</v>
      </c>
      <c r="BG9" s="38" t="s">
        <v>69</v>
      </c>
      <c r="BH9" s="38" t="s">
        <v>69</v>
      </c>
      <c r="BI9" s="36" t="s">
        <v>70</v>
      </c>
      <c r="BJ9" s="14">
        <v>2015</v>
      </c>
      <c r="BK9" s="14">
        <v>2016</v>
      </c>
      <c r="BL9" s="14">
        <v>2017</v>
      </c>
      <c r="BM9" s="37"/>
      <c r="BN9" s="39" t="s">
        <v>71</v>
      </c>
      <c r="BO9" s="36" t="s">
        <v>72</v>
      </c>
      <c r="BP9" s="39" t="s">
        <v>71</v>
      </c>
      <c r="BQ9" s="36" t="s">
        <v>73</v>
      </c>
      <c r="BR9" s="39" t="s">
        <v>71</v>
      </c>
      <c r="BS9" s="36" t="s">
        <v>74</v>
      </c>
      <c r="BT9" s="39" t="s">
        <v>71</v>
      </c>
      <c r="BU9" s="36" t="s">
        <v>75</v>
      </c>
      <c r="BV9" s="40"/>
    </row>
    <row r="10" spans="1:74" ht="19.5" customHeight="1">
      <c r="A10" s="9"/>
      <c r="B10" s="9" t="s">
        <v>76</v>
      </c>
      <c r="E10" s="41" t="s">
        <v>77</v>
      </c>
      <c r="F10" s="41" t="s">
        <v>78</v>
      </c>
      <c r="G10" s="42">
        <v>21067848.592306402</v>
      </c>
      <c r="H10" s="42">
        <v>19684064.541707199</v>
      </c>
      <c r="I10" s="42">
        <v>25197111.683076199</v>
      </c>
      <c r="J10" s="42">
        <v>17119043.7651577</v>
      </c>
      <c r="K10" s="42">
        <v>18655170.944889501</v>
      </c>
      <c r="L10" s="42">
        <v>22968966.233476501</v>
      </c>
      <c r="M10" s="42">
        <v>16399802.4617821</v>
      </c>
      <c r="N10" s="42">
        <v>15922655.479715601</v>
      </c>
      <c r="O10" s="42">
        <v>24109760.844588</v>
      </c>
      <c r="P10" s="42">
        <v>19256451.930074502</v>
      </c>
      <c r="Q10" s="42">
        <v>18106930.6204875</v>
      </c>
      <c r="R10" s="42">
        <v>17073539.4752465</v>
      </c>
      <c r="S10" s="24">
        <v>235561346.57250771</v>
      </c>
      <c r="T10" s="37"/>
      <c r="U10" s="42">
        <v>18806631.7466674</v>
      </c>
      <c r="V10" s="42">
        <v>18027867.1987429</v>
      </c>
      <c r="W10" s="42">
        <v>21600249.872144401</v>
      </c>
      <c r="X10" s="42">
        <v>16481015.7839224</v>
      </c>
      <c r="Y10" s="42">
        <v>16449621.997436499</v>
      </c>
      <c r="Z10" s="42">
        <v>20911733.3612771</v>
      </c>
      <c r="AA10" s="42">
        <v>15254641.271432299</v>
      </c>
      <c r="AB10" s="42">
        <v>13450886.691787601</v>
      </c>
      <c r="AC10" s="42">
        <v>21129285.4054855</v>
      </c>
      <c r="AD10" s="42">
        <v>16543112.453450499</v>
      </c>
      <c r="AE10" s="42">
        <v>16532016.065815199</v>
      </c>
      <c r="AF10" s="42">
        <v>16974169.040072098</v>
      </c>
      <c r="AG10" s="24">
        <v>212161230.8882339</v>
      </c>
      <c r="AH10" s="37"/>
      <c r="AI10" s="42">
        <v>15362360.545508699</v>
      </c>
      <c r="AJ10" s="42">
        <v>17090858.885837398</v>
      </c>
      <c r="AK10" s="42">
        <v>19573039.4378803</v>
      </c>
      <c r="AL10" s="42">
        <v>16112066.0614761</v>
      </c>
      <c r="AM10" s="42">
        <v>16342205.404812699</v>
      </c>
      <c r="AN10" s="42">
        <v>19175345.8412004</v>
      </c>
      <c r="AO10" s="42">
        <v>14297959.887408599</v>
      </c>
      <c r="AP10" s="42">
        <v>12582429.7136715</v>
      </c>
      <c r="AQ10" s="42">
        <v>19192346.956105798</v>
      </c>
      <c r="AR10" s="42">
        <v>16556293.5684154</v>
      </c>
      <c r="AS10" s="42">
        <v>15384179.502932699</v>
      </c>
      <c r="AT10" s="42">
        <v>16794811.580264401</v>
      </c>
      <c r="AU10" s="24">
        <v>198463897.38551399</v>
      </c>
      <c r="AV10" s="37"/>
      <c r="AW10" s="42">
        <v>14114032.206109364</v>
      </c>
      <c r="AX10" s="42">
        <v>17522871.164501026</v>
      </c>
      <c r="AY10" s="42">
        <v>18784079.897183936</v>
      </c>
      <c r="AZ10" s="42">
        <v>16497161.695459932</v>
      </c>
      <c r="BA10" s="42">
        <v>17953971.370675698</v>
      </c>
      <c r="BB10" s="42">
        <v>20442993.446821034</v>
      </c>
      <c r="BC10" s="42">
        <v>14606882.06945754</v>
      </c>
      <c r="BD10" s="42">
        <v>13925102.064086337</v>
      </c>
      <c r="BE10" s="42">
        <v>20448070.040710606</v>
      </c>
      <c r="BF10" s="42">
        <v>17529148.933055304</v>
      </c>
      <c r="BG10" s="42">
        <v>16201048.809661794</v>
      </c>
      <c r="BH10" s="42">
        <v>15690226.89618393</v>
      </c>
      <c r="BI10" s="24">
        <v>203715588.59390652</v>
      </c>
      <c r="BJ10" s="43">
        <v>-9.9337671586416501E-2</v>
      </c>
      <c r="BK10" s="43">
        <v>-6.456096359063658E-2</v>
      </c>
      <c r="BL10" s="43">
        <v>2.6461695439705977E-2</v>
      </c>
      <c r="BM10" s="37"/>
      <c r="BN10" s="20">
        <v>0</v>
      </c>
      <c r="BO10" s="24">
        <v>208746442.76467919</v>
      </c>
      <c r="BP10" s="20">
        <v>3.1491806627735153E-2</v>
      </c>
      <c r="BQ10" s="24">
        <v>215320245.37445205</v>
      </c>
      <c r="BR10" s="20">
        <v>3.2045939604205445E-2</v>
      </c>
      <c r="BS10" s="24">
        <v>222220384.95328444</v>
      </c>
      <c r="BT10" s="20">
        <v>3.2081837808671354E-2</v>
      </c>
      <c r="BU10" s="24">
        <v>229349623.30113623</v>
      </c>
      <c r="BV10" s="44"/>
    </row>
    <row r="11" spans="1:74" ht="19.5" customHeight="1">
      <c r="A11" s="9"/>
      <c r="B11" s="9"/>
      <c r="E11" s="41"/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24"/>
      <c r="T11" s="37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24"/>
      <c r="AH11" s="37"/>
      <c r="AI11" s="42">
        <f>AI10+SUM(V10:$AF$10)</f>
        <v>208716959.68707523</v>
      </c>
      <c r="AJ11" s="42">
        <f>SUM($AI10:AJ$10)+SUM(W10:$AF$10)</f>
        <v>207779951.37416968</v>
      </c>
      <c r="AK11" s="42">
        <f>SUM($AI10:AK$10)+SUM(X10:$AF$10)</f>
        <v>205752740.93990558</v>
      </c>
      <c r="AL11" s="42">
        <f>SUM($AI10:AL$10)+SUM(Y10:$AF$10)</f>
        <v>205383791.21745926</v>
      </c>
      <c r="AM11" s="42">
        <f>SUM($AI10:AM$10)+SUM(Z10:$AF$10)</f>
        <v>205276374.62483549</v>
      </c>
      <c r="AN11" s="42">
        <f>SUM($AI10:AN$10)+SUM(AA10:$AF$10)</f>
        <v>203539987.1047588</v>
      </c>
      <c r="AO11" s="42">
        <f>SUM($AI10:AO$10)+SUM(AB10:$AF$10)</f>
        <v>202583305.72073507</v>
      </c>
      <c r="AP11" s="42">
        <f>SUM($AI10:AP$10)+SUM(AC10:$AF$10)</f>
        <v>201714848.74261898</v>
      </c>
      <c r="AQ11" s="42">
        <f>SUM($AI10:AQ$10)+SUM(AD10:$AF$10)</f>
        <v>199777910.2932393</v>
      </c>
      <c r="AR11" s="42">
        <f>SUM($AI10:AR$10)+SUM(AE10:$AF$10)</f>
        <v>199791091.4082042</v>
      </c>
      <c r="AS11" s="42">
        <f>SUM(AI10:AS10)+AF10</f>
        <v>198643254.84532171</v>
      </c>
      <c r="AT11" s="42">
        <f>SUM($AI10:AT$10)</f>
        <v>198463897.38551399</v>
      </c>
      <c r="AU11" s="24"/>
      <c r="AV11" s="37"/>
      <c r="AW11" s="42">
        <f>AW10+SUM(AJ10:AT10)</f>
        <v>197215569.04611465</v>
      </c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24"/>
      <c r="BJ11" s="43"/>
      <c r="BK11" s="43"/>
      <c r="BL11" s="43"/>
      <c r="BM11" s="37"/>
      <c r="BN11" s="20"/>
      <c r="BO11" s="24"/>
      <c r="BP11" s="20"/>
      <c r="BQ11" s="24"/>
      <c r="BR11" s="20"/>
      <c r="BS11" s="24"/>
      <c r="BT11" s="20"/>
      <c r="BU11" s="24"/>
      <c r="BV11" s="44"/>
    </row>
    <row r="12" spans="1:74" ht="12.75" customHeight="1">
      <c r="B12" s="9" t="s">
        <v>79</v>
      </c>
      <c r="E12" s="41" t="s">
        <v>77</v>
      </c>
      <c r="F12" s="41" t="s">
        <v>80</v>
      </c>
      <c r="G12" s="42">
        <v>15025157.9350345</v>
      </c>
      <c r="H12" s="42">
        <v>13941439.840166301</v>
      </c>
      <c r="I12" s="42">
        <v>17356114.0174479</v>
      </c>
      <c r="J12" s="42">
        <v>12113360.5108418</v>
      </c>
      <c r="K12" s="42">
        <v>12996701.1680515</v>
      </c>
      <c r="L12" s="42">
        <v>16383007.699999901</v>
      </c>
      <c r="M12" s="42">
        <v>11461775.0746623</v>
      </c>
      <c r="N12" s="42">
        <v>11260275.6633715</v>
      </c>
      <c r="O12" s="42">
        <v>16781786.756308801</v>
      </c>
      <c r="P12" s="42">
        <v>13311479.9043834</v>
      </c>
      <c r="Q12" s="42">
        <v>12783704.95569</v>
      </c>
      <c r="R12" s="42">
        <v>12120569.0462169</v>
      </c>
      <c r="S12" s="24">
        <v>165535372.57217479</v>
      </c>
      <c r="T12" s="37"/>
      <c r="U12" s="42">
        <v>13104212.287351601</v>
      </c>
      <c r="V12" s="42">
        <v>12645675.558428301</v>
      </c>
      <c r="W12" s="42">
        <v>15182216.054333201</v>
      </c>
      <c r="X12" s="42">
        <v>11887717.565712599</v>
      </c>
      <c r="Y12" s="42">
        <v>11823988.710232399</v>
      </c>
      <c r="Z12" s="42">
        <v>14792364.5320627</v>
      </c>
      <c r="AA12" s="42">
        <v>11016652.315060601</v>
      </c>
      <c r="AB12" s="42">
        <v>9779803.7092477493</v>
      </c>
      <c r="AC12" s="42">
        <v>14637263.366007</v>
      </c>
      <c r="AD12" s="42">
        <v>12046731.126133701</v>
      </c>
      <c r="AE12" s="42">
        <v>11773925.2260872</v>
      </c>
      <c r="AF12" s="42">
        <v>12823223.229163099</v>
      </c>
      <c r="AG12" s="24">
        <v>151513773.67982018</v>
      </c>
      <c r="AH12" s="37"/>
      <c r="AI12" s="42">
        <v>10852899.090699499</v>
      </c>
      <c r="AJ12" s="42">
        <v>12001362.1360557</v>
      </c>
      <c r="AK12" s="42">
        <v>14036099.035682101</v>
      </c>
      <c r="AL12" s="42">
        <v>11159479.937472301</v>
      </c>
      <c r="AM12" s="42">
        <v>11483504.885448501</v>
      </c>
      <c r="AN12" s="42">
        <v>13483041.1504356</v>
      </c>
      <c r="AO12" s="42">
        <v>10193415.666010501</v>
      </c>
      <c r="AP12" s="42">
        <v>8942587.8574307803</v>
      </c>
      <c r="AQ12" s="42">
        <v>13682380.517189501</v>
      </c>
      <c r="AR12" s="42">
        <v>11989950.343471199</v>
      </c>
      <c r="AS12" s="42">
        <v>10928808.051533001</v>
      </c>
      <c r="AT12" s="42">
        <v>11956037.5629823</v>
      </c>
      <c r="AU12" s="24">
        <v>140709566.23441097</v>
      </c>
      <c r="AV12" s="37"/>
      <c r="AW12" s="42">
        <v>9895080.90610829</v>
      </c>
      <c r="AX12" s="42">
        <v>12359226.191570751</v>
      </c>
      <c r="AY12" s="42">
        <v>13374878.020284839</v>
      </c>
      <c r="AZ12" s="42">
        <v>11490794.785517205</v>
      </c>
      <c r="BA12" s="42">
        <v>12448551.401324308</v>
      </c>
      <c r="BB12" s="42">
        <v>14170502.429054044</v>
      </c>
      <c r="BC12" s="42">
        <v>10148399.717935484</v>
      </c>
      <c r="BD12" s="42">
        <v>9702277.4656393491</v>
      </c>
      <c r="BE12" s="42">
        <v>14340904.952122405</v>
      </c>
      <c r="BF12" s="42">
        <v>12285780.558102852</v>
      </c>
      <c r="BG12" s="42">
        <v>11380657.708799539</v>
      </c>
      <c r="BH12" s="42">
        <v>11028793.844571326</v>
      </c>
      <c r="BI12" s="24">
        <v>142625847.9810304</v>
      </c>
      <c r="BJ12" s="43">
        <v>-8.4704547882906864E-2</v>
      </c>
      <c r="BK12" s="43">
        <v>-7.1308417597998219E-2</v>
      </c>
      <c r="BL12" s="43">
        <v>1.3618702678871598E-2</v>
      </c>
      <c r="BM12" s="37"/>
      <c r="BN12" s="20">
        <v>0</v>
      </c>
      <c r="BO12" s="24">
        <v>146587605.45152944</v>
      </c>
      <c r="BP12" s="20">
        <v>3.0533909452453448E-2</v>
      </c>
      <c r="BQ12" s="24">
        <v>151063498.12323841</v>
      </c>
      <c r="BR12" s="20">
        <v>3.0906528055155428E-2</v>
      </c>
      <c r="BS12" s="24">
        <v>155732346.3660942</v>
      </c>
      <c r="BT12" s="20">
        <v>3.1483655283776786E-2</v>
      </c>
      <c r="BU12" s="24">
        <v>160635369.87561804</v>
      </c>
    </row>
    <row r="13" spans="1:74" ht="19.5" customHeight="1">
      <c r="B13" s="45" t="s">
        <v>81</v>
      </c>
      <c r="E13" s="46" t="s">
        <v>77</v>
      </c>
      <c r="F13" s="46" t="s">
        <v>82</v>
      </c>
      <c r="G13" s="47">
        <v>6042690.6572719105</v>
      </c>
      <c r="H13" s="47">
        <v>5742624.7015408501</v>
      </c>
      <c r="I13" s="47">
        <v>7840997.6656283</v>
      </c>
      <c r="J13" s="47">
        <v>5005683.2543158596</v>
      </c>
      <c r="K13" s="47">
        <v>5658469.7768380502</v>
      </c>
      <c r="L13" s="47">
        <v>6585958.5334766097</v>
      </c>
      <c r="M13" s="47">
        <v>4938027.3871198101</v>
      </c>
      <c r="N13" s="47">
        <v>4662379.8163440898</v>
      </c>
      <c r="O13" s="47">
        <v>7327974.0882792203</v>
      </c>
      <c r="P13" s="47">
        <v>5944972.0256911404</v>
      </c>
      <c r="Q13" s="47">
        <v>5323225.6647975696</v>
      </c>
      <c r="R13" s="47">
        <v>4952970.4290296799</v>
      </c>
      <c r="S13" s="48">
        <v>70025974.000333086</v>
      </c>
      <c r="T13" s="37"/>
      <c r="U13" s="47">
        <v>5702419.4593158104</v>
      </c>
      <c r="V13" s="47">
        <v>5382191.64031462</v>
      </c>
      <c r="W13" s="47">
        <v>6418033.8178112404</v>
      </c>
      <c r="X13" s="47">
        <v>4593298.2182097696</v>
      </c>
      <c r="Y13" s="47">
        <v>4625633.2872041296</v>
      </c>
      <c r="Z13" s="47">
        <v>6119368.8292144099</v>
      </c>
      <c r="AA13" s="47">
        <v>4237988.95637176</v>
      </c>
      <c r="AB13" s="47">
        <v>3671082.98253982</v>
      </c>
      <c r="AC13" s="47">
        <v>6492022.0394784799</v>
      </c>
      <c r="AD13" s="47">
        <v>4496381.3273167396</v>
      </c>
      <c r="AE13" s="47">
        <v>4758090.8397279801</v>
      </c>
      <c r="AF13" s="47">
        <v>4150945.8109089602</v>
      </c>
      <c r="AG13" s="48">
        <v>60647457.20841372</v>
      </c>
      <c r="AH13" s="37"/>
      <c r="AI13" s="47">
        <v>4509461.4548091898</v>
      </c>
      <c r="AJ13" s="47">
        <v>5089496.7497816999</v>
      </c>
      <c r="AK13" s="47">
        <v>5536940.4021982197</v>
      </c>
      <c r="AL13" s="47">
        <v>4952586.1240037698</v>
      </c>
      <c r="AM13" s="47">
        <v>4858700.5193641996</v>
      </c>
      <c r="AN13" s="47">
        <v>5692304.6907647802</v>
      </c>
      <c r="AO13" s="47">
        <v>4104544.2213981198</v>
      </c>
      <c r="AP13" s="47">
        <v>3639841.85624074</v>
      </c>
      <c r="AQ13" s="47">
        <v>5509966.4389162697</v>
      </c>
      <c r="AR13" s="47">
        <v>4566343.2249441398</v>
      </c>
      <c r="AS13" s="47">
        <v>4455371.4513996197</v>
      </c>
      <c r="AT13" s="47">
        <v>4838774.0172820501</v>
      </c>
      <c r="AU13" s="48">
        <v>57754331.151102796</v>
      </c>
      <c r="AV13" s="37"/>
      <c r="AW13" s="47">
        <v>4218951.3000010736</v>
      </c>
      <c r="AX13" s="47">
        <v>5163644.9729302749</v>
      </c>
      <c r="AY13" s="47">
        <v>5409201.8768990971</v>
      </c>
      <c r="AZ13" s="47">
        <v>5006366.9099427275</v>
      </c>
      <c r="BA13" s="47">
        <v>5505419.9693513904</v>
      </c>
      <c r="BB13" s="47">
        <v>6272491.0177669898</v>
      </c>
      <c r="BC13" s="47">
        <v>4458482.3515220564</v>
      </c>
      <c r="BD13" s="47">
        <v>4222824.5984469876</v>
      </c>
      <c r="BE13" s="47">
        <v>6107165.0885882005</v>
      </c>
      <c r="BF13" s="47">
        <v>5243368.3749524523</v>
      </c>
      <c r="BG13" s="47">
        <v>4820391.1008622553</v>
      </c>
      <c r="BH13" s="47">
        <v>4661433.0516126044</v>
      </c>
      <c r="BI13" s="47">
        <v>61089740.612876117</v>
      </c>
      <c r="BJ13" s="43">
        <v>-0.13392911595738399</v>
      </c>
      <c r="BK13" s="43">
        <v>-4.7703996020290788E-2</v>
      </c>
      <c r="BL13" s="43">
        <v>5.7751676719220955E-2</v>
      </c>
      <c r="BM13" s="37"/>
      <c r="BN13" s="20">
        <v>0</v>
      </c>
      <c r="BO13" s="47">
        <v>62158837.31314975</v>
      </c>
      <c r="BP13" s="20">
        <v>3.3750791178651526E-2</v>
      </c>
      <c r="BQ13" s="47">
        <v>64256747.25121364</v>
      </c>
      <c r="BR13" s="20">
        <v>3.4724623194095111E-2</v>
      </c>
      <c r="BS13" s="47">
        <v>66488038.587190241</v>
      </c>
      <c r="BT13" s="20">
        <v>3.3482937467143939E-2</v>
      </c>
      <c r="BU13" s="47">
        <v>68714253.425518185</v>
      </c>
      <c r="BV13" s="44"/>
    </row>
    <row r="14" spans="1:74" ht="19.5" customHeight="1">
      <c r="A14" s="49"/>
      <c r="B14" s="50" t="s">
        <v>83</v>
      </c>
      <c r="C14" s="51"/>
      <c r="D14" s="51"/>
      <c r="E14" s="52"/>
      <c r="F14" s="52"/>
      <c r="G14" s="53">
        <v>0.28682049003706017</v>
      </c>
      <c r="H14" s="53">
        <v>0.29173978216608676</v>
      </c>
      <c r="I14" s="53">
        <v>0.31118636787623383</v>
      </c>
      <c r="J14" s="53">
        <v>0.2924043727549725</v>
      </c>
      <c r="K14" s="53">
        <v>0.30331910619067054</v>
      </c>
      <c r="L14" s="53">
        <v>0.28673291024642611</v>
      </c>
      <c r="M14" s="53">
        <v>0.30110285770986139</v>
      </c>
      <c r="N14" s="53">
        <v>0.29281421194370816</v>
      </c>
      <c r="O14" s="53">
        <v>0.30394221392387455</v>
      </c>
      <c r="P14" s="53">
        <v>0.30872624132830789</v>
      </c>
      <c r="Q14" s="53">
        <v>0.29398829522075293</v>
      </c>
      <c r="R14" s="53">
        <v>0.29009628824829076</v>
      </c>
      <c r="S14" s="53">
        <v>0.29727276999912428</v>
      </c>
      <c r="T14" s="37"/>
      <c r="U14" s="53">
        <v>0.30321322478844726</v>
      </c>
      <c r="V14" s="53">
        <v>0.2985484406436012</v>
      </c>
      <c r="W14" s="53">
        <v>0.2971277580491285</v>
      </c>
      <c r="X14" s="53">
        <v>0.2787023735934186</v>
      </c>
      <c r="Y14" s="53">
        <v>0.28119997456020485</v>
      </c>
      <c r="Z14" s="53">
        <v>0.29262848389917945</v>
      </c>
      <c r="AA14" s="53">
        <v>0.27781636296543627</v>
      </c>
      <c r="AB14" s="53">
        <v>0.27292498008931926</v>
      </c>
      <c r="AC14" s="53">
        <v>0.30725232372473171</v>
      </c>
      <c r="AD14" s="53">
        <v>0.27179778533022675</v>
      </c>
      <c r="AE14" s="53">
        <v>0.28781068326970299</v>
      </c>
      <c r="AF14" s="53">
        <v>0.2445448611422176</v>
      </c>
      <c r="AG14" s="53">
        <v>0.2858555116526576</v>
      </c>
      <c r="AH14" s="37"/>
      <c r="AI14" s="53">
        <v>0.2935396185664686</v>
      </c>
      <c r="AJ14" s="53">
        <v>0.29779057821366656</v>
      </c>
      <c r="AK14" s="53">
        <v>0.28288608009864885</v>
      </c>
      <c r="AL14" s="53">
        <v>0.30738367786645238</v>
      </c>
      <c r="AM14" s="53">
        <v>0.29730996514909402</v>
      </c>
      <c r="AN14" s="53">
        <v>0.2968553859682791</v>
      </c>
      <c r="AO14" s="53">
        <v>0.28707201962517453</v>
      </c>
      <c r="AP14" s="53">
        <v>0.28927972888144587</v>
      </c>
      <c r="AQ14" s="53">
        <v>0.28709185236792234</v>
      </c>
      <c r="AR14" s="53">
        <v>0.27580709450908725</v>
      </c>
      <c r="AS14" s="53">
        <v>0.28960734958600087</v>
      </c>
      <c r="AT14" s="53">
        <v>0.28811124162703311</v>
      </c>
      <c r="AU14" s="53">
        <v>0.29100673680168454</v>
      </c>
      <c r="AV14" s="37"/>
      <c r="AW14" s="54">
        <v>0.29891892255813823</v>
      </c>
      <c r="AX14" s="53">
        <v>0.29468030235770515</v>
      </c>
      <c r="AY14" s="53">
        <v>0.28796735887553543</v>
      </c>
      <c r="AZ14" s="53">
        <v>0.30346837852237907</v>
      </c>
      <c r="BA14" s="53">
        <v>0.30664079025676833</v>
      </c>
      <c r="BB14" s="53">
        <v>0.30682840231220576</v>
      </c>
      <c r="BC14" s="53">
        <v>0.30523162508750457</v>
      </c>
      <c r="BD14" s="53">
        <v>0.30325268561857815</v>
      </c>
      <c r="BE14" s="53">
        <v>0.29866706620376804</v>
      </c>
      <c r="BF14" s="53">
        <v>0.29912281508800787</v>
      </c>
      <c r="BG14" s="53">
        <v>0.29753574336419047</v>
      </c>
      <c r="BH14" s="53">
        <v>0.29709150048979382</v>
      </c>
      <c r="BI14" s="53">
        <v>0.29987759422110033</v>
      </c>
      <c r="BJ14" s="55"/>
      <c r="BK14" s="55"/>
      <c r="BL14" s="55"/>
      <c r="BM14" s="37"/>
      <c r="BN14" s="20"/>
      <c r="BO14" s="53">
        <v>0.2977719595596735</v>
      </c>
      <c r="BP14" s="20"/>
      <c r="BQ14" s="53">
        <v>0.2984240852014084</v>
      </c>
      <c r="BR14" s="20"/>
      <c r="BS14" s="53">
        <v>0.2991986473300704</v>
      </c>
      <c r="BT14" s="20"/>
      <c r="BU14" s="53">
        <v>0.29960482357233403</v>
      </c>
    </row>
    <row r="15" spans="1:74" ht="19.5" customHeight="1">
      <c r="B15" s="9" t="s">
        <v>84</v>
      </c>
      <c r="E15" s="41" t="s">
        <v>85</v>
      </c>
      <c r="F15" s="41" t="s">
        <v>86</v>
      </c>
      <c r="G15" s="42">
        <v>1544111.57384741</v>
      </c>
      <c r="H15" s="42">
        <v>1505267.8531698701</v>
      </c>
      <c r="I15" s="42">
        <v>1517162.1176694499</v>
      </c>
      <c r="J15" s="42">
        <v>1460460.0102639501</v>
      </c>
      <c r="K15" s="42">
        <v>1392797.3686272199</v>
      </c>
      <c r="L15" s="42">
        <v>1584647.09908057</v>
      </c>
      <c r="M15" s="42">
        <v>1262479.6739636899</v>
      </c>
      <c r="N15" s="42">
        <v>1254533.96688779</v>
      </c>
      <c r="O15" s="42">
        <v>1596031.2307287799</v>
      </c>
      <c r="P15" s="42">
        <v>1250999.5867797199</v>
      </c>
      <c r="Q15" s="42">
        <v>1154720.4373623901</v>
      </c>
      <c r="R15" s="42">
        <v>1331919.9341430301</v>
      </c>
      <c r="S15" s="24">
        <v>16855130.852523871</v>
      </c>
      <c r="T15" s="37"/>
      <c r="U15" s="42">
        <v>1103800.4593432699</v>
      </c>
      <c r="V15" s="42">
        <v>1159513.32700058</v>
      </c>
      <c r="W15" s="42">
        <v>1306215.60994503</v>
      </c>
      <c r="X15" s="42">
        <v>1073315.8380934</v>
      </c>
      <c r="Y15" s="42">
        <v>1028995.26921979</v>
      </c>
      <c r="Z15" s="42">
        <v>1385589.7711253201</v>
      </c>
      <c r="AA15" s="42">
        <v>1048851.9866421099</v>
      </c>
      <c r="AB15" s="42">
        <v>1083395.81660258</v>
      </c>
      <c r="AC15" s="42">
        <v>1295327.4046260801</v>
      </c>
      <c r="AD15" s="42">
        <v>1067112.00947325</v>
      </c>
      <c r="AE15" s="42">
        <v>1031456.75536942</v>
      </c>
      <c r="AF15" s="42">
        <v>1004838.88967509</v>
      </c>
      <c r="AG15" s="24">
        <v>13588413.13711592</v>
      </c>
      <c r="AH15" s="37"/>
      <c r="AI15" s="42">
        <v>999611.46186570998</v>
      </c>
      <c r="AJ15" s="42">
        <v>1070692.3396075401</v>
      </c>
      <c r="AK15" s="42">
        <v>1174408.07399816</v>
      </c>
      <c r="AL15" s="42">
        <v>1032193.5367247401</v>
      </c>
      <c r="AM15" s="42">
        <v>1156575.4859678601</v>
      </c>
      <c r="AN15" s="42">
        <v>1128379.0917541501</v>
      </c>
      <c r="AO15" s="42">
        <v>1057688.15995553</v>
      </c>
      <c r="AP15" s="42">
        <v>971901.60141492996</v>
      </c>
      <c r="AQ15" s="42">
        <v>1239571.9939387001</v>
      </c>
      <c r="AR15" s="42">
        <v>1048491.37680869</v>
      </c>
      <c r="AS15" s="42">
        <v>1082233.07307705</v>
      </c>
      <c r="AT15" s="42">
        <v>1126678.2822332999</v>
      </c>
      <c r="AU15" s="24">
        <v>13088424.477346359</v>
      </c>
      <c r="AV15" s="37"/>
      <c r="AW15" s="42">
        <v>1119045.2907691174</v>
      </c>
      <c r="AX15" s="42">
        <v>1103052.9799670065</v>
      </c>
      <c r="AY15" s="42">
        <v>1322108.9563778543</v>
      </c>
      <c r="AZ15" s="42">
        <v>1083658.009521299</v>
      </c>
      <c r="BA15" s="42">
        <v>1082076.2174671835</v>
      </c>
      <c r="BB15" s="42">
        <v>1297464.9400484266</v>
      </c>
      <c r="BC15" s="42">
        <v>1101803.7505551886</v>
      </c>
      <c r="BD15" s="42">
        <v>1101830.8559877262</v>
      </c>
      <c r="BE15" s="42">
        <v>1318136.9509203683</v>
      </c>
      <c r="BF15" s="42">
        <v>1099784.8465576677</v>
      </c>
      <c r="BG15" s="42">
        <v>1099987.3780551578</v>
      </c>
      <c r="BH15" s="42">
        <v>1313680.6945315404</v>
      </c>
      <c r="BI15" s="24">
        <v>14042630.870758533</v>
      </c>
      <c r="BJ15" s="43">
        <v>-0.19381147165160073</v>
      </c>
      <c r="BK15" s="43">
        <v>-3.6795220657802392E-2</v>
      </c>
      <c r="BL15" s="43">
        <v>7.2904603228885909E-2</v>
      </c>
      <c r="BM15" s="37"/>
      <c r="BN15" s="56">
        <v>1.8698415667515407E-2</v>
      </c>
      <c r="BO15" s="24">
        <v>14305205.81984546</v>
      </c>
      <c r="BP15" s="20">
        <v>1.8749026651739466E-2</v>
      </c>
      <c r="BQ15" s="24">
        <v>14573414.505020361</v>
      </c>
      <c r="BR15" s="20">
        <v>1.880003898405196E-2</v>
      </c>
      <c r="BS15" s="24">
        <v>14847395.265845492</v>
      </c>
      <c r="BT15" s="20">
        <v>2.1794695148035285E-2</v>
      </c>
      <c r="BU15" s="24">
        <v>15170989.719406977</v>
      </c>
      <c r="BV15" s="44"/>
    </row>
    <row r="16" spans="1:74" ht="12.75" customHeight="1">
      <c r="B16" s="9" t="s">
        <v>87</v>
      </c>
      <c r="E16" s="41" t="s">
        <v>88</v>
      </c>
      <c r="F16" s="41" t="s">
        <v>86</v>
      </c>
      <c r="G16" s="42">
        <v>2859637.28179857</v>
      </c>
      <c r="H16" s="42">
        <v>2744091.0642741099</v>
      </c>
      <c r="I16" s="42">
        <v>3502975.9573569</v>
      </c>
      <c r="J16" s="42">
        <v>2635435.3418486901</v>
      </c>
      <c r="K16" s="42">
        <v>2702576.20118629</v>
      </c>
      <c r="L16" s="42">
        <v>3178156.4553741799</v>
      </c>
      <c r="M16" s="42">
        <v>2703290.2996517099</v>
      </c>
      <c r="N16" s="42">
        <v>2556678.8205619501</v>
      </c>
      <c r="O16" s="42">
        <v>2995739.55198156</v>
      </c>
      <c r="P16" s="42">
        <v>2679443.8851680602</v>
      </c>
      <c r="Q16" s="42">
        <v>2535378.9271000898</v>
      </c>
      <c r="R16" s="42">
        <v>2084806.3106984999</v>
      </c>
      <c r="S16" s="24">
        <v>33178210.097000606</v>
      </c>
      <c r="T16" s="37"/>
      <c r="U16" s="42">
        <v>2358742.5311776199</v>
      </c>
      <c r="V16" s="42">
        <v>2395390.8916707798</v>
      </c>
      <c r="W16" s="42">
        <v>3012743.0033270102</v>
      </c>
      <c r="X16" s="42">
        <v>2305635.2006948302</v>
      </c>
      <c r="Y16" s="42">
        <v>2223948.4378395402</v>
      </c>
      <c r="Z16" s="42">
        <v>2593697.4581224001</v>
      </c>
      <c r="AA16" s="42">
        <v>2217435.9763950901</v>
      </c>
      <c r="AB16" s="42">
        <v>2372965.2307618898</v>
      </c>
      <c r="AC16" s="42">
        <v>2682537.97932046</v>
      </c>
      <c r="AD16" s="42">
        <v>2129339.6409329898</v>
      </c>
      <c r="AE16" s="42">
        <v>2406891.7272904501</v>
      </c>
      <c r="AF16" s="42">
        <v>2961099.5467638201</v>
      </c>
      <c r="AG16" s="24">
        <v>29660427.624296878</v>
      </c>
      <c r="AH16" s="37"/>
      <c r="AI16" s="42">
        <v>2210397.9045784199</v>
      </c>
      <c r="AJ16" s="42">
        <v>2322036.1791592999</v>
      </c>
      <c r="AK16" s="42">
        <v>2358565.2448811401</v>
      </c>
      <c r="AL16" s="42">
        <v>2232866.1938052601</v>
      </c>
      <c r="AM16" s="42">
        <v>1996221.37338335</v>
      </c>
      <c r="AN16" s="42">
        <v>2406342.1644312898</v>
      </c>
      <c r="AO16" s="42">
        <v>2586008.5917252302</v>
      </c>
      <c r="AP16" s="42">
        <v>2240290.6183660598</v>
      </c>
      <c r="AQ16" s="42">
        <v>2280232.4517331799</v>
      </c>
      <c r="AR16" s="42">
        <v>2243944.6252237</v>
      </c>
      <c r="AS16" s="42">
        <v>2221637.7880071001</v>
      </c>
      <c r="AT16" s="42">
        <v>2556326.7220748798</v>
      </c>
      <c r="AU16" s="24">
        <v>27654869.857368909</v>
      </c>
      <c r="AV16" s="37"/>
      <c r="AW16" s="42">
        <v>2166292.2808444081</v>
      </c>
      <c r="AX16" s="42">
        <v>2134362.83849122</v>
      </c>
      <c r="AY16" s="42">
        <v>2614833.7376793381</v>
      </c>
      <c r="AZ16" s="42">
        <v>2152738.1199115799</v>
      </c>
      <c r="BA16" s="42">
        <v>1958706.536783135</v>
      </c>
      <c r="BB16" s="42">
        <v>2643633.0070967553</v>
      </c>
      <c r="BC16" s="42">
        <v>2338592.546094487</v>
      </c>
      <c r="BD16" s="42">
        <v>2336320.731701239</v>
      </c>
      <c r="BE16" s="42">
        <v>2928338.580897314</v>
      </c>
      <c r="BF16" s="42">
        <v>2373919.7840467929</v>
      </c>
      <c r="BG16" s="42">
        <v>2345675.0267643337</v>
      </c>
      <c r="BH16" s="42">
        <v>2798406.3340999731</v>
      </c>
      <c r="BI16" s="24">
        <v>28791819.524410572</v>
      </c>
      <c r="BJ16" s="43">
        <v>-0.10602689121622463</v>
      </c>
      <c r="BK16" s="43">
        <v>-6.7617291036123822E-2</v>
      </c>
      <c r="BL16" s="43">
        <v>4.1112096093943895E-2</v>
      </c>
      <c r="BM16" s="37"/>
      <c r="BN16" s="20">
        <v>1.6892462142139499E-2</v>
      </c>
      <c r="BO16" s="24">
        <v>29278184.24572999</v>
      </c>
      <c r="BP16" s="20">
        <v>1.7303184083397708E-2</v>
      </c>
      <c r="BQ16" s="24">
        <v>29784790.057361491</v>
      </c>
      <c r="BR16" s="20">
        <v>1.435865604223526E-2</v>
      </c>
      <c r="BS16" s="24">
        <v>30212459.613085333</v>
      </c>
      <c r="BT16" s="20">
        <v>2.072228372374485E-2</v>
      </c>
      <c r="BU16" s="24">
        <v>30838530.77317987</v>
      </c>
      <c r="BV16" s="44"/>
    </row>
    <row r="17" spans="1:74" ht="12.75" customHeight="1">
      <c r="B17" s="9" t="s">
        <v>89</v>
      </c>
      <c r="E17" s="41" t="s">
        <v>90</v>
      </c>
      <c r="F17" s="41" t="s">
        <v>86</v>
      </c>
      <c r="G17" s="42">
        <v>331671.90999999997</v>
      </c>
      <c r="H17" s="42">
        <v>284929.75</v>
      </c>
      <c r="I17" s="42">
        <v>394257.48</v>
      </c>
      <c r="J17" s="42">
        <v>322700.39</v>
      </c>
      <c r="K17" s="42">
        <v>295673.92</v>
      </c>
      <c r="L17" s="42">
        <v>421035.09</v>
      </c>
      <c r="M17" s="42">
        <v>324564.44</v>
      </c>
      <c r="N17" s="42">
        <v>283251.01</v>
      </c>
      <c r="O17" s="42">
        <v>311484.5</v>
      </c>
      <c r="P17" s="42">
        <v>354406.02</v>
      </c>
      <c r="Q17" s="42">
        <v>248770.33</v>
      </c>
      <c r="R17" s="42">
        <v>258155</v>
      </c>
      <c r="S17" s="24">
        <v>3830899.8400000003</v>
      </c>
      <c r="T17" s="37"/>
      <c r="U17" s="42">
        <v>258771.41</v>
      </c>
      <c r="V17" s="42">
        <v>270430.46999999997</v>
      </c>
      <c r="W17" s="42">
        <v>317004.67</v>
      </c>
      <c r="X17" s="42">
        <v>252940.03</v>
      </c>
      <c r="Y17" s="42">
        <v>282532.83</v>
      </c>
      <c r="Z17" s="42">
        <v>314867.63</v>
      </c>
      <c r="AA17" s="42">
        <v>211222.24</v>
      </c>
      <c r="AB17" s="42">
        <v>287057.21000000002</v>
      </c>
      <c r="AC17" s="42">
        <v>305863.21000000002</v>
      </c>
      <c r="AD17" s="42">
        <v>245529.91</v>
      </c>
      <c r="AE17" s="42">
        <v>244528.16</v>
      </c>
      <c r="AF17" s="42">
        <v>392741.7</v>
      </c>
      <c r="AG17" s="24">
        <v>3383489.4700000007</v>
      </c>
      <c r="AH17" s="37"/>
      <c r="AI17" s="42">
        <v>264297.57</v>
      </c>
      <c r="AJ17" s="42">
        <v>252506.06</v>
      </c>
      <c r="AK17" s="42">
        <v>316543.35999999999</v>
      </c>
      <c r="AL17" s="42">
        <v>278515.03999999998</v>
      </c>
      <c r="AM17" s="42">
        <v>246093.47</v>
      </c>
      <c r="AN17" s="42">
        <v>302021.12</v>
      </c>
      <c r="AO17" s="42">
        <v>218347.95</v>
      </c>
      <c r="AP17" s="42">
        <v>264861.21999999997</v>
      </c>
      <c r="AQ17" s="42">
        <v>317046.24</v>
      </c>
      <c r="AR17" s="42">
        <v>250156.63</v>
      </c>
      <c r="AS17" s="42">
        <v>279089.34000000003</v>
      </c>
      <c r="AT17" s="42">
        <v>292966.7</v>
      </c>
      <c r="AU17" s="24">
        <v>3282444.7</v>
      </c>
      <c r="AV17" s="37"/>
      <c r="AW17" s="42">
        <v>254984.977145846</v>
      </c>
      <c r="AX17" s="42">
        <v>254151.697145846</v>
      </c>
      <c r="AY17" s="42">
        <v>312739.04946030799</v>
      </c>
      <c r="AZ17" s="42">
        <v>257180.75882222599</v>
      </c>
      <c r="BA17" s="42">
        <v>255095.29569425399</v>
      </c>
      <c r="BB17" s="42">
        <v>313153.37659097498</v>
      </c>
      <c r="BC17" s="42">
        <v>253837.56658233199</v>
      </c>
      <c r="BD17" s="42">
        <v>253076.80236024901</v>
      </c>
      <c r="BE17" s="42">
        <v>310978.39314691297</v>
      </c>
      <c r="BF17" s="42">
        <v>251954.41637260799</v>
      </c>
      <c r="BG17" s="42">
        <v>251810.947772238</v>
      </c>
      <c r="BH17" s="42">
        <v>310312.88567952899</v>
      </c>
      <c r="BI17" s="24">
        <v>3279276.1667733239</v>
      </c>
      <c r="BJ17" s="43">
        <v>-0.11678988976125244</v>
      </c>
      <c r="BK17" s="43">
        <v>-2.9864071070982368E-2</v>
      </c>
      <c r="BL17" s="43">
        <v>-9.6529675783305199E-4</v>
      </c>
      <c r="BM17" s="37"/>
      <c r="BN17" s="20">
        <v>1.7291347170935698E-2</v>
      </c>
      <c r="BO17" s="24">
        <v>3335979.2694423767</v>
      </c>
      <c r="BP17" s="20">
        <v>1.7361890414706854E-2</v>
      </c>
      <c r="BQ17" s="24">
        <v>3393898.1759441691</v>
      </c>
      <c r="BR17" s="20">
        <v>1.7431801079920539E-2</v>
      </c>
      <c r="BS17" s="24">
        <v>3453059.933832733</v>
      </c>
      <c r="BT17" s="20">
        <v>1.7742756016901409E-2</v>
      </c>
      <c r="BU17" s="24">
        <v>3514326.7337504649</v>
      </c>
      <c r="BV17" s="44"/>
    </row>
    <row r="18" spans="1:74" ht="19.5" customHeight="1">
      <c r="B18" s="45" t="s">
        <v>91</v>
      </c>
      <c r="E18" s="57"/>
      <c r="F18" s="57"/>
      <c r="G18" s="48">
        <v>4735420.7656459799</v>
      </c>
      <c r="H18" s="48">
        <v>4534288.6674439795</v>
      </c>
      <c r="I18" s="48">
        <v>5414395.5550263505</v>
      </c>
      <c r="J18" s="48">
        <v>4418595.7421126403</v>
      </c>
      <c r="K18" s="48">
        <v>4391047.4898135103</v>
      </c>
      <c r="L18" s="48">
        <v>5183838.6444547493</v>
      </c>
      <c r="M18" s="48">
        <v>4290334.4136154</v>
      </c>
      <c r="N18" s="48">
        <v>4094463.7974497396</v>
      </c>
      <c r="O18" s="48">
        <v>4903255.2827103399</v>
      </c>
      <c r="P18" s="48">
        <v>4284849.4919477794</v>
      </c>
      <c r="Q18" s="48">
        <v>3938869.69446248</v>
      </c>
      <c r="R18" s="48">
        <v>3674881.24484153</v>
      </c>
      <c r="S18" s="48">
        <v>53864240.789524473</v>
      </c>
      <c r="T18" s="37"/>
      <c r="U18" s="48">
        <v>3721314.40052089</v>
      </c>
      <c r="V18" s="48">
        <v>3825334.6886713598</v>
      </c>
      <c r="W18" s="48">
        <v>4635963.2832720401</v>
      </c>
      <c r="X18" s="48">
        <v>3631891.06878823</v>
      </c>
      <c r="Y18" s="48">
        <v>3535476.5370593304</v>
      </c>
      <c r="Z18" s="48">
        <v>4294154.8592477199</v>
      </c>
      <c r="AA18" s="48">
        <v>3477510.2030372005</v>
      </c>
      <c r="AB18" s="48">
        <v>3743418.2573644696</v>
      </c>
      <c r="AC18" s="48">
        <v>4283728.5939465398</v>
      </c>
      <c r="AD18" s="48">
        <v>3441981.5604062397</v>
      </c>
      <c r="AE18" s="48">
        <v>3682876.6426598704</v>
      </c>
      <c r="AF18" s="48">
        <v>4358680.1364389099</v>
      </c>
      <c r="AG18" s="48">
        <v>46632330.231412798</v>
      </c>
      <c r="AH18" s="37"/>
      <c r="AI18" s="48">
        <v>3474306.9364441298</v>
      </c>
      <c r="AJ18" s="48">
        <v>3645234.57876684</v>
      </c>
      <c r="AK18" s="48">
        <v>3849516.6788792997</v>
      </c>
      <c r="AL18" s="48">
        <v>3543574.7705300003</v>
      </c>
      <c r="AM18" s="48">
        <v>3398890.3293512105</v>
      </c>
      <c r="AN18" s="48">
        <v>3836742.37618544</v>
      </c>
      <c r="AO18" s="48">
        <v>3862044.7016807604</v>
      </c>
      <c r="AP18" s="48">
        <v>3477053.4397809897</v>
      </c>
      <c r="AQ18" s="48">
        <v>3836850.6856718799</v>
      </c>
      <c r="AR18" s="48">
        <v>3542592.6320323898</v>
      </c>
      <c r="AS18" s="48">
        <v>3582960.20108415</v>
      </c>
      <c r="AT18" s="48">
        <v>3975971.7043081801</v>
      </c>
      <c r="AU18" s="48">
        <v>44025739.034715272</v>
      </c>
      <c r="AV18" s="37"/>
      <c r="AW18" s="47">
        <v>3540322.5487593715</v>
      </c>
      <c r="AX18" s="48">
        <v>3491567.5156040727</v>
      </c>
      <c r="AY18" s="48">
        <v>4249681.7435175003</v>
      </c>
      <c r="AZ18" s="48">
        <v>3493576.8882551049</v>
      </c>
      <c r="BA18" s="48">
        <v>3295878.0499445726</v>
      </c>
      <c r="BB18" s="48">
        <v>4254251.3237361563</v>
      </c>
      <c r="BC18" s="48">
        <v>3694233.8632320077</v>
      </c>
      <c r="BD18" s="48">
        <v>3691228.3900492145</v>
      </c>
      <c r="BE18" s="48">
        <v>4557453.9249645947</v>
      </c>
      <c r="BF18" s="48">
        <v>3725659.0469770688</v>
      </c>
      <c r="BG18" s="48">
        <v>3697473.3525917293</v>
      </c>
      <c r="BH18" s="48">
        <v>4422399.9143110421</v>
      </c>
      <c r="BI18" s="48">
        <v>46113726.561942436</v>
      </c>
      <c r="BJ18" s="43">
        <v>-0.13426181177175597</v>
      </c>
      <c r="BK18" s="43">
        <v>-5.5896653325328685E-2</v>
      </c>
      <c r="BL18" s="43">
        <v>4.7426518509564114E-2</v>
      </c>
      <c r="BM18" s="37"/>
      <c r="BN18" s="20">
        <v>1.7470780028875168E-2</v>
      </c>
      <c r="BO18" s="48">
        <v>46919369.33501783</v>
      </c>
      <c r="BP18" s="20">
        <v>1.7748179805279003E-2</v>
      </c>
      <c r="BQ18" s="48">
        <v>47752102.738326021</v>
      </c>
      <c r="BR18" s="20">
        <v>1.5932535549411642E-2</v>
      </c>
      <c r="BS18" s="48">
        <v>48512914.812763557</v>
      </c>
      <c r="BT18" s="20">
        <v>2.0838418336137258E-2</v>
      </c>
      <c r="BU18" s="48">
        <v>49523847.226337314</v>
      </c>
      <c r="BV18" s="44"/>
    </row>
    <row r="19" spans="1:74" ht="19.5" customHeight="1">
      <c r="B19" s="58" t="s">
        <v>92</v>
      </c>
      <c r="E19" s="59"/>
      <c r="F19" s="59"/>
      <c r="G19" s="60">
        <v>1307269.8916259306</v>
      </c>
      <c r="H19" s="60">
        <v>1208336.0340968706</v>
      </c>
      <c r="I19" s="60">
        <v>2426602.1106019495</v>
      </c>
      <c r="J19" s="60">
        <v>587087.51220321935</v>
      </c>
      <c r="K19" s="60">
        <v>1267422.2870245399</v>
      </c>
      <c r="L19" s="60">
        <v>1402119.8890218604</v>
      </c>
      <c r="M19" s="60">
        <v>647692.97350441013</v>
      </c>
      <c r="N19" s="60">
        <v>567916.01889435016</v>
      </c>
      <c r="O19" s="60">
        <v>2424718.8055688804</v>
      </c>
      <c r="P19" s="60">
        <v>1660122.533743361</v>
      </c>
      <c r="Q19" s="60">
        <v>1384355.9703350896</v>
      </c>
      <c r="R19" s="60">
        <v>1278089.1841881499</v>
      </c>
      <c r="S19" s="60">
        <v>16161733.210808612</v>
      </c>
      <c r="T19" s="37"/>
      <c r="U19" s="60">
        <v>1981105.0587949203</v>
      </c>
      <c r="V19" s="60">
        <v>1556856.9516432602</v>
      </c>
      <c r="W19" s="60">
        <v>1782070.5345392004</v>
      </c>
      <c r="X19" s="60">
        <v>961407.14942153962</v>
      </c>
      <c r="Y19" s="60">
        <v>1090156.7501447992</v>
      </c>
      <c r="Z19" s="60">
        <v>1825213.9699666901</v>
      </c>
      <c r="AA19" s="60">
        <v>760478.7533345595</v>
      </c>
      <c r="AB19" s="60">
        <v>-72335.274824649561</v>
      </c>
      <c r="AC19" s="60">
        <v>2208293.4455319401</v>
      </c>
      <c r="AD19" s="60">
        <v>1054399.7669104999</v>
      </c>
      <c r="AE19" s="60">
        <v>1075214.1970681096</v>
      </c>
      <c r="AF19" s="60">
        <v>-207734.32552994974</v>
      </c>
      <c r="AG19" s="60">
        <v>14015126.977000922</v>
      </c>
      <c r="AH19" s="37"/>
      <c r="AI19" s="60">
        <v>1035154.51836506</v>
      </c>
      <c r="AJ19" s="60">
        <v>1444262.1710148598</v>
      </c>
      <c r="AK19" s="60">
        <v>1687423.72331892</v>
      </c>
      <c r="AL19" s="60">
        <v>1409011.3534737695</v>
      </c>
      <c r="AM19" s="60">
        <v>1459810.1900129891</v>
      </c>
      <c r="AN19" s="60">
        <v>1855562.3145793402</v>
      </c>
      <c r="AO19" s="60">
        <v>242499.51971735945</v>
      </c>
      <c r="AP19" s="60">
        <v>162788.41645975038</v>
      </c>
      <c r="AQ19" s="60">
        <v>1673115.7532443898</v>
      </c>
      <c r="AR19" s="60">
        <v>1023750.5929117501</v>
      </c>
      <c r="AS19" s="60">
        <v>872411.25031546969</v>
      </c>
      <c r="AT19" s="60">
        <v>862802.31297386996</v>
      </c>
      <c r="AU19" s="60">
        <v>13728592.116387526</v>
      </c>
      <c r="AV19" s="37"/>
      <c r="AW19" s="61">
        <v>678628.75124170212</v>
      </c>
      <c r="AX19" s="60">
        <v>1672077.4573262022</v>
      </c>
      <c r="AY19" s="60">
        <v>1159520.1333815968</v>
      </c>
      <c r="AZ19" s="60">
        <v>1512790.0216876226</v>
      </c>
      <c r="BA19" s="60">
        <v>2209541.9194068178</v>
      </c>
      <c r="BB19" s="60">
        <v>2018239.6940308334</v>
      </c>
      <c r="BC19" s="60">
        <v>764248.48829004867</v>
      </c>
      <c r="BD19" s="60">
        <v>531596.20839777309</v>
      </c>
      <c r="BE19" s="60">
        <v>1549711.1636236059</v>
      </c>
      <c r="BF19" s="60">
        <v>1517709.3279753835</v>
      </c>
      <c r="BG19" s="60">
        <v>1122917.7482705261</v>
      </c>
      <c r="BH19" s="60">
        <v>239033.13730156235</v>
      </c>
      <c r="BI19" s="60">
        <v>14976014.050933674</v>
      </c>
      <c r="BJ19" s="43">
        <v>-0.13282029877662424</v>
      </c>
      <c r="BK19" s="43">
        <v>-2.0444685309209492E-2</v>
      </c>
      <c r="BL19" s="43">
        <v>9.0863063304002428E-2</v>
      </c>
      <c r="BM19" s="37"/>
      <c r="BN19" s="20">
        <v>1.7591725428557619E-2</v>
      </c>
      <c r="BO19" s="60">
        <v>15239467.97813192</v>
      </c>
      <c r="BP19" s="20">
        <v>8.3019731172451788E-2</v>
      </c>
      <c r="BQ19" s="60">
        <v>16504644.512887619</v>
      </c>
      <c r="BR19" s="20">
        <v>8.9094876317441646E-2</v>
      </c>
      <c r="BS19" s="60">
        <v>17975123.774426684</v>
      </c>
      <c r="BT19" s="20">
        <v>6.760912692479909E-2</v>
      </c>
      <c r="BU19" s="60">
        <v>19190406.199180871</v>
      </c>
      <c r="BV19" s="44"/>
    </row>
    <row r="20" spans="1:74" ht="19.5" customHeight="1">
      <c r="A20" s="51"/>
      <c r="B20" s="62" t="s">
        <v>93</v>
      </c>
      <c r="C20" s="51"/>
      <c r="D20" s="51"/>
      <c r="E20" s="52"/>
      <c r="F20" s="52"/>
      <c r="G20" s="53">
        <v>6.2050469268291684E-2</v>
      </c>
      <c r="H20" s="53">
        <v>6.1386510470772496E-2</v>
      </c>
      <c r="I20" s="53">
        <v>9.6304772591526519E-2</v>
      </c>
      <c r="J20" s="53">
        <v>3.4294410380451008E-2</v>
      </c>
      <c r="K20" s="53">
        <v>6.7939462509816584E-2</v>
      </c>
      <c r="L20" s="53">
        <v>6.1044100756189781E-2</v>
      </c>
      <c r="M20" s="53">
        <v>3.949394969932022E-2</v>
      </c>
      <c r="N20" s="53">
        <v>3.5667167428061058E-2</v>
      </c>
      <c r="O20" s="53">
        <v>0.10057000652966515</v>
      </c>
      <c r="P20" s="53">
        <v>8.6211236616783024E-2</v>
      </c>
      <c r="Q20" s="53">
        <v>7.6454480295447116E-2</v>
      </c>
      <c r="R20" s="53">
        <v>7.4857892591114139E-2</v>
      </c>
      <c r="S20" s="53">
        <v>6.8609444826016469E-2</v>
      </c>
      <c r="T20" s="37"/>
      <c r="U20" s="53">
        <v>0.10534076944139553</v>
      </c>
      <c r="V20" s="53">
        <v>8.635835478929095E-2</v>
      </c>
      <c r="W20" s="53">
        <v>8.2502311088417157E-2</v>
      </c>
      <c r="X20" s="53">
        <v>5.8334216896959334E-2</v>
      </c>
      <c r="Y20" s="53">
        <v>6.6272449927097937E-2</v>
      </c>
      <c r="Z20" s="53">
        <v>8.7281811528187092E-2</v>
      </c>
      <c r="AA20" s="53">
        <v>4.9852286907508259E-2</v>
      </c>
      <c r="AB20" s="53">
        <v>-5.3777328203064596E-3</v>
      </c>
      <c r="AC20" s="53">
        <v>0.10451339944315542</v>
      </c>
      <c r="AD20" s="53">
        <v>6.3736480657881109E-2</v>
      </c>
      <c r="AE20" s="53">
        <v>6.5038298583040388E-2</v>
      </c>
      <c r="AF20" s="53">
        <v>-1.2238261857740247E-2</v>
      </c>
      <c r="AG20" s="53">
        <v>6.6058850235385658E-2</v>
      </c>
      <c r="AH20" s="37"/>
      <c r="AI20" s="53">
        <v>6.7382516853355265E-2</v>
      </c>
      <c r="AJ20" s="53">
        <v>8.4504949731442097E-2</v>
      </c>
      <c r="AK20" s="53">
        <v>8.6211634563674228E-2</v>
      </c>
      <c r="AL20" s="53">
        <v>8.7450693666326962E-2</v>
      </c>
      <c r="AM20" s="53">
        <v>8.9327612390863856E-2</v>
      </c>
      <c r="AN20" s="53">
        <v>9.6768127675301407E-2</v>
      </c>
      <c r="AO20" s="53">
        <v>1.6960428034975467E-2</v>
      </c>
      <c r="AP20" s="53">
        <v>1.2937756869237413E-2</v>
      </c>
      <c r="AQ20" s="53">
        <v>8.7176193566681506E-2</v>
      </c>
      <c r="AR20" s="53">
        <v>6.1834527678632671E-2</v>
      </c>
      <c r="AS20" s="53">
        <v>5.670833794868041E-2</v>
      </c>
      <c r="AT20" s="53">
        <v>5.1373146334535234E-2</v>
      </c>
      <c r="AU20" s="53">
        <v>6.9174254346723238E-2</v>
      </c>
      <c r="AV20" s="37"/>
      <c r="AW20" s="54">
        <v>4.8081848002865732E-2</v>
      </c>
      <c r="AX20" s="53">
        <v>9.5422573254639098E-2</v>
      </c>
      <c r="AY20" s="53">
        <v>6.1728875714345169E-2</v>
      </c>
      <c r="AZ20" s="53">
        <v>9.1700017834216108E-2</v>
      </c>
      <c r="BA20" s="53">
        <v>0.1230670292265071</v>
      </c>
      <c r="BB20" s="53">
        <v>9.8725252702396071E-2</v>
      </c>
      <c r="BC20" s="53">
        <v>5.2321124019209034E-2</v>
      </c>
      <c r="BD20" s="53">
        <v>3.817539045324423E-2</v>
      </c>
      <c r="BE20" s="53">
        <v>7.5787649423062653E-2</v>
      </c>
      <c r="BF20" s="53">
        <v>8.6582031664605694E-2</v>
      </c>
      <c r="BG20" s="53">
        <v>6.9311423072860159E-2</v>
      </c>
      <c r="BH20" s="53">
        <v>1.52345239417601E-2</v>
      </c>
      <c r="BI20" s="53">
        <v>7.3514325311586054E-2</v>
      </c>
      <c r="BJ20" s="55"/>
      <c r="BK20" s="55"/>
      <c r="BL20" s="55"/>
      <c r="BM20" s="37"/>
      <c r="BN20" s="20"/>
      <c r="BO20" s="53">
        <v>7.3004683463331832E-2</v>
      </c>
      <c r="BP20" s="20"/>
      <c r="BQ20" s="53">
        <v>7.6651614826953526E-2</v>
      </c>
      <c r="BR20" s="20"/>
      <c r="BS20" s="53">
        <v>8.0888725749464638E-2</v>
      </c>
      <c r="BT20" s="20"/>
      <c r="BU20" s="53">
        <v>8.3673153341018811E-2</v>
      </c>
    </row>
    <row r="21" spans="1:74" ht="19.5" customHeight="1">
      <c r="B21" s="58" t="s">
        <v>94</v>
      </c>
      <c r="C21" s="59"/>
      <c r="D21" s="59"/>
      <c r="E21" s="63" t="s">
        <v>95</v>
      </c>
      <c r="F21" s="63" t="s">
        <v>96</v>
      </c>
      <c r="G21" s="61">
        <v>2485.1707482400798</v>
      </c>
      <c r="H21" s="61">
        <v>-6058.4840360899698</v>
      </c>
      <c r="I21" s="61">
        <v>1310.4748927102501</v>
      </c>
      <c r="J21" s="61">
        <v>-1940.7885406599401</v>
      </c>
      <c r="K21" s="61">
        <v>6426.99165067985</v>
      </c>
      <c r="L21" s="61">
        <v>-1275.95592687977</v>
      </c>
      <c r="M21" s="61">
        <v>5181.59133251</v>
      </c>
      <c r="N21" s="61">
        <v>30.1045863100444</v>
      </c>
      <c r="O21" s="61">
        <v>15597.049010840001</v>
      </c>
      <c r="P21" s="61">
        <v>-5024.4668922503497</v>
      </c>
      <c r="Q21" s="61">
        <v>290.02024489975901</v>
      </c>
      <c r="R21" s="61">
        <v>-2234.64391584951</v>
      </c>
      <c r="S21" s="60">
        <v>14787.063154460442</v>
      </c>
      <c r="T21" s="37"/>
      <c r="U21" s="61">
        <v>13139.393911380101</v>
      </c>
      <c r="V21" s="61">
        <v>-2784.6531980699201</v>
      </c>
      <c r="W21" s="61">
        <v>-2554.2225812302199</v>
      </c>
      <c r="X21" s="61">
        <v>-7116.8842430799295</v>
      </c>
      <c r="Y21" s="61">
        <v>16645.422938370099</v>
      </c>
      <c r="Z21" s="61">
        <v>-3324.2547421699901</v>
      </c>
      <c r="AA21" s="61">
        <v>5320.60415877984</v>
      </c>
      <c r="AB21" s="61">
        <v>-22643.884506319901</v>
      </c>
      <c r="AC21" s="61">
        <v>3545.9945737602002</v>
      </c>
      <c r="AD21" s="61">
        <v>-4633.9490348403297</v>
      </c>
      <c r="AE21" s="61">
        <v>11845.0203180505</v>
      </c>
      <c r="AF21" s="61">
        <v>-23007.7563560698</v>
      </c>
      <c r="AG21" s="60">
        <v>-15569.168761439352</v>
      </c>
      <c r="AH21" s="37"/>
      <c r="AI21" s="61">
        <v>11560.832672930101</v>
      </c>
      <c r="AJ21" s="61">
        <v>-4130.4255928003704</v>
      </c>
      <c r="AK21" s="61">
        <v>-21721.655548160401</v>
      </c>
      <c r="AL21" s="61">
        <v>929.87890291027702</v>
      </c>
      <c r="AM21" s="61">
        <v>18968.578598760101</v>
      </c>
      <c r="AN21" s="61">
        <v>-7223.1518304608799</v>
      </c>
      <c r="AO21" s="61">
        <v>5589.13203782029</v>
      </c>
      <c r="AP21" s="61">
        <v>-15057.76481706</v>
      </c>
      <c r="AQ21" s="61">
        <v>3488.8694745397702</v>
      </c>
      <c r="AR21" s="61">
        <v>15062.66900779</v>
      </c>
      <c r="AS21" s="61">
        <v>25342.498237359701</v>
      </c>
      <c r="AT21" s="61">
        <v>20087.139676279901</v>
      </c>
      <c r="AU21" s="60">
        <v>52896.60081990849</v>
      </c>
      <c r="AV21" s="37"/>
      <c r="AW21" s="61">
        <v>2.3283064365386999E-10</v>
      </c>
      <c r="AX21" s="61">
        <v>1.16415321826935E-10</v>
      </c>
      <c r="AY21" s="61">
        <v>4.3655745685100602E-10</v>
      </c>
      <c r="AZ21" s="61">
        <v>0</v>
      </c>
      <c r="BA21" s="61">
        <v>-4.65661287307739E-10</v>
      </c>
      <c r="BB21" s="61">
        <v>0</v>
      </c>
      <c r="BC21" s="61">
        <v>1.16415321826935E-10</v>
      </c>
      <c r="BD21" s="61">
        <v>1.9986146071460101E-10</v>
      </c>
      <c r="BE21" s="61">
        <v>0</v>
      </c>
      <c r="BF21" s="61">
        <v>2.6193447411060302E-10</v>
      </c>
      <c r="BG21" s="61">
        <v>1.16415321826935E-10</v>
      </c>
      <c r="BH21" s="61">
        <v>-1.16415321826935E-10</v>
      </c>
      <c r="BI21" s="60">
        <v>8.983533916762109E-10</v>
      </c>
      <c r="BJ21" s="43">
        <v>-2.0528912062394884</v>
      </c>
      <c r="BK21" s="43">
        <v>-4.3975224773026529</v>
      </c>
      <c r="BL21" s="43">
        <v>-0.99999999999998312</v>
      </c>
      <c r="BM21" s="37"/>
      <c r="BN21" s="20">
        <v>0</v>
      </c>
      <c r="BO21" s="60">
        <v>8.983533916762109E-10</v>
      </c>
      <c r="BP21" s="20">
        <v>0</v>
      </c>
      <c r="BQ21" s="60">
        <v>8.983533916762109E-10</v>
      </c>
      <c r="BR21" s="20">
        <v>0</v>
      </c>
      <c r="BS21" s="60">
        <v>8.983533916762109E-10</v>
      </c>
      <c r="BT21" s="20">
        <v>0</v>
      </c>
      <c r="BU21" s="60">
        <v>8.983533916762109E-10</v>
      </c>
    </row>
    <row r="22" spans="1:74" ht="19.5" customHeight="1">
      <c r="B22" s="58" t="s">
        <v>97</v>
      </c>
      <c r="E22" s="59"/>
      <c r="F22" s="59"/>
      <c r="G22" s="60">
        <v>4737905.9363942202</v>
      </c>
      <c r="H22" s="60">
        <v>4528230.1834078897</v>
      </c>
      <c r="I22" s="60">
        <v>5415706.0299190609</v>
      </c>
      <c r="J22" s="60">
        <v>4416654.9535719799</v>
      </c>
      <c r="K22" s="60">
        <v>4397474.4814641904</v>
      </c>
      <c r="L22" s="60">
        <v>5182562.68852787</v>
      </c>
      <c r="M22" s="60">
        <v>4295516.0049479101</v>
      </c>
      <c r="N22" s="60">
        <v>4094493.9020360499</v>
      </c>
      <c r="O22" s="60">
        <v>4918852.3317211801</v>
      </c>
      <c r="P22" s="60">
        <v>4279825.0250555286</v>
      </c>
      <c r="Q22" s="60">
        <v>3939159.7147073797</v>
      </c>
      <c r="R22" s="60">
        <v>3672646.6009256802</v>
      </c>
      <c r="S22" s="60">
        <v>53879027.85267894</v>
      </c>
      <c r="T22" s="37"/>
      <c r="U22" s="60">
        <v>3734453.7944322703</v>
      </c>
      <c r="V22" s="60">
        <v>3822550.0354732899</v>
      </c>
      <c r="W22" s="60">
        <v>4633409.06069081</v>
      </c>
      <c r="X22" s="60">
        <v>3624774.18454515</v>
      </c>
      <c r="Y22" s="60">
        <v>3552121.9599977005</v>
      </c>
      <c r="Z22" s="60">
        <v>4290830.6045055501</v>
      </c>
      <c r="AA22" s="60">
        <v>3482830.8071959806</v>
      </c>
      <c r="AB22" s="60">
        <v>3720774.3728581495</v>
      </c>
      <c r="AC22" s="60">
        <v>4287274.5885202996</v>
      </c>
      <c r="AD22" s="60">
        <v>3437347.6113713994</v>
      </c>
      <c r="AE22" s="60">
        <v>3694721.6629779208</v>
      </c>
      <c r="AF22" s="60">
        <v>4335672.3800828401</v>
      </c>
      <c r="AG22" s="60">
        <v>46616761.062651359</v>
      </c>
      <c r="AH22" s="37"/>
      <c r="AI22" s="60">
        <v>3485867.7691170601</v>
      </c>
      <c r="AJ22" s="60">
        <v>3641104.1531740394</v>
      </c>
      <c r="AK22" s="60">
        <v>3827795.0233311392</v>
      </c>
      <c r="AL22" s="60">
        <v>3544504.6494329106</v>
      </c>
      <c r="AM22" s="60">
        <v>3417858.9079499706</v>
      </c>
      <c r="AN22" s="60">
        <v>3829519.2243549791</v>
      </c>
      <c r="AO22" s="60">
        <v>3867633.8337185807</v>
      </c>
      <c r="AP22" s="60">
        <v>3461995.6749639297</v>
      </c>
      <c r="AQ22" s="60">
        <v>3840339.5551464199</v>
      </c>
      <c r="AR22" s="60">
        <v>3557655.3010401796</v>
      </c>
      <c r="AS22" s="60">
        <v>3608302.6993215098</v>
      </c>
      <c r="AT22" s="60">
        <v>3996058.84398446</v>
      </c>
      <c r="AU22" s="60">
        <v>44078635.635535173</v>
      </c>
      <c r="AV22" s="37"/>
      <c r="AW22" s="61">
        <v>3540322.548759372</v>
      </c>
      <c r="AX22" s="60">
        <v>3491567.5156040727</v>
      </c>
      <c r="AY22" s="60">
        <v>4249681.7435175003</v>
      </c>
      <c r="AZ22" s="60">
        <v>3493576.8882551049</v>
      </c>
      <c r="BA22" s="60">
        <v>3295878.0499445722</v>
      </c>
      <c r="BB22" s="60">
        <v>4254251.3237361563</v>
      </c>
      <c r="BC22" s="60">
        <v>3694233.8632320077</v>
      </c>
      <c r="BD22" s="60">
        <v>3691228.3900492145</v>
      </c>
      <c r="BE22" s="60">
        <v>4557453.9249645947</v>
      </c>
      <c r="BF22" s="60">
        <v>3725659.0469770692</v>
      </c>
      <c r="BG22" s="60">
        <v>3697473.3525917293</v>
      </c>
      <c r="BH22" s="60">
        <v>4422399.9143110421</v>
      </c>
      <c r="BI22" s="60">
        <v>46113726.561942443</v>
      </c>
      <c r="BJ22" s="43">
        <v>-0.13478837832569562</v>
      </c>
      <c r="BK22" s="43">
        <v>-5.4446627548941681E-2</v>
      </c>
      <c r="BL22" s="43">
        <v>4.6169553505114098E-2</v>
      </c>
      <c r="BM22" s="37"/>
      <c r="BN22" s="20">
        <v>1.7470780028875005E-2</v>
      </c>
      <c r="BO22" s="60">
        <v>46919369.33501783</v>
      </c>
      <c r="BP22" s="20">
        <v>1.7748179805279003E-2</v>
      </c>
      <c r="BQ22" s="60">
        <v>47752102.738326021</v>
      </c>
      <c r="BR22" s="20">
        <v>1.5932535549411642E-2</v>
      </c>
      <c r="BS22" s="60">
        <v>48512914.812763557</v>
      </c>
      <c r="BT22" s="20">
        <v>2.0838418336137258E-2</v>
      </c>
      <c r="BU22" s="60">
        <v>49523847.226337314</v>
      </c>
    </row>
    <row r="23" spans="1:74" ht="19.5" customHeight="1">
      <c r="B23" s="58" t="s">
        <v>98</v>
      </c>
      <c r="E23" s="59"/>
      <c r="F23" s="59"/>
      <c r="G23" s="60">
        <v>1304784.7208776902</v>
      </c>
      <c r="H23" s="60">
        <v>1214394.5181329604</v>
      </c>
      <c r="I23" s="60">
        <v>2425291.6357092392</v>
      </c>
      <c r="J23" s="60">
        <v>589028.30074387975</v>
      </c>
      <c r="K23" s="60">
        <v>1260995.2953738598</v>
      </c>
      <c r="L23" s="60">
        <v>1403395.8449487397</v>
      </c>
      <c r="M23" s="60">
        <v>642511.38217190001</v>
      </c>
      <c r="N23" s="60">
        <v>567885.91430803994</v>
      </c>
      <c r="O23" s="60">
        <v>2409121.7565580402</v>
      </c>
      <c r="P23" s="60">
        <v>1665147.0006356118</v>
      </c>
      <c r="Q23" s="60">
        <v>1384065.9500901899</v>
      </c>
      <c r="R23" s="60">
        <v>1280323.8281039996</v>
      </c>
      <c r="S23" s="60">
        <v>16146946.14765415</v>
      </c>
      <c r="T23" s="37"/>
      <c r="U23" s="60">
        <v>1967965.66488354</v>
      </c>
      <c r="V23" s="60">
        <v>1559641.6048413301</v>
      </c>
      <c r="W23" s="60">
        <v>1784624.7571204305</v>
      </c>
      <c r="X23" s="60">
        <v>968524.03366461955</v>
      </c>
      <c r="Y23" s="60">
        <v>1073511.3272064291</v>
      </c>
      <c r="Z23" s="60">
        <v>1828538.2247088598</v>
      </c>
      <c r="AA23" s="60">
        <v>755158.14917577943</v>
      </c>
      <c r="AB23" s="60">
        <v>-49691.390318329446</v>
      </c>
      <c r="AC23" s="60">
        <v>2204747.4509581802</v>
      </c>
      <c r="AD23" s="60">
        <v>1059033.7159453402</v>
      </c>
      <c r="AE23" s="60">
        <v>1063369.1767500592</v>
      </c>
      <c r="AF23" s="60">
        <v>-184726.56917387992</v>
      </c>
      <c r="AG23" s="60">
        <v>14030696.145762362</v>
      </c>
      <c r="AH23" s="37"/>
      <c r="AI23" s="60">
        <v>1023593.6856921297</v>
      </c>
      <c r="AJ23" s="60">
        <v>1448392.5966076604</v>
      </c>
      <c r="AK23" s="60">
        <v>1709145.3788670804</v>
      </c>
      <c r="AL23" s="60">
        <v>1408081.4745708592</v>
      </c>
      <c r="AM23" s="60">
        <v>1440841.611414229</v>
      </c>
      <c r="AN23" s="60">
        <v>1862785.466409801</v>
      </c>
      <c r="AO23" s="60">
        <v>236910.38767953916</v>
      </c>
      <c r="AP23" s="60">
        <v>177846.18127681036</v>
      </c>
      <c r="AQ23" s="60">
        <v>1669626.8837698498</v>
      </c>
      <c r="AR23" s="60">
        <v>1008687.9239039603</v>
      </c>
      <c r="AS23" s="60">
        <v>847068.75207810989</v>
      </c>
      <c r="AT23" s="60">
        <v>842715.17329759011</v>
      </c>
      <c r="AU23" s="60">
        <v>13675695.515567621</v>
      </c>
      <c r="AV23" s="37"/>
      <c r="AW23" s="61">
        <v>678628.75124170166</v>
      </c>
      <c r="AX23" s="60">
        <v>1672077.4573262022</v>
      </c>
      <c r="AY23" s="60">
        <v>1159520.1333815968</v>
      </c>
      <c r="AZ23" s="60">
        <v>1512790.0216876226</v>
      </c>
      <c r="BA23" s="60">
        <v>2209541.9194068182</v>
      </c>
      <c r="BB23" s="60">
        <v>2018239.6940308334</v>
      </c>
      <c r="BC23" s="60">
        <v>764248.48829004867</v>
      </c>
      <c r="BD23" s="60">
        <v>531596.20839777309</v>
      </c>
      <c r="BE23" s="60">
        <v>1549711.1636236059</v>
      </c>
      <c r="BF23" s="60">
        <v>1517709.327975383</v>
      </c>
      <c r="BG23" s="60">
        <v>1122917.7482705261</v>
      </c>
      <c r="BH23" s="60">
        <v>239033.13730156235</v>
      </c>
      <c r="BI23" s="60">
        <v>14976014.050933674</v>
      </c>
      <c r="BJ23" s="43">
        <v>-0.13106193471755895</v>
      </c>
      <c r="BK23" s="43">
        <v>-2.5301711797241069E-2</v>
      </c>
      <c r="BL23" s="43">
        <v>9.5082442709099893E-2</v>
      </c>
      <c r="BM23" s="37"/>
      <c r="BN23" s="20">
        <v>1.7591725428557619E-2</v>
      </c>
      <c r="BO23" s="60">
        <v>15239467.97813192</v>
      </c>
      <c r="BP23" s="20">
        <v>8.3019731172451788E-2</v>
      </c>
      <c r="BQ23" s="60">
        <v>16504644.512887619</v>
      </c>
      <c r="BR23" s="20">
        <v>8.9094876317441646E-2</v>
      </c>
      <c r="BS23" s="60">
        <v>17975123.774426684</v>
      </c>
      <c r="BT23" s="20">
        <v>6.760912692479909E-2</v>
      </c>
      <c r="BU23" s="60">
        <v>19190406.199180871</v>
      </c>
    </row>
    <row r="24" spans="1:74" ht="19.5" customHeight="1">
      <c r="B24" s="9" t="s">
        <v>99</v>
      </c>
      <c r="G24" s="24">
        <v>485642.21197807003</v>
      </c>
      <c r="H24" s="24">
        <v>-33257.049610059992</v>
      </c>
      <c r="I24" s="24">
        <v>77943.875574389996</v>
      </c>
      <c r="J24" s="24">
        <v>227911.40669910001</v>
      </c>
      <c r="K24" s="24">
        <v>281390.86189814005</v>
      </c>
      <c r="L24" s="24">
        <v>126275.11245858</v>
      </c>
      <c r="M24" s="24">
        <v>-172797.57704840999</v>
      </c>
      <c r="N24" s="24">
        <v>256642.29119138001</v>
      </c>
      <c r="O24" s="24">
        <v>335703.31623649999</v>
      </c>
      <c r="P24" s="24">
        <v>594318.06831469992</v>
      </c>
      <c r="Q24" s="24">
        <v>-214068.16632732004</v>
      </c>
      <c r="R24" s="24">
        <v>-615686.07451664994</v>
      </c>
      <c r="S24" s="24">
        <v>1350018.27684842</v>
      </c>
      <c r="T24" s="37"/>
      <c r="U24" s="24">
        <v>627701.61141698027</v>
      </c>
      <c r="V24" s="24">
        <v>270468.10790328006</v>
      </c>
      <c r="W24" s="24">
        <v>-442871.48777564982</v>
      </c>
      <c r="X24" s="24">
        <v>-81599.181471580014</v>
      </c>
      <c r="Y24" s="24">
        <v>114659.32163983001</v>
      </c>
      <c r="Z24" s="24">
        <v>-762647.40873256</v>
      </c>
      <c r="AA24" s="24">
        <v>147505.24382215005</v>
      </c>
      <c r="AB24" s="24">
        <v>304765.66429083998</v>
      </c>
      <c r="AC24" s="24">
        <v>-429942.33972364001</v>
      </c>
      <c r="AD24" s="24">
        <v>-33384.521881029999</v>
      </c>
      <c r="AE24" s="24">
        <v>103001.43037391009</v>
      </c>
      <c r="AF24" s="24">
        <v>952476.49976327003</v>
      </c>
      <c r="AG24" s="24">
        <v>770132.9396258007</v>
      </c>
      <c r="AH24" s="37"/>
      <c r="AI24" s="24">
        <v>403620.93915075005</v>
      </c>
      <c r="AJ24" s="24">
        <v>-107165.75499580997</v>
      </c>
      <c r="AK24" s="24">
        <v>520174.80671020009</v>
      </c>
      <c r="AL24" s="24">
        <v>290360.76704628987</v>
      </c>
      <c r="AM24" s="24">
        <v>817765.55265626998</v>
      </c>
      <c r="AN24" s="24">
        <v>549271.32940231985</v>
      </c>
      <c r="AO24" s="24">
        <v>336514.06537718</v>
      </c>
      <c r="AP24" s="24">
        <v>567476.23558151</v>
      </c>
      <c r="AQ24" s="24">
        <v>357884.8174402201</v>
      </c>
      <c r="AR24" s="24">
        <v>-165744.33805278008</v>
      </c>
      <c r="AS24" s="24">
        <v>-255230.07840152993</v>
      </c>
      <c r="AT24" s="24">
        <v>984869.54252317001</v>
      </c>
      <c r="AU24" s="24">
        <v>4299797.8844377911</v>
      </c>
      <c r="AV24" s="37"/>
      <c r="AW24" s="42">
        <v>192601.75139788212</v>
      </c>
      <c r="AX24" s="24">
        <v>165989.86365688211</v>
      </c>
      <c r="AY24" s="24">
        <v>164116.43239703591</v>
      </c>
      <c r="AZ24" s="24">
        <v>174744.0485937667</v>
      </c>
      <c r="BA24" s="24">
        <v>223675.78448976669</v>
      </c>
      <c r="BB24" s="24">
        <v>147564.0976007666</v>
      </c>
      <c r="BC24" s="24">
        <v>296044.3371264154</v>
      </c>
      <c r="BD24" s="24">
        <v>259301.2676310821</v>
      </c>
      <c r="BE24" s="24">
        <v>279092.37757623591</v>
      </c>
      <c r="BF24" s="24">
        <v>371566.82262328209</v>
      </c>
      <c r="BG24" s="24">
        <v>288217.82152228209</v>
      </c>
      <c r="BH24" s="24">
        <v>352188.6854804359</v>
      </c>
      <c r="BI24" s="24">
        <v>2915103.2900958336</v>
      </c>
      <c r="BJ24" s="43">
        <v>-0.42953887896713921</v>
      </c>
      <c r="BK24" s="43">
        <v>4.5831891654017767</v>
      </c>
      <c r="BL24" s="43">
        <v>-0.32203713559503966</v>
      </c>
      <c r="BM24" s="37"/>
      <c r="BN24" s="20">
        <v>-0.17739994617669233</v>
      </c>
      <c r="BO24" s="24">
        <v>2397964.123333334</v>
      </c>
      <c r="BP24" s="20">
        <v>4.8254472286468113E-2</v>
      </c>
      <c r="BQ24" s="24">
        <v>2513676.6166666672</v>
      </c>
      <c r="BR24" s="20">
        <v>9.8725100524565568E-2</v>
      </c>
      <c r="BS24" s="24">
        <v>2761839.5933333337</v>
      </c>
      <c r="BT24" s="20">
        <v>0</v>
      </c>
      <c r="BU24" s="24">
        <v>2761839.5933333337</v>
      </c>
    </row>
    <row r="25" spans="1:74" ht="10.5" hidden="1" customHeight="1">
      <c r="B25" s="9"/>
      <c r="E25" s="41" t="s">
        <v>95</v>
      </c>
      <c r="F25" s="41" t="s">
        <v>100</v>
      </c>
      <c r="G25" s="42">
        <v>521.35290881001902</v>
      </c>
      <c r="H25" s="42">
        <v>73719.093996399999</v>
      </c>
      <c r="I25" s="42">
        <v>-83293.412762399996</v>
      </c>
      <c r="J25" s="42">
        <v>-38259.551282970002</v>
      </c>
      <c r="K25" s="42">
        <v>-96408.594983520001</v>
      </c>
      <c r="L25" s="42">
        <v>102963.79587042</v>
      </c>
      <c r="M25" s="42">
        <v>247752.95534593999</v>
      </c>
      <c r="N25" s="42">
        <v>98050.983950790003</v>
      </c>
      <c r="O25" s="42">
        <v>-177850.65269660001</v>
      </c>
      <c r="P25" s="42">
        <v>-97344.5513000301</v>
      </c>
      <c r="Q25" s="42">
        <v>139260.46448318</v>
      </c>
      <c r="R25" s="42">
        <v>-529501.96283322002</v>
      </c>
      <c r="T25" s="37"/>
      <c r="U25" s="42">
        <v>39193.035098180299</v>
      </c>
      <c r="V25" s="42">
        <v>341583.67931704002</v>
      </c>
      <c r="W25" s="42">
        <v>-1164192.0819602199</v>
      </c>
      <c r="X25" s="42">
        <v>167742.60831086</v>
      </c>
      <c r="Y25" s="42">
        <v>67834.088605769997</v>
      </c>
      <c r="Z25" s="42">
        <v>-1054626.71978463</v>
      </c>
      <c r="AA25" s="42">
        <v>-3853.9664515399299</v>
      </c>
      <c r="AB25" s="42">
        <v>-14690.441711580001</v>
      </c>
      <c r="AC25" s="42">
        <v>-367451.14775988</v>
      </c>
      <c r="AD25" s="42">
        <v>17035.696269079999</v>
      </c>
      <c r="AE25" s="42">
        <v>-53543.063837599897</v>
      </c>
      <c r="AF25" s="42">
        <v>-562095.69048527</v>
      </c>
      <c r="AH25" s="37"/>
      <c r="AI25" s="42">
        <v>-260712.43921039</v>
      </c>
      <c r="AJ25" s="42">
        <v>-489756.23357496999</v>
      </c>
      <c r="AK25" s="42">
        <v>3353.4183964100798</v>
      </c>
      <c r="AL25" s="42">
        <v>-88720.735960340098</v>
      </c>
      <c r="AM25" s="42">
        <v>-32037.45893153</v>
      </c>
      <c r="AN25" s="42">
        <v>20290.7089119499</v>
      </c>
      <c r="AO25" s="42">
        <v>180213.14982322001</v>
      </c>
      <c r="AP25" s="42">
        <v>-35825.344123930001</v>
      </c>
      <c r="AQ25" s="42">
        <v>62464.373321770101</v>
      </c>
      <c r="AR25" s="42">
        <v>5318.6689038699496</v>
      </c>
      <c r="AS25" s="42">
        <v>7011.6437009400597</v>
      </c>
      <c r="AT25" s="42">
        <v>225191.92608157001</v>
      </c>
      <c r="AU25" s="9"/>
      <c r="AV25" s="37"/>
      <c r="AW25" s="42">
        <v>-45746.685268784597</v>
      </c>
      <c r="AX25" s="42">
        <v>-47359.573009784603</v>
      </c>
      <c r="AY25" s="42">
        <v>-49233.004269630801</v>
      </c>
      <c r="AZ25" s="42">
        <v>-63604.388072900001</v>
      </c>
      <c r="BA25" s="42">
        <v>-64673.652176900003</v>
      </c>
      <c r="BB25" s="42">
        <v>-65785.339065900102</v>
      </c>
      <c r="BC25" s="42">
        <v>32697.0471264154</v>
      </c>
      <c r="BD25" s="42">
        <v>45951.8309644154</v>
      </c>
      <c r="BE25" s="42">
        <v>65743.940909569195</v>
      </c>
      <c r="BF25" s="42">
        <v>58218.385956615399</v>
      </c>
      <c r="BG25" s="42">
        <v>58218.384855615397</v>
      </c>
      <c r="BH25" s="42">
        <v>78840.248813769198</v>
      </c>
      <c r="BI25" s="9"/>
      <c r="BJ25" s="43"/>
      <c r="BK25" s="43"/>
      <c r="BL25" s="43"/>
      <c r="BM25" s="37"/>
      <c r="BN25" s="20"/>
      <c r="BO25" s="9"/>
      <c r="BP25" s="20"/>
      <c r="BQ25" s="9"/>
      <c r="BR25" s="20"/>
      <c r="BS25" s="9"/>
      <c r="BT25" s="20"/>
      <c r="BU25" s="9"/>
    </row>
    <row r="26" spans="1:74" ht="10.5" hidden="1" customHeight="1">
      <c r="B26" s="9"/>
      <c r="E26" s="41" t="s">
        <v>95</v>
      </c>
      <c r="F26" s="41" t="s">
        <v>101</v>
      </c>
      <c r="G26" s="42">
        <v>426911.42954339</v>
      </c>
      <c r="H26" s="42">
        <v>-165254.15465278999</v>
      </c>
      <c r="I26" s="42">
        <v>102674.46308708</v>
      </c>
      <c r="J26" s="42">
        <v>207581.01035533001</v>
      </c>
      <c r="K26" s="42">
        <v>319296.65011182002</v>
      </c>
      <c r="L26" s="42">
        <v>-34972.259309599998</v>
      </c>
      <c r="M26" s="42">
        <v>-478767.16581109999</v>
      </c>
      <c r="N26" s="42">
        <v>100762.47608659</v>
      </c>
      <c r="O26" s="42">
        <v>456490.78415055998</v>
      </c>
      <c r="P26" s="42">
        <v>634989.48680535005</v>
      </c>
      <c r="Q26" s="42">
        <v>-409618.6940276</v>
      </c>
      <c r="R26" s="42">
        <v>-142192.59984549999</v>
      </c>
      <c r="T26" s="37"/>
      <c r="U26" s="42">
        <v>535752.28682647995</v>
      </c>
      <c r="V26" s="42">
        <v>-123528.63477217</v>
      </c>
      <c r="W26" s="42">
        <v>669685.06300504005</v>
      </c>
      <c r="X26" s="42">
        <v>-300928.55930774001</v>
      </c>
      <c r="Y26" s="42">
        <v>-5368.8785684799795</v>
      </c>
      <c r="Z26" s="42">
        <v>239715.64069936</v>
      </c>
      <c r="AA26" s="42">
        <v>99373.59381346</v>
      </c>
      <c r="AB26" s="42">
        <v>267277.82677026</v>
      </c>
      <c r="AC26" s="42">
        <v>-114741.05942114</v>
      </c>
      <c r="AD26" s="42">
        <v>-95061.659883979999</v>
      </c>
      <c r="AE26" s="42">
        <v>113765.31430966999</v>
      </c>
      <c r="AF26" s="42">
        <v>1474363.95959666</v>
      </c>
      <c r="AH26" s="37"/>
      <c r="AI26" s="42">
        <v>582895.68752855004</v>
      </c>
      <c r="AJ26" s="42">
        <v>300465.67831286002</v>
      </c>
      <c r="AK26" s="42">
        <v>434713.62179618003</v>
      </c>
      <c r="AL26" s="42">
        <v>296256.67995240999</v>
      </c>
      <c r="AM26" s="42">
        <v>766911.88789486</v>
      </c>
      <c r="AN26" s="42">
        <v>446482.27722007001</v>
      </c>
      <c r="AO26" s="42">
        <v>74605.709609810001</v>
      </c>
      <c r="AP26" s="42">
        <v>521157.74511938001</v>
      </c>
      <c r="AQ26" s="42">
        <v>213283.62937643001</v>
      </c>
      <c r="AR26" s="42">
        <v>-252548.82952155001</v>
      </c>
      <c r="AS26" s="42">
        <v>-306470.43571916001</v>
      </c>
      <c r="AT26" s="42">
        <v>682996.24637191999</v>
      </c>
      <c r="AU26" s="9"/>
      <c r="AV26" s="37"/>
      <c r="AW26" s="42">
        <v>160082.5</v>
      </c>
      <c r="AX26" s="42">
        <v>135083.5</v>
      </c>
      <c r="AY26" s="42">
        <v>135083.5</v>
      </c>
      <c r="AZ26" s="42">
        <v>160082.5</v>
      </c>
      <c r="BA26" s="42">
        <v>210083.5</v>
      </c>
      <c r="BB26" s="42">
        <v>135083.5</v>
      </c>
      <c r="BC26" s="42">
        <v>185082.5</v>
      </c>
      <c r="BD26" s="42">
        <v>135083.5</v>
      </c>
      <c r="BE26" s="42">
        <v>135082.5</v>
      </c>
      <c r="BF26" s="42">
        <v>235082.5</v>
      </c>
      <c r="BG26" s="42">
        <v>151733.5</v>
      </c>
      <c r="BH26" s="42">
        <v>195082.5</v>
      </c>
      <c r="BI26" s="9"/>
      <c r="BJ26" s="43"/>
      <c r="BK26" s="43"/>
      <c r="BL26" s="43"/>
      <c r="BM26" s="37"/>
      <c r="BN26" s="20"/>
      <c r="BO26" s="9"/>
      <c r="BP26" s="20"/>
      <c r="BQ26" s="9"/>
      <c r="BR26" s="20"/>
      <c r="BS26" s="9"/>
      <c r="BT26" s="20"/>
      <c r="BU26" s="9"/>
    </row>
    <row r="27" spans="1:74" ht="10.5" hidden="1" customHeight="1">
      <c r="B27" s="9"/>
      <c r="E27" s="41" t="s">
        <v>95</v>
      </c>
      <c r="F27" s="41" t="s">
        <v>102</v>
      </c>
      <c r="G27" s="42">
        <v>58209.42952587</v>
      </c>
      <c r="H27" s="42">
        <v>58278.011046330001</v>
      </c>
      <c r="I27" s="42">
        <v>58562.825249709997</v>
      </c>
      <c r="J27" s="42">
        <v>58589.947626740002</v>
      </c>
      <c r="K27" s="42">
        <v>58502.806769839997</v>
      </c>
      <c r="L27" s="42">
        <v>58283.575897759998</v>
      </c>
      <c r="M27" s="42">
        <v>58216.633416750003</v>
      </c>
      <c r="N27" s="42">
        <v>57828.831154</v>
      </c>
      <c r="O27" s="42">
        <v>57063.184782539996</v>
      </c>
      <c r="P27" s="42">
        <v>56673.132809379997</v>
      </c>
      <c r="Q27" s="42">
        <v>56290.063217100003</v>
      </c>
      <c r="R27" s="42">
        <v>56008.488162070003</v>
      </c>
      <c r="T27" s="37"/>
      <c r="U27" s="42">
        <v>52756.28949232</v>
      </c>
      <c r="V27" s="42">
        <v>52413.06335841</v>
      </c>
      <c r="W27" s="42">
        <v>51635.53117953</v>
      </c>
      <c r="X27" s="42">
        <v>51586.769525299998</v>
      </c>
      <c r="Y27" s="42">
        <v>52194.111602539997</v>
      </c>
      <c r="Z27" s="42">
        <v>52263.670352710003</v>
      </c>
      <c r="AA27" s="42">
        <v>51985.616460229998</v>
      </c>
      <c r="AB27" s="42">
        <v>52178.279232159999</v>
      </c>
      <c r="AC27" s="42">
        <v>52249.867457380002</v>
      </c>
      <c r="AD27" s="42">
        <v>44641.44173387</v>
      </c>
      <c r="AE27" s="42">
        <v>42779.179901839998</v>
      </c>
      <c r="AF27" s="42">
        <v>40208.230651880003</v>
      </c>
      <c r="AH27" s="37"/>
      <c r="AI27" s="42">
        <v>81437.69083259</v>
      </c>
      <c r="AJ27" s="42">
        <v>82124.800266299993</v>
      </c>
      <c r="AK27" s="42">
        <v>82107.766517609998</v>
      </c>
      <c r="AL27" s="42">
        <v>82824.823054220004</v>
      </c>
      <c r="AM27" s="42">
        <v>82891.123692940004</v>
      </c>
      <c r="AN27" s="42">
        <v>82498.3432703</v>
      </c>
      <c r="AO27" s="42">
        <v>81695.205944150002</v>
      </c>
      <c r="AP27" s="42">
        <v>82143.834586059995</v>
      </c>
      <c r="AQ27" s="42">
        <v>82136.814742019997</v>
      </c>
      <c r="AR27" s="42">
        <v>81485.822564899994</v>
      </c>
      <c r="AS27" s="42">
        <v>44228.713616690002</v>
      </c>
      <c r="AT27" s="42">
        <v>76681.370069679993</v>
      </c>
      <c r="AU27" s="9"/>
      <c r="AV27" s="37"/>
      <c r="AW27" s="42">
        <v>78265.936666666705</v>
      </c>
      <c r="AX27" s="42">
        <v>78265.936666666705</v>
      </c>
      <c r="AY27" s="42">
        <v>78265.936666666705</v>
      </c>
      <c r="AZ27" s="42">
        <v>78265.936666666705</v>
      </c>
      <c r="BA27" s="42">
        <v>78265.936666666705</v>
      </c>
      <c r="BB27" s="42">
        <v>78265.936666666705</v>
      </c>
      <c r="BC27" s="42">
        <v>78264.789999999994</v>
      </c>
      <c r="BD27" s="42">
        <v>78265.936666666705</v>
      </c>
      <c r="BE27" s="42">
        <v>78265.936666666705</v>
      </c>
      <c r="BF27" s="42">
        <v>78265.936666666705</v>
      </c>
      <c r="BG27" s="42">
        <v>78265.936666666705</v>
      </c>
      <c r="BH27" s="42">
        <v>78265.936666666705</v>
      </c>
      <c r="BI27" s="9"/>
      <c r="BJ27" s="43"/>
      <c r="BK27" s="43"/>
      <c r="BL27" s="43"/>
      <c r="BM27" s="37"/>
      <c r="BN27" s="20"/>
      <c r="BO27" s="9"/>
      <c r="BP27" s="20"/>
      <c r="BQ27" s="9"/>
      <c r="BR27" s="20"/>
      <c r="BS27" s="9"/>
      <c r="BT27" s="20"/>
      <c r="BU27" s="9"/>
    </row>
    <row r="28" spans="1:74" ht="12.75" customHeight="1">
      <c r="B28" s="9" t="s">
        <v>103</v>
      </c>
      <c r="E28" s="41" t="s">
        <v>95</v>
      </c>
      <c r="F28" s="41" t="s">
        <v>104</v>
      </c>
      <c r="G28" s="42">
        <v>454899.29336186999</v>
      </c>
      <c r="H28" s="42">
        <v>450562.09404929</v>
      </c>
      <c r="I28" s="42">
        <v>501623.74896791001</v>
      </c>
      <c r="J28" s="42">
        <v>451395.71384638001</v>
      </c>
      <c r="K28" s="42">
        <v>444741.5025832</v>
      </c>
      <c r="L28" s="42">
        <v>513383.72774876002</v>
      </c>
      <c r="M28" s="42">
        <v>434833.01855993998</v>
      </c>
      <c r="N28" s="42">
        <v>424526.33663923002</v>
      </c>
      <c r="O28" s="42">
        <v>514265.50283687998</v>
      </c>
      <c r="P28" s="42">
        <v>435782.54969880998</v>
      </c>
      <c r="Q28" s="42">
        <v>422611.83449436002</v>
      </c>
      <c r="R28" s="42">
        <v>441153.29840824002</v>
      </c>
      <c r="S28" s="24">
        <v>5489778.6211948702</v>
      </c>
      <c r="T28" s="37"/>
      <c r="U28" s="42">
        <v>385958.45164083998</v>
      </c>
      <c r="V28" s="42">
        <v>322655.07626260002</v>
      </c>
      <c r="W28" s="42">
        <v>350476.88084077003</v>
      </c>
      <c r="X28" s="42">
        <v>293927.88155911001</v>
      </c>
      <c r="Y28" s="42">
        <v>257219.56634888001</v>
      </c>
      <c r="Z28" s="42">
        <v>284535.82824781002</v>
      </c>
      <c r="AA28" s="42">
        <v>193983.63901996001</v>
      </c>
      <c r="AB28" s="42">
        <v>181906.75856036</v>
      </c>
      <c r="AC28" s="42">
        <v>209849.40543956001</v>
      </c>
      <c r="AD28" s="42">
        <v>177181.4495551</v>
      </c>
      <c r="AE28" s="42">
        <v>169573.90630974999</v>
      </c>
      <c r="AF28" s="42">
        <v>166976.42731011001</v>
      </c>
      <c r="AG28" s="24">
        <v>2994245.2710948498</v>
      </c>
      <c r="AH28" s="37"/>
      <c r="AI28" s="42">
        <v>221536.92351423</v>
      </c>
      <c r="AJ28" s="42">
        <v>383465.75251808</v>
      </c>
      <c r="AK28" s="42">
        <v>548969.12022196001</v>
      </c>
      <c r="AL28" s="42">
        <v>337734.65367251</v>
      </c>
      <c r="AM28" s="42">
        <v>438642.96718020999</v>
      </c>
      <c r="AN28" s="42">
        <v>470949.43462196999</v>
      </c>
      <c r="AO28" s="42">
        <v>396106.60066154</v>
      </c>
      <c r="AP28" s="42">
        <v>411674.01223648002</v>
      </c>
      <c r="AQ28" s="42">
        <v>472400.69858353998</v>
      </c>
      <c r="AR28" s="42">
        <v>464146.78751926002</v>
      </c>
      <c r="AS28" s="42">
        <v>390148.47642975999</v>
      </c>
      <c r="AT28" s="42">
        <v>533956.39636536001</v>
      </c>
      <c r="AU28" s="24">
        <v>5069731.8235249007</v>
      </c>
      <c r="AV28" s="37"/>
      <c r="AW28" s="42">
        <v>387220.30038769229</v>
      </c>
      <c r="AX28" s="42">
        <v>390288.1443076923</v>
      </c>
      <c r="AY28" s="42">
        <v>472618.97026461543</v>
      </c>
      <c r="AZ28" s="42">
        <v>364728.52239000006</v>
      </c>
      <c r="BA28" s="42">
        <v>374433.48698000005</v>
      </c>
      <c r="BB28" s="42">
        <v>449171.31283000001</v>
      </c>
      <c r="BC28" s="42">
        <v>365481.69546769233</v>
      </c>
      <c r="BD28" s="42">
        <v>363751.38951769233</v>
      </c>
      <c r="BE28" s="42">
        <v>434927.31696461537</v>
      </c>
      <c r="BF28" s="42">
        <v>354250.0632776923</v>
      </c>
      <c r="BG28" s="42">
        <v>348953.60494769231</v>
      </c>
      <c r="BH28" s="42">
        <v>414184.07240461541</v>
      </c>
      <c r="BI28" s="24">
        <v>4720008.8797400007</v>
      </c>
      <c r="BJ28" s="43">
        <v>-0.45457813917400891</v>
      </c>
      <c r="BK28" s="43">
        <v>0.6931584972232907</v>
      </c>
      <c r="BL28" s="43">
        <v>-6.8982533190827325E-2</v>
      </c>
      <c r="BM28" s="37"/>
      <c r="BN28" s="20">
        <v>-1.9731373358492071E-16</v>
      </c>
      <c r="BO28" s="24">
        <v>4720008.8797399998</v>
      </c>
      <c r="BP28" s="20">
        <v>0</v>
      </c>
      <c r="BQ28" s="24">
        <v>4720008.8797399998</v>
      </c>
      <c r="BR28" s="20">
        <v>0</v>
      </c>
      <c r="BS28" s="24">
        <v>4720008.8797399998</v>
      </c>
      <c r="BT28" s="20">
        <v>0</v>
      </c>
      <c r="BU28" s="24">
        <v>4720008.8797399998</v>
      </c>
    </row>
    <row r="29" spans="1:74" ht="12.75" customHeight="1">
      <c r="B29" s="9" t="s">
        <v>105</v>
      </c>
      <c r="E29" s="41" t="s">
        <v>77</v>
      </c>
      <c r="F29" s="41" t="s">
        <v>106</v>
      </c>
      <c r="G29" s="42">
        <v>-0.16516441851854299</v>
      </c>
      <c r="H29" s="42">
        <v>-1.5473980456590699E-2</v>
      </c>
      <c r="I29" s="42">
        <v>1.0273769497871401E-2</v>
      </c>
      <c r="J29" s="42">
        <v>4.8606414347886996E-3</v>
      </c>
      <c r="K29" s="42">
        <v>5.09316008538008E-3</v>
      </c>
      <c r="L29" s="42">
        <v>-1.46996006369591E-2</v>
      </c>
      <c r="M29" s="42">
        <v>5.8345301076769803E-3</v>
      </c>
      <c r="N29" s="42">
        <v>-6.4526600763201696E-3</v>
      </c>
      <c r="O29" s="42">
        <v>-1.3745179399848E-2</v>
      </c>
      <c r="P29" s="42">
        <v>2.1710405126214001E-3</v>
      </c>
      <c r="Q29" s="42">
        <v>7.7136699110269503E-3</v>
      </c>
      <c r="R29" s="42">
        <v>-5.7970602065324801E-3</v>
      </c>
      <c r="S29" s="24">
        <v>-0.18538608774542795</v>
      </c>
      <c r="T29" s="37"/>
      <c r="U29" s="42">
        <v>-1.9963680766522902E-2</v>
      </c>
      <c r="V29" s="42">
        <v>9.7150206565856899E-3</v>
      </c>
      <c r="W29" s="42">
        <v>9.2741698026657104E-3</v>
      </c>
      <c r="X29" s="42">
        <v>-3.0124180018901801E-2</v>
      </c>
      <c r="Y29" s="42">
        <v>-4.1950196027755703E-3</v>
      </c>
      <c r="Z29" s="42">
        <v>-9.0423282235860807E-3</v>
      </c>
      <c r="AA29" s="42">
        <v>-4.9454206600785299E-3</v>
      </c>
      <c r="AB29" s="42">
        <v>-2.09869910031557E-3</v>
      </c>
      <c r="AC29" s="42">
        <v>-3.2888899557292503E-2</v>
      </c>
      <c r="AD29" s="42">
        <v>-4.0124319493770599E-3</v>
      </c>
      <c r="AE29" s="42">
        <v>1.9486396573483899E-2</v>
      </c>
      <c r="AF29" s="42">
        <v>-1.2265102006495001E-2</v>
      </c>
      <c r="AG29" s="24">
        <v>-8.1060174852609718E-2</v>
      </c>
      <c r="AH29" s="37"/>
      <c r="AI29" s="42">
        <v>8.0954702571034397E-3</v>
      </c>
      <c r="AJ29" s="42">
        <v>1.51479793712497E-2</v>
      </c>
      <c r="AK29" s="42">
        <v>-2.3418999277055302E-2</v>
      </c>
      <c r="AL29" s="42">
        <v>3.0908202752471001E-3</v>
      </c>
      <c r="AM29" s="42">
        <v>6.9197993725538297E-3</v>
      </c>
      <c r="AN29" s="42">
        <v>1.1506861075758899E-2</v>
      </c>
      <c r="AO29" s="42">
        <v>1.33564583957195E-2</v>
      </c>
      <c r="AP29" s="42">
        <v>-1.7258999869227401E-3</v>
      </c>
      <c r="AQ29" s="42">
        <v>3.1624591909348999E-2</v>
      </c>
      <c r="AR29" s="42">
        <v>2.6417360641062301E-2</v>
      </c>
      <c r="AS29" s="42">
        <v>3.54283023625612E-3</v>
      </c>
      <c r="AT29" s="42">
        <v>-2.1620412357151501E-2</v>
      </c>
      <c r="AU29" s="24">
        <v>7.2936859913170365E-2</v>
      </c>
      <c r="AV29" s="37"/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24">
        <v>0</v>
      </c>
      <c r="BJ29" s="43">
        <v>-0.56274941750795504</v>
      </c>
      <c r="BK29" s="43">
        <v>-1.8997866097105043</v>
      </c>
      <c r="BL29" s="43">
        <v>-1</v>
      </c>
      <c r="BM29" s="37"/>
      <c r="BN29" s="20">
        <v>0</v>
      </c>
      <c r="BO29" s="24">
        <v>0</v>
      </c>
      <c r="BP29" s="20">
        <v>0</v>
      </c>
      <c r="BQ29" s="24">
        <v>0</v>
      </c>
      <c r="BR29" s="20">
        <v>0</v>
      </c>
      <c r="BS29" s="24">
        <v>0</v>
      </c>
      <c r="BT29" s="20">
        <v>0</v>
      </c>
      <c r="BU29" s="24">
        <v>0</v>
      </c>
    </row>
    <row r="30" spans="1:74" ht="19.5" customHeight="1">
      <c r="B30" s="45" t="s">
        <v>107</v>
      </c>
      <c r="E30" s="57"/>
      <c r="F30" s="57"/>
      <c r="G30" s="48">
        <v>940541.34017552156</v>
      </c>
      <c r="H30" s="48">
        <v>417305.02896524954</v>
      </c>
      <c r="I30" s="48">
        <v>579567.63481606951</v>
      </c>
      <c r="J30" s="48">
        <v>679307.12540612149</v>
      </c>
      <c r="K30" s="48">
        <v>726132.36957450013</v>
      </c>
      <c r="L30" s="48">
        <v>639658.82550773933</v>
      </c>
      <c r="M30" s="48">
        <v>262035.4473460601</v>
      </c>
      <c r="N30" s="48">
        <v>681168.62137794995</v>
      </c>
      <c r="O30" s="48">
        <v>849968.80532820057</v>
      </c>
      <c r="P30" s="48">
        <v>1030100.6201845504</v>
      </c>
      <c r="Q30" s="48">
        <v>208543.6758807099</v>
      </c>
      <c r="R30" s="48">
        <v>-174532.78190547012</v>
      </c>
      <c r="S30" s="48">
        <v>6839796.712657202</v>
      </c>
      <c r="T30" s="37"/>
      <c r="U30" s="48">
        <v>1013660.0430941395</v>
      </c>
      <c r="V30" s="48">
        <v>593123.19388090074</v>
      </c>
      <c r="W30" s="48">
        <v>-92394.597660709987</v>
      </c>
      <c r="X30" s="48">
        <v>212328.66996335</v>
      </c>
      <c r="Y30" s="48">
        <v>371878.88379369042</v>
      </c>
      <c r="Z30" s="48">
        <v>-478111.58952707821</v>
      </c>
      <c r="AA30" s="48">
        <v>341488.8778966894</v>
      </c>
      <c r="AB30" s="48">
        <v>486672.42075250088</v>
      </c>
      <c r="AC30" s="48">
        <v>-220092.96717297955</v>
      </c>
      <c r="AD30" s="48">
        <v>143796.92366163805</v>
      </c>
      <c r="AE30" s="48">
        <v>272575.35617005662</v>
      </c>
      <c r="AF30" s="48">
        <v>1119452.914808278</v>
      </c>
      <c r="AG30" s="48">
        <v>3764378.129660476</v>
      </c>
      <c r="AH30" s="37"/>
      <c r="AI30" s="48">
        <v>625157.87076045037</v>
      </c>
      <c r="AJ30" s="48">
        <v>276300.01267024939</v>
      </c>
      <c r="AK30" s="48">
        <v>1069143.9035131608</v>
      </c>
      <c r="AL30" s="48">
        <v>628095.42380962009</v>
      </c>
      <c r="AM30" s="48">
        <v>1256408.5267562794</v>
      </c>
      <c r="AN30" s="48">
        <v>1020220.7755311509</v>
      </c>
      <c r="AO30" s="48">
        <v>732620.67939517833</v>
      </c>
      <c r="AP30" s="48">
        <v>979150.24609209003</v>
      </c>
      <c r="AQ30" s="48">
        <v>830285.54764835199</v>
      </c>
      <c r="AR30" s="48">
        <v>298402.47588384058</v>
      </c>
      <c r="AS30" s="48">
        <v>134918.4015710603</v>
      </c>
      <c r="AT30" s="48">
        <v>1518825.9172681177</v>
      </c>
      <c r="AU30" s="48">
        <v>9369529.7808995508</v>
      </c>
      <c r="AV30" s="37"/>
      <c r="AW30" s="47">
        <v>579822.05178557441</v>
      </c>
      <c r="AX30" s="48">
        <v>556278.00796457438</v>
      </c>
      <c r="AY30" s="48">
        <v>636735.40266165137</v>
      </c>
      <c r="AZ30" s="48">
        <v>539472.57098376681</v>
      </c>
      <c r="BA30" s="48">
        <v>598109.27146976674</v>
      </c>
      <c r="BB30" s="48">
        <v>596735.41043076664</v>
      </c>
      <c r="BC30" s="48">
        <v>661526.03259410779</v>
      </c>
      <c r="BD30" s="48">
        <v>623052.65714877448</v>
      </c>
      <c r="BE30" s="48">
        <v>714019.69454085128</v>
      </c>
      <c r="BF30" s="48">
        <v>725816.88590097439</v>
      </c>
      <c r="BG30" s="48">
        <v>637171.42646997445</v>
      </c>
      <c r="BH30" s="48">
        <v>766372.75788505131</v>
      </c>
      <c r="BI30" s="48">
        <v>7635112.1698358329</v>
      </c>
      <c r="BJ30" s="43">
        <v>-0.44963596320130289</v>
      </c>
      <c r="BK30" s="43">
        <v>1.4889980385006183</v>
      </c>
      <c r="BL30" s="43">
        <v>-0.18511255651264921</v>
      </c>
      <c r="BM30" s="37"/>
      <c r="BN30" s="20">
        <v>-6.7731705213915472E-2</v>
      </c>
      <c r="BO30" s="48">
        <v>7117973.0030733338</v>
      </c>
      <c r="BP30" s="20">
        <v>1.6256382720666668E-2</v>
      </c>
      <c r="BQ30" s="48">
        <v>7233685.4964066669</v>
      </c>
      <c r="BR30" s="20">
        <v>3.4306575367416998E-2</v>
      </c>
      <c r="BS30" s="48">
        <v>7481848.4730733335</v>
      </c>
      <c r="BT30" s="20">
        <v>0</v>
      </c>
      <c r="BU30" s="48">
        <v>7481848.4730733335</v>
      </c>
    </row>
    <row r="31" spans="1:74" ht="19.5" customHeight="1">
      <c r="B31" s="58" t="s">
        <v>108</v>
      </c>
      <c r="E31" s="59"/>
      <c r="F31" s="59"/>
      <c r="G31" s="60">
        <v>364243.38070216868</v>
      </c>
      <c r="H31" s="60">
        <v>797089.48916771088</v>
      </c>
      <c r="I31" s="60">
        <v>1845724.0008931695</v>
      </c>
      <c r="J31" s="60">
        <v>-90278.824662241735</v>
      </c>
      <c r="K31" s="60">
        <v>534862.92579935968</v>
      </c>
      <c r="L31" s="60">
        <v>763737.01944100042</v>
      </c>
      <c r="M31" s="60">
        <v>380475.93482583994</v>
      </c>
      <c r="N31" s="60">
        <v>-113282.70706991001</v>
      </c>
      <c r="O31" s="60">
        <v>1559152.9512298396</v>
      </c>
      <c r="P31" s="60">
        <v>635046.38045106141</v>
      </c>
      <c r="Q31" s="60">
        <v>1175522.27420948</v>
      </c>
      <c r="R31" s="60">
        <v>1454856.6100094698</v>
      </c>
      <c r="S31" s="60">
        <v>9307149.4349969476</v>
      </c>
      <c r="T31" s="37"/>
      <c r="U31" s="60">
        <v>954305.62178940047</v>
      </c>
      <c r="V31" s="60">
        <v>966518.41096042935</v>
      </c>
      <c r="W31" s="60">
        <v>1877019.3547811406</v>
      </c>
      <c r="X31" s="60">
        <v>756195.3637012695</v>
      </c>
      <c r="Y31" s="60">
        <v>701632.44341273862</v>
      </c>
      <c r="Z31" s="60">
        <v>2306649.8142359378</v>
      </c>
      <c r="AA31" s="60">
        <v>413669.27127909003</v>
      </c>
      <c r="AB31" s="60">
        <v>-536363.81107083033</v>
      </c>
      <c r="AC31" s="60">
        <v>2424840.4181311596</v>
      </c>
      <c r="AD31" s="60">
        <v>915236.79228370218</v>
      </c>
      <c r="AE31" s="60">
        <v>790793.82058000262</v>
      </c>
      <c r="AF31" s="60">
        <v>-1304179.4839821579</v>
      </c>
      <c r="AG31" s="60">
        <v>10266318.016101882</v>
      </c>
      <c r="AH31" s="37"/>
      <c r="AI31" s="60">
        <v>398435.81493167928</v>
      </c>
      <c r="AJ31" s="60">
        <v>1172092.583937411</v>
      </c>
      <c r="AK31" s="60">
        <v>640001.47535391967</v>
      </c>
      <c r="AL31" s="60">
        <v>779986.05076123914</v>
      </c>
      <c r="AM31" s="60">
        <v>184433.08465794963</v>
      </c>
      <c r="AN31" s="60">
        <v>842564.69087865017</v>
      </c>
      <c r="AO31" s="60">
        <v>-495710.29171563918</v>
      </c>
      <c r="AP31" s="60">
        <v>-801304.06481527968</v>
      </c>
      <c r="AQ31" s="60">
        <v>839341.33612149779</v>
      </c>
      <c r="AR31" s="60">
        <v>710285.44802011969</v>
      </c>
      <c r="AS31" s="60">
        <v>712150.35050704959</v>
      </c>
      <c r="AT31" s="60">
        <v>-676110.74397052755</v>
      </c>
      <c r="AU31" s="60">
        <v>4306165.7346680705</v>
      </c>
      <c r="AV31" s="37"/>
      <c r="AW31" s="61">
        <v>98806.699456127244</v>
      </c>
      <c r="AX31" s="60">
        <v>1115799.4493616279</v>
      </c>
      <c r="AY31" s="60">
        <v>522784.73071994539</v>
      </c>
      <c r="AZ31" s="60">
        <v>973317.45070385584</v>
      </c>
      <c r="BA31" s="60">
        <v>1611432.6479370515</v>
      </c>
      <c r="BB31" s="60">
        <v>1421504.2836000668</v>
      </c>
      <c r="BC31" s="60">
        <v>102722.45569594088</v>
      </c>
      <c r="BD31" s="60">
        <v>-91456.448751001386</v>
      </c>
      <c r="BE31" s="60">
        <v>835691.46908275457</v>
      </c>
      <c r="BF31" s="60">
        <v>791892.44207440864</v>
      </c>
      <c r="BG31" s="60">
        <v>485746.32180055161</v>
      </c>
      <c r="BH31" s="60">
        <v>-527339.62058348896</v>
      </c>
      <c r="BI31" s="60">
        <v>7340901.8810978401</v>
      </c>
      <c r="BJ31" s="43">
        <v>0.1030571806979103</v>
      </c>
      <c r="BK31" s="43">
        <v>-0.58055402843412784</v>
      </c>
      <c r="BL31" s="43">
        <v>0.70474206833186237</v>
      </c>
      <c r="BM31" s="37"/>
      <c r="BN31" s="20">
        <v>0.10633476739018989</v>
      </c>
      <c r="BO31" s="60">
        <v>8121494.9750585863</v>
      </c>
      <c r="BP31" s="20">
        <v>0.14153355323772446</v>
      </c>
      <c r="BQ31" s="60">
        <v>9270959.0164809525</v>
      </c>
      <c r="BR31" s="20">
        <v>0.1318435646948164</v>
      </c>
      <c r="BS31" s="60">
        <v>10493275.30135335</v>
      </c>
      <c r="BT31" s="20">
        <v>0.11581535696461225</v>
      </c>
      <c r="BU31" s="60">
        <v>11708557.726107538</v>
      </c>
    </row>
    <row r="32" spans="1:74" ht="19.5" customHeight="1">
      <c r="B32" s="9" t="s">
        <v>109</v>
      </c>
      <c r="E32" s="41" t="s">
        <v>95</v>
      </c>
      <c r="F32" s="41" t="s">
        <v>109</v>
      </c>
      <c r="G32" s="42">
        <v>235875.45088250999</v>
      </c>
      <c r="H32" s="42">
        <v>235321.30597245999</v>
      </c>
      <c r="I32" s="42">
        <v>328474.64495007001</v>
      </c>
      <c r="J32" s="42">
        <v>54663.542174779999</v>
      </c>
      <c r="K32" s="42">
        <v>135599.79959785999</v>
      </c>
      <c r="L32" s="42">
        <v>267173.27925487002</v>
      </c>
      <c r="M32" s="42">
        <v>244622.06210688001</v>
      </c>
      <c r="N32" s="42">
        <v>-189942.12297224</v>
      </c>
      <c r="O32" s="42">
        <v>448731.18091833999</v>
      </c>
      <c r="P32" s="42">
        <v>-66191.589902339998</v>
      </c>
      <c r="Q32" s="42">
        <v>293653.50310613099</v>
      </c>
      <c r="R32" s="42">
        <v>382380.06643695</v>
      </c>
      <c r="S32" s="24">
        <v>2370361.1225262708</v>
      </c>
      <c r="T32" s="37"/>
      <c r="U32" s="42">
        <v>175574.98204864</v>
      </c>
      <c r="V32" s="42">
        <v>177183.28569230001</v>
      </c>
      <c r="W32" s="42">
        <v>237353.02235662</v>
      </c>
      <c r="X32" s="42">
        <v>538704.32144295995</v>
      </c>
      <c r="Y32" s="42">
        <v>241272.96268415</v>
      </c>
      <c r="Z32" s="42">
        <v>561119.63977820997</v>
      </c>
      <c r="AA32" s="42">
        <v>176577.43431116</v>
      </c>
      <c r="AB32" s="42">
        <v>13823.168355559999</v>
      </c>
      <c r="AC32" s="42">
        <v>-234196.3288135</v>
      </c>
      <c r="AD32" s="42">
        <v>333053.15905061999</v>
      </c>
      <c r="AE32" s="42">
        <v>323920.86176711001</v>
      </c>
      <c r="AF32" s="42">
        <v>-374395.43083114998</v>
      </c>
      <c r="AG32" s="24">
        <v>2169991.0778426798</v>
      </c>
      <c r="AH32" s="37"/>
      <c r="AI32" s="42">
        <v>256499.46276175999</v>
      </c>
      <c r="AJ32" s="42">
        <v>213257.52231427</v>
      </c>
      <c r="AK32" s="42">
        <v>-353897.43761548999</v>
      </c>
      <c r="AL32" s="42">
        <v>139279.46409856001</v>
      </c>
      <c r="AM32" s="42">
        <v>131564.77923543</v>
      </c>
      <c r="AN32" s="42">
        <v>170506.91557732999</v>
      </c>
      <c r="AO32" s="42">
        <v>-170034.43060384999</v>
      </c>
      <c r="AP32" s="42">
        <v>-67883.157130980006</v>
      </c>
      <c r="AQ32" s="42">
        <v>137068.62022958999</v>
      </c>
      <c r="AR32" s="42">
        <v>119911.97845980999</v>
      </c>
      <c r="AS32" s="42">
        <v>279107.63959650998</v>
      </c>
      <c r="AT32" s="42">
        <v>29816.63576288</v>
      </c>
      <c r="AU32" s="24">
        <v>885197.99268582009</v>
      </c>
      <c r="AV32" s="37"/>
      <c r="AW32" s="42">
        <v>170344.5048966826</v>
      </c>
      <c r="AX32" s="42">
        <v>252109.31414895999</v>
      </c>
      <c r="AY32" s="42">
        <v>331188.84497926373</v>
      </c>
      <c r="AZ32" s="42">
        <v>122152.87795101349</v>
      </c>
      <c r="BA32" s="42">
        <v>224498.5304300852</v>
      </c>
      <c r="BB32" s="42">
        <v>334755.59343748068</v>
      </c>
      <c r="BC32" s="42">
        <v>107336.8923676502</v>
      </c>
      <c r="BD32" s="42">
        <v>55124.180931893898</v>
      </c>
      <c r="BE32" s="42">
        <v>391629.11116280401</v>
      </c>
      <c r="BF32" s="42">
        <v>290312.1836839309</v>
      </c>
      <c r="BG32" s="42">
        <v>203350.63017220408</v>
      </c>
      <c r="BH32" s="42">
        <v>42989.395174411897</v>
      </c>
      <c r="BI32" s="24">
        <v>2525792.059336381</v>
      </c>
      <c r="BJ32" s="43">
        <v>-8.4531442394752784E-2</v>
      </c>
      <c r="BK32" s="43">
        <v>-0.59207298051849633</v>
      </c>
      <c r="BL32" s="43">
        <v>1.853363970779869</v>
      </c>
      <c r="BM32" s="37"/>
      <c r="BN32" s="20">
        <v>0</v>
      </c>
      <c r="BO32" s="24">
        <v>2525792.059336381</v>
      </c>
      <c r="BP32" s="20">
        <v>0</v>
      </c>
      <c r="BQ32" s="24">
        <v>2525792.059336381</v>
      </c>
      <c r="BR32" s="20">
        <v>0</v>
      </c>
      <c r="BS32" s="24">
        <v>2525792.059336381</v>
      </c>
      <c r="BT32" s="20">
        <v>0</v>
      </c>
      <c r="BU32" s="24">
        <v>2525792.059336381</v>
      </c>
    </row>
    <row r="33" spans="1:74" ht="19.5" customHeight="1">
      <c r="B33" s="45" t="s">
        <v>110</v>
      </c>
      <c r="E33" s="57"/>
      <c r="F33" s="57"/>
      <c r="G33" s="48">
        <v>128367.92981965869</v>
      </c>
      <c r="H33" s="48">
        <v>561768.18319525092</v>
      </c>
      <c r="I33" s="48">
        <v>1517249.3559430996</v>
      </c>
      <c r="J33" s="48">
        <v>-144942.36683702172</v>
      </c>
      <c r="K33" s="48">
        <v>399263.12620149972</v>
      </c>
      <c r="L33" s="48">
        <v>496563.7401861304</v>
      </c>
      <c r="M33" s="48">
        <v>135853.87271895993</v>
      </c>
      <c r="N33" s="48">
        <v>76659.415902329987</v>
      </c>
      <c r="O33" s="48">
        <v>1110421.7703114995</v>
      </c>
      <c r="P33" s="48">
        <v>701237.97035340138</v>
      </c>
      <c r="Q33" s="48">
        <v>881868.77110334905</v>
      </c>
      <c r="R33" s="48">
        <v>1072476.5435725199</v>
      </c>
      <c r="S33" s="48">
        <v>6936788.3124706764</v>
      </c>
      <c r="T33" s="37"/>
      <c r="U33" s="48">
        <v>778730.63974076044</v>
      </c>
      <c r="V33" s="48">
        <v>789335.1252681294</v>
      </c>
      <c r="W33" s="48">
        <v>1639666.3324245205</v>
      </c>
      <c r="X33" s="48">
        <v>217491.04225830955</v>
      </c>
      <c r="Y33" s="48">
        <v>460359.48072858865</v>
      </c>
      <c r="Z33" s="48">
        <v>1745530.1744577279</v>
      </c>
      <c r="AA33" s="48">
        <v>237091.83696793002</v>
      </c>
      <c r="AB33" s="48">
        <v>-550186.97942639038</v>
      </c>
      <c r="AC33" s="48">
        <v>2659036.7469446594</v>
      </c>
      <c r="AD33" s="48">
        <v>582183.63323308225</v>
      </c>
      <c r="AE33" s="48">
        <v>466872.95881289261</v>
      </c>
      <c r="AF33" s="48">
        <v>-929784.05315100797</v>
      </c>
      <c r="AG33" s="48">
        <v>8096326.9382592021</v>
      </c>
      <c r="AH33" s="37"/>
      <c r="AI33" s="48">
        <v>141936.35216991929</v>
      </c>
      <c r="AJ33" s="48">
        <v>958835.06162314094</v>
      </c>
      <c r="AK33" s="48">
        <v>993898.91296940972</v>
      </c>
      <c r="AL33" s="48">
        <v>640706.5866626791</v>
      </c>
      <c r="AM33" s="48">
        <v>52868.305422519625</v>
      </c>
      <c r="AN33" s="48">
        <v>672057.77530132025</v>
      </c>
      <c r="AO33" s="48">
        <v>-325675.86111178919</v>
      </c>
      <c r="AP33" s="48">
        <v>-733420.90768429963</v>
      </c>
      <c r="AQ33" s="48">
        <v>702272.71589190781</v>
      </c>
      <c r="AR33" s="48">
        <v>590373.46956030966</v>
      </c>
      <c r="AS33" s="48">
        <v>433042.71091053961</v>
      </c>
      <c r="AT33" s="48">
        <v>-705927.37973340752</v>
      </c>
      <c r="AU33" s="48">
        <v>3420967.7419822505</v>
      </c>
      <c r="AV33" s="37"/>
      <c r="AW33" s="47">
        <v>-71537.805440555356</v>
      </c>
      <c r="AX33" s="48">
        <v>863690.13521266798</v>
      </c>
      <c r="AY33" s="48">
        <v>191595.88574068167</v>
      </c>
      <c r="AZ33" s="48">
        <v>851164.57275284233</v>
      </c>
      <c r="BA33" s="48">
        <v>1386934.1175069662</v>
      </c>
      <c r="BB33" s="48">
        <v>1086748.690162586</v>
      </c>
      <c r="BC33" s="48">
        <v>-4614.4366717093217</v>
      </c>
      <c r="BD33" s="48">
        <v>-146580.62968289529</v>
      </c>
      <c r="BE33" s="48">
        <v>444062.35791995056</v>
      </c>
      <c r="BF33" s="48">
        <v>501580.25839047774</v>
      </c>
      <c r="BG33" s="48">
        <v>282395.6916283475</v>
      </c>
      <c r="BH33" s="48">
        <v>-570329.0157579009</v>
      </c>
      <c r="BI33" s="48">
        <v>4815109.8217614591</v>
      </c>
      <c r="BJ33" s="43">
        <v>0.16715785080308046</v>
      </c>
      <c r="BK33" s="43">
        <v>-0.5774666996441975</v>
      </c>
      <c r="BL33" s="43">
        <v>0.40752856645511221</v>
      </c>
      <c r="BM33" s="37"/>
      <c r="BN33" s="20">
        <v>0.16211324826547577</v>
      </c>
      <c r="BO33" s="48">
        <v>5595702.9157222053</v>
      </c>
      <c r="BP33" s="20">
        <v>0.20541906150748737</v>
      </c>
      <c r="BQ33" s="48">
        <v>6745166.9571445715</v>
      </c>
      <c r="BR33" s="20">
        <v>0.18121364417491609</v>
      </c>
      <c r="BS33" s="48">
        <v>7967483.2420169692</v>
      </c>
      <c r="BT33" s="20">
        <v>0.15253027685647677</v>
      </c>
      <c r="BU33" s="48">
        <v>9182765.6667711567</v>
      </c>
    </row>
    <row r="34" spans="1:74" ht="19.5" customHeight="1">
      <c r="B34" s="9" t="s">
        <v>104</v>
      </c>
      <c r="E34" s="41" t="s">
        <v>95</v>
      </c>
      <c r="F34" s="41" t="s">
        <v>104</v>
      </c>
      <c r="G34" s="42">
        <v>454899.29336186999</v>
      </c>
      <c r="H34" s="42">
        <v>450562.09404929</v>
      </c>
      <c r="I34" s="42">
        <v>501623.74896791001</v>
      </c>
      <c r="J34" s="42">
        <v>451395.71384638001</v>
      </c>
      <c r="K34" s="42">
        <v>444741.5025832</v>
      </c>
      <c r="L34" s="42">
        <v>513383.72774876002</v>
      </c>
      <c r="M34" s="42">
        <v>434833.01855993998</v>
      </c>
      <c r="N34" s="42">
        <v>424526.33663923002</v>
      </c>
      <c r="O34" s="42">
        <v>514265.50283687998</v>
      </c>
      <c r="P34" s="42">
        <v>435782.54969880998</v>
      </c>
      <c r="Q34" s="42">
        <v>422611.83449436002</v>
      </c>
      <c r="R34" s="42">
        <v>441153.29840824002</v>
      </c>
      <c r="S34" s="24">
        <v>5489778.6211948702</v>
      </c>
      <c r="T34" s="37"/>
      <c r="U34" s="42">
        <v>385958.45164083998</v>
      </c>
      <c r="V34" s="42">
        <v>322655.07626260002</v>
      </c>
      <c r="W34" s="42">
        <v>350476.88084077003</v>
      </c>
      <c r="X34" s="42">
        <v>293927.88155911001</v>
      </c>
      <c r="Y34" s="42">
        <v>257219.56634888001</v>
      </c>
      <c r="Z34" s="42">
        <v>284535.82824781002</v>
      </c>
      <c r="AA34" s="42">
        <v>193983.63901996001</v>
      </c>
      <c r="AB34" s="42">
        <v>181906.75856036</v>
      </c>
      <c r="AC34" s="42">
        <v>209849.40543956001</v>
      </c>
      <c r="AD34" s="42">
        <v>177181.4495551</v>
      </c>
      <c r="AE34" s="42">
        <v>169573.90630974999</v>
      </c>
      <c r="AF34" s="42">
        <v>166976.42731011001</v>
      </c>
      <c r="AG34" s="24">
        <v>2994245.2710948498</v>
      </c>
      <c r="AH34" s="37"/>
      <c r="AI34" s="42">
        <v>221536.92351423</v>
      </c>
      <c r="AJ34" s="42">
        <v>383465.75251808</v>
      </c>
      <c r="AK34" s="42">
        <v>548969.12022196001</v>
      </c>
      <c r="AL34" s="42">
        <v>337734.65367251</v>
      </c>
      <c r="AM34" s="42">
        <v>438642.96718020999</v>
      </c>
      <c r="AN34" s="42">
        <v>470949.43462196999</v>
      </c>
      <c r="AO34" s="42">
        <v>396106.60066154</v>
      </c>
      <c r="AP34" s="42">
        <v>411674.01223648002</v>
      </c>
      <c r="AQ34" s="42">
        <v>472400.69858353998</v>
      </c>
      <c r="AR34" s="42">
        <v>464146.78751926002</v>
      </c>
      <c r="AS34" s="42">
        <v>390148.47642975999</v>
      </c>
      <c r="AT34" s="42">
        <v>533956.39636536001</v>
      </c>
      <c r="AU34" s="24">
        <v>5069731.8235249007</v>
      </c>
      <c r="AV34" s="37"/>
      <c r="AW34" s="42">
        <v>387220.30038769229</v>
      </c>
      <c r="AX34" s="42">
        <v>390288.1443076923</v>
      </c>
      <c r="AY34" s="42">
        <v>472618.97026461543</v>
      </c>
      <c r="AZ34" s="42">
        <v>364728.52239000006</v>
      </c>
      <c r="BA34" s="42">
        <v>374433.48698000005</v>
      </c>
      <c r="BB34" s="42">
        <v>449171.31283000001</v>
      </c>
      <c r="BC34" s="42">
        <v>365481.69546769233</v>
      </c>
      <c r="BD34" s="42">
        <v>363751.38951769233</v>
      </c>
      <c r="BE34" s="42">
        <v>434927.31696461537</v>
      </c>
      <c r="BF34" s="42">
        <v>354250.0632776923</v>
      </c>
      <c r="BG34" s="42">
        <v>348953.60494769231</v>
      </c>
      <c r="BH34" s="42">
        <v>414184.07240461541</v>
      </c>
      <c r="BI34" s="24">
        <v>4720008.8797400007</v>
      </c>
      <c r="BJ34" s="43">
        <v>-0.45457813917400891</v>
      </c>
      <c r="BK34" s="43">
        <v>0.6931584972232907</v>
      </c>
      <c r="BL34" s="43">
        <v>-6.8982533190827325E-2</v>
      </c>
      <c r="BM34" s="37"/>
      <c r="BN34" s="20">
        <v>-1.9731373358492071E-16</v>
      </c>
      <c r="BO34" s="24">
        <v>4720008.8797399998</v>
      </c>
      <c r="BP34" s="20">
        <v>0</v>
      </c>
      <c r="BQ34" s="24">
        <v>4720008.8797399998</v>
      </c>
      <c r="BR34" s="20">
        <v>0</v>
      </c>
      <c r="BS34" s="24">
        <v>4720008.8797399998</v>
      </c>
      <c r="BT34" s="20">
        <v>0</v>
      </c>
      <c r="BU34" s="24">
        <v>4720008.8797399998</v>
      </c>
    </row>
    <row r="35" spans="1:74" ht="12.75" customHeight="1">
      <c r="B35" s="9" t="s">
        <v>109</v>
      </c>
      <c r="E35" s="41" t="s">
        <v>95</v>
      </c>
      <c r="F35" s="41" t="s">
        <v>109</v>
      </c>
      <c r="G35" s="42">
        <v>235875.45088250999</v>
      </c>
      <c r="H35" s="42">
        <v>235321.30597245999</v>
      </c>
      <c r="I35" s="42">
        <v>328474.64495007001</v>
      </c>
      <c r="J35" s="42">
        <v>54663.542174779999</v>
      </c>
      <c r="K35" s="42">
        <v>135599.79959785999</v>
      </c>
      <c r="L35" s="42">
        <v>267173.27925487002</v>
      </c>
      <c r="M35" s="42">
        <v>244622.06210688001</v>
      </c>
      <c r="N35" s="42">
        <v>-189942.12297224</v>
      </c>
      <c r="O35" s="42">
        <v>448731.18091833999</v>
      </c>
      <c r="P35" s="42">
        <v>-66191.589902339998</v>
      </c>
      <c r="Q35" s="42">
        <v>293653.50310613099</v>
      </c>
      <c r="R35" s="42">
        <v>382380.06643695</v>
      </c>
      <c r="S35" s="24">
        <v>2370361.1225262708</v>
      </c>
      <c r="T35" s="37"/>
      <c r="U35" s="42">
        <v>175574.98204864</v>
      </c>
      <c r="V35" s="42">
        <v>177183.28569230001</v>
      </c>
      <c r="W35" s="42">
        <v>237353.02235662</v>
      </c>
      <c r="X35" s="42">
        <v>538704.32144295995</v>
      </c>
      <c r="Y35" s="42">
        <v>241272.96268415</v>
      </c>
      <c r="Z35" s="42">
        <v>561119.63977820997</v>
      </c>
      <c r="AA35" s="42">
        <v>176577.43431116</v>
      </c>
      <c r="AB35" s="42">
        <v>13823.168355559999</v>
      </c>
      <c r="AC35" s="42">
        <v>-234196.3288135</v>
      </c>
      <c r="AD35" s="42">
        <v>333053.15905061999</v>
      </c>
      <c r="AE35" s="42">
        <v>323920.86176711001</v>
      </c>
      <c r="AF35" s="42">
        <v>-374395.43083114998</v>
      </c>
      <c r="AG35" s="24">
        <v>2169991.0778426798</v>
      </c>
      <c r="AH35" s="37"/>
      <c r="AI35" s="42">
        <v>256499.46276175999</v>
      </c>
      <c r="AJ35" s="42">
        <v>213257.52231427</v>
      </c>
      <c r="AK35" s="42">
        <v>-353897.43761548999</v>
      </c>
      <c r="AL35" s="42">
        <v>139279.46409856001</v>
      </c>
      <c r="AM35" s="42">
        <v>131564.77923543</v>
      </c>
      <c r="AN35" s="42">
        <v>170506.91557732999</v>
      </c>
      <c r="AO35" s="42">
        <v>-170034.43060384999</v>
      </c>
      <c r="AP35" s="42">
        <v>-67883.157130980006</v>
      </c>
      <c r="AQ35" s="42">
        <v>137068.62022958999</v>
      </c>
      <c r="AR35" s="42">
        <v>119911.97845980999</v>
      </c>
      <c r="AS35" s="42">
        <v>279107.63959650998</v>
      </c>
      <c r="AT35" s="42">
        <v>29816.63576288</v>
      </c>
      <c r="AU35" s="24">
        <v>885197.99268582009</v>
      </c>
      <c r="AV35" s="37"/>
      <c r="AW35" s="42">
        <v>170344.5048966826</v>
      </c>
      <c r="AX35" s="42">
        <v>252109.31414895999</v>
      </c>
      <c r="AY35" s="42">
        <v>331188.84497926373</v>
      </c>
      <c r="AZ35" s="42">
        <v>122152.87795101349</v>
      </c>
      <c r="BA35" s="42">
        <v>224498.5304300852</v>
      </c>
      <c r="BB35" s="42">
        <v>334755.59343748068</v>
      </c>
      <c r="BC35" s="42">
        <v>107336.8923676502</v>
      </c>
      <c r="BD35" s="42">
        <v>55124.180931893898</v>
      </c>
      <c r="BE35" s="42">
        <v>391629.11116280401</v>
      </c>
      <c r="BF35" s="42">
        <v>290312.1836839309</v>
      </c>
      <c r="BG35" s="42">
        <v>203350.63017220408</v>
      </c>
      <c r="BH35" s="42">
        <v>42989.395174411897</v>
      </c>
      <c r="BI35" s="24">
        <v>2525792.059336381</v>
      </c>
      <c r="BJ35" s="43">
        <v>-8.4531442394752784E-2</v>
      </c>
      <c r="BK35" s="43">
        <v>-0.59207298051849633</v>
      </c>
      <c r="BL35" s="43">
        <v>1.853363970779869</v>
      </c>
      <c r="BM35" s="37"/>
      <c r="BN35" s="20">
        <v>0</v>
      </c>
      <c r="BO35" s="24">
        <v>2525792.059336381</v>
      </c>
      <c r="BP35" s="20">
        <v>0</v>
      </c>
      <c r="BQ35" s="24">
        <v>2525792.059336381</v>
      </c>
      <c r="BR35" s="20">
        <v>0</v>
      </c>
      <c r="BS35" s="24">
        <v>2525792.059336381</v>
      </c>
      <c r="BT35" s="20">
        <v>0</v>
      </c>
      <c r="BU35" s="24">
        <v>2525792.059336381</v>
      </c>
    </row>
    <row r="36" spans="1:74" ht="12.75" customHeight="1">
      <c r="B36" s="9" t="s">
        <v>111</v>
      </c>
      <c r="E36" s="41" t="s">
        <v>95</v>
      </c>
      <c r="F36" s="41" t="s">
        <v>101</v>
      </c>
      <c r="G36" s="42">
        <v>426911.42954339</v>
      </c>
      <c r="H36" s="42">
        <v>-165254.15465278999</v>
      </c>
      <c r="I36" s="42">
        <v>102674.46308708</v>
      </c>
      <c r="J36" s="42">
        <v>207581.01035533001</v>
      </c>
      <c r="K36" s="42">
        <v>319296.65011182002</v>
      </c>
      <c r="L36" s="42">
        <v>-34972.259309599998</v>
      </c>
      <c r="M36" s="42">
        <v>-478767.16581109999</v>
      </c>
      <c r="N36" s="42">
        <v>100762.47608659</v>
      </c>
      <c r="O36" s="42">
        <v>456490.78415055998</v>
      </c>
      <c r="P36" s="42">
        <v>634989.48680535005</v>
      </c>
      <c r="Q36" s="42">
        <v>-409618.6940276</v>
      </c>
      <c r="R36" s="42">
        <v>-142192.59984549999</v>
      </c>
      <c r="S36" s="24">
        <v>1017901.4264935299</v>
      </c>
      <c r="T36" s="37"/>
      <c r="U36" s="42">
        <v>535752.28682647995</v>
      </c>
      <c r="V36" s="42">
        <v>-123528.63477217</v>
      </c>
      <c r="W36" s="42">
        <v>669685.06300504005</v>
      </c>
      <c r="X36" s="42">
        <v>-300928.55930774001</v>
      </c>
      <c r="Y36" s="42">
        <v>-5368.8785684799795</v>
      </c>
      <c r="Z36" s="42">
        <v>239715.64069936</v>
      </c>
      <c r="AA36" s="42">
        <v>99373.59381346</v>
      </c>
      <c r="AB36" s="42">
        <v>267277.82677026</v>
      </c>
      <c r="AC36" s="42">
        <v>-114741.05942114</v>
      </c>
      <c r="AD36" s="42">
        <v>-95061.659883979999</v>
      </c>
      <c r="AE36" s="42">
        <v>113765.31430966999</v>
      </c>
      <c r="AF36" s="42">
        <v>1474363.95959666</v>
      </c>
      <c r="AG36" s="24">
        <v>2760304.89306742</v>
      </c>
      <c r="AH36" s="37"/>
      <c r="AI36" s="42">
        <v>582895.68752855004</v>
      </c>
      <c r="AJ36" s="42">
        <v>300465.67831286002</v>
      </c>
      <c r="AK36" s="42">
        <v>434713.62179618003</v>
      </c>
      <c r="AL36" s="42">
        <v>296256.67995240999</v>
      </c>
      <c r="AM36" s="42">
        <v>766911.88789486</v>
      </c>
      <c r="AN36" s="42">
        <v>446482.27722007001</v>
      </c>
      <c r="AO36" s="42">
        <v>74605.709609810001</v>
      </c>
      <c r="AP36" s="42">
        <v>521157.74511938001</v>
      </c>
      <c r="AQ36" s="42">
        <v>213283.62937643001</v>
      </c>
      <c r="AR36" s="42">
        <v>-252548.82952155001</v>
      </c>
      <c r="AS36" s="42">
        <v>-306470.43571916001</v>
      </c>
      <c r="AT36" s="42">
        <v>682996.24637191999</v>
      </c>
      <c r="AU36" s="24">
        <v>3760749.8979417598</v>
      </c>
      <c r="AV36" s="37"/>
      <c r="AW36" s="42">
        <v>160082.5</v>
      </c>
      <c r="AX36" s="42">
        <v>135083.5</v>
      </c>
      <c r="AY36" s="42">
        <v>135083.5</v>
      </c>
      <c r="AZ36" s="42">
        <v>160082.5</v>
      </c>
      <c r="BA36" s="42">
        <v>210083.5</v>
      </c>
      <c r="BB36" s="42">
        <v>135083.5</v>
      </c>
      <c r="BC36" s="42">
        <v>185082.5</v>
      </c>
      <c r="BD36" s="42">
        <v>135083.5</v>
      </c>
      <c r="BE36" s="42">
        <v>135082.5</v>
      </c>
      <c r="BF36" s="42">
        <v>235082.5</v>
      </c>
      <c r="BG36" s="42">
        <v>151733.5</v>
      </c>
      <c r="BH36" s="42">
        <v>195082.5</v>
      </c>
      <c r="BI36" s="24">
        <v>1972646</v>
      </c>
      <c r="BJ36" s="43">
        <v>1.7117605116009387</v>
      </c>
      <c r="BK36" s="43">
        <v>0.36244003602173963</v>
      </c>
      <c r="BL36" s="43">
        <v>-0.47546472019327324</v>
      </c>
      <c r="BM36" s="37"/>
      <c r="BN36" s="20">
        <v>-7.6038224800597895E-2</v>
      </c>
      <c r="BO36" s="24">
        <v>1822649.4999999998</v>
      </c>
      <c r="BP36" s="20">
        <v>0</v>
      </c>
      <c r="BQ36" s="24">
        <v>1822649.4999999998</v>
      </c>
      <c r="BR36" s="20">
        <v>0</v>
      </c>
      <c r="BS36" s="24">
        <v>1822649.4999999998</v>
      </c>
      <c r="BT36" s="20">
        <v>0</v>
      </c>
      <c r="BU36" s="24">
        <v>1822649.4999999998</v>
      </c>
    </row>
    <row r="37" spans="1:74" ht="12.75" customHeight="1">
      <c r="B37" s="9" t="s">
        <v>112</v>
      </c>
      <c r="G37" s="24">
        <v>167731.92984493999</v>
      </c>
      <c r="H37" s="24">
        <v>169527.2030796</v>
      </c>
      <c r="I37" s="24">
        <v>168509.35555422999</v>
      </c>
      <c r="J37" s="24">
        <v>161466.12511734001</v>
      </c>
      <c r="K37" s="24">
        <v>167930.87210722998</v>
      </c>
      <c r="L37" s="24">
        <v>168794.06507033002</v>
      </c>
      <c r="M37" s="24">
        <v>164498.96367195001</v>
      </c>
      <c r="N37" s="24">
        <v>163426.23731827998</v>
      </c>
      <c r="O37" s="24">
        <v>166203.56198838001</v>
      </c>
      <c r="P37" s="24">
        <v>159677.14932949998</v>
      </c>
      <c r="Q37" s="24">
        <v>155558.77206446</v>
      </c>
      <c r="R37" s="24">
        <v>173954.25640010001</v>
      </c>
      <c r="S37" s="24">
        <v>1987278.4915463398</v>
      </c>
      <c r="T37" s="37"/>
      <c r="U37" s="24">
        <v>167893.40415845002</v>
      </c>
      <c r="V37" s="24">
        <v>145189.53708106</v>
      </c>
      <c r="W37" s="24">
        <v>142381.74455797</v>
      </c>
      <c r="X37" s="24">
        <v>141516.74499147001</v>
      </c>
      <c r="Y37" s="24">
        <v>125229.80402492</v>
      </c>
      <c r="Z37" s="24">
        <v>137638.85377102002</v>
      </c>
      <c r="AA37" s="24">
        <v>136131.21928912</v>
      </c>
      <c r="AB37" s="24">
        <v>135588.81581813999</v>
      </c>
      <c r="AC37" s="24">
        <v>128865.35483422001</v>
      </c>
      <c r="AD37" s="24">
        <v>122603.09884633</v>
      </c>
      <c r="AE37" s="24">
        <v>120870.84329046</v>
      </c>
      <c r="AF37" s="24">
        <v>116504.26173848001</v>
      </c>
      <c r="AG37" s="24">
        <v>1620413.6824016403</v>
      </c>
      <c r="AH37" s="37"/>
      <c r="AI37" s="24">
        <v>153990.75114286999</v>
      </c>
      <c r="AJ37" s="24">
        <v>155823.28942334</v>
      </c>
      <c r="AK37" s="24">
        <v>152091.94108148001</v>
      </c>
      <c r="AL37" s="24">
        <v>152617.38579428001</v>
      </c>
      <c r="AM37" s="24">
        <v>152361.40109398001</v>
      </c>
      <c r="AN37" s="24">
        <v>147929.05769519001</v>
      </c>
      <c r="AO37" s="24">
        <v>145033.77697265</v>
      </c>
      <c r="AP37" s="24">
        <v>146808.88807772001</v>
      </c>
      <c r="AQ37" s="24">
        <v>140642.17402656001</v>
      </c>
      <c r="AR37" s="24">
        <v>143303.50587965001</v>
      </c>
      <c r="AS37" s="24">
        <v>102667.48842575999</v>
      </c>
      <c r="AT37" s="24">
        <v>134656.54243057</v>
      </c>
      <c r="AU37" s="24">
        <v>1727926.2020440502</v>
      </c>
      <c r="AV37" s="37"/>
      <c r="AW37" s="42">
        <v>144105.96088745672</v>
      </c>
      <c r="AX37" s="24">
        <v>142582.10310743673</v>
      </c>
      <c r="AY37" s="24">
        <v>139780.34679461672</v>
      </c>
      <c r="AZ37" s="24">
        <v>142838.54422317669</v>
      </c>
      <c r="BA37" s="24">
        <v>139347.17222317672</v>
      </c>
      <c r="BB37" s="24">
        <v>134368.89481035672</v>
      </c>
      <c r="BC37" s="24">
        <v>135511.45688513998</v>
      </c>
      <c r="BD37" s="24">
        <v>134972.3207518867</v>
      </c>
      <c r="BE37" s="24">
        <v>132167.5752390667</v>
      </c>
      <c r="BF37" s="24">
        <v>131124.96488525669</v>
      </c>
      <c r="BG37" s="24">
        <v>130812.36777841669</v>
      </c>
      <c r="BH37" s="24">
        <v>129414.1736655967</v>
      </c>
      <c r="BI37" s="24">
        <v>1637025.8812515836</v>
      </c>
      <c r="BJ37" s="43">
        <v>-0.18460664205107705</v>
      </c>
      <c r="BK37" s="43">
        <v>6.6348810066244254E-2</v>
      </c>
      <c r="BL37" s="43">
        <v>-5.2606598988392039E-2</v>
      </c>
      <c r="BM37" s="37"/>
      <c r="BN37" s="20">
        <v>2.0210597745267956E-4</v>
      </c>
      <c r="BO37" s="24">
        <v>1637356.7339674293</v>
      </c>
      <c r="BP37" s="20">
        <v>2.0562923230921709E-4</v>
      </c>
      <c r="BQ37" s="24">
        <v>1637693.4223756513</v>
      </c>
      <c r="BR37" s="20">
        <v>2.0921681442069627E-4</v>
      </c>
      <c r="BS37" s="24">
        <v>1638036.0553764785</v>
      </c>
      <c r="BT37" s="20">
        <v>2.3744318182700327E-4</v>
      </c>
      <c r="BU37" s="24">
        <v>1638424.9958694144</v>
      </c>
    </row>
    <row r="38" spans="1:74" ht="10.5" hidden="1" customHeight="1">
      <c r="B38" s="9"/>
      <c r="E38" s="41" t="s">
        <v>95</v>
      </c>
      <c r="F38" s="41" t="s">
        <v>102</v>
      </c>
      <c r="G38" s="42">
        <v>58209.42952587</v>
      </c>
      <c r="H38" s="42">
        <v>58278.011046330001</v>
      </c>
      <c r="I38" s="42">
        <v>58562.825249709997</v>
      </c>
      <c r="J38" s="42">
        <v>58589.947626740002</v>
      </c>
      <c r="K38" s="42">
        <v>58502.806769839997</v>
      </c>
      <c r="L38" s="42">
        <v>58283.575897759998</v>
      </c>
      <c r="M38" s="42">
        <v>58216.633416750003</v>
      </c>
      <c r="N38" s="42">
        <v>57828.831154</v>
      </c>
      <c r="O38" s="42">
        <v>57063.184782539996</v>
      </c>
      <c r="P38" s="42">
        <v>56673.132809379997</v>
      </c>
      <c r="Q38" s="42">
        <v>56290.063217100003</v>
      </c>
      <c r="R38" s="42">
        <v>56008.488162070003</v>
      </c>
      <c r="T38" s="37"/>
      <c r="U38" s="42">
        <v>52756.28949232</v>
      </c>
      <c r="V38" s="42">
        <v>52413.06335841</v>
      </c>
      <c r="W38" s="42">
        <v>51635.53117953</v>
      </c>
      <c r="X38" s="42">
        <v>51586.769525299998</v>
      </c>
      <c r="Y38" s="42">
        <v>52194.111602539997</v>
      </c>
      <c r="Z38" s="42">
        <v>52263.670352710003</v>
      </c>
      <c r="AA38" s="42">
        <v>51985.616460229998</v>
      </c>
      <c r="AB38" s="42">
        <v>52178.279232159999</v>
      </c>
      <c r="AC38" s="42">
        <v>52249.867457380002</v>
      </c>
      <c r="AD38" s="42">
        <v>44641.44173387</v>
      </c>
      <c r="AE38" s="42">
        <v>42779.179901839998</v>
      </c>
      <c r="AF38" s="42">
        <v>40208.230651880003</v>
      </c>
      <c r="AH38" s="37"/>
      <c r="AI38" s="42">
        <v>81437.69083259</v>
      </c>
      <c r="AJ38" s="42">
        <v>82124.800266299993</v>
      </c>
      <c r="AK38" s="42">
        <v>82107.766517609998</v>
      </c>
      <c r="AL38" s="42">
        <v>82824.823054220004</v>
      </c>
      <c r="AM38" s="42">
        <v>82891.123692940004</v>
      </c>
      <c r="AN38" s="42">
        <v>82498.3432703</v>
      </c>
      <c r="AO38" s="42">
        <v>81695.205944150002</v>
      </c>
      <c r="AP38" s="42">
        <v>82143.834586059995</v>
      </c>
      <c r="AQ38" s="42">
        <v>82136.814742019997</v>
      </c>
      <c r="AR38" s="42">
        <v>81485.822564899994</v>
      </c>
      <c r="AS38" s="42">
        <v>44228.713616690002</v>
      </c>
      <c r="AT38" s="42">
        <v>76681.370069679993</v>
      </c>
      <c r="AU38" s="9"/>
      <c r="AV38" s="37"/>
      <c r="AW38" s="42">
        <v>78265.936666666705</v>
      </c>
      <c r="AX38" s="42">
        <v>78265.936666666705</v>
      </c>
      <c r="AY38" s="42">
        <v>78265.936666666705</v>
      </c>
      <c r="AZ38" s="42">
        <v>78265.936666666705</v>
      </c>
      <c r="BA38" s="42">
        <v>78265.936666666705</v>
      </c>
      <c r="BB38" s="42">
        <v>78265.936666666705</v>
      </c>
      <c r="BC38" s="42">
        <v>78264.789999999994</v>
      </c>
      <c r="BD38" s="42">
        <v>78265.936666666705</v>
      </c>
      <c r="BE38" s="42">
        <v>78265.936666666705</v>
      </c>
      <c r="BF38" s="42">
        <v>78265.936666666705</v>
      </c>
      <c r="BG38" s="42">
        <v>78265.936666666705</v>
      </c>
      <c r="BH38" s="42">
        <v>78265.936666666705</v>
      </c>
      <c r="BI38" s="9"/>
      <c r="BJ38" s="43">
        <v>0</v>
      </c>
      <c r="BK38" s="43">
        <v>0</v>
      </c>
      <c r="BL38" s="43">
        <v>0</v>
      </c>
      <c r="BM38" s="37"/>
      <c r="BN38" s="20">
        <v>0</v>
      </c>
      <c r="BO38" s="9"/>
      <c r="BP38" s="20">
        <v>0</v>
      </c>
      <c r="BQ38" s="9"/>
      <c r="BR38" s="20">
        <v>0</v>
      </c>
      <c r="BS38" s="9"/>
      <c r="BT38" s="20">
        <v>0</v>
      </c>
      <c r="BU38" s="9"/>
    </row>
    <row r="39" spans="1:74" ht="10.5" hidden="1" customHeight="1">
      <c r="B39" s="9"/>
      <c r="E39" s="41" t="s">
        <v>77</v>
      </c>
      <c r="F39" s="41" t="s">
        <v>113</v>
      </c>
      <c r="G39" s="42">
        <v>7613.0866570400003</v>
      </c>
      <c r="H39" s="42">
        <v>7590.5535955200003</v>
      </c>
      <c r="I39" s="42">
        <v>7590.38566128</v>
      </c>
      <c r="J39" s="42">
        <v>4819.73689732</v>
      </c>
      <c r="K39" s="42">
        <v>4852.4246678400004</v>
      </c>
      <c r="L39" s="42">
        <v>4796.04547224</v>
      </c>
      <c r="M39" s="42">
        <v>4823.59597278</v>
      </c>
      <c r="N39" s="42">
        <v>5380.5716967999997</v>
      </c>
      <c r="O39" s="42">
        <v>4278.2841040000003</v>
      </c>
      <c r="P39" s="42">
        <v>4739.8</v>
      </c>
      <c r="Q39" s="42">
        <v>4739.8</v>
      </c>
      <c r="R39" s="42">
        <v>4739.8</v>
      </c>
      <c r="T39" s="37"/>
      <c r="U39" s="42">
        <v>4739.8</v>
      </c>
      <c r="V39" s="42">
        <v>4739.8</v>
      </c>
      <c r="W39" s="42">
        <v>4739.8</v>
      </c>
      <c r="X39" s="42">
        <v>4739.62</v>
      </c>
      <c r="Y39" s="42">
        <v>-17666.68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H39" s="37"/>
      <c r="AI39" s="42">
        <v>0</v>
      </c>
      <c r="AJ39" s="42">
        <v>658.13815980000004</v>
      </c>
      <c r="AK39" s="42">
        <v>0</v>
      </c>
      <c r="AL39" s="42">
        <v>0</v>
      </c>
      <c r="AM39" s="42">
        <v>0</v>
      </c>
      <c r="AN39" s="42"/>
      <c r="AO39" s="42"/>
      <c r="AP39" s="42"/>
      <c r="AQ39" s="42"/>
      <c r="AR39" s="42"/>
      <c r="AS39" s="42"/>
      <c r="AT39" s="42"/>
      <c r="AU39" s="9"/>
      <c r="AV39" s="37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9"/>
      <c r="BJ39" s="43">
        <v>0</v>
      </c>
      <c r="BK39" s="43">
        <v>0</v>
      </c>
      <c r="BL39" s="43">
        <v>0</v>
      </c>
      <c r="BM39" s="37"/>
      <c r="BN39" s="20">
        <v>0</v>
      </c>
      <c r="BO39" s="9"/>
      <c r="BP39" s="20">
        <v>0</v>
      </c>
      <c r="BQ39" s="9"/>
      <c r="BR39" s="20">
        <v>0</v>
      </c>
      <c r="BS39" s="9"/>
      <c r="BT39" s="20">
        <v>0</v>
      </c>
      <c r="BU39" s="9"/>
    </row>
    <row r="40" spans="1:74" ht="10.5" hidden="1" customHeight="1">
      <c r="B40" s="9"/>
      <c r="E40" s="41" t="s">
        <v>85</v>
      </c>
      <c r="F40" s="41" t="s">
        <v>113</v>
      </c>
      <c r="G40" s="42">
        <v>15327.411321170001</v>
      </c>
      <c r="H40" s="42">
        <v>16440.272681440001</v>
      </c>
      <c r="I40" s="42">
        <v>-942.66459033999899</v>
      </c>
      <c r="J40" s="42">
        <v>6661.2666070200003</v>
      </c>
      <c r="K40" s="42">
        <v>22972.299267940001</v>
      </c>
      <c r="L40" s="42">
        <v>10195.38828277</v>
      </c>
      <c r="M40" s="42">
        <v>10190.74769229</v>
      </c>
      <c r="N40" s="42">
        <v>10203.97783607</v>
      </c>
      <c r="O40" s="42">
        <v>10042.825739559999</v>
      </c>
      <c r="P40" s="42">
        <v>8428.5020879299991</v>
      </c>
      <c r="Q40" s="42">
        <v>7457.9670178899996</v>
      </c>
      <c r="R40" s="42">
        <v>7361.93172839</v>
      </c>
      <c r="T40" s="37"/>
      <c r="U40" s="42">
        <v>6690.1700277199998</v>
      </c>
      <c r="V40" s="42">
        <v>6108.4921283800004</v>
      </c>
      <c r="W40" s="42">
        <v>5378.5020748200004</v>
      </c>
      <c r="X40" s="42">
        <v>5375.4273644300001</v>
      </c>
      <c r="Y40" s="42">
        <v>5416.1411413599999</v>
      </c>
      <c r="Z40" s="42">
        <v>5387.9273360400002</v>
      </c>
      <c r="AA40" s="42">
        <v>5333.7476623499997</v>
      </c>
      <c r="AB40" s="42">
        <v>3674.7795934999999</v>
      </c>
      <c r="AC40" s="42">
        <v>3625.2172169199998</v>
      </c>
      <c r="AD40" s="42">
        <v>3601.9847075399998</v>
      </c>
      <c r="AE40" s="42">
        <v>3635.83342717</v>
      </c>
      <c r="AF40" s="42">
        <v>3526.5737443399998</v>
      </c>
      <c r="AH40" s="37"/>
      <c r="AI40" s="42">
        <v>2508.9274340299999</v>
      </c>
      <c r="AJ40" s="42">
        <v>2473.0151790300001</v>
      </c>
      <c r="AK40" s="42">
        <v>2559.55799815</v>
      </c>
      <c r="AL40" s="42">
        <v>2056.55021609</v>
      </c>
      <c r="AM40" s="42">
        <v>1984.64139353</v>
      </c>
      <c r="AN40" s="42">
        <v>1678.1190315399999</v>
      </c>
      <c r="AO40" s="42">
        <v>1687.3075467399999</v>
      </c>
      <c r="AP40" s="42">
        <v>2683.4914838999998</v>
      </c>
      <c r="AQ40" s="42">
        <v>2213.4282855000001</v>
      </c>
      <c r="AR40" s="42">
        <v>2123.2850586999998</v>
      </c>
      <c r="AS40" s="42">
        <v>2045.91471112</v>
      </c>
      <c r="AT40" s="42">
        <v>2005.7332845599999</v>
      </c>
      <c r="AU40" s="9"/>
      <c r="AV40" s="37"/>
      <c r="AW40" s="42">
        <v>2144.9923481199999</v>
      </c>
      <c r="AX40" s="42">
        <v>1625.0744681000001</v>
      </c>
      <c r="AY40" s="42">
        <v>1625.0744681000001</v>
      </c>
      <c r="AZ40" s="42">
        <v>1625.0744681000001</v>
      </c>
      <c r="BA40" s="42">
        <v>1625.0744681000001</v>
      </c>
      <c r="BB40" s="42">
        <v>1625.0744681000001</v>
      </c>
      <c r="BC40" s="42">
        <v>1625.0785681</v>
      </c>
      <c r="BD40" s="42">
        <v>1625.0785681</v>
      </c>
      <c r="BE40" s="42">
        <v>1625.0785681</v>
      </c>
      <c r="BF40" s="42">
        <v>1625.0753681199999</v>
      </c>
      <c r="BG40" s="42">
        <v>1428.1448656099999</v>
      </c>
      <c r="BH40" s="42">
        <v>1428.1448656099999</v>
      </c>
      <c r="BI40" s="9"/>
      <c r="BJ40" s="43">
        <v>0</v>
      </c>
      <c r="BK40" s="43">
        <v>0</v>
      </c>
      <c r="BL40" s="43">
        <v>0</v>
      </c>
      <c r="BM40" s="37"/>
      <c r="BN40" s="20">
        <v>0</v>
      </c>
      <c r="BO40" s="9"/>
      <c r="BP40" s="20">
        <v>0</v>
      </c>
      <c r="BQ40" s="9"/>
      <c r="BR40" s="20">
        <v>0</v>
      </c>
      <c r="BS40" s="9"/>
      <c r="BT40" s="20">
        <v>0</v>
      </c>
      <c r="BU40" s="9"/>
    </row>
    <row r="41" spans="1:74" ht="10.5" hidden="1" customHeight="1">
      <c r="B41" s="9"/>
      <c r="E41" s="41" t="s">
        <v>88</v>
      </c>
      <c r="F41" s="41" t="s">
        <v>113</v>
      </c>
      <c r="G41" s="42">
        <v>61597.002340860003</v>
      </c>
      <c r="H41" s="42">
        <v>62233.08575631</v>
      </c>
      <c r="I41" s="42">
        <v>78896.569233579998</v>
      </c>
      <c r="J41" s="42">
        <v>67316.693986259997</v>
      </c>
      <c r="K41" s="42">
        <v>57648.851401610002</v>
      </c>
      <c r="L41" s="42">
        <v>71231.335417559996</v>
      </c>
      <c r="M41" s="42">
        <v>68884.036590129996</v>
      </c>
      <c r="N41" s="42">
        <v>67098.336631409999</v>
      </c>
      <c r="O41" s="42">
        <v>72138.787362279996</v>
      </c>
      <c r="P41" s="42">
        <v>67493.294432189999</v>
      </c>
      <c r="Q41" s="42">
        <v>65144.061829470003</v>
      </c>
      <c r="R41" s="42">
        <v>82974.096509640003</v>
      </c>
      <c r="T41" s="37"/>
      <c r="U41" s="42">
        <v>80837.004638409999</v>
      </c>
      <c r="V41" s="42">
        <v>59669.511594269999</v>
      </c>
      <c r="W41" s="42">
        <v>58516.181303619996</v>
      </c>
      <c r="X41" s="42">
        <v>57906.958101739998</v>
      </c>
      <c r="Y41" s="42">
        <v>62893.231281020002</v>
      </c>
      <c r="Z41" s="42">
        <v>57935.216082270003</v>
      </c>
      <c r="AA41" s="42">
        <v>56801.695166539997</v>
      </c>
      <c r="AB41" s="42">
        <v>57526.216992479996</v>
      </c>
      <c r="AC41" s="42">
        <v>52583.530159920003</v>
      </c>
      <c r="AD41" s="42">
        <v>53919.50240492</v>
      </c>
      <c r="AE41" s="42">
        <v>54478.839961450001</v>
      </c>
      <c r="AF41" s="42">
        <v>56093.897342260003</v>
      </c>
      <c r="AH41" s="37"/>
      <c r="AI41" s="42">
        <v>53368.672876249999</v>
      </c>
      <c r="AJ41" s="42">
        <v>54134.045818209997</v>
      </c>
      <c r="AK41" s="42">
        <v>51724.246565720001</v>
      </c>
      <c r="AL41" s="42">
        <v>52390.042523969998</v>
      </c>
      <c r="AM41" s="42">
        <v>52263.756007509997</v>
      </c>
      <c r="AN41" s="42">
        <v>49209.24539335</v>
      </c>
      <c r="AO41" s="42">
        <v>47107.913481759999</v>
      </c>
      <c r="AP41" s="42">
        <v>47198.922007759997</v>
      </c>
      <c r="AQ41" s="42">
        <v>41377.220999040001</v>
      </c>
      <c r="AR41" s="42">
        <v>44836.918256049998</v>
      </c>
      <c r="AS41" s="42">
        <v>41070.850097950002</v>
      </c>
      <c r="AT41" s="42">
        <v>40660.369076329996</v>
      </c>
      <c r="AU41" s="9"/>
      <c r="AV41" s="37"/>
      <c r="AW41" s="42">
        <v>46889.831872670002</v>
      </c>
      <c r="AX41" s="42">
        <v>46719.171972670003</v>
      </c>
      <c r="AY41" s="42">
        <v>44157.885659849999</v>
      </c>
      <c r="AZ41" s="42">
        <v>45621.043088409999</v>
      </c>
      <c r="BA41" s="42">
        <v>42455.231088410001</v>
      </c>
      <c r="BB41" s="42">
        <v>37905.213675589999</v>
      </c>
      <c r="BC41" s="42">
        <v>38745.378317039998</v>
      </c>
      <c r="BD41" s="42">
        <v>38706.665517119996</v>
      </c>
      <c r="BE41" s="42">
        <v>35980.9100043</v>
      </c>
      <c r="BF41" s="42">
        <v>34832.652850470004</v>
      </c>
      <c r="BG41" s="42">
        <v>34799.776246139998</v>
      </c>
      <c r="BH41" s="42">
        <v>33520.412133320002</v>
      </c>
      <c r="BI41" s="9"/>
      <c r="BJ41" s="43">
        <v>0</v>
      </c>
      <c r="BK41" s="43">
        <v>0</v>
      </c>
      <c r="BL41" s="43">
        <v>0</v>
      </c>
      <c r="BM41" s="37"/>
      <c r="BN41" s="20">
        <v>0</v>
      </c>
      <c r="BO41" s="9"/>
      <c r="BP41" s="20">
        <v>0</v>
      </c>
      <c r="BQ41" s="9"/>
      <c r="BR41" s="20">
        <v>0</v>
      </c>
      <c r="BS41" s="9"/>
      <c r="BT41" s="20">
        <v>0</v>
      </c>
      <c r="BU41" s="9"/>
    </row>
    <row r="42" spans="1:74" ht="10.5" hidden="1" customHeight="1">
      <c r="B42" s="9"/>
      <c r="E42" s="41" t="s">
        <v>90</v>
      </c>
      <c r="F42" s="41" t="s">
        <v>113</v>
      </c>
      <c r="G42" s="42">
        <v>24985</v>
      </c>
      <c r="H42" s="42">
        <v>24985.279999999999</v>
      </c>
      <c r="I42" s="42">
        <v>24402.240000000002</v>
      </c>
      <c r="J42" s="42">
        <v>24078.48</v>
      </c>
      <c r="K42" s="42">
        <v>23954.49</v>
      </c>
      <c r="L42" s="42">
        <v>24287.72</v>
      </c>
      <c r="M42" s="42">
        <v>22383.95</v>
      </c>
      <c r="N42" s="42">
        <v>22914.52</v>
      </c>
      <c r="O42" s="42">
        <v>22680.48</v>
      </c>
      <c r="P42" s="42">
        <v>22342.42</v>
      </c>
      <c r="Q42" s="42">
        <v>21926.880000000001</v>
      </c>
      <c r="R42" s="42">
        <v>22869.94</v>
      </c>
      <c r="T42" s="37"/>
      <c r="U42" s="42">
        <v>22870.14</v>
      </c>
      <c r="V42" s="42">
        <v>22258.67</v>
      </c>
      <c r="W42" s="42">
        <v>22111.73</v>
      </c>
      <c r="X42" s="42">
        <v>21907.97</v>
      </c>
      <c r="Y42" s="42">
        <v>22393</v>
      </c>
      <c r="Z42" s="42">
        <v>22052.04</v>
      </c>
      <c r="AA42" s="42">
        <v>22010.16</v>
      </c>
      <c r="AB42" s="42">
        <v>22209.54</v>
      </c>
      <c r="AC42" s="42">
        <v>20406.740000000002</v>
      </c>
      <c r="AD42" s="42">
        <v>20440.169999999998</v>
      </c>
      <c r="AE42" s="42">
        <v>19976.990000000002</v>
      </c>
      <c r="AF42" s="42">
        <v>16675.560000000001</v>
      </c>
      <c r="AH42" s="37"/>
      <c r="AI42" s="42">
        <v>16675.46</v>
      </c>
      <c r="AJ42" s="42">
        <v>16433.29</v>
      </c>
      <c r="AK42" s="42">
        <v>15700.37</v>
      </c>
      <c r="AL42" s="42">
        <v>15345.97</v>
      </c>
      <c r="AM42" s="42">
        <v>15221.88</v>
      </c>
      <c r="AN42" s="42">
        <v>14543.35</v>
      </c>
      <c r="AO42" s="42">
        <v>14543.35</v>
      </c>
      <c r="AP42" s="42">
        <v>14782.64</v>
      </c>
      <c r="AQ42" s="42">
        <v>14914.71</v>
      </c>
      <c r="AR42" s="42">
        <v>14857.48</v>
      </c>
      <c r="AS42" s="42">
        <v>15322.01</v>
      </c>
      <c r="AT42" s="42">
        <v>15309.07</v>
      </c>
      <c r="AU42" s="9"/>
      <c r="AV42" s="37"/>
      <c r="AW42" s="42">
        <v>16805.2</v>
      </c>
      <c r="AX42" s="42">
        <v>15971.92</v>
      </c>
      <c r="AY42" s="42">
        <v>15731.45</v>
      </c>
      <c r="AZ42" s="42">
        <v>17326.490000000002</v>
      </c>
      <c r="BA42" s="42">
        <v>17000.93</v>
      </c>
      <c r="BB42" s="42">
        <v>16572.669999999998</v>
      </c>
      <c r="BC42" s="42">
        <v>16876.21</v>
      </c>
      <c r="BD42" s="42">
        <v>16374.64</v>
      </c>
      <c r="BE42" s="42">
        <v>16295.65</v>
      </c>
      <c r="BF42" s="42">
        <v>16401.3</v>
      </c>
      <c r="BG42" s="42">
        <v>16318.51</v>
      </c>
      <c r="BH42" s="42">
        <v>16199.68</v>
      </c>
      <c r="BI42" s="9"/>
      <c r="BJ42" s="43">
        <v>0</v>
      </c>
      <c r="BK42" s="43">
        <v>0</v>
      </c>
      <c r="BL42" s="43">
        <v>0</v>
      </c>
      <c r="BM42" s="37"/>
      <c r="BN42" s="20">
        <v>0</v>
      </c>
      <c r="BO42" s="9"/>
      <c r="BP42" s="20">
        <v>0</v>
      </c>
      <c r="BQ42" s="9"/>
      <c r="BR42" s="20">
        <v>0</v>
      </c>
      <c r="BS42" s="9"/>
      <c r="BT42" s="20">
        <v>0</v>
      </c>
      <c r="BU42" s="9"/>
    </row>
    <row r="43" spans="1:74" ht="19.5" customHeight="1">
      <c r="B43" s="45" t="s">
        <v>114</v>
      </c>
      <c r="E43" s="57"/>
      <c r="F43" s="57"/>
      <c r="G43" s="48">
        <v>1285418.1036327099</v>
      </c>
      <c r="H43" s="48">
        <v>690156.44844855997</v>
      </c>
      <c r="I43" s="48">
        <v>1101282.21255929</v>
      </c>
      <c r="J43" s="48">
        <v>875106.39149383001</v>
      </c>
      <c r="K43" s="48">
        <v>1067568.8244001099</v>
      </c>
      <c r="L43" s="48">
        <v>914378.8127643601</v>
      </c>
      <c r="M43" s="48">
        <v>365186.87852767005</v>
      </c>
      <c r="N43" s="48">
        <v>498772.92707186</v>
      </c>
      <c r="O43" s="48">
        <v>1585691.0298941599</v>
      </c>
      <c r="P43" s="48">
        <v>1164257.59593132</v>
      </c>
      <c r="Q43" s="48">
        <v>462205.41563735099</v>
      </c>
      <c r="R43" s="48">
        <v>855295.02139978996</v>
      </c>
      <c r="S43" s="48">
        <v>10865319.66176101</v>
      </c>
      <c r="T43" s="37"/>
      <c r="U43" s="48">
        <v>1265179.1246744099</v>
      </c>
      <c r="V43" s="48">
        <v>521499.26426379004</v>
      </c>
      <c r="W43" s="48">
        <v>1399896.7107603999</v>
      </c>
      <c r="X43" s="48">
        <v>673220.38868580002</v>
      </c>
      <c r="Y43" s="48">
        <v>618353.45448947011</v>
      </c>
      <c r="Z43" s="48">
        <v>1223009.9624963999</v>
      </c>
      <c r="AA43" s="48">
        <v>606065.8864337001</v>
      </c>
      <c r="AB43" s="48">
        <v>598596.56950431992</v>
      </c>
      <c r="AC43" s="48">
        <v>-10222.627960859987</v>
      </c>
      <c r="AD43" s="48">
        <v>537776.04756807</v>
      </c>
      <c r="AE43" s="48">
        <v>728130.92567699007</v>
      </c>
      <c r="AF43" s="48">
        <v>1383449.2178141</v>
      </c>
      <c r="AG43" s="48">
        <v>9544954.9244065899</v>
      </c>
      <c r="AH43" s="37"/>
      <c r="AI43" s="48">
        <v>1214922.82494741</v>
      </c>
      <c r="AJ43" s="48">
        <v>1053012.2425685499</v>
      </c>
      <c r="AK43" s="48">
        <v>781877.24548413011</v>
      </c>
      <c r="AL43" s="48">
        <v>925888.18351776002</v>
      </c>
      <c r="AM43" s="48">
        <v>1489481.0354044801</v>
      </c>
      <c r="AN43" s="48">
        <v>1235867.68511456</v>
      </c>
      <c r="AO43" s="48">
        <v>445711.65664015</v>
      </c>
      <c r="AP43" s="48">
        <v>1011757.4883026001</v>
      </c>
      <c r="AQ43" s="48">
        <v>963395.12221612013</v>
      </c>
      <c r="AR43" s="48">
        <v>474813.44233717001</v>
      </c>
      <c r="AS43" s="48">
        <v>465453.16873286996</v>
      </c>
      <c r="AT43" s="48">
        <v>1381425.8209307301</v>
      </c>
      <c r="AU43" s="48">
        <v>11443605.916196533</v>
      </c>
      <c r="AV43" s="37"/>
      <c r="AW43" s="47">
        <v>861753.26617183164</v>
      </c>
      <c r="AX43" s="48">
        <v>920063.06156408903</v>
      </c>
      <c r="AY43" s="48">
        <v>1078671.6620384958</v>
      </c>
      <c r="AZ43" s="48">
        <v>789802.44456419023</v>
      </c>
      <c r="BA43" s="48">
        <v>948362.68963326199</v>
      </c>
      <c r="BB43" s="48">
        <v>1053379.3010778374</v>
      </c>
      <c r="BC43" s="48">
        <v>793412.54472048255</v>
      </c>
      <c r="BD43" s="48">
        <v>688931.39120147296</v>
      </c>
      <c r="BE43" s="48">
        <v>1093806.5033664862</v>
      </c>
      <c r="BF43" s="48">
        <v>1010769.7118468799</v>
      </c>
      <c r="BG43" s="48">
        <v>834850.10289831308</v>
      </c>
      <c r="BH43" s="48">
        <v>781670.14124462404</v>
      </c>
      <c r="BI43" s="48">
        <v>10855472.820327966</v>
      </c>
      <c r="BJ43" s="43">
        <v>-0.12152102086800641</v>
      </c>
      <c r="BK43" s="43">
        <v>0.19891670592755384</v>
      </c>
      <c r="BL43" s="43">
        <v>-5.1394036125987336E-2</v>
      </c>
      <c r="BM43" s="37"/>
      <c r="BN43" s="20">
        <v>-1.3787114551463085E-2</v>
      </c>
      <c r="BO43" s="48">
        <v>10705807.17304381</v>
      </c>
      <c r="BP43" s="20">
        <v>3.1449138096733E-5</v>
      </c>
      <c r="BQ43" s="48">
        <v>10706143.861452032</v>
      </c>
      <c r="BR43" s="20">
        <v>3.2003399661197506E-5</v>
      </c>
      <c r="BS43" s="48">
        <v>10706486.49445286</v>
      </c>
      <c r="BT43" s="20">
        <v>3.632755648988982E-5</v>
      </c>
      <c r="BU43" s="48">
        <v>10706875.434945796</v>
      </c>
    </row>
    <row r="44" spans="1:74" ht="19.5" customHeight="1">
      <c r="B44" s="58" t="s">
        <v>115</v>
      </c>
      <c r="E44" s="59"/>
      <c r="F44" s="59"/>
      <c r="G44" s="60">
        <v>1413786.0334523686</v>
      </c>
      <c r="H44" s="60">
        <v>1251924.6316438108</v>
      </c>
      <c r="I44" s="60">
        <v>2618531.5685023898</v>
      </c>
      <c r="J44" s="60">
        <v>730164.02465680824</v>
      </c>
      <c r="K44" s="60">
        <v>1466831.9506016097</v>
      </c>
      <c r="L44" s="60">
        <v>1410942.5529504905</v>
      </c>
      <c r="M44" s="60">
        <v>501040.75124662998</v>
      </c>
      <c r="N44" s="60">
        <v>575432.34297419002</v>
      </c>
      <c r="O44" s="60">
        <v>2696112.8002056591</v>
      </c>
      <c r="P44" s="60">
        <v>1865495.5662847213</v>
      </c>
      <c r="Q44" s="60">
        <v>1344074.1867407002</v>
      </c>
      <c r="R44" s="60">
        <v>1927771.5649723099</v>
      </c>
      <c r="S44" s="60">
        <v>17802107.974231686</v>
      </c>
      <c r="T44" s="37"/>
      <c r="U44" s="60">
        <v>2043909.7644151703</v>
      </c>
      <c r="V44" s="60">
        <v>1310834.3895319195</v>
      </c>
      <c r="W44" s="60">
        <v>3039563.0431849202</v>
      </c>
      <c r="X44" s="60">
        <v>890711.43094410957</v>
      </c>
      <c r="Y44" s="60">
        <v>1078712.9352180588</v>
      </c>
      <c r="Z44" s="60">
        <v>2968540.1369541278</v>
      </c>
      <c r="AA44" s="60">
        <v>843157.72340163006</v>
      </c>
      <c r="AB44" s="60">
        <v>48409.590077929548</v>
      </c>
      <c r="AC44" s="60">
        <v>2648814.1189837996</v>
      </c>
      <c r="AD44" s="60">
        <v>1119959.6808011523</v>
      </c>
      <c r="AE44" s="60">
        <v>1195003.8844898827</v>
      </c>
      <c r="AF44" s="60">
        <v>453665.164663092</v>
      </c>
      <c r="AG44" s="60">
        <v>17641281.862665791</v>
      </c>
      <c r="AH44" s="37"/>
      <c r="AI44" s="60">
        <v>1356859.1771173293</v>
      </c>
      <c r="AJ44" s="60">
        <v>2011847.3041916909</v>
      </c>
      <c r="AK44" s="60">
        <v>1775776.1584535399</v>
      </c>
      <c r="AL44" s="60">
        <v>1566594.7701804391</v>
      </c>
      <c r="AM44" s="60">
        <v>1542349.3408269996</v>
      </c>
      <c r="AN44" s="60">
        <v>1907925.4604158802</v>
      </c>
      <c r="AO44" s="60">
        <v>120035.79552836082</v>
      </c>
      <c r="AP44" s="60">
        <v>278336.58061830048</v>
      </c>
      <c r="AQ44" s="60">
        <v>1665667.8381080278</v>
      </c>
      <c r="AR44" s="60">
        <v>1065186.9118974796</v>
      </c>
      <c r="AS44" s="60">
        <v>898495.87964340951</v>
      </c>
      <c r="AT44" s="60">
        <v>675498.44119732257</v>
      </c>
      <c r="AU44" s="60">
        <v>14864573.658178784</v>
      </c>
      <c r="AV44" s="37"/>
      <c r="AW44" s="61">
        <v>790215.46073127631</v>
      </c>
      <c r="AX44" s="60">
        <v>1783753.196776757</v>
      </c>
      <c r="AY44" s="60">
        <v>1270267.5477791773</v>
      </c>
      <c r="AZ44" s="60">
        <v>1640967.0173170324</v>
      </c>
      <c r="BA44" s="60">
        <v>2335296.8071402283</v>
      </c>
      <c r="BB44" s="60">
        <v>2140127.9912404232</v>
      </c>
      <c r="BC44" s="60">
        <v>788798.10804877325</v>
      </c>
      <c r="BD44" s="60">
        <v>542350.7615185777</v>
      </c>
      <c r="BE44" s="60">
        <v>1537868.8612864367</v>
      </c>
      <c r="BF44" s="60">
        <v>1512349.9702373575</v>
      </c>
      <c r="BG44" s="60">
        <v>1117245.7945266606</v>
      </c>
      <c r="BH44" s="60">
        <v>211341.12548672315</v>
      </c>
      <c r="BI44" s="60">
        <v>15670582.642089425</v>
      </c>
      <c r="BJ44" s="43">
        <v>-9.0341049385100364E-3</v>
      </c>
      <c r="BK44" s="43">
        <v>-0.15739832434531581</v>
      </c>
      <c r="BL44" s="43">
        <v>5.4223484806586335E-2</v>
      </c>
      <c r="BM44" s="37"/>
      <c r="BN44" s="20">
        <v>4.0261900982672537E-2</v>
      </c>
      <c r="BO44" s="60">
        <v>16301510.088766016</v>
      </c>
      <c r="BP44" s="20">
        <v>7.0533387616829216E-2</v>
      </c>
      <c r="BQ44" s="60">
        <v>17451310.818596601</v>
      </c>
      <c r="BR44" s="20">
        <v>7.0061150740053688E-2</v>
      </c>
      <c r="BS44" s="60">
        <v>18673969.736469828</v>
      </c>
      <c r="BT44" s="20">
        <v>6.5099782338885609E-2</v>
      </c>
      <c r="BU44" s="60">
        <v>19889641.101716951</v>
      </c>
    </row>
    <row r="45" spans="1:74" ht="19.5" customHeight="1">
      <c r="B45" s="9" t="s">
        <v>116</v>
      </c>
      <c r="G45" s="24">
        <v>-346267.13357844995</v>
      </c>
      <c r="H45" s="24">
        <v>246111.65192112001</v>
      </c>
      <c r="I45" s="24">
        <v>-20390.322777510009</v>
      </c>
      <c r="J45" s="24">
        <v>-126200.72490977001</v>
      </c>
      <c r="K45" s="24">
        <v>-238334.64194840004</v>
      </c>
      <c r="L45" s="24">
        <v>115328.69151067</v>
      </c>
      <c r="M45" s="24">
        <v>-45839.618953390018</v>
      </c>
      <c r="N45" s="24">
        <v>-106949.58429784</v>
      </c>
      <c r="O45" s="24">
        <v>-462133.67212462</v>
      </c>
      <c r="P45" s="24">
        <v>-652850.89581890008</v>
      </c>
      <c r="Q45" s="24">
        <v>403702.70457160001</v>
      </c>
      <c r="R45" s="24">
        <v>139896.41621207999</v>
      </c>
      <c r="S45" s="24">
        <v>-1093927.13019341</v>
      </c>
      <c r="T45" s="37"/>
      <c r="U45" s="24">
        <v>-521406.28682647995</v>
      </c>
      <c r="V45" s="24">
        <v>142283.90380347002</v>
      </c>
      <c r="W45" s="24">
        <v>-657185.06300504005</v>
      </c>
      <c r="X45" s="24">
        <v>301053.55930774001</v>
      </c>
      <c r="Y45" s="24">
        <v>75152.87856847998</v>
      </c>
      <c r="Z45" s="24">
        <v>-184898.98069935999</v>
      </c>
      <c r="AA45" s="24">
        <v>-75881.773813459993</v>
      </c>
      <c r="AB45" s="24">
        <v>-228739.42677026</v>
      </c>
      <c r="AC45" s="24">
        <v>124166.71942113999</v>
      </c>
      <c r="AD45" s="24">
        <v>200688.52752755</v>
      </c>
      <c r="AE45" s="24">
        <v>-108624.65253341</v>
      </c>
      <c r="AF45" s="24">
        <v>-847586.35130023991</v>
      </c>
      <c r="AG45" s="24">
        <v>-1780976.9463198697</v>
      </c>
      <c r="AH45" s="37"/>
      <c r="AI45" s="24">
        <v>-90873.935591510031</v>
      </c>
      <c r="AJ45" s="24">
        <v>-298956.51756552997</v>
      </c>
      <c r="AK45" s="24">
        <v>-378024.87495604006</v>
      </c>
      <c r="AL45" s="24">
        <v>-292053.26904432999</v>
      </c>
      <c r="AM45" s="24">
        <v>-266911.88789486</v>
      </c>
      <c r="AN45" s="24">
        <v>-429576.16407881002</v>
      </c>
      <c r="AO45" s="24">
        <v>13722.285609440005</v>
      </c>
      <c r="AP45" s="24">
        <v>-406620.36431735998</v>
      </c>
      <c r="AQ45" s="24">
        <v>-52690.954525270005</v>
      </c>
      <c r="AR45" s="24">
        <v>340307.25585709006</v>
      </c>
      <c r="AS45" s="24">
        <v>395592.03912017</v>
      </c>
      <c r="AT45" s="24">
        <v>-572808.83586320002</v>
      </c>
      <c r="AU45" s="24">
        <v>-2038895.2232502101</v>
      </c>
      <c r="AV45" s="37"/>
      <c r="AW45" s="42">
        <v>-76749</v>
      </c>
      <c r="AX45" s="24">
        <v>-51750</v>
      </c>
      <c r="AY45" s="24">
        <v>-51750</v>
      </c>
      <c r="AZ45" s="24">
        <v>-76749</v>
      </c>
      <c r="BA45" s="24">
        <v>-51750</v>
      </c>
      <c r="BB45" s="24">
        <v>-51750</v>
      </c>
      <c r="BC45" s="24">
        <v>-101749</v>
      </c>
      <c r="BD45" s="24">
        <v>-51750</v>
      </c>
      <c r="BE45" s="24">
        <v>-51750</v>
      </c>
      <c r="BF45" s="24">
        <v>-76749</v>
      </c>
      <c r="BG45" s="24">
        <v>-68400</v>
      </c>
      <c r="BH45" s="24">
        <v>-111750</v>
      </c>
      <c r="BI45" s="24">
        <v>-822646</v>
      </c>
      <c r="BJ45" s="43">
        <v>0.62805811937856137</v>
      </c>
      <c r="BK45" s="43">
        <v>0.14481842533857106</v>
      </c>
      <c r="BL45" s="43">
        <v>-0.59652365132887153</v>
      </c>
      <c r="BM45" s="37"/>
      <c r="BN45" s="20">
        <v>4.254563931508814E-6</v>
      </c>
      <c r="BO45" s="24">
        <v>-822649.5</v>
      </c>
      <c r="BP45" s="20">
        <v>0</v>
      </c>
      <c r="BQ45" s="24">
        <v>-822649.5</v>
      </c>
      <c r="BR45" s="20">
        <v>0</v>
      </c>
      <c r="BS45" s="24">
        <v>-822649.5</v>
      </c>
      <c r="BT45" s="20">
        <v>0</v>
      </c>
      <c r="BU45" s="24">
        <v>-822649.5</v>
      </c>
    </row>
    <row r="46" spans="1:74" ht="19.5" customHeight="1" thickBot="1">
      <c r="B46" s="64" t="s">
        <v>117</v>
      </c>
      <c r="C46" s="65"/>
      <c r="D46" s="65"/>
      <c r="E46" s="66"/>
      <c r="F46" s="66"/>
      <c r="G46" s="67">
        <v>1067518.8998739186</v>
      </c>
      <c r="H46" s="67">
        <v>1498036.2835649308</v>
      </c>
      <c r="I46" s="67">
        <v>2598141.2457248797</v>
      </c>
      <c r="J46" s="67">
        <v>603963.29974703817</v>
      </c>
      <c r="K46" s="67">
        <v>1228497.3086532096</v>
      </c>
      <c r="L46" s="67">
        <v>1526271.2444611606</v>
      </c>
      <c r="M46" s="67">
        <v>455201.13229323993</v>
      </c>
      <c r="N46" s="67">
        <v>468482.75867635</v>
      </c>
      <c r="O46" s="67">
        <v>2233979.1280810391</v>
      </c>
      <c r="P46" s="67">
        <v>1212644.6704658212</v>
      </c>
      <c r="Q46" s="67">
        <v>1747776.8913123002</v>
      </c>
      <c r="R46" s="67">
        <v>2067667.9811843899</v>
      </c>
      <c r="S46" s="67">
        <v>16708180.844038276</v>
      </c>
      <c r="T46" s="68"/>
      <c r="U46" s="67">
        <v>1522503.4775886904</v>
      </c>
      <c r="V46" s="67">
        <v>1453118.2933353896</v>
      </c>
      <c r="W46" s="67">
        <v>2382377.9801798803</v>
      </c>
      <c r="X46" s="67">
        <v>1191764.9902518496</v>
      </c>
      <c r="Y46" s="67">
        <v>1153865.8137865388</v>
      </c>
      <c r="Z46" s="67">
        <v>2783641.1562547679</v>
      </c>
      <c r="AA46" s="67">
        <v>767275.94958817004</v>
      </c>
      <c r="AB46" s="67">
        <v>-180329.83669233046</v>
      </c>
      <c r="AC46" s="67">
        <v>2772980.8384049395</v>
      </c>
      <c r="AD46" s="67">
        <v>1320648.2083287023</v>
      </c>
      <c r="AE46" s="67">
        <v>1086379.2319564726</v>
      </c>
      <c r="AF46" s="67">
        <v>-393921.18663714791</v>
      </c>
      <c r="AG46" s="67">
        <v>15860304.91634592</v>
      </c>
      <c r="AH46" s="68"/>
      <c r="AI46" s="67">
        <v>1265985.2415258193</v>
      </c>
      <c r="AJ46" s="67">
        <v>1712890.7866261608</v>
      </c>
      <c r="AK46" s="67">
        <v>1397751.2834974998</v>
      </c>
      <c r="AL46" s="67">
        <v>1274541.5011361092</v>
      </c>
      <c r="AM46" s="67">
        <v>1275437.4529321396</v>
      </c>
      <c r="AN46" s="67">
        <v>1478349.2963370702</v>
      </c>
      <c r="AO46" s="67">
        <v>133758.08113780082</v>
      </c>
      <c r="AP46" s="67">
        <v>-128283.78369905951</v>
      </c>
      <c r="AQ46" s="67">
        <v>1612976.8835827578</v>
      </c>
      <c r="AR46" s="67">
        <v>1405494.1677545696</v>
      </c>
      <c r="AS46" s="67">
        <v>1294087.9187635796</v>
      </c>
      <c r="AT46" s="67">
        <v>102689.60533412255</v>
      </c>
      <c r="AU46" s="67">
        <v>12825678.434928574</v>
      </c>
      <c r="AV46" s="68"/>
      <c r="AW46" s="69">
        <v>713466.46073127631</v>
      </c>
      <c r="AX46" s="67">
        <v>1732003.196776757</v>
      </c>
      <c r="AY46" s="67">
        <v>1218517.5477791773</v>
      </c>
      <c r="AZ46" s="67">
        <v>1564218.0173170324</v>
      </c>
      <c r="BA46" s="67">
        <v>2283546.8071402283</v>
      </c>
      <c r="BB46" s="67">
        <v>2088377.9912404232</v>
      </c>
      <c r="BC46" s="67">
        <v>687049.10804877325</v>
      </c>
      <c r="BD46" s="67">
        <v>490600.7615185777</v>
      </c>
      <c r="BE46" s="67">
        <v>1486118.8612864367</v>
      </c>
      <c r="BF46" s="67">
        <v>1435600.9702373575</v>
      </c>
      <c r="BG46" s="67">
        <v>1048845.7945266606</v>
      </c>
      <c r="BH46" s="67">
        <v>99591.125486723147</v>
      </c>
      <c r="BI46" s="67">
        <v>14847936.642089425</v>
      </c>
      <c r="BJ46" s="70">
        <v>-5.0746154569836978E-2</v>
      </c>
      <c r="BK46" s="70">
        <v>-0.19133468728522396</v>
      </c>
      <c r="BL46" s="70">
        <v>0.15767261103736793</v>
      </c>
      <c r="BM46" s="68"/>
      <c r="BN46" s="71">
        <v>4.2492365227914039E-2</v>
      </c>
      <c r="BO46" s="67">
        <v>15478860.588766016</v>
      </c>
      <c r="BP46" s="71">
        <v>7.4282000489433203E-2</v>
      </c>
      <c r="BQ46" s="67">
        <v>16628661.318596601</v>
      </c>
      <c r="BR46" s="71">
        <v>7.3527200683669594E-2</v>
      </c>
      <c r="BS46" s="67">
        <v>17851320.236469828</v>
      </c>
      <c r="BT46" s="71">
        <v>6.8099801535324814E-2</v>
      </c>
      <c r="BU46" s="67">
        <v>19066991.601716951</v>
      </c>
      <c r="BV46" s="44"/>
    </row>
    <row r="47" spans="1:74" ht="19.5" customHeight="1" thickBot="1">
      <c r="A47" s="51"/>
      <c r="B47" s="72" t="s">
        <v>118</v>
      </c>
      <c r="C47" s="73"/>
      <c r="D47" s="73"/>
      <c r="E47" s="74"/>
      <c r="F47" s="74"/>
      <c r="G47" s="75">
        <v>6.7106331586636606E-2</v>
      </c>
      <c r="H47" s="75">
        <v>6.360092088659812E-2</v>
      </c>
      <c r="I47" s="75">
        <v>0.1039218939629951</v>
      </c>
      <c r="J47" s="75">
        <v>4.2652150124349072E-2</v>
      </c>
      <c r="K47" s="75">
        <v>7.8628705946189231E-2</v>
      </c>
      <c r="L47" s="75">
        <v>6.1428213120627469E-2</v>
      </c>
      <c r="M47" s="75">
        <v>3.0551633314745665E-2</v>
      </c>
      <c r="N47" s="75">
        <v>3.6139219598593487E-2</v>
      </c>
      <c r="O47" s="75">
        <v>0.11182660904788132</v>
      </c>
      <c r="P47" s="75">
        <v>9.6876390991385702E-2</v>
      </c>
      <c r="Q47" s="75">
        <v>7.422981922844045E-2</v>
      </c>
      <c r="R47" s="75">
        <v>0.11290989591040715</v>
      </c>
      <c r="S47" s="75">
        <v>7.55731287550271E-2</v>
      </c>
      <c r="T47" s="68"/>
      <c r="U47" s="75">
        <v>0.10868026725611608</v>
      </c>
      <c r="V47" s="75">
        <v>7.2711562331861712E-2</v>
      </c>
      <c r="W47" s="75">
        <v>0.14071888340072997</v>
      </c>
      <c r="X47" s="75">
        <v>5.4044692549413034E-2</v>
      </c>
      <c r="Y47" s="75">
        <v>6.5576761301029587E-2</v>
      </c>
      <c r="Z47" s="75">
        <v>0.14195571862307049</v>
      </c>
      <c r="AA47" s="75">
        <v>5.5272209185320532E-2</v>
      </c>
      <c r="AB47" s="75">
        <v>3.598988764620691E-3</v>
      </c>
      <c r="AC47" s="75">
        <v>0.12536221969419398</v>
      </c>
      <c r="AD47" s="75">
        <v>6.7699454014625612E-2</v>
      </c>
      <c r="AE47" s="75">
        <v>7.2284219887791198E-2</v>
      </c>
      <c r="AF47" s="75">
        <v>2.6726796675118125E-2</v>
      </c>
      <c r="AG47" s="75">
        <v>8.3150355928879302E-2</v>
      </c>
      <c r="AH47" s="68"/>
      <c r="AI47" s="75">
        <v>8.8323612318421812E-2</v>
      </c>
      <c r="AJ47" s="75">
        <v>0.11771481571700525</v>
      </c>
      <c r="AK47" s="75">
        <v>9.0725621030366202E-2</v>
      </c>
      <c r="AL47" s="75">
        <v>9.723115360891936E-2</v>
      </c>
      <c r="AM47" s="75">
        <v>9.4378286321917443E-2</v>
      </c>
      <c r="AN47" s="75">
        <v>9.9498881335244885E-2</v>
      </c>
      <c r="AO47" s="75">
        <v>8.3953092940251932E-3</v>
      </c>
      <c r="AP47" s="75">
        <v>2.2121051891581204E-2</v>
      </c>
      <c r="AQ47" s="75">
        <v>8.6788126638056476E-2</v>
      </c>
      <c r="AR47" s="75">
        <v>6.4337281016177847E-2</v>
      </c>
      <c r="AS47" s="75">
        <v>5.8403886893813768E-2</v>
      </c>
      <c r="AT47" s="75">
        <v>4.0220662075846174E-2</v>
      </c>
      <c r="AU47" s="75">
        <v>7.4898124313786452E-2</v>
      </c>
      <c r="AV47" s="68"/>
      <c r="AW47" s="76">
        <v>5.5987930960595775E-2</v>
      </c>
      <c r="AX47" s="75">
        <v>0.10179571487065432</v>
      </c>
      <c r="AY47" s="75">
        <v>6.7624688285616422E-2</v>
      </c>
      <c r="AZ47" s="75">
        <v>9.9469657120996244E-2</v>
      </c>
      <c r="BA47" s="75">
        <v>0.13007132288037837</v>
      </c>
      <c r="BB47" s="75">
        <v>0.10468760344748931</v>
      </c>
      <c r="BC47" s="75">
        <v>5.4001812590663785E-2</v>
      </c>
      <c r="BD47" s="75">
        <v>3.894770458575901E-2</v>
      </c>
      <c r="BE47" s="75">
        <v>7.5208509078101393E-2</v>
      </c>
      <c r="BF47" s="75">
        <v>8.6276291907444999E-2</v>
      </c>
      <c r="BG47" s="75">
        <v>6.8961325137195467E-2</v>
      </c>
      <c r="BH47" s="75">
        <v>1.3469602886247878E-2</v>
      </c>
      <c r="BI47" s="75">
        <v>7.6923826744195262E-2</v>
      </c>
      <c r="BJ47" s="77"/>
      <c r="BK47" s="77"/>
      <c r="BL47" s="77"/>
      <c r="BM47" s="68"/>
      <c r="BN47" s="71"/>
      <c r="BO47" s="75">
        <v>7.8092397038558317E-2</v>
      </c>
      <c r="BP47" s="71"/>
      <c r="BQ47" s="75">
        <v>8.1048165202709799E-2</v>
      </c>
      <c r="BR47" s="71"/>
      <c r="BS47" s="75">
        <v>8.4033558579225315E-2</v>
      </c>
      <c r="BT47" s="71"/>
      <c r="BU47" s="75">
        <v>8.6721926181678691E-2</v>
      </c>
    </row>
    <row r="48" spans="1:74" s="85" customFormat="1" ht="19.5" customHeight="1">
      <c r="A48" s="78"/>
      <c r="B48" s="79" t="s">
        <v>119</v>
      </c>
      <c r="C48" s="78"/>
      <c r="D48" s="78"/>
      <c r="E48" s="80"/>
      <c r="F48" s="80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2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2"/>
      <c r="AW48" s="83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4"/>
      <c r="BK48" s="84"/>
      <c r="BL48" s="84"/>
      <c r="BM48" s="82"/>
      <c r="BN48" s="20"/>
      <c r="BO48" s="81"/>
      <c r="BP48" s="20"/>
      <c r="BQ48" s="81"/>
      <c r="BR48" s="20"/>
      <c r="BS48" s="81"/>
      <c r="BT48" s="20"/>
      <c r="BU48" s="81"/>
    </row>
    <row r="49" spans="1:73" s="85" customFormat="1" ht="25.5" customHeight="1">
      <c r="A49" s="86"/>
      <c r="B49" s="87" t="s">
        <v>120</v>
      </c>
      <c r="C49" s="86"/>
      <c r="D49" s="86"/>
      <c r="E49" s="88"/>
      <c r="F49" s="88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90">
        <f>S217+S220+S221+S224+S225+S21</f>
        <v>501469.12613688031</v>
      </c>
      <c r="T49" s="82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90">
        <f>AG217+AG220+AG221+AG224+AG225+AG21</f>
        <v>2159497.4872132707</v>
      </c>
      <c r="AH49" s="82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90">
        <f>AU217+AU220+AU221+AU224+AU225+AU21</f>
        <v>3529849.4219629285</v>
      </c>
      <c r="AV49" s="82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90">
        <f>BI217+BI220+BI221+BI224+BI225+BI21</f>
        <v>2161988.5377900018</v>
      </c>
      <c r="BJ49" s="43"/>
      <c r="BK49" s="43"/>
      <c r="BL49" s="43"/>
      <c r="BM49" s="82"/>
      <c r="BN49" s="20"/>
      <c r="BO49" s="90">
        <f>BO217+BO220+BO221+BO224+BO225+BO21</f>
        <v>1458774.030000001</v>
      </c>
      <c r="BP49" s="20"/>
      <c r="BQ49" s="90">
        <f>BQ217+BQ220+BQ221+BQ224+BQ225+BQ21</f>
        <v>1574486.5233333344</v>
      </c>
      <c r="BR49" s="20"/>
      <c r="BS49" s="90">
        <f>BS217+BS220+BS221+BS224+BS225+BS21</f>
        <v>1822649.5000000009</v>
      </c>
      <c r="BT49" s="20"/>
      <c r="BU49" s="90">
        <f>BU217+BU220+BU221+BU224+BU225+BU21</f>
        <v>1822649.5000000009</v>
      </c>
    </row>
    <row r="50" spans="1:73" s="85" customFormat="1" ht="10.5">
      <c r="A50" s="86"/>
      <c r="B50" s="87" t="s">
        <v>121</v>
      </c>
      <c r="C50" s="86"/>
      <c r="D50" s="86"/>
      <c r="E50" s="88"/>
      <c r="F50" s="88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90">
        <f>S216</f>
        <v>692506.92965809</v>
      </c>
      <c r="T50" s="82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90">
        <f>AG216</f>
        <v>596892.05094817001</v>
      </c>
      <c r="AH50" s="82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90">
        <f>AU216</f>
        <v>942256.30915746011</v>
      </c>
      <c r="AV50" s="82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90">
        <f>BI216</f>
        <v>939190.09333333396</v>
      </c>
      <c r="BJ50" s="43"/>
      <c r="BK50" s="43"/>
      <c r="BL50" s="43"/>
      <c r="BM50" s="82"/>
      <c r="BN50" s="20"/>
      <c r="BO50" s="90">
        <f>BO216</f>
        <v>939190.09333333396</v>
      </c>
      <c r="BP50" s="20"/>
      <c r="BQ50" s="90">
        <f>BQ216</f>
        <v>939190.09333333396</v>
      </c>
      <c r="BR50" s="20"/>
      <c r="BS50" s="90">
        <f>BS216</f>
        <v>939190.09333333396</v>
      </c>
      <c r="BT50" s="20"/>
      <c r="BU50" s="90">
        <f>BU216</f>
        <v>939190.09333333396</v>
      </c>
    </row>
    <row r="51" spans="1:73" s="85" customFormat="1" ht="10.5">
      <c r="A51" s="86"/>
      <c r="B51" s="87" t="s">
        <v>122</v>
      </c>
      <c r="C51" s="86"/>
      <c r="D51" s="86"/>
      <c r="E51" s="88"/>
      <c r="F51" s="88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90">
        <f>S212+S215</f>
        <v>170829.18341416999</v>
      </c>
      <c r="T51" s="82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90">
        <f>AG212+AG215</f>
        <v>-2001825.7672970798</v>
      </c>
      <c r="AH51" s="82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90">
        <f>AU212+AU215</f>
        <v>-119411.2547085601</v>
      </c>
      <c r="AV51" s="82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90">
        <f>BI212+BI215</f>
        <v>-186071.34134550003</v>
      </c>
      <c r="BJ51" s="43"/>
      <c r="BK51" s="43"/>
      <c r="BL51" s="43"/>
      <c r="BM51" s="82"/>
      <c r="BN51" s="20"/>
      <c r="BO51" s="90">
        <f>BO212+BO215</f>
        <v>0</v>
      </c>
      <c r="BP51" s="20"/>
      <c r="BQ51" s="90">
        <f>BQ212+BQ215</f>
        <v>0</v>
      </c>
      <c r="BR51" s="20"/>
      <c r="BS51" s="90">
        <f>BS212+BS215</f>
        <v>0</v>
      </c>
      <c r="BT51" s="20"/>
      <c r="BU51" s="90">
        <f>BU212+BU215</f>
        <v>0</v>
      </c>
    </row>
    <row r="52" spans="1:73" s="85" customFormat="1" ht="17.25" customHeight="1">
      <c r="A52" s="86"/>
      <c r="B52" s="91" t="s">
        <v>123</v>
      </c>
      <c r="C52" s="92"/>
      <c r="D52" s="92"/>
      <c r="E52" s="93"/>
      <c r="F52" s="93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5">
        <f>SUM(S49:S51)</f>
        <v>1364805.2392091404</v>
      </c>
      <c r="T52" s="96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5">
        <f>SUM(AG49:AG51)</f>
        <v>754563.77086436097</v>
      </c>
      <c r="AH52" s="96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5">
        <f>SUM(AU49:AU51)</f>
        <v>4352694.4764118288</v>
      </c>
      <c r="AV52" s="96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5">
        <f>SUM(BI49:BI51)</f>
        <v>2915107.2897778358</v>
      </c>
      <c r="BJ52" s="97"/>
      <c r="BK52" s="97"/>
      <c r="BL52" s="97"/>
      <c r="BM52" s="96"/>
      <c r="BN52" s="98"/>
      <c r="BO52" s="95">
        <f>SUM(BO49:BO51)</f>
        <v>2397964.1233333349</v>
      </c>
      <c r="BP52" s="98"/>
      <c r="BQ52" s="95">
        <f>SUM(BQ49:BQ51)</f>
        <v>2513676.6166666681</v>
      </c>
      <c r="BR52" s="98"/>
      <c r="BS52" s="95">
        <f>SUM(BS49:BS51)</f>
        <v>2761839.5933333347</v>
      </c>
      <c r="BT52" s="98"/>
      <c r="BU52" s="95">
        <f>SUM(BU49:BU51)</f>
        <v>2761839.5933333347</v>
      </c>
    </row>
    <row r="53" spans="1:73" s="85" customFormat="1" ht="17.25" customHeight="1">
      <c r="A53" s="86"/>
      <c r="B53" s="79" t="s">
        <v>124</v>
      </c>
      <c r="C53" s="99"/>
      <c r="D53" s="99"/>
      <c r="E53" s="88"/>
      <c r="F53" s="88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90">
        <f>S33+S34+S35+S37</f>
        <v>16784206.547738157</v>
      </c>
      <c r="T53" s="82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90">
        <f>AG33+AG34+AG35+AG37</f>
        <v>14880976.969598373</v>
      </c>
      <c r="AH53" s="82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90">
        <f>AU33+AU34+AU35+AU37</f>
        <v>11103823.760237023</v>
      </c>
      <c r="AV53" s="82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90">
        <f>BI33+BI34+BI35+BI37</f>
        <v>13697936.642089423</v>
      </c>
      <c r="BJ53" s="43"/>
      <c r="BK53" s="43"/>
      <c r="BL53" s="43"/>
      <c r="BM53" s="82"/>
      <c r="BN53" s="20"/>
      <c r="BO53" s="90">
        <f>BO33+BO34+BO35+BO37</f>
        <v>14478860.588766016</v>
      </c>
      <c r="BP53" s="20"/>
      <c r="BQ53" s="90">
        <f>BQ33+BQ34+BQ35+BQ37</f>
        <v>15628661.318596603</v>
      </c>
      <c r="BR53" s="20"/>
      <c r="BS53" s="90">
        <f>BS33+BS34+BS35+BS37</f>
        <v>16851320.236469828</v>
      </c>
      <c r="BT53" s="20"/>
      <c r="BU53" s="90">
        <f>BU33+BU34+BU35+BU37</f>
        <v>18066991.601716951</v>
      </c>
    </row>
    <row r="54" spans="1:73" s="85" customFormat="1" ht="17.25" customHeight="1">
      <c r="A54" s="86"/>
      <c r="B54" s="100" t="s">
        <v>125</v>
      </c>
      <c r="C54" s="99"/>
      <c r="D54" s="99"/>
      <c r="E54" s="88"/>
      <c r="F54" s="88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90">
        <v>-18166</v>
      </c>
      <c r="T54" s="82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90">
        <v>-24891</v>
      </c>
      <c r="AH54" s="82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90">
        <v>0</v>
      </c>
      <c r="AV54" s="82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90"/>
      <c r="BJ54" s="43"/>
      <c r="BK54" s="43"/>
      <c r="BL54" s="43"/>
      <c r="BM54" s="82"/>
      <c r="BN54" s="20"/>
      <c r="BO54" s="90"/>
      <c r="BP54" s="20"/>
      <c r="BQ54" s="90"/>
      <c r="BR54" s="20"/>
      <c r="BS54" s="90"/>
      <c r="BT54" s="20"/>
      <c r="BU54" s="90"/>
    </row>
    <row r="55" spans="1:73" s="85" customFormat="1" ht="17.25" customHeight="1">
      <c r="A55" s="86"/>
      <c r="B55" s="100" t="s">
        <v>126</v>
      </c>
      <c r="C55" s="99"/>
      <c r="D55" s="99"/>
      <c r="E55" s="88"/>
      <c r="F55" s="88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90">
        <v>366084</v>
      </c>
      <c r="T55" s="82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90">
        <f>-AG56</f>
        <v>293541.73</v>
      </c>
      <c r="AH55" s="82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90">
        <v>702186</v>
      </c>
      <c r="AV55" s="82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90"/>
      <c r="BJ55" s="43"/>
      <c r="BK55" s="43"/>
      <c r="BL55" s="43"/>
      <c r="BM55" s="82"/>
      <c r="BN55" s="20"/>
      <c r="BO55" s="90"/>
      <c r="BP55" s="20"/>
      <c r="BQ55" s="90"/>
      <c r="BR55" s="20"/>
      <c r="BS55" s="90"/>
      <c r="BT55" s="20"/>
      <c r="BU55" s="90"/>
    </row>
    <row r="56" spans="1:73" s="85" customFormat="1" ht="17.25" customHeight="1">
      <c r="A56" s="86"/>
      <c r="B56" s="100" t="s">
        <v>127</v>
      </c>
      <c r="C56" s="99"/>
      <c r="D56" s="99"/>
      <c r="E56" s="88"/>
      <c r="F56" s="88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90">
        <v>-366084</v>
      </c>
      <c r="T56" s="82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90">
        <v>-293541.73</v>
      </c>
      <c r="AH56" s="82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90">
        <f>-AU55</f>
        <v>-702186</v>
      </c>
      <c r="AV56" s="82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90"/>
      <c r="BJ56" s="43"/>
      <c r="BK56" s="43"/>
      <c r="BL56" s="43"/>
      <c r="BM56" s="82"/>
      <c r="BN56" s="20"/>
      <c r="BO56" s="90"/>
      <c r="BP56" s="20"/>
      <c r="BQ56" s="90"/>
      <c r="BR56" s="20"/>
      <c r="BS56" s="90"/>
      <c r="BT56" s="20"/>
      <c r="BU56" s="90"/>
    </row>
    <row r="57" spans="1:73" s="85" customFormat="1" ht="17.25" customHeight="1">
      <c r="A57" s="86"/>
      <c r="B57" s="100" t="s">
        <v>128</v>
      </c>
      <c r="C57" s="99"/>
      <c r="D57" s="99"/>
      <c r="E57" s="88"/>
      <c r="F57" s="88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90">
        <v>3000</v>
      </c>
      <c r="T57" s="82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90">
        <v>5000</v>
      </c>
      <c r="AH57" s="82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90">
        <v>2000</v>
      </c>
      <c r="AV57" s="82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90"/>
      <c r="BJ57" s="43"/>
      <c r="BK57" s="43"/>
      <c r="BL57" s="43"/>
      <c r="BM57" s="82"/>
      <c r="BN57" s="20"/>
      <c r="BO57" s="90"/>
      <c r="BP57" s="20"/>
      <c r="BQ57" s="90"/>
      <c r="BR57" s="20"/>
      <c r="BS57" s="90"/>
      <c r="BT57" s="20"/>
      <c r="BU57" s="90"/>
    </row>
    <row r="58" spans="1:73" s="85" customFormat="1" ht="17.25" customHeight="1">
      <c r="A58" s="86"/>
      <c r="B58" s="100" t="s">
        <v>129</v>
      </c>
      <c r="C58" s="99"/>
      <c r="D58" s="99"/>
      <c r="E58" s="88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90">
        <v>-53000</v>
      </c>
      <c r="T58" s="82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90"/>
      <c r="AH58" s="82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90"/>
      <c r="AV58" s="82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90"/>
      <c r="BJ58" s="43"/>
      <c r="BK58" s="43"/>
      <c r="BL58" s="43"/>
      <c r="BM58" s="82"/>
      <c r="BN58" s="20"/>
      <c r="BO58" s="90"/>
      <c r="BP58" s="20"/>
      <c r="BQ58" s="90"/>
      <c r="BR58" s="20"/>
      <c r="BS58" s="90"/>
      <c r="BT58" s="20"/>
      <c r="BU58" s="90"/>
    </row>
    <row r="59" spans="1:73" s="85" customFormat="1" ht="17.25" customHeight="1">
      <c r="A59" s="86"/>
      <c r="B59" s="79" t="s">
        <v>130</v>
      </c>
      <c r="C59" s="99"/>
      <c r="D59" s="99"/>
      <c r="E59" s="88"/>
      <c r="F59" s="88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95">
        <f>SUM(S53:S58)</f>
        <v>16716040.547738157</v>
      </c>
      <c r="T59" s="82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95">
        <f>SUM(AG53:AG58)</f>
        <v>14861085.969598373</v>
      </c>
      <c r="AH59" s="82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95">
        <f>SUM(AU53:AU58)</f>
        <v>11105823.760237023</v>
      </c>
      <c r="AV59" s="82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95">
        <f>SUM(BI53:BI58)</f>
        <v>13697936.642089423</v>
      </c>
      <c r="BJ59" s="43"/>
      <c r="BK59" s="43"/>
      <c r="BL59" s="43"/>
      <c r="BM59" s="82"/>
      <c r="BN59" s="20"/>
      <c r="BO59" s="95">
        <f>SUM(BO53:BO58)</f>
        <v>14478860.588766016</v>
      </c>
      <c r="BP59" s="20"/>
      <c r="BQ59" s="95">
        <f>SUM(BQ53:BQ58)</f>
        <v>15628661.318596603</v>
      </c>
      <c r="BR59" s="20"/>
      <c r="BS59" s="95">
        <f>SUM(BS53:BS58)</f>
        <v>16851320.236469828</v>
      </c>
      <c r="BT59" s="20"/>
      <c r="BU59" s="95">
        <f>SUM(BU53:BU58)</f>
        <v>18066991.601716951</v>
      </c>
    </row>
    <row r="60" spans="1:73" s="85" customFormat="1" ht="17.25" customHeight="1">
      <c r="A60" s="86"/>
      <c r="B60" s="79"/>
      <c r="C60" s="99"/>
      <c r="D60" s="99"/>
      <c r="E60" s="88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90"/>
      <c r="T60" s="82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90"/>
      <c r="AH60" s="82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90"/>
      <c r="AV60" s="82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90"/>
      <c r="BJ60" s="43"/>
      <c r="BK60" s="43"/>
      <c r="BL60" s="43"/>
      <c r="BM60" s="82"/>
      <c r="BN60" s="20"/>
      <c r="BO60" s="90"/>
      <c r="BP60" s="20"/>
      <c r="BQ60" s="90"/>
      <c r="BR60" s="20"/>
      <c r="BS60" s="90"/>
      <c r="BT60" s="20"/>
      <c r="BU60" s="90"/>
    </row>
    <row r="61" spans="1:73" s="85" customFormat="1" ht="17.25" customHeight="1">
      <c r="A61" s="86"/>
      <c r="B61" s="101" t="s">
        <v>131</v>
      </c>
      <c r="C61" s="99"/>
      <c r="D61" s="99"/>
      <c r="E61" s="88"/>
      <c r="F61" s="88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90"/>
      <c r="T61" s="82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90"/>
      <c r="AH61" s="82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90"/>
      <c r="AV61" s="82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90"/>
      <c r="BJ61" s="43"/>
      <c r="BK61" s="43"/>
      <c r="BL61" s="43"/>
      <c r="BM61" s="82"/>
      <c r="BN61" s="20"/>
      <c r="BO61" s="90"/>
      <c r="BP61" s="20"/>
      <c r="BQ61" s="90"/>
      <c r="BR61" s="20"/>
      <c r="BS61" s="90"/>
      <c r="BT61" s="20"/>
      <c r="BU61" s="90"/>
    </row>
    <row r="62" spans="1:73" s="85" customFormat="1" ht="17.25" customHeight="1">
      <c r="A62" s="86"/>
      <c r="B62" s="87" t="s">
        <v>132</v>
      </c>
      <c r="C62" s="99"/>
      <c r="D62" s="99"/>
      <c r="E62" s="88"/>
      <c r="F62" s="88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90">
        <f>S10</f>
        <v>235561346.57250771</v>
      </c>
      <c r="T62" s="82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90">
        <f>AG10</f>
        <v>212161230.8882339</v>
      </c>
      <c r="AH62" s="82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90">
        <f>AU10</f>
        <v>198463897.38551399</v>
      </c>
      <c r="AV62" s="82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90">
        <f>BI10</f>
        <v>203715588.59390652</v>
      </c>
      <c r="BJ62" s="43"/>
      <c r="BK62" s="43"/>
      <c r="BL62" s="43"/>
      <c r="BM62" s="82"/>
      <c r="BN62" s="20"/>
      <c r="BO62" s="90">
        <f>BO10</f>
        <v>208746442.76467919</v>
      </c>
      <c r="BP62" s="20"/>
      <c r="BQ62" s="90">
        <f>BQ10</f>
        <v>215320245.37445205</v>
      </c>
      <c r="BR62" s="20"/>
      <c r="BS62" s="90">
        <f>BS10</f>
        <v>222220384.95328444</v>
      </c>
      <c r="BT62" s="20"/>
      <c r="BU62" s="90">
        <f>BU10</f>
        <v>229349623.30113623</v>
      </c>
    </row>
    <row r="63" spans="1:73" s="85" customFormat="1" ht="17.25" customHeight="1">
      <c r="A63" s="86"/>
      <c r="B63" s="87" t="s">
        <v>133</v>
      </c>
      <c r="C63" s="99"/>
      <c r="D63" s="99"/>
      <c r="E63" s="88"/>
      <c r="F63" s="88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90">
        <f>S12</f>
        <v>165535372.57217479</v>
      </c>
      <c r="T63" s="82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90">
        <f>AG12</f>
        <v>151513773.67982018</v>
      </c>
      <c r="AH63" s="82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90">
        <f>AU12</f>
        <v>140709566.23441097</v>
      </c>
      <c r="AV63" s="82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90">
        <f>BI12</f>
        <v>142625847.9810304</v>
      </c>
      <c r="BJ63" s="43"/>
      <c r="BK63" s="43"/>
      <c r="BL63" s="43"/>
      <c r="BM63" s="82"/>
      <c r="BN63" s="20"/>
      <c r="BO63" s="90">
        <f>BO12</f>
        <v>146587605.45152944</v>
      </c>
      <c r="BP63" s="20"/>
      <c r="BQ63" s="90">
        <f>BQ12</f>
        <v>151063498.12323841</v>
      </c>
      <c r="BR63" s="20"/>
      <c r="BS63" s="90">
        <f>BS12</f>
        <v>155732346.3660942</v>
      </c>
      <c r="BT63" s="20"/>
      <c r="BU63" s="90">
        <f>BU12</f>
        <v>160635369.87561804</v>
      </c>
    </row>
    <row r="64" spans="1:73" s="85" customFormat="1" ht="17.25" customHeight="1">
      <c r="A64" s="86"/>
      <c r="B64" s="102" t="s">
        <v>134</v>
      </c>
      <c r="C64" s="99"/>
      <c r="D64" s="99"/>
      <c r="E64" s="88"/>
      <c r="F64" s="88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103">
        <f>S62-S63</f>
        <v>70025974.000332922</v>
      </c>
      <c r="T64" s="82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103">
        <f>AG62-AG63</f>
        <v>60647457.20841372</v>
      </c>
      <c r="AH64" s="82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103">
        <f>AU62-AU63</f>
        <v>57754331.15110302</v>
      </c>
      <c r="AV64" s="82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103">
        <f>BI62-BI63</f>
        <v>61089740.612876117</v>
      </c>
      <c r="BJ64" s="43"/>
      <c r="BK64" s="43"/>
      <c r="BL64" s="43"/>
      <c r="BM64" s="82"/>
      <c r="BN64" s="20"/>
      <c r="BO64" s="103">
        <f>BO62-BO63</f>
        <v>62158837.31314975</v>
      </c>
      <c r="BP64" s="20"/>
      <c r="BQ64" s="103">
        <f>BQ62-BQ63</f>
        <v>64256747.25121364</v>
      </c>
      <c r="BR64" s="20"/>
      <c r="BS64" s="103">
        <f>BS62-BS63</f>
        <v>66488038.587190241</v>
      </c>
      <c r="BT64" s="20"/>
      <c r="BU64" s="103">
        <f>BU62-BU63</f>
        <v>68714253.425518185</v>
      </c>
    </row>
    <row r="65" spans="1:76" s="85" customFormat="1" ht="17.25" customHeight="1">
      <c r="A65" s="86"/>
      <c r="B65" s="87" t="s">
        <v>135</v>
      </c>
      <c r="C65" s="99"/>
      <c r="D65" s="99"/>
      <c r="E65" s="88"/>
      <c r="F65" s="88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90">
        <f>S15</f>
        <v>16855130.852523871</v>
      </c>
      <c r="T65" s="82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90">
        <f>AG15</f>
        <v>13588413.13711592</v>
      </c>
      <c r="AH65" s="82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90">
        <f>AU15</f>
        <v>13088424.477346359</v>
      </c>
      <c r="AV65" s="82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90">
        <f>BI15</f>
        <v>14042630.870758533</v>
      </c>
      <c r="BJ65" s="43"/>
      <c r="BK65" s="43"/>
      <c r="BL65" s="43"/>
      <c r="BM65" s="82"/>
      <c r="BN65" s="20"/>
      <c r="BO65" s="90">
        <f>BO15</f>
        <v>14305205.81984546</v>
      </c>
      <c r="BP65" s="20"/>
      <c r="BQ65" s="90">
        <f>BQ15</f>
        <v>14573414.505020361</v>
      </c>
      <c r="BR65" s="20"/>
      <c r="BS65" s="90">
        <f>BS15</f>
        <v>14847395.265845492</v>
      </c>
      <c r="BT65" s="20"/>
      <c r="BU65" s="90">
        <f>BU15</f>
        <v>15170989.719406977</v>
      </c>
    </row>
    <row r="66" spans="1:76" s="85" customFormat="1" ht="17.25" customHeight="1">
      <c r="A66" s="86"/>
      <c r="B66" s="87" t="s">
        <v>88</v>
      </c>
      <c r="C66" s="99"/>
      <c r="D66" s="99"/>
      <c r="E66" s="88"/>
      <c r="F66" s="88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90">
        <f>S16</f>
        <v>33178210.097000606</v>
      </c>
      <c r="T66" s="82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90">
        <f>AG16</f>
        <v>29660427.624296878</v>
      </c>
      <c r="AH66" s="82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90">
        <f>AU16</f>
        <v>27654869.857368909</v>
      </c>
      <c r="AV66" s="82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90">
        <f>BI16-BI54</f>
        <v>28791819.524410572</v>
      </c>
      <c r="BJ66" s="43"/>
      <c r="BK66" s="43"/>
      <c r="BL66" s="43"/>
      <c r="BM66" s="82"/>
      <c r="BN66" s="20"/>
      <c r="BO66" s="90">
        <f>BO16-BO54</f>
        <v>29278184.24572999</v>
      </c>
      <c r="BP66" s="20"/>
      <c r="BQ66" s="90">
        <f>BQ16-BQ54</f>
        <v>29784790.057361491</v>
      </c>
      <c r="BR66" s="20"/>
      <c r="BS66" s="90">
        <f>BS16-BS54</f>
        <v>30212459.613085333</v>
      </c>
      <c r="BT66" s="20"/>
      <c r="BU66" s="90">
        <f>BU16-BU54</f>
        <v>30838530.77317987</v>
      </c>
    </row>
    <row r="67" spans="1:76" s="85" customFormat="1" ht="17.25" customHeight="1">
      <c r="A67" s="86"/>
      <c r="B67" s="87" t="s">
        <v>90</v>
      </c>
      <c r="C67" s="99"/>
      <c r="D67" s="99"/>
      <c r="E67" s="88"/>
      <c r="F67" s="88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90">
        <f>S17</f>
        <v>3830899.8400000003</v>
      </c>
      <c r="T67" s="82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90">
        <f>AG17</f>
        <v>3383489.4700000007</v>
      </c>
      <c r="AH67" s="82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90">
        <f>AU17</f>
        <v>3282444.7</v>
      </c>
      <c r="AV67" s="82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90">
        <f t="shared" ref="BI67" si="0">BI17</f>
        <v>3279276.1667733239</v>
      </c>
      <c r="BJ67" s="43"/>
      <c r="BK67" s="43"/>
      <c r="BL67" s="43"/>
      <c r="BM67" s="82"/>
      <c r="BN67" s="20"/>
      <c r="BO67" s="90">
        <f t="shared" ref="BO67:BQ67" si="1">BO17</f>
        <v>3335979.2694423767</v>
      </c>
      <c r="BP67" s="20"/>
      <c r="BQ67" s="90">
        <f t="shared" si="1"/>
        <v>3393898.1759441691</v>
      </c>
      <c r="BR67" s="20"/>
      <c r="BS67" s="90">
        <f t="shared" ref="BS67:BU67" si="2">BS17</f>
        <v>3453059.933832733</v>
      </c>
      <c r="BT67" s="20"/>
      <c r="BU67" s="90">
        <f t="shared" si="2"/>
        <v>3514326.7337504649</v>
      </c>
    </row>
    <row r="68" spans="1:76" s="85" customFormat="1" ht="17.25" customHeight="1">
      <c r="A68" s="86"/>
      <c r="B68" s="87" t="s">
        <v>136</v>
      </c>
      <c r="C68" s="99"/>
      <c r="D68" s="99"/>
      <c r="E68" s="88"/>
      <c r="F68" s="88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90">
        <f>+S49+S50+S56-S54</f>
        <v>846058.05579497037</v>
      </c>
      <c r="T68" s="82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90">
        <f>+AG49+AG50+AG56-AG54</f>
        <v>2487738.8081614408</v>
      </c>
      <c r="AH68" s="82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90">
        <f>+AU49+AU50+AU56-AU54</f>
        <v>3769919.731120389</v>
      </c>
      <c r="AV68" s="82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90">
        <f>+BI49+BI50+BI56</f>
        <v>3101178.631123336</v>
      </c>
      <c r="BJ68" s="43"/>
      <c r="BK68" s="43"/>
      <c r="BL68" s="43"/>
      <c r="BM68" s="82"/>
      <c r="BN68" s="20"/>
      <c r="BO68" s="90">
        <f>+BO49+BO50+BO56</f>
        <v>2397964.1233333349</v>
      </c>
      <c r="BP68" s="20"/>
      <c r="BQ68" s="90">
        <f>+BQ49+BQ50+BQ56</f>
        <v>2513676.6166666681</v>
      </c>
      <c r="BR68" s="20"/>
      <c r="BS68" s="90">
        <f>+BS49+BS50+BS56</f>
        <v>2761839.5933333347</v>
      </c>
      <c r="BT68" s="20"/>
      <c r="BU68" s="90">
        <f>+BU49+BU50+BU56</f>
        <v>2761839.5933333347</v>
      </c>
    </row>
    <row r="69" spans="1:76" s="85" customFormat="1" ht="17.25" customHeight="1">
      <c r="A69" s="86" t="s">
        <v>137</v>
      </c>
      <c r="B69" s="102" t="s">
        <v>138</v>
      </c>
      <c r="C69" s="99"/>
      <c r="D69" s="99"/>
      <c r="E69" s="88"/>
      <c r="F69" s="88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104">
        <f>SUM(S65:S68)</f>
        <v>54710298.84531945</v>
      </c>
      <c r="T69" s="82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104">
        <f>SUM(AG65:AG68)</f>
        <v>49120069.039574236</v>
      </c>
      <c r="AH69" s="82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104">
        <f>SUM(AU65:AU68)</f>
        <v>47795658.765835658</v>
      </c>
      <c r="AV69" s="82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104">
        <f>SUM(BI65:BI68)</f>
        <v>49214905.19306577</v>
      </c>
      <c r="BJ69" s="43"/>
      <c r="BK69" s="43"/>
      <c r="BL69" s="43"/>
      <c r="BM69" s="82"/>
      <c r="BN69" s="20"/>
      <c r="BO69" s="104">
        <f>SUM(BO65:BO68)</f>
        <v>49317333.458351165</v>
      </c>
      <c r="BP69" s="20"/>
      <c r="BQ69" s="104">
        <f>SUM(BQ65:BQ68)</f>
        <v>50265779.354992688</v>
      </c>
      <c r="BR69" s="20"/>
      <c r="BS69" s="104">
        <f>SUM(BS65:BS68)</f>
        <v>51274754.406096891</v>
      </c>
      <c r="BT69" s="20"/>
      <c r="BU69" s="104">
        <f>SUM(BU65:BU68)</f>
        <v>52285686.819670647</v>
      </c>
      <c r="BX69" s="105"/>
    </row>
    <row r="70" spans="1:76" s="85" customFormat="1" ht="17.25" customHeight="1">
      <c r="A70" s="86" t="s">
        <v>137</v>
      </c>
      <c r="B70" s="102" t="s">
        <v>139</v>
      </c>
      <c r="C70" s="99"/>
      <c r="D70" s="99"/>
      <c r="E70" s="88"/>
      <c r="F70" s="88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104">
        <f>S64-S69</f>
        <v>15315675.155013472</v>
      </c>
      <c r="T70" s="82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104">
        <f>AG64-AG69</f>
        <v>11527388.168839484</v>
      </c>
      <c r="AH70" s="82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104">
        <f>AU64-AU69</f>
        <v>9958672.385267362</v>
      </c>
      <c r="AV70" s="82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104">
        <f>BI64-BI69</f>
        <v>11874835.419810347</v>
      </c>
      <c r="BJ70" s="43"/>
      <c r="BK70" s="43"/>
      <c r="BL70" s="43"/>
      <c r="BM70" s="82"/>
      <c r="BN70" s="20"/>
      <c r="BO70" s="104">
        <f>BO64-BO69</f>
        <v>12841503.854798585</v>
      </c>
      <c r="BP70" s="20"/>
      <c r="BQ70" s="104">
        <f>BQ64-BQ69</f>
        <v>13990967.896220952</v>
      </c>
      <c r="BR70" s="20"/>
      <c r="BS70" s="104">
        <f>BS64-BS69</f>
        <v>15213284.18109335</v>
      </c>
      <c r="BT70" s="20"/>
      <c r="BU70" s="104">
        <f>BU64-BU69</f>
        <v>16428566.605847538</v>
      </c>
    </row>
    <row r="71" spans="1:76" s="85" customFormat="1" ht="17.25" customHeight="1">
      <c r="A71" s="86"/>
      <c r="B71" s="87" t="s">
        <v>140</v>
      </c>
      <c r="C71" s="99"/>
      <c r="D71" s="99"/>
      <c r="E71" s="88"/>
      <c r="F71" s="88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90">
        <f>S51</f>
        <v>170829.18341416999</v>
      </c>
      <c r="T71" s="82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90">
        <f>AG51</f>
        <v>-2001825.7672970798</v>
      </c>
      <c r="AH71" s="82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90">
        <f>AU51</f>
        <v>-119411.2547085601</v>
      </c>
      <c r="AV71" s="82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90">
        <f>BI51</f>
        <v>-186071.34134550003</v>
      </c>
      <c r="BJ71" s="43"/>
      <c r="BK71" s="43"/>
      <c r="BL71" s="43"/>
      <c r="BM71" s="82"/>
      <c r="BN71" s="20"/>
      <c r="BO71" s="90">
        <f>BO51</f>
        <v>0</v>
      </c>
      <c r="BP71" s="20"/>
      <c r="BQ71" s="90">
        <f>BQ51</f>
        <v>0</v>
      </c>
      <c r="BR71" s="20"/>
      <c r="BS71" s="90">
        <f>BS51</f>
        <v>0</v>
      </c>
      <c r="BT71" s="20"/>
      <c r="BU71" s="90">
        <f>BU51</f>
        <v>0</v>
      </c>
    </row>
    <row r="72" spans="1:76" s="85" customFormat="1" ht="17.25" customHeight="1">
      <c r="A72" s="86"/>
      <c r="B72" s="102" t="s">
        <v>141</v>
      </c>
      <c r="C72" s="99"/>
      <c r="D72" s="99"/>
      <c r="E72" s="88"/>
      <c r="F72" s="88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104">
        <f>S70-S71</f>
        <v>15144845.971599301</v>
      </c>
      <c r="T72" s="82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104">
        <f>AG70-AG71</f>
        <v>13529213.936136564</v>
      </c>
      <c r="AH72" s="82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104">
        <f>AU70-AU71</f>
        <v>10078083.639975922</v>
      </c>
      <c r="AV72" s="82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104">
        <f>BI70-BI71</f>
        <v>12060906.761155847</v>
      </c>
      <c r="BJ72" s="43"/>
      <c r="BK72" s="43"/>
      <c r="BL72" s="43"/>
      <c r="BM72" s="82"/>
      <c r="BN72" s="20"/>
      <c r="BO72" s="104">
        <f>BO70-BO71</f>
        <v>12841503.854798585</v>
      </c>
      <c r="BP72" s="20"/>
      <c r="BQ72" s="104">
        <f>BQ70-BQ71</f>
        <v>13990967.896220952</v>
      </c>
      <c r="BR72" s="20"/>
      <c r="BS72" s="104">
        <f>BS70-BS71</f>
        <v>15213284.18109335</v>
      </c>
      <c r="BT72" s="20"/>
      <c r="BU72" s="104">
        <f>BU70-BU71</f>
        <v>16428566.605847538</v>
      </c>
    </row>
    <row r="73" spans="1:76" s="85" customFormat="1" ht="17.25" customHeight="1">
      <c r="A73" s="86"/>
      <c r="B73" s="87" t="s">
        <v>142</v>
      </c>
      <c r="C73" s="99"/>
      <c r="D73" s="99"/>
      <c r="E73" s="88"/>
      <c r="F73" s="88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90">
        <f>S37+S56+S58+S57</f>
        <v>1571194.4915463398</v>
      </c>
      <c r="T73" s="82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90">
        <f>AG37+AG56+AG58+AG57</f>
        <v>1331871.9524016404</v>
      </c>
      <c r="AH73" s="82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90">
        <f>AU37+AU56+AU58+AU57</f>
        <v>1027740.2020440502</v>
      </c>
      <c r="AV73" s="82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90">
        <f>BI37+BI56+BI58+BI57</f>
        <v>1637025.8812515836</v>
      </c>
      <c r="BJ73" s="43"/>
      <c r="BK73" s="43"/>
      <c r="BL73" s="43"/>
      <c r="BM73" s="82"/>
      <c r="BN73" s="20"/>
      <c r="BO73" s="90">
        <f>BO37+BO56+BO58+BO57</f>
        <v>1637356.7339674293</v>
      </c>
      <c r="BP73" s="20"/>
      <c r="BQ73" s="90">
        <f>BQ37+BQ56+BQ58+BQ57</f>
        <v>1637693.4223756513</v>
      </c>
      <c r="BR73" s="20"/>
      <c r="BS73" s="90">
        <f>BS37+BS56+BS58+BS57</f>
        <v>1638036.0553764785</v>
      </c>
      <c r="BT73" s="20"/>
      <c r="BU73" s="90">
        <f>BU37+BU56+BU58+BU57</f>
        <v>1638424.9958694144</v>
      </c>
    </row>
    <row r="74" spans="1:76" s="85" customFormat="1" ht="17.25" customHeight="1">
      <c r="A74" s="86"/>
      <c r="B74" s="102" t="s">
        <v>143</v>
      </c>
      <c r="C74" s="99"/>
      <c r="D74" s="99"/>
      <c r="E74" s="88"/>
      <c r="F74" s="88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95">
        <f>S72+S73</f>
        <v>16716040.463145642</v>
      </c>
      <c r="T74" s="82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95">
        <f>AG72+AG73</f>
        <v>14861085.888538204</v>
      </c>
      <c r="AH74" s="82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95">
        <f>AU72+AU73</f>
        <v>11105823.842019971</v>
      </c>
      <c r="AV74" s="82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95">
        <f>BI72+BI73</f>
        <v>13697932.64240743</v>
      </c>
      <c r="BJ74" s="43"/>
      <c r="BK74" s="43"/>
      <c r="BL74" s="43"/>
      <c r="BM74" s="82"/>
      <c r="BN74" s="20"/>
      <c r="BO74" s="95">
        <f>BO72+BO73</f>
        <v>14478860.588766014</v>
      </c>
      <c r="BP74" s="20"/>
      <c r="BQ74" s="95">
        <f>BQ72+BQ73</f>
        <v>15628661.318596603</v>
      </c>
      <c r="BR74" s="20"/>
      <c r="BS74" s="95">
        <f>BS72+BS73</f>
        <v>16851320.236469828</v>
      </c>
      <c r="BT74" s="20"/>
      <c r="BU74" s="95">
        <f>BU72+BU73</f>
        <v>18066991.601716951</v>
      </c>
    </row>
    <row r="75" spans="1:76" s="85" customFormat="1" ht="17.25" customHeight="1">
      <c r="A75" s="86"/>
      <c r="B75" s="79" t="s">
        <v>144</v>
      </c>
      <c r="C75" s="99"/>
      <c r="D75" s="99"/>
      <c r="E75" s="88"/>
      <c r="F75" s="88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90"/>
      <c r="T75" s="82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90"/>
      <c r="AH75" s="82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90"/>
      <c r="AV75" s="82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90"/>
      <c r="BJ75" s="43"/>
      <c r="BK75" s="43"/>
      <c r="BL75" s="43"/>
      <c r="BM75" s="82"/>
      <c r="BN75" s="20"/>
      <c r="BO75" s="90"/>
      <c r="BP75" s="20"/>
      <c r="BQ75" s="90"/>
      <c r="BR75" s="20"/>
      <c r="BS75" s="90"/>
      <c r="BT75" s="20"/>
      <c r="BU75" s="90"/>
    </row>
    <row r="76" spans="1:76" s="85" customFormat="1" ht="17.25" customHeight="1">
      <c r="A76" s="86"/>
      <c r="B76" s="87" t="s">
        <v>145</v>
      </c>
      <c r="C76" s="99"/>
      <c r="D76" s="99"/>
      <c r="E76" s="88"/>
      <c r="F76" s="88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90"/>
      <c r="T76" s="82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90"/>
      <c r="AH76" s="82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90"/>
      <c r="AV76" s="82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90">
        <f>BI253+BI255+BI258</f>
        <v>1581649.5</v>
      </c>
      <c r="BJ76" s="43"/>
      <c r="BK76" s="43"/>
      <c r="BL76" s="43"/>
      <c r="BM76" s="82"/>
      <c r="BN76" s="20"/>
      <c r="BO76" s="90">
        <f>BO253+BO255+BO258</f>
        <v>1581649.5</v>
      </c>
      <c r="BP76" s="20"/>
      <c r="BQ76" s="90">
        <f>BQ253+BQ255+BQ258</f>
        <v>1581649.5</v>
      </c>
      <c r="BR76" s="20"/>
      <c r="BS76" s="90">
        <f>BS253+BS255+BS258</f>
        <v>1581649.5</v>
      </c>
      <c r="BT76" s="20"/>
      <c r="BU76" s="90">
        <f>BU253+BU255+BU258</f>
        <v>1581649.5</v>
      </c>
    </row>
    <row r="77" spans="1:76" s="85" customFormat="1" ht="17.25" customHeight="1">
      <c r="A77" s="86"/>
      <c r="B77" s="87" t="s">
        <v>146</v>
      </c>
      <c r="C77" s="99"/>
      <c r="D77" s="99"/>
      <c r="E77" s="88"/>
      <c r="F77" s="88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90"/>
      <c r="T77" s="82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90"/>
      <c r="AH77" s="82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90"/>
      <c r="AV77" s="82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90">
        <f>BI287+BI299</f>
        <v>291000</v>
      </c>
      <c r="BJ77" s="43"/>
      <c r="BK77" s="43"/>
      <c r="BL77" s="43"/>
      <c r="BM77" s="82"/>
      <c r="BN77" s="20"/>
      <c r="BO77" s="90">
        <f>BO287+BO299</f>
        <v>141000</v>
      </c>
      <c r="BP77" s="20"/>
      <c r="BQ77" s="90">
        <f>BQ287+BQ299</f>
        <v>141000</v>
      </c>
      <c r="BR77" s="20"/>
      <c r="BS77" s="90">
        <f>BS287+BS299</f>
        <v>141000</v>
      </c>
      <c r="BT77" s="20"/>
      <c r="BU77" s="90">
        <f>BU287+BU299</f>
        <v>141000</v>
      </c>
    </row>
    <row r="78" spans="1:76" s="85" customFormat="1" ht="17.25" customHeight="1">
      <c r="A78" s="86"/>
      <c r="B78" s="87" t="s">
        <v>147</v>
      </c>
      <c r="C78" s="99"/>
      <c r="D78" s="99"/>
      <c r="E78" s="88"/>
      <c r="F78" s="88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90"/>
      <c r="T78" s="82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90"/>
      <c r="AH78" s="82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90"/>
      <c r="AV78" s="82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90">
        <f>BI244+BI252</f>
        <v>-186071.34134550003</v>
      </c>
      <c r="BJ78" s="43"/>
      <c r="BK78" s="43"/>
      <c r="BL78" s="43"/>
      <c r="BM78" s="82"/>
      <c r="BN78" s="20"/>
      <c r="BO78" s="90">
        <f>BO244+BO252</f>
        <v>0</v>
      </c>
      <c r="BP78" s="20"/>
      <c r="BQ78" s="90">
        <f>BQ244+BQ252</f>
        <v>0</v>
      </c>
      <c r="BR78" s="20"/>
      <c r="BS78" s="90">
        <f>BS244+BS252</f>
        <v>0</v>
      </c>
      <c r="BT78" s="20"/>
      <c r="BU78" s="90">
        <f>BU244+BU252</f>
        <v>0</v>
      </c>
    </row>
    <row r="79" spans="1:76" s="85" customFormat="1" ht="17.25" customHeight="1">
      <c r="A79" s="86"/>
      <c r="B79" s="87" t="s">
        <v>148</v>
      </c>
      <c r="C79" s="99"/>
      <c r="D79" s="99"/>
      <c r="E79" s="88"/>
      <c r="F79" s="88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90"/>
      <c r="T79" s="82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90"/>
      <c r="AH79" s="82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90"/>
      <c r="AV79" s="82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90">
        <f>BI268</f>
        <v>100000</v>
      </c>
      <c r="BJ79" s="43"/>
      <c r="BK79" s="43"/>
      <c r="BL79" s="43"/>
      <c r="BM79" s="82"/>
      <c r="BN79" s="20"/>
      <c r="BO79" s="90">
        <f>BO268</f>
        <v>100000</v>
      </c>
      <c r="BP79" s="20"/>
      <c r="BQ79" s="90">
        <f>BQ268</f>
        <v>100000</v>
      </c>
      <c r="BR79" s="20"/>
      <c r="BS79" s="90">
        <f>BS268</f>
        <v>100000</v>
      </c>
      <c r="BT79" s="20"/>
      <c r="BU79" s="90">
        <f>BU268</f>
        <v>100000</v>
      </c>
    </row>
    <row r="80" spans="1:76" s="85" customFormat="1" ht="17.25" customHeight="1">
      <c r="A80" s="86"/>
      <c r="B80" s="87" t="s">
        <v>149</v>
      </c>
      <c r="C80" s="99"/>
      <c r="D80" s="99"/>
      <c r="E80" s="88"/>
      <c r="F80" s="88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90"/>
      <c r="T80" s="82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90"/>
      <c r="AH80" s="82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90"/>
      <c r="AV80" s="82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90">
        <v>539000</v>
      </c>
      <c r="BJ80" s="43"/>
      <c r="BK80" s="43"/>
      <c r="BL80" s="43"/>
      <c r="BM80" s="82"/>
      <c r="BN80" s="20"/>
      <c r="BO80" s="90">
        <v>0</v>
      </c>
      <c r="BP80" s="20"/>
      <c r="BQ80" s="90">
        <v>0</v>
      </c>
      <c r="BR80" s="20"/>
      <c r="BS80" s="90">
        <v>0</v>
      </c>
      <c r="BT80" s="20"/>
      <c r="BU80" s="90">
        <v>0</v>
      </c>
    </row>
    <row r="81" spans="1:74" s="85" customFormat="1" ht="17.25" customHeight="1">
      <c r="A81" s="86"/>
      <c r="B81" s="87" t="s">
        <v>150</v>
      </c>
      <c r="C81" s="99"/>
      <c r="D81" s="99"/>
      <c r="E81" s="88"/>
      <c r="F81" s="88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90">
        <v>489000</v>
      </c>
      <c r="T81" s="82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90">
        <v>310000</v>
      </c>
      <c r="AH81" s="82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90">
        <v>4446000</v>
      </c>
      <c r="AV81" s="82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90">
        <v>0</v>
      </c>
      <c r="BJ81" s="43"/>
      <c r="BK81" s="43"/>
      <c r="BL81" s="43"/>
      <c r="BM81" s="82"/>
      <c r="BN81" s="20"/>
      <c r="BO81" s="90">
        <v>0</v>
      </c>
      <c r="BP81" s="20"/>
      <c r="BQ81" s="90">
        <v>0</v>
      </c>
      <c r="BR81" s="20"/>
      <c r="BS81" s="90">
        <v>0</v>
      </c>
      <c r="BT81" s="20"/>
      <c r="BU81" s="90">
        <v>0</v>
      </c>
    </row>
    <row r="82" spans="1:74" s="85" customFormat="1" ht="17.25" customHeight="1">
      <c r="A82" s="86"/>
      <c r="B82" s="87" t="s">
        <v>151</v>
      </c>
      <c r="C82" s="99"/>
      <c r="D82" s="99"/>
      <c r="E82" s="88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95">
        <f>SUM(S76:S81)</f>
        <v>489000</v>
      </c>
      <c r="T82" s="82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95">
        <f>SUM(AG76:AG81)</f>
        <v>310000</v>
      </c>
      <c r="AH82" s="82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95">
        <f>SUM(AU76:AU81)</f>
        <v>4446000</v>
      </c>
      <c r="AV82" s="82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95">
        <f>SUM(BI76:BI81)</f>
        <v>2325578.1586544998</v>
      </c>
      <c r="BJ82" s="43"/>
      <c r="BK82" s="43"/>
      <c r="BL82" s="43"/>
      <c r="BM82" s="82"/>
      <c r="BN82" s="20"/>
      <c r="BO82" s="95">
        <f>SUM(BO76:BO81)</f>
        <v>1822649.5</v>
      </c>
      <c r="BP82" s="20"/>
      <c r="BQ82" s="95">
        <f>SUM(BQ76:BQ81)</f>
        <v>1822649.5</v>
      </c>
      <c r="BR82" s="20"/>
      <c r="BS82" s="95">
        <f>SUM(BS76:BS81)</f>
        <v>1822649.5</v>
      </c>
      <c r="BT82" s="20"/>
      <c r="BU82" s="95">
        <f>SUM(BU76:BU81)</f>
        <v>1822649.5</v>
      </c>
    </row>
    <row r="83" spans="1:74" s="85" customFormat="1" ht="17.25" customHeight="1" thickBot="1">
      <c r="A83" s="86"/>
      <c r="B83" s="79" t="s">
        <v>152</v>
      </c>
      <c r="C83" s="99"/>
      <c r="D83" s="99"/>
      <c r="E83" s="88"/>
      <c r="F83" s="88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106">
        <f>S74+S82</f>
        <v>17205040.463145643</v>
      </c>
      <c r="T83" s="82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106">
        <f>AG74+AG82</f>
        <v>15171085.888538204</v>
      </c>
      <c r="AH83" s="82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106">
        <f>AU74+AU82</f>
        <v>15551823.842019971</v>
      </c>
      <c r="AV83" s="82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106">
        <f>BI74+BI82</f>
        <v>16023510.80106193</v>
      </c>
      <c r="BJ83" s="43"/>
      <c r="BK83" s="43"/>
      <c r="BL83" s="43"/>
      <c r="BM83" s="82"/>
      <c r="BN83" s="20"/>
      <c r="BO83" s="106">
        <f>BO74+BO82</f>
        <v>16301510.088766014</v>
      </c>
      <c r="BP83" s="20"/>
      <c r="BQ83" s="106">
        <f>BQ74+BQ82</f>
        <v>17451310.818596601</v>
      </c>
      <c r="BR83" s="20"/>
      <c r="BS83" s="106">
        <f>BS74+BS82</f>
        <v>18673969.736469828</v>
      </c>
      <c r="BT83" s="20"/>
      <c r="BU83" s="106">
        <f>BU74+BU82</f>
        <v>19889641.101716951</v>
      </c>
    </row>
    <row r="84" spans="1:74" ht="30" customHeight="1">
      <c r="B84" s="107" t="s">
        <v>153</v>
      </c>
      <c r="T84" s="37"/>
      <c r="AH84" s="37"/>
      <c r="AU84" s="24"/>
      <c r="AV84" s="37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23"/>
      <c r="BJ84" s="55"/>
      <c r="BK84" s="55"/>
      <c r="BL84" s="55"/>
      <c r="BM84" s="37"/>
      <c r="BO84" s="24"/>
      <c r="BQ84" s="24"/>
      <c r="BS84" s="24"/>
      <c r="BU84" s="24"/>
    </row>
    <row r="85" spans="1:74" ht="19.5" customHeight="1">
      <c r="B85" s="108" t="s">
        <v>154</v>
      </c>
      <c r="T85" s="37"/>
      <c r="AH85" s="37"/>
      <c r="AU85" s="24"/>
      <c r="AV85" s="37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55"/>
      <c r="BK85" s="55"/>
      <c r="BL85" s="55"/>
      <c r="BM85" s="37"/>
      <c r="BO85" s="9"/>
      <c r="BQ85" s="9"/>
      <c r="BS85" s="9"/>
      <c r="BU85" s="9"/>
    </row>
    <row r="86" spans="1:74" ht="15.75" customHeight="1">
      <c r="B86" s="9" t="s">
        <v>132</v>
      </c>
      <c r="E86" s="41" t="s">
        <v>77</v>
      </c>
      <c r="F86" s="41" t="s">
        <v>132</v>
      </c>
      <c r="G86" s="42">
        <v>21590722.978485201</v>
      </c>
      <c r="H86" s="42">
        <v>20121188.609540101</v>
      </c>
      <c r="I86" s="42">
        <v>25704267.393335599</v>
      </c>
      <c r="J86" s="42">
        <v>17352187.784964502</v>
      </c>
      <c r="K86" s="42">
        <v>18987785.696137998</v>
      </c>
      <c r="L86" s="42">
        <v>23580980.532299001</v>
      </c>
      <c r="M86" s="42">
        <v>16768557.5056562</v>
      </c>
      <c r="N86" s="42">
        <v>16097011.4146889</v>
      </c>
      <c r="O86" s="42">
        <v>24452056.6749736</v>
      </c>
      <c r="P86" s="42">
        <v>19637214.1505697</v>
      </c>
      <c r="Q86" s="42">
        <v>18412378.712899499</v>
      </c>
      <c r="R86" s="42">
        <v>17551945.154165</v>
      </c>
      <c r="S86" s="24">
        <v>240256296.60771531</v>
      </c>
      <c r="T86" s="37"/>
      <c r="U86" s="42">
        <v>19229597.7396865</v>
      </c>
      <c r="V86" s="42">
        <v>18355712.232011098</v>
      </c>
      <c r="W86" s="42">
        <v>22077566.7723951</v>
      </c>
      <c r="X86" s="42">
        <v>16804476.568978801</v>
      </c>
      <c r="Y86" s="42">
        <v>16848529.296861</v>
      </c>
      <c r="Z86" s="42">
        <v>21373032.585645702</v>
      </c>
      <c r="AA86" s="42">
        <v>15651790.3042269</v>
      </c>
      <c r="AB86" s="42">
        <v>13862714.676216001</v>
      </c>
      <c r="AC86" s="42">
        <v>21584631.658007801</v>
      </c>
      <c r="AD86" s="42">
        <v>17029773.520169102</v>
      </c>
      <c r="AE86" s="42">
        <v>16886361.939726301</v>
      </c>
      <c r="AF86" s="42">
        <v>17569163.3568817</v>
      </c>
      <c r="AG86" s="24">
        <v>217273350.65080604</v>
      </c>
      <c r="AH86" s="37"/>
      <c r="AI86" s="42">
        <v>15737744.028739201</v>
      </c>
      <c r="AJ86" s="42">
        <v>17490607.042252701</v>
      </c>
      <c r="AK86" s="42">
        <v>20347321.6575999</v>
      </c>
      <c r="AL86" s="42">
        <v>16495608.508048199</v>
      </c>
      <c r="AM86" s="42">
        <v>16727711.3863547</v>
      </c>
      <c r="AN86" s="42">
        <v>20127074.3925041</v>
      </c>
      <c r="AO86" s="42">
        <v>14902006.118932201</v>
      </c>
      <c r="AP86" s="42">
        <v>13016067.815287</v>
      </c>
      <c r="AQ86" s="42">
        <v>19823888.153993599</v>
      </c>
      <c r="AR86" s="42">
        <v>17032962.1301913</v>
      </c>
      <c r="AS86" s="42">
        <v>15109785.498774201</v>
      </c>
      <c r="AT86" s="42">
        <v>17282929.911302</v>
      </c>
      <c r="AU86" s="24">
        <v>204093706.6439791</v>
      </c>
      <c r="AV86" s="37"/>
      <c r="AW86" s="42">
        <v>14303600.698556371</v>
      </c>
      <c r="AX86" s="42">
        <v>17901128.465735774</v>
      </c>
      <c r="AY86" s="42">
        <v>19380974.539232478</v>
      </c>
      <c r="AZ86" s="42">
        <v>16843544.649063263</v>
      </c>
      <c r="BA86" s="42">
        <v>18286069.154841438</v>
      </c>
      <c r="BB86" s="42">
        <v>20839170.076341871</v>
      </c>
      <c r="BC86" s="42">
        <v>14913429.691689963</v>
      </c>
      <c r="BD86" s="42">
        <v>14235897.95772367</v>
      </c>
      <c r="BE86" s="42">
        <v>20862002.128303859</v>
      </c>
      <c r="BF86" s="42">
        <v>17899997.664206501</v>
      </c>
      <c r="BG86" s="42">
        <v>16542962.012951422</v>
      </c>
      <c r="BH86" s="42">
        <v>16027308.049428051</v>
      </c>
      <c r="BI86" s="24">
        <v>208036085.08807465</v>
      </c>
      <c r="BJ86" s="43">
        <v>-9.5660119137003383E-2</v>
      </c>
      <c r="BK86" s="43">
        <v>-6.0659275366028623E-2</v>
      </c>
      <c r="BL86" s="43">
        <v>1.9316511561880904E-2</v>
      </c>
      <c r="BM86" s="37"/>
      <c r="BN86" s="20">
        <v>2.0213371101626749E-2</v>
      </c>
      <c r="BO86" s="24">
        <v>212241195.67848951</v>
      </c>
      <c r="BP86" s="20">
        <v>3.1659601474117068E-2</v>
      </c>
      <c r="BQ86" s="24">
        <v>218960667.35006058</v>
      </c>
      <c r="BR86" s="20">
        <v>3.2183496146160451E-2</v>
      </c>
      <c r="BS86" s="24">
        <v>226007587.14388198</v>
      </c>
      <c r="BT86" s="20">
        <v>3.2184206152857074E-2</v>
      </c>
      <c r="BU86" s="24">
        <v>233281461.92063048</v>
      </c>
    </row>
    <row r="87" spans="1:74" ht="12.75" customHeight="1">
      <c r="B87" s="9" t="s">
        <v>155</v>
      </c>
      <c r="E87" s="41" t="s">
        <v>77</v>
      </c>
      <c r="F87" s="41" t="s">
        <v>156</v>
      </c>
      <c r="G87" s="42">
        <v>-273522.92719145003</v>
      </c>
      <c r="H87" s="42">
        <v>-278809.36592426</v>
      </c>
      <c r="I87" s="42">
        <v>-391275.27695944998</v>
      </c>
      <c r="J87" s="42">
        <v>-217890.82925268001</v>
      </c>
      <c r="K87" s="42">
        <v>-274423.36795822001</v>
      </c>
      <c r="L87" s="42">
        <v>-335068.29954669997</v>
      </c>
      <c r="M87" s="42">
        <v>-194631.12817968999</v>
      </c>
      <c r="N87" s="42">
        <v>-182257.17625613001</v>
      </c>
      <c r="O87" s="42">
        <v>-221898.23399770001</v>
      </c>
      <c r="P87" s="42">
        <v>-307946.69488376001</v>
      </c>
      <c r="Q87" s="42">
        <v>-172446.46818975999</v>
      </c>
      <c r="R87" s="42">
        <v>-415405.40176991001</v>
      </c>
      <c r="S87" s="24">
        <v>-3265575.1701097097</v>
      </c>
      <c r="T87" s="37"/>
      <c r="U87" s="42">
        <v>-356547.97118533001</v>
      </c>
      <c r="V87" s="42">
        <v>-167062.11618186001</v>
      </c>
      <c r="W87" s="42">
        <v>-217799.32749495999</v>
      </c>
      <c r="X87" s="42">
        <v>-164075.95805578001</v>
      </c>
      <c r="Y87" s="42">
        <v>-203572.65324126999</v>
      </c>
      <c r="Z87" s="42">
        <v>-215776.17806712</v>
      </c>
      <c r="AA87" s="42">
        <v>-169050.83394945</v>
      </c>
      <c r="AB87" s="42">
        <v>-151832.73909625999</v>
      </c>
      <c r="AC87" s="42">
        <v>-246842.31555147999</v>
      </c>
      <c r="AD87" s="42">
        <v>-168778.59225156001</v>
      </c>
      <c r="AE87" s="42">
        <v>-121316.57976024</v>
      </c>
      <c r="AF87" s="42">
        <v>-218295.17125255</v>
      </c>
      <c r="AG87" s="24">
        <v>-2400950.4360878603</v>
      </c>
      <c r="AH87" s="37"/>
      <c r="AI87" s="42">
        <v>-154173.60863497001</v>
      </c>
      <c r="AJ87" s="42">
        <v>-181490.07174052001</v>
      </c>
      <c r="AK87" s="42">
        <v>-540272.07966992003</v>
      </c>
      <c r="AL87" s="42">
        <v>-167090.93352197</v>
      </c>
      <c r="AM87" s="42">
        <v>-154837.53255303999</v>
      </c>
      <c r="AN87" s="42">
        <v>-624197.18552687997</v>
      </c>
      <c r="AO87" s="42">
        <v>-367713.55417582003</v>
      </c>
      <c r="AP87" s="42">
        <v>-231844.53446229</v>
      </c>
      <c r="AQ87" s="42">
        <v>-343637.66949986003</v>
      </c>
      <c r="AR87" s="42">
        <v>-293532.51361869997</v>
      </c>
      <c r="AS87" s="42">
        <v>-304434.85046744999</v>
      </c>
      <c r="AT87" s="42">
        <v>-291403.70031273999</v>
      </c>
      <c r="AU87" s="24">
        <v>-3654628.2341841599</v>
      </c>
      <c r="AV87" s="37"/>
      <c r="AW87" s="42">
        <v>-172129.85110700456</v>
      </c>
      <c r="AX87" s="42">
        <v>-190328.84593193865</v>
      </c>
      <c r="AY87" s="42">
        <v>-230382.8416442271</v>
      </c>
      <c r="AZ87" s="42">
        <v>-168132.70141698665</v>
      </c>
      <c r="BA87" s="42">
        <v>-174810.02952801925</v>
      </c>
      <c r="BB87" s="42">
        <v>-209224.65419260558</v>
      </c>
      <c r="BC87" s="42">
        <v>-155296.88449722249</v>
      </c>
      <c r="BD87" s="42">
        <v>-144216.49871859039</v>
      </c>
      <c r="BE87" s="42">
        <v>-219160.99563097488</v>
      </c>
      <c r="BF87" s="42">
        <v>-185677.13482163107</v>
      </c>
      <c r="BG87" s="42">
        <v>-176055.36243817629</v>
      </c>
      <c r="BH87" s="42">
        <v>-173577.56988212795</v>
      </c>
      <c r="BI87" s="24">
        <v>-2198993.3698095051</v>
      </c>
      <c r="BJ87" s="43">
        <v>-0.26476950888648559</v>
      </c>
      <c r="BK87" s="43">
        <v>0.52215896640459536</v>
      </c>
      <c r="BL87" s="43">
        <v>-0.39829902553675289</v>
      </c>
      <c r="BM87" s="37"/>
      <c r="BN87" s="20">
        <v>-0.34468390314923475</v>
      </c>
      <c r="BO87" s="24">
        <v>-1441035.7521042763</v>
      </c>
      <c r="BP87" s="20">
        <v>3.4842610984785291E-2</v>
      </c>
      <c r="BQ87" s="24">
        <v>-1491245.2002300131</v>
      </c>
      <c r="BR87" s="20">
        <v>3.5589239486638828E-2</v>
      </c>
      <c r="BS87" s="24">
        <v>-1544317.4827942997</v>
      </c>
      <c r="BT87" s="20">
        <v>3.5244980038621379E-2</v>
      </c>
      <c r="BU87" s="24">
        <v>-1598746.9216486788</v>
      </c>
    </row>
    <row r="88" spans="1:74" ht="19.5" customHeight="1">
      <c r="B88" s="45" t="s">
        <v>157</v>
      </c>
      <c r="E88" s="57"/>
      <c r="F88" s="57"/>
      <c r="G88" s="48">
        <v>21317200.051293749</v>
      </c>
      <c r="H88" s="48">
        <v>19842379.24361584</v>
      </c>
      <c r="I88" s="48">
        <v>25312992.11637615</v>
      </c>
      <c r="J88" s="48">
        <v>17134296.955711823</v>
      </c>
      <c r="K88" s="48">
        <v>18713362.328179777</v>
      </c>
      <c r="L88" s="48">
        <v>23245912.232752301</v>
      </c>
      <c r="M88" s="48">
        <v>16573926.37747651</v>
      </c>
      <c r="N88" s="48">
        <v>15914754.238432771</v>
      </c>
      <c r="O88" s="48">
        <v>24230158.440975901</v>
      </c>
      <c r="P88" s="48">
        <v>19329267.45568594</v>
      </c>
      <c r="Q88" s="48">
        <v>18239932.244709738</v>
      </c>
      <c r="R88" s="48">
        <v>17136539.75239509</v>
      </c>
      <c r="S88" s="48">
        <v>236990721.43760559</v>
      </c>
      <c r="T88" s="37"/>
      <c r="U88" s="48">
        <v>18873049.76850117</v>
      </c>
      <c r="V88" s="48">
        <v>18188650.115829237</v>
      </c>
      <c r="W88" s="48">
        <v>21859767.44490014</v>
      </c>
      <c r="X88" s="48">
        <v>16640400.610923022</v>
      </c>
      <c r="Y88" s="48">
        <v>16644956.643619731</v>
      </c>
      <c r="Z88" s="48">
        <v>21157256.40757858</v>
      </c>
      <c r="AA88" s="48">
        <v>15482739.470277449</v>
      </c>
      <c r="AB88" s="48">
        <v>13710881.937119741</v>
      </c>
      <c r="AC88" s="48">
        <v>21337789.342456322</v>
      </c>
      <c r="AD88" s="48">
        <v>16860994.92791754</v>
      </c>
      <c r="AE88" s="48">
        <v>16765045.35996606</v>
      </c>
      <c r="AF88" s="48">
        <v>17350868.185629152</v>
      </c>
      <c r="AG88" s="48">
        <v>214872400.21471819</v>
      </c>
      <c r="AH88" s="37"/>
      <c r="AI88" s="48">
        <v>15583570.420104232</v>
      </c>
      <c r="AJ88" s="48">
        <v>17309116.970512182</v>
      </c>
      <c r="AK88" s="48">
        <v>19807049.577929981</v>
      </c>
      <c r="AL88" s="48">
        <v>16328517.57452623</v>
      </c>
      <c r="AM88" s="48">
        <v>16572873.85380166</v>
      </c>
      <c r="AN88" s="48">
        <v>19502877.206977218</v>
      </c>
      <c r="AO88" s="48">
        <v>14534292.56475638</v>
      </c>
      <c r="AP88" s="48">
        <v>12784223.28082471</v>
      </c>
      <c r="AQ88" s="48">
        <v>19480250.48449374</v>
      </c>
      <c r="AR88" s="48">
        <v>16739429.6165726</v>
      </c>
      <c r="AS88" s="48">
        <v>14805350.64830675</v>
      </c>
      <c r="AT88" s="48">
        <v>16991526.210989259</v>
      </c>
      <c r="AU88" s="48">
        <v>200439078.40979496</v>
      </c>
      <c r="AV88" s="37"/>
      <c r="AW88" s="47">
        <v>14131470.847449366</v>
      </c>
      <c r="AX88" s="48">
        <v>17710799.619803835</v>
      </c>
      <c r="AY88" s="48">
        <v>19150591.69758825</v>
      </c>
      <c r="AZ88" s="48">
        <v>16675411.947646277</v>
      </c>
      <c r="BA88" s="48">
        <v>18111259.12531342</v>
      </c>
      <c r="BB88" s="48">
        <v>20629945.422149267</v>
      </c>
      <c r="BC88" s="48">
        <v>14758132.807192739</v>
      </c>
      <c r="BD88" s="48">
        <v>14091681.45900508</v>
      </c>
      <c r="BE88" s="48">
        <v>20642841.132672884</v>
      </c>
      <c r="BF88" s="48">
        <v>17714320.52938487</v>
      </c>
      <c r="BG88" s="48">
        <v>16366906.650513247</v>
      </c>
      <c r="BH88" s="48">
        <v>15853730.479545923</v>
      </c>
      <c r="BI88" s="48">
        <v>205837091.71826515</v>
      </c>
      <c r="BJ88" s="43">
        <v>-9.3329903756213764E-2</v>
      </c>
      <c r="BK88" s="43">
        <v>-6.7171594818600591E-2</v>
      </c>
      <c r="BL88" s="43">
        <v>2.6930942565171971E-2</v>
      </c>
      <c r="BM88" s="37"/>
      <c r="BN88" s="20">
        <v>2.4111632003201662E-2</v>
      </c>
      <c r="BO88" s="48">
        <v>210800159.92638522</v>
      </c>
      <c r="BP88" s="20">
        <v>3.1637842332635654E-2</v>
      </c>
      <c r="BQ88" s="48">
        <v>217469422.14983058</v>
      </c>
      <c r="BR88" s="20">
        <v>3.2160142065575263E-2</v>
      </c>
      <c r="BS88" s="48">
        <v>224463269.66108769</v>
      </c>
      <c r="BT88" s="20">
        <v>3.2163147889606163E-2</v>
      </c>
      <c r="BU88" s="48">
        <v>231682714.9989818</v>
      </c>
      <c r="BV88" s="44"/>
    </row>
    <row r="89" spans="1:74" ht="19.5" customHeight="1">
      <c r="B89" s="9" t="s">
        <v>158</v>
      </c>
      <c r="E89" s="41" t="s">
        <v>77</v>
      </c>
      <c r="F89" s="41" t="s">
        <v>159</v>
      </c>
      <c r="G89" s="42">
        <v>-638324.78644983005</v>
      </c>
      <c r="H89" s="42">
        <v>-531437.10914157995</v>
      </c>
      <c r="I89" s="42">
        <v>-574182.05652573996</v>
      </c>
      <c r="J89" s="42">
        <v>-335655.45035037998</v>
      </c>
      <c r="K89" s="42">
        <v>-402240.41001976002</v>
      </c>
      <c r="L89" s="42">
        <v>-705441.89462376002</v>
      </c>
      <c r="M89" s="42">
        <v>-479438.09497901</v>
      </c>
      <c r="N89" s="42">
        <v>-303197.69716161001</v>
      </c>
      <c r="O89" s="42">
        <v>-544608.74031435</v>
      </c>
      <c r="P89" s="42">
        <v>-430022.95039724</v>
      </c>
      <c r="Q89" s="42">
        <v>-466388.77582346997</v>
      </c>
      <c r="R89" s="42">
        <v>-375048.66584525001</v>
      </c>
      <c r="S89" s="24">
        <v>-5785986.6316319807</v>
      </c>
      <c r="T89" s="37"/>
      <c r="U89" s="42">
        <v>-415511.86904384999</v>
      </c>
      <c r="V89" s="42">
        <v>-489115.50428693998</v>
      </c>
      <c r="W89" s="42">
        <v>-651706.43923310004</v>
      </c>
      <c r="X89" s="42">
        <v>-453247.4149193</v>
      </c>
      <c r="Y89" s="42">
        <v>-501731.59946535999</v>
      </c>
      <c r="Z89" s="42">
        <v>-622198.74129346001</v>
      </c>
      <c r="AA89" s="42">
        <v>-495232.05054317001</v>
      </c>
      <c r="AB89" s="42">
        <v>-508103.01693553</v>
      </c>
      <c r="AC89" s="42">
        <v>-575052.80496625998</v>
      </c>
      <c r="AD89" s="42">
        <v>-622410.03434510995</v>
      </c>
      <c r="AE89" s="42">
        <v>-507374.98558879999</v>
      </c>
      <c r="AF89" s="42">
        <v>-662232.77286031004</v>
      </c>
      <c r="AG89" s="24">
        <v>-6503917.2334811902</v>
      </c>
      <c r="AH89" s="37"/>
      <c r="AI89" s="42">
        <v>-492831.81460847001</v>
      </c>
      <c r="AJ89" s="42">
        <v>-507296.84653061</v>
      </c>
      <c r="AK89" s="42">
        <v>-570742.21946944995</v>
      </c>
      <c r="AL89" s="42">
        <v>-494286.64819977002</v>
      </c>
      <c r="AM89" s="42">
        <v>-512062.15955549001</v>
      </c>
      <c r="AN89" s="42">
        <v>-645620.96995706996</v>
      </c>
      <c r="AO89" s="42">
        <v>-472471.24217722</v>
      </c>
      <c r="AP89" s="42">
        <v>-414655.08881208999</v>
      </c>
      <c r="AQ89" s="42">
        <v>-598264.42487156997</v>
      </c>
      <c r="AR89" s="42">
        <v>-446138.72688666999</v>
      </c>
      <c r="AS89" s="42">
        <v>169858.82841620999</v>
      </c>
      <c r="AT89" s="42">
        <v>-465415.79581367999</v>
      </c>
      <c r="AU89" s="24">
        <v>-5449927.1084658802</v>
      </c>
      <c r="AV89" s="37"/>
      <c r="AW89" s="42">
        <v>-307459.25196647074</v>
      </c>
      <c r="AX89" s="42">
        <v>-512451.80571140599</v>
      </c>
      <c r="AY89" s="42">
        <v>-750339.52168061212</v>
      </c>
      <c r="AZ89" s="42">
        <v>-463446.85740164632</v>
      </c>
      <c r="BA89" s="42">
        <v>-456709.71744298871</v>
      </c>
      <c r="BB89" s="42">
        <v>-540418.57610060647</v>
      </c>
      <c r="BC89" s="42">
        <v>-418177.60999809054</v>
      </c>
      <c r="BD89" s="42">
        <v>-429780.53307625686</v>
      </c>
      <c r="BE89" s="42">
        <v>-572631.09319144953</v>
      </c>
      <c r="BF89" s="42">
        <v>-498583.53101117373</v>
      </c>
      <c r="BG89" s="42">
        <v>-458312.83703306154</v>
      </c>
      <c r="BH89" s="42">
        <v>-455101.51142843848</v>
      </c>
      <c r="BI89" s="24">
        <v>-5863412.8460422009</v>
      </c>
      <c r="BJ89" s="43">
        <v>0.12408092993583565</v>
      </c>
      <c r="BK89" s="43">
        <v>-0.16205466447044051</v>
      </c>
      <c r="BL89" s="43">
        <v>7.5869957404387081E-2</v>
      </c>
      <c r="BM89" s="37"/>
      <c r="BN89" s="20">
        <v>3.8767558232799403E-3</v>
      </c>
      <c r="BO89" s="24">
        <v>-5886143.8659373894</v>
      </c>
      <c r="BP89" s="20">
        <v>3.8960948908166662E-2</v>
      </c>
      <c r="BQ89" s="24">
        <v>-6115473.6163642947</v>
      </c>
      <c r="BR89" s="20">
        <v>3.80830756275128E-2</v>
      </c>
      <c r="BS89" s="24">
        <v>-6348369.6605943553</v>
      </c>
      <c r="BT89" s="20">
        <v>3.6607502993926934E-2</v>
      </c>
      <c r="BU89" s="24">
        <v>-6580767.6219511181</v>
      </c>
    </row>
    <row r="90" spans="1:74" ht="12.75" customHeight="1">
      <c r="B90" s="9" t="s">
        <v>160</v>
      </c>
      <c r="E90" s="41" t="s">
        <v>77</v>
      </c>
      <c r="F90" s="41" t="s">
        <v>161</v>
      </c>
      <c r="G90" s="42">
        <v>384823.23532055999</v>
      </c>
      <c r="H90" s="42">
        <v>368218.88722249999</v>
      </c>
      <c r="I90" s="42">
        <v>449504.27643864998</v>
      </c>
      <c r="J90" s="42">
        <v>314193.65613804001</v>
      </c>
      <c r="K90" s="42">
        <v>337751.38910171</v>
      </c>
      <c r="L90" s="42">
        <v>420611.04331664997</v>
      </c>
      <c r="M90" s="42">
        <v>304484.45040115999</v>
      </c>
      <c r="N90" s="42">
        <v>307279.31372789998</v>
      </c>
      <c r="O90" s="42">
        <v>418828.15324469999</v>
      </c>
      <c r="P90" s="42">
        <v>345689.25560516003</v>
      </c>
      <c r="Q90" s="42">
        <v>329048.80183421</v>
      </c>
      <c r="R90" s="42">
        <v>306378.84083191998</v>
      </c>
      <c r="S90" s="24">
        <v>4286811.3031831589</v>
      </c>
      <c r="T90" s="37"/>
      <c r="U90" s="42">
        <v>328623.64058178</v>
      </c>
      <c r="V90" s="42">
        <v>319909.10565271002</v>
      </c>
      <c r="W90" s="42">
        <v>386445.60966726003</v>
      </c>
      <c r="X90" s="42">
        <v>285241.21439410001</v>
      </c>
      <c r="Y90" s="42">
        <v>303305.38409860001</v>
      </c>
      <c r="Z90" s="42">
        <v>370394.78180399002</v>
      </c>
      <c r="AA90" s="42">
        <v>273955.51590022998</v>
      </c>
      <c r="AB90" s="42">
        <v>244560.63823928</v>
      </c>
      <c r="AC90" s="42">
        <v>361645.02575844002</v>
      </c>
      <c r="AD90" s="42">
        <v>299923.35794921999</v>
      </c>
      <c r="AE90" s="42">
        <v>270521.94873155002</v>
      </c>
      <c r="AF90" s="42">
        <v>279329.58970696997</v>
      </c>
      <c r="AG90" s="24">
        <v>3723855.8124841298</v>
      </c>
      <c r="AH90" s="37"/>
      <c r="AI90" s="42">
        <v>267860.38600842998</v>
      </c>
      <c r="AJ90" s="42">
        <v>282787.83128948999</v>
      </c>
      <c r="AK90" s="42">
        <v>324489.62117649999</v>
      </c>
      <c r="AL90" s="42">
        <v>270554.04518005002</v>
      </c>
      <c r="AM90" s="42">
        <v>274713.97818759002</v>
      </c>
      <c r="AN90" s="42">
        <v>305954.6825087</v>
      </c>
      <c r="AO90" s="42">
        <v>231956.20193769</v>
      </c>
      <c r="AP90" s="42">
        <v>218843.3966863</v>
      </c>
      <c r="AQ90" s="42">
        <v>304857.65007887001</v>
      </c>
      <c r="AR90" s="42">
        <v>259483.18390035999</v>
      </c>
      <c r="AS90" s="42">
        <v>402329.79167978</v>
      </c>
      <c r="AT90" s="42">
        <v>264499.10246610001</v>
      </c>
      <c r="AU90" s="24">
        <v>3408329.8710998599</v>
      </c>
      <c r="AV90" s="37"/>
      <c r="AW90" s="42">
        <v>283376.21160240995</v>
      </c>
      <c r="AX90" s="42">
        <v>317775.2934160459</v>
      </c>
      <c r="AY90" s="42">
        <v>375771.17829290195</v>
      </c>
      <c r="AZ90" s="42">
        <v>278757.50579439936</v>
      </c>
      <c r="BA90" s="42">
        <v>293031.13514844264</v>
      </c>
      <c r="BB90" s="42">
        <v>345519.52885009628</v>
      </c>
      <c r="BC90" s="42">
        <v>260940.41035524226</v>
      </c>
      <c r="BD90" s="42">
        <v>257247.39002202032</v>
      </c>
      <c r="BE90" s="42">
        <v>368824.21227231657</v>
      </c>
      <c r="BF90" s="42">
        <v>306875.37347820343</v>
      </c>
      <c r="BG90" s="42">
        <v>285765.48201222217</v>
      </c>
      <c r="BH90" s="42">
        <v>284102.00443923241</v>
      </c>
      <c r="BI90" s="24">
        <v>3657985.7256835336</v>
      </c>
      <c r="BJ90" s="43">
        <v>-0.13132266640264947</v>
      </c>
      <c r="BK90" s="43">
        <v>-8.4730977049776557E-2</v>
      </c>
      <c r="BL90" s="43">
        <v>7.3248735898650066E-2</v>
      </c>
      <c r="BM90" s="37"/>
      <c r="BN90" s="20">
        <v>2.4117748509454372E-2</v>
      </c>
      <c r="BO90" s="24">
        <v>3746208.105466743</v>
      </c>
      <c r="BP90" s="20">
        <v>3.4872646810663717E-2</v>
      </c>
      <c r="BQ90" s="24">
        <v>3876848.2976079304</v>
      </c>
      <c r="BR90" s="20">
        <v>3.5062173362151672E-2</v>
      </c>
      <c r="BS90" s="24">
        <v>4012779.0247174222</v>
      </c>
      <c r="BT90" s="20">
        <v>3.4628920686083517E-2</v>
      </c>
      <c r="BU90" s="24">
        <v>4151737.2312951414</v>
      </c>
    </row>
    <row r="91" spans="1:74" ht="12.75" customHeight="1">
      <c r="B91" s="9" t="s">
        <v>162</v>
      </c>
      <c r="E91" s="41" t="s">
        <v>77</v>
      </c>
      <c r="F91" s="41" t="s">
        <v>163</v>
      </c>
      <c r="G91" s="42">
        <v>4150.0921418600001</v>
      </c>
      <c r="H91" s="42">
        <v>4903.5200104400001</v>
      </c>
      <c r="I91" s="42">
        <v>8797.3467872099991</v>
      </c>
      <c r="J91" s="42">
        <v>6208.6036581799999</v>
      </c>
      <c r="K91" s="42">
        <v>6297.6376277400004</v>
      </c>
      <c r="L91" s="42">
        <v>7884.8520313400004</v>
      </c>
      <c r="M91" s="42">
        <v>829.72888347000003</v>
      </c>
      <c r="N91" s="42">
        <v>3819.6247165999998</v>
      </c>
      <c r="O91" s="42">
        <v>5382.9906817199999</v>
      </c>
      <c r="P91" s="42">
        <v>11518.16918062</v>
      </c>
      <c r="Q91" s="42">
        <v>4338.3497670999996</v>
      </c>
      <c r="R91" s="42">
        <v>5669.5478647999998</v>
      </c>
      <c r="S91" s="24">
        <v>69800.463351080005</v>
      </c>
      <c r="T91" s="37"/>
      <c r="U91" s="42">
        <v>20470.20662827</v>
      </c>
      <c r="V91" s="42">
        <v>8423.4815479099998</v>
      </c>
      <c r="W91" s="42">
        <v>5743.2568100799999</v>
      </c>
      <c r="X91" s="42">
        <v>8621.3735245600001</v>
      </c>
      <c r="Y91" s="42">
        <v>3091.5691836000001</v>
      </c>
      <c r="Z91" s="42">
        <v>6280.9131879799997</v>
      </c>
      <c r="AA91" s="42">
        <v>-6821.6642022300002</v>
      </c>
      <c r="AB91" s="42">
        <v>3547.1333640799999</v>
      </c>
      <c r="AC91" s="42">
        <v>4903.8422369999998</v>
      </c>
      <c r="AD91" s="42">
        <v>4604.2019288199999</v>
      </c>
      <c r="AE91" s="42">
        <v>3823.7427063</v>
      </c>
      <c r="AF91" s="42">
        <v>6204.0375962600001</v>
      </c>
      <c r="AG91" s="24">
        <v>68892.094512629992</v>
      </c>
      <c r="AH91" s="37"/>
      <c r="AI91" s="42">
        <v>3761.55400448</v>
      </c>
      <c r="AJ91" s="42">
        <v>6250.9305663300001</v>
      </c>
      <c r="AK91" s="42">
        <v>12242.458243249999</v>
      </c>
      <c r="AL91" s="42">
        <v>7281.0899695999997</v>
      </c>
      <c r="AM91" s="42">
        <v>6679.732379</v>
      </c>
      <c r="AN91" s="42">
        <v>12134.92167148</v>
      </c>
      <c r="AO91" s="42">
        <v>4182.3628918000004</v>
      </c>
      <c r="AP91" s="42">
        <v>-5981.8750274100003</v>
      </c>
      <c r="AQ91" s="42">
        <v>5503.2464048100001</v>
      </c>
      <c r="AR91" s="42">
        <v>3519.4948291400001</v>
      </c>
      <c r="AS91" s="42">
        <v>6640.2345299400004</v>
      </c>
      <c r="AT91" s="42">
        <v>4202.06262272</v>
      </c>
      <c r="AU91" s="24">
        <v>66416.21308514</v>
      </c>
      <c r="AV91" s="37"/>
      <c r="AW91" s="42">
        <v>6644.3990240582607</v>
      </c>
      <c r="AX91" s="42">
        <v>6748.0569925460095</v>
      </c>
      <c r="AY91" s="42">
        <v>8056.5429833957296</v>
      </c>
      <c r="AZ91" s="42">
        <v>6439.0994208996999</v>
      </c>
      <c r="BA91" s="42">
        <v>6390.8276568237297</v>
      </c>
      <c r="BB91" s="42">
        <v>7947.0719222765792</v>
      </c>
      <c r="BC91" s="42">
        <v>5986.4619076510498</v>
      </c>
      <c r="BD91" s="42">
        <v>5953.7481354953998</v>
      </c>
      <c r="BE91" s="42">
        <v>9035.7889568535593</v>
      </c>
      <c r="BF91" s="42">
        <v>6536.5612034041005</v>
      </c>
      <c r="BG91" s="42">
        <v>6689.5141693858204</v>
      </c>
      <c r="BH91" s="42">
        <v>7495.9236272100607</v>
      </c>
      <c r="BI91" s="24">
        <v>83923.995999999985</v>
      </c>
      <c r="BJ91" s="43">
        <v>-1.3013793817974103E-2</v>
      </c>
      <c r="BK91" s="43">
        <v>-3.5938541932936718E-2</v>
      </c>
      <c r="BL91" s="43">
        <v>0.26360706372127057</v>
      </c>
      <c r="BM91" s="37"/>
      <c r="BN91" s="20">
        <v>2.7341438372689632E-2</v>
      </c>
      <c r="BO91" s="24">
        <v>86218.598764623835</v>
      </c>
      <c r="BP91" s="20">
        <v>3.7462272172154649E-2</v>
      </c>
      <c r="BQ91" s="24">
        <v>89448.54337784597</v>
      </c>
      <c r="BR91" s="20">
        <v>3.6416296709020045E-2</v>
      </c>
      <c r="BS91" s="24">
        <v>92705.928073683259</v>
      </c>
      <c r="BT91" s="20">
        <v>3.4871176028189087E-2</v>
      </c>
      <c r="BU91" s="24">
        <v>95938.692810397304</v>
      </c>
    </row>
    <row r="92" spans="1:74" ht="19.5" customHeight="1">
      <c r="B92" s="45" t="s">
        <v>164</v>
      </c>
      <c r="E92" s="57"/>
      <c r="F92" s="57"/>
      <c r="G92" s="48">
        <v>-249351.45898741006</v>
      </c>
      <c r="H92" s="48">
        <v>-158314.70190863995</v>
      </c>
      <c r="I92" s="48">
        <v>-115880.43329987998</v>
      </c>
      <c r="J92" s="48">
        <v>-15253.19055415997</v>
      </c>
      <c r="K92" s="48">
        <v>-58191.383290310026</v>
      </c>
      <c r="L92" s="48">
        <v>-276945.99927577004</v>
      </c>
      <c r="M92" s="48">
        <v>-174123.91569438</v>
      </c>
      <c r="N92" s="48">
        <v>7901.2412828899724</v>
      </c>
      <c r="O92" s="48">
        <v>-120397.59638793001</v>
      </c>
      <c r="P92" s="48">
        <v>-72815.525611459976</v>
      </c>
      <c r="Q92" s="48">
        <v>-133001.62422215997</v>
      </c>
      <c r="R92" s="48">
        <v>-63000.277148530033</v>
      </c>
      <c r="S92" s="48">
        <v>-1429374.8650977418</v>
      </c>
      <c r="T92" s="37"/>
      <c r="U92" s="48">
        <v>-66418.021833799998</v>
      </c>
      <c r="V92" s="48">
        <v>-160782.91708631997</v>
      </c>
      <c r="W92" s="48">
        <v>-259517.57275576002</v>
      </c>
      <c r="X92" s="48">
        <v>-159384.82700063998</v>
      </c>
      <c r="Y92" s="48">
        <v>-195334.64618315999</v>
      </c>
      <c r="Z92" s="48">
        <v>-245523.04630148999</v>
      </c>
      <c r="AA92" s="48">
        <v>-228098.19884517003</v>
      </c>
      <c r="AB92" s="48">
        <v>-259995.24533217005</v>
      </c>
      <c r="AC92" s="48">
        <v>-208503.93697081995</v>
      </c>
      <c r="AD92" s="48">
        <v>-317882.47446706996</v>
      </c>
      <c r="AE92" s="48">
        <v>-233029.29415094998</v>
      </c>
      <c r="AF92" s="48">
        <v>-376699.14555708005</v>
      </c>
      <c r="AG92" s="48">
        <v>-2711169.3264844306</v>
      </c>
      <c r="AH92" s="37"/>
      <c r="AI92" s="48">
        <v>-221209.87459556002</v>
      </c>
      <c r="AJ92" s="48">
        <v>-218258.08467479001</v>
      </c>
      <c r="AK92" s="48">
        <v>-234010.14004969996</v>
      </c>
      <c r="AL92" s="48">
        <v>-216451.51305012</v>
      </c>
      <c r="AM92" s="48">
        <v>-230668.4489889</v>
      </c>
      <c r="AN92" s="48">
        <v>-327531.36577688996</v>
      </c>
      <c r="AO92" s="48">
        <v>-236332.67734773</v>
      </c>
      <c r="AP92" s="48">
        <v>-201793.56715319998</v>
      </c>
      <c r="AQ92" s="48">
        <v>-287903.52838788996</v>
      </c>
      <c r="AR92" s="48">
        <v>-183136.04815717001</v>
      </c>
      <c r="AS92" s="48">
        <v>578828.85462592996</v>
      </c>
      <c r="AT92" s="48">
        <v>-196714.63072485998</v>
      </c>
      <c r="AU92" s="48">
        <v>-1975181.0242808801</v>
      </c>
      <c r="AV92" s="37"/>
      <c r="AW92" s="47">
        <v>-17438.641340002523</v>
      </c>
      <c r="AX92" s="48">
        <v>-187928.45530281408</v>
      </c>
      <c r="AY92" s="48">
        <v>-366511.80040431442</v>
      </c>
      <c r="AZ92" s="48">
        <v>-178250.25218634726</v>
      </c>
      <c r="BA92" s="48">
        <v>-157287.75463772233</v>
      </c>
      <c r="BB92" s="48">
        <v>-186951.97532823362</v>
      </c>
      <c r="BC92" s="48">
        <v>-151250.73773519724</v>
      </c>
      <c r="BD92" s="48">
        <v>-166579.39491874113</v>
      </c>
      <c r="BE92" s="48">
        <v>-194771.0919622794</v>
      </c>
      <c r="BF92" s="48">
        <v>-185171.59632956621</v>
      </c>
      <c r="BG92" s="48">
        <v>-165857.84085145354</v>
      </c>
      <c r="BH92" s="48">
        <v>-163503.58336199602</v>
      </c>
      <c r="BI92" s="48">
        <v>-2121503.1243586675</v>
      </c>
      <c r="BJ92" s="43">
        <v>0.89675178477343565</v>
      </c>
      <c r="BK92" s="43">
        <v>-0.27146526593302289</v>
      </c>
      <c r="BL92" s="43">
        <v>7.4080349233336756E-2</v>
      </c>
      <c r="BM92" s="37"/>
      <c r="BN92" s="20">
        <v>-3.195185615064159E-2</v>
      </c>
      <c r="BO92" s="48">
        <v>-2053717.1617060227</v>
      </c>
      <c r="BP92" s="20">
        <v>4.6481382856633134E-2</v>
      </c>
      <c r="BQ92" s="48">
        <v>-2149176.7753785183</v>
      </c>
      <c r="BR92" s="20">
        <v>4.3601779759707054E-2</v>
      </c>
      <c r="BS92" s="48">
        <v>-2242884.7078032498</v>
      </c>
      <c r="BT92" s="20">
        <v>4.0219182791023288E-2</v>
      </c>
      <c r="BU92" s="48">
        <v>-2333091.6978455796</v>
      </c>
    </row>
    <row r="93" spans="1:74" ht="19.5" customHeight="1">
      <c r="B93" s="58" t="s">
        <v>165</v>
      </c>
      <c r="E93" s="59"/>
      <c r="F93" s="59"/>
      <c r="G93" s="60">
        <v>21067848.592306338</v>
      </c>
      <c r="H93" s="60">
        <v>19684064.541707199</v>
      </c>
      <c r="I93" s="60">
        <v>25197111.68307627</v>
      </c>
      <c r="J93" s="60">
        <v>17119043.765157662</v>
      </c>
      <c r="K93" s="60">
        <v>18655170.944889467</v>
      </c>
      <c r="L93" s="60">
        <v>22968966.233476531</v>
      </c>
      <c r="M93" s="60">
        <v>16399802.461782129</v>
      </c>
      <c r="N93" s="60">
        <v>15922655.47971566</v>
      </c>
      <c r="O93" s="60">
        <v>24109760.844587971</v>
      </c>
      <c r="P93" s="60">
        <v>19256451.930074479</v>
      </c>
      <c r="Q93" s="60">
        <v>18106930.620487578</v>
      </c>
      <c r="R93" s="60">
        <v>17073539.47524656</v>
      </c>
      <c r="S93" s="60">
        <v>235561346.57250786</v>
      </c>
      <c r="T93" s="37"/>
      <c r="U93" s="60">
        <v>18806631.74666737</v>
      </c>
      <c r="V93" s="60">
        <v>18027867.198742919</v>
      </c>
      <c r="W93" s="60">
        <v>21600249.872144379</v>
      </c>
      <c r="X93" s="60">
        <v>16481015.783922382</v>
      </c>
      <c r="Y93" s="60">
        <v>16449621.997436572</v>
      </c>
      <c r="Z93" s="60">
        <v>20911733.361277089</v>
      </c>
      <c r="AA93" s="60">
        <v>15254641.271432279</v>
      </c>
      <c r="AB93" s="60">
        <v>13450886.691787571</v>
      </c>
      <c r="AC93" s="60">
        <v>21129285.405485503</v>
      </c>
      <c r="AD93" s="60">
        <v>16543112.453450469</v>
      </c>
      <c r="AE93" s="60">
        <v>16532016.06581511</v>
      </c>
      <c r="AF93" s="60">
        <v>16974169.040072072</v>
      </c>
      <c r="AG93" s="60">
        <v>212161230.88823375</v>
      </c>
      <c r="AH93" s="37"/>
      <c r="AI93" s="60">
        <v>15362360.545508672</v>
      </c>
      <c r="AJ93" s="60">
        <v>17090858.885837391</v>
      </c>
      <c r="AK93" s="60">
        <v>19573039.437880281</v>
      </c>
      <c r="AL93" s="60">
        <v>16112066.06147611</v>
      </c>
      <c r="AM93" s="60">
        <v>16342205.404812761</v>
      </c>
      <c r="AN93" s="60">
        <v>19175345.841200329</v>
      </c>
      <c r="AO93" s="60">
        <v>14297959.88740865</v>
      </c>
      <c r="AP93" s="60">
        <v>12582429.713671509</v>
      </c>
      <c r="AQ93" s="60">
        <v>19192346.956105851</v>
      </c>
      <c r="AR93" s="60">
        <v>16556293.568415429</v>
      </c>
      <c r="AS93" s="60">
        <v>15384179.502932679</v>
      </c>
      <c r="AT93" s="60">
        <v>16794811.580264401</v>
      </c>
      <c r="AU93" s="60">
        <v>198463897.38551408</v>
      </c>
      <c r="AV93" s="37"/>
      <c r="AW93" s="61">
        <v>14114032.206109364</v>
      </c>
      <c r="AX93" s="60">
        <v>17522871.164501019</v>
      </c>
      <c r="AY93" s="60">
        <v>18784079.897183936</v>
      </c>
      <c r="AZ93" s="60">
        <v>16497161.69545993</v>
      </c>
      <c r="BA93" s="60">
        <v>17953971.370675698</v>
      </c>
      <c r="BB93" s="60">
        <v>20442993.446821034</v>
      </c>
      <c r="BC93" s="60">
        <v>14606882.069457542</v>
      </c>
      <c r="BD93" s="60">
        <v>13925102.064086339</v>
      </c>
      <c r="BE93" s="60">
        <v>20448070.040710606</v>
      </c>
      <c r="BF93" s="60">
        <v>17529148.933055304</v>
      </c>
      <c r="BG93" s="60">
        <v>16201048.809661793</v>
      </c>
      <c r="BH93" s="60">
        <v>15690226.896183927</v>
      </c>
      <c r="BI93" s="60">
        <v>203715588.59390649</v>
      </c>
      <c r="BJ93" s="43">
        <v>-9.9337671586417708E-2</v>
      </c>
      <c r="BK93" s="43">
        <v>-6.4560963590635498E-2</v>
      </c>
      <c r="BL93" s="43">
        <v>2.6461695439705366E-2</v>
      </c>
      <c r="BM93" s="37"/>
      <c r="BN93" s="20">
        <v>2.4695479641478862E-2</v>
      </c>
      <c r="BO93" s="60">
        <v>208746442.76467919</v>
      </c>
      <c r="BP93" s="20">
        <v>3.1491806627735153E-2</v>
      </c>
      <c r="BQ93" s="60">
        <v>215320245.37445205</v>
      </c>
      <c r="BR93" s="20">
        <v>3.2045939604205445E-2</v>
      </c>
      <c r="BS93" s="60">
        <v>222220384.95328444</v>
      </c>
      <c r="BT93" s="20">
        <v>3.2081837808671354E-2</v>
      </c>
      <c r="BU93" s="60">
        <v>229349623.30113623</v>
      </c>
      <c r="BV93" s="44"/>
    </row>
    <row r="94" spans="1:74" ht="19.5" customHeight="1">
      <c r="B94" s="108" t="s">
        <v>166</v>
      </c>
      <c r="T94" s="37"/>
      <c r="AH94" s="37"/>
      <c r="AU94" s="9"/>
      <c r="AV94" s="37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55"/>
      <c r="BK94" s="55"/>
      <c r="BL94" s="55"/>
      <c r="BM94" s="37"/>
      <c r="BO94" s="9"/>
      <c r="BQ94" s="9"/>
      <c r="BS94" s="9"/>
      <c r="BU94" s="9"/>
    </row>
    <row r="95" spans="1:74" ht="15.75" customHeight="1">
      <c r="B95" s="9" t="s">
        <v>167</v>
      </c>
      <c r="E95" s="41" t="s">
        <v>77</v>
      </c>
      <c r="F95" s="41" t="s">
        <v>168</v>
      </c>
      <c r="G95" s="42">
        <v>14288564.967029</v>
      </c>
      <c r="H95" s="42">
        <v>13364326.2781606</v>
      </c>
      <c r="I95" s="42">
        <v>16973729.320814699</v>
      </c>
      <c r="J95" s="42">
        <v>11794347.293760801</v>
      </c>
      <c r="K95" s="42">
        <v>12577985.9444011</v>
      </c>
      <c r="L95" s="42">
        <v>15799876.399254</v>
      </c>
      <c r="M95" s="42">
        <v>11168121.256407199</v>
      </c>
      <c r="N95" s="42">
        <v>10833454.2549405</v>
      </c>
      <c r="O95" s="42">
        <v>16205285.069602201</v>
      </c>
      <c r="P95" s="42">
        <v>12918181.6876703</v>
      </c>
      <c r="Q95" s="42">
        <v>12315094.9027908</v>
      </c>
      <c r="R95" s="42">
        <v>11475247.4845099</v>
      </c>
      <c r="S95" s="24">
        <v>159714214.85934108</v>
      </c>
      <c r="T95" s="37"/>
      <c r="U95" s="42">
        <v>12310813.7645914</v>
      </c>
      <c r="V95" s="42">
        <v>11731468.1490118</v>
      </c>
      <c r="W95" s="42">
        <v>14130033.347537801</v>
      </c>
      <c r="X95" s="42">
        <v>10753932.880455799</v>
      </c>
      <c r="Y95" s="42">
        <v>10755821.4276693</v>
      </c>
      <c r="Z95" s="42">
        <v>13541372.3617163</v>
      </c>
      <c r="AA95" s="42">
        <v>9812347.1693475302</v>
      </c>
      <c r="AB95" s="42">
        <v>8497957.8471506797</v>
      </c>
      <c r="AC95" s="42">
        <v>13316168.2387174</v>
      </c>
      <c r="AD95" s="42">
        <v>10667643.8018966</v>
      </c>
      <c r="AE95" s="42">
        <v>10392666.4093224</v>
      </c>
      <c r="AF95" s="42">
        <v>11270982.164004199</v>
      </c>
      <c r="AG95" s="24">
        <v>137181207.56142122</v>
      </c>
      <c r="AH95" s="37"/>
      <c r="AI95" s="42">
        <v>10265057.8027445</v>
      </c>
      <c r="AJ95" s="42">
        <v>11210261.0508251</v>
      </c>
      <c r="AK95" s="42">
        <v>13084269.1845193</v>
      </c>
      <c r="AL95" s="42">
        <v>10666395.7527999</v>
      </c>
      <c r="AM95" s="42">
        <v>10835077.5089131</v>
      </c>
      <c r="AN95" s="42">
        <v>12592655.1770363</v>
      </c>
      <c r="AO95" s="42">
        <v>9351220.5038170908</v>
      </c>
      <c r="AP95" s="42">
        <v>8232658.4027115796</v>
      </c>
      <c r="AQ95" s="42">
        <v>12494075.488094799</v>
      </c>
      <c r="AR95" s="42">
        <v>10884680.6418829</v>
      </c>
      <c r="AS95" s="42">
        <v>10090177.4892068</v>
      </c>
      <c r="AT95" s="42">
        <v>11081955.306674</v>
      </c>
      <c r="AU95" s="24">
        <v>130788484.3092254</v>
      </c>
      <c r="AV95" s="37"/>
      <c r="AW95" s="42">
        <v>9261000.7167547308</v>
      </c>
      <c r="AX95" s="42">
        <v>11627143.113623686</v>
      </c>
      <c r="AY95" s="42">
        <v>12478171.57825904</v>
      </c>
      <c r="AZ95" s="42">
        <v>10841432.782496015</v>
      </c>
      <c r="BA95" s="42">
        <v>11782278.784567563</v>
      </c>
      <c r="BB95" s="42">
        <v>13394705.657952689</v>
      </c>
      <c r="BC95" s="42">
        <v>9494713.0781975053</v>
      </c>
      <c r="BD95" s="42">
        <v>9067605.1904984638</v>
      </c>
      <c r="BE95" s="42">
        <v>13257917.372212533</v>
      </c>
      <c r="BF95" s="42">
        <v>11496712.72109491</v>
      </c>
      <c r="BG95" s="42">
        <v>10596484.461386768</v>
      </c>
      <c r="BH95" s="42">
        <v>10272348.119021621</v>
      </c>
      <c r="BI95" s="24">
        <v>133570513.57606554</v>
      </c>
      <c r="BJ95" s="43">
        <v>-0.14108329254077034</v>
      </c>
      <c r="BK95" s="43">
        <v>-4.6600575733622668E-2</v>
      </c>
      <c r="BL95" s="43">
        <v>2.1271209629301513E-2</v>
      </c>
      <c r="BM95" s="37"/>
      <c r="BN95" s="20">
        <v>3.1333854032415495E-2</v>
      </c>
      <c r="BO95" s="24">
        <v>137755792.55149275</v>
      </c>
      <c r="BP95" s="20">
        <v>3.0334174762292953E-2</v>
      </c>
      <c r="BQ95" s="24">
        <v>141934500.83726791</v>
      </c>
      <c r="BR95" s="20">
        <v>3.0810290464737423E-2</v>
      </c>
      <c r="BS95" s="24">
        <v>146307544.03503165</v>
      </c>
      <c r="BT95" s="20">
        <v>3.044607404450602E-2</v>
      </c>
      <c r="BU95" s="24">
        <v>150762034.35399204</v>
      </c>
    </row>
    <row r="96" spans="1:74" ht="12.75" customHeight="1">
      <c r="B96" s="9" t="s">
        <v>169</v>
      </c>
      <c r="E96" s="41" t="s">
        <v>77</v>
      </c>
      <c r="F96" s="41" t="s">
        <v>170</v>
      </c>
      <c r="G96" s="42">
        <v>-563201.21037421003</v>
      </c>
      <c r="H96" s="42">
        <v>-260718.25380136</v>
      </c>
      <c r="I96" s="42">
        <v>-418163.34824254003</v>
      </c>
      <c r="J96" s="42">
        <v>-346078.98459354002</v>
      </c>
      <c r="K96" s="42">
        <v>-384132.47058705997</v>
      </c>
      <c r="L96" s="42">
        <v>-615843.48619804997</v>
      </c>
      <c r="M96" s="42">
        <v>-454768.04236138001</v>
      </c>
      <c r="N96" s="42">
        <v>-196564.56288334</v>
      </c>
      <c r="O96" s="42">
        <v>-318987.13634652999</v>
      </c>
      <c r="P96" s="42">
        <v>-204522.01634408001</v>
      </c>
      <c r="Q96" s="42">
        <v>-101994.79455774</v>
      </c>
      <c r="R96" s="42">
        <v>-48089.331437100001</v>
      </c>
      <c r="S96" s="24">
        <v>-3913063.6377269304</v>
      </c>
      <c r="T96" s="37"/>
      <c r="U96" s="42">
        <v>12852.7457036099</v>
      </c>
      <c r="V96" s="42">
        <v>80082.95186909</v>
      </c>
      <c r="W96" s="42">
        <v>318388.76613656001</v>
      </c>
      <c r="X96" s="42">
        <v>341901.57540823001</v>
      </c>
      <c r="Y96" s="42">
        <v>369367.05015004001</v>
      </c>
      <c r="Z96" s="42">
        <v>628131.49797028897</v>
      </c>
      <c r="AA96" s="42">
        <v>579241.07278668997</v>
      </c>
      <c r="AB96" s="42">
        <v>699127.30138200999</v>
      </c>
      <c r="AC96" s="42">
        <v>634844.37846381997</v>
      </c>
      <c r="AD96" s="42">
        <v>760455.32061588496</v>
      </c>
      <c r="AE96" s="42">
        <v>661881.00412872306</v>
      </c>
      <c r="AF96" s="42">
        <v>780632.60736347304</v>
      </c>
      <c r="AG96" s="24">
        <v>5866906.2719784202</v>
      </c>
      <c r="AH96" s="37"/>
      <c r="AI96" s="42">
        <v>178415.54119675199</v>
      </c>
      <c r="AJ96" s="42">
        <v>-71692.090370179998</v>
      </c>
      <c r="AK96" s="42">
        <v>82743.236524439999</v>
      </c>
      <c r="AL96" s="42">
        <v>-194086.49321597</v>
      </c>
      <c r="AM96" s="42">
        <v>59233.669930409698</v>
      </c>
      <c r="AN96" s="42">
        <v>9391.6229730974192</v>
      </c>
      <c r="AO96" s="42">
        <v>143630.03396126101</v>
      </c>
      <c r="AP96" s="42">
        <v>100727.284581104</v>
      </c>
      <c r="AQ96" s="42">
        <v>165942.38316966</v>
      </c>
      <c r="AR96" s="42">
        <v>262682.94924147998</v>
      </c>
      <c r="AS96" s="42">
        <v>62324.251311747299</v>
      </c>
      <c r="AT96" s="42">
        <v>212555.87701694001</v>
      </c>
      <c r="AU96" s="24">
        <v>1011868.2663207414</v>
      </c>
      <c r="AV96" s="37"/>
      <c r="AW96" s="42">
        <v>10009.5895526847</v>
      </c>
      <c r="AX96" s="42">
        <v>11208.4570034513</v>
      </c>
      <c r="AY96" s="42">
        <v>13781.9534438641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24">
        <v>35000.000000000102</v>
      </c>
      <c r="BJ96" s="43">
        <v>-2.4993127674730231</v>
      </c>
      <c r="BK96" s="43">
        <v>-0.82752949861264402</v>
      </c>
      <c r="BL96" s="43">
        <v>-0.96541051719384008</v>
      </c>
      <c r="BM96" s="37"/>
      <c r="BN96" s="20">
        <v>-1</v>
      </c>
      <c r="BO96" s="24">
        <v>0</v>
      </c>
      <c r="BP96" s="20">
        <v>0</v>
      </c>
      <c r="BQ96" s="24">
        <v>0</v>
      </c>
      <c r="BR96" s="20">
        <v>0</v>
      </c>
      <c r="BS96" s="24">
        <v>0</v>
      </c>
      <c r="BT96" s="20">
        <v>0</v>
      </c>
      <c r="BU96" s="24">
        <v>0</v>
      </c>
    </row>
    <row r="97" spans="1:73" ht="12.75" customHeight="1">
      <c r="B97" s="9" t="s">
        <v>171</v>
      </c>
      <c r="E97" s="41" t="s">
        <v>77</v>
      </c>
      <c r="F97" s="41" t="s">
        <v>172</v>
      </c>
      <c r="G97" s="42">
        <v>7613.0866570400003</v>
      </c>
      <c r="H97" s="42">
        <v>7590.5535955200003</v>
      </c>
      <c r="I97" s="42">
        <v>7590.38566128</v>
      </c>
      <c r="J97" s="42">
        <v>4819.73689732</v>
      </c>
      <c r="K97" s="42">
        <v>4852.4246678400004</v>
      </c>
      <c r="L97" s="42">
        <v>4796.04547224</v>
      </c>
      <c r="M97" s="42">
        <v>4823.59597278</v>
      </c>
      <c r="N97" s="42">
        <v>5380.5716967999997</v>
      </c>
      <c r="O97" s="42">
        <v>4278.2841040000003</v>
      </c>
      <c r="P97" s="42">
        <v>4739.8</v>
      </c>
      <c r="Q97" s="42">
        <v>4739.8</v>
      </c>
      <c r="R97" s="42">
        <v>4739.8</v>
      </c>
      <c r="S97" s="24">
        <v>65964.084724820001</v>
      </c>
      <c r="T97" s="37"/>
      <c r="U97" s="42">
        <v>4739.8</v>
      </c>
      <c r="V97" s="42">
        <v>4739.8</v>
      </c>
      <c r="W97" s="42">
        <v>4739.8</v>
      </c>
      <c r="X97" s="42">
        <v>4739.62</v>
      </c>
      <c r="Y97" s="42">
        <v>-17666.68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24">
        <v>1292.3400000000001</v>
      </c>
      <c r="AH97" s="37"/>
      <c r="AI97" s="42">
        <v>0</v>
      </c>
      <c r="AJ97" s="42">
        <v>658.13815980000004</v>
      </c>
      <c r="AK97" s="42">
        <v>0</v>
      </c>
      <c r="AL97" s="42">
        <v>0</v>
      </c>
      <c r="AM97" s="42">
        <v>0</v>
      </c>
      <c r="AN97" s="42"/>
      <c r="AO97" s="42"/>
      <c r="AP97" s="42"/>
      <c r="AQ97" s="42"/>
      <c r="AR97" s="42"/>
      <c r="AS97" s="42"/>
      <c r="AT97" s="42"/>
      <c r="AU97" s="24">
        <v>658.13815980000004</v>
      </c>
      <c r="AV97" s="37"/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24">
        <v>0</v>
      </c>
      <c r="BJ97" s="43">
        <v>-0.98040842974792719</v>
      </c>
      <c r="BK97" s="43">
        <v>-0.49073915548539859</v>
      </c>
      <c r="BL97" s="43">
        <v>-1</v>
      </c>
      <c r="BM97" s="37"/>
      <c r="BN97" s="20">
        <v>0</v>
      </c>
      <c r="BO97" s="24">
        <v>0</v>
      </c>
      <c r="BP97" s="20">
        <v>0</v>
      </c>
      <c r="BQ97" s="24">
        <v>0</v>
      </c>
      <c r="BR97" s="20">
        <v>0</v>
      </c>
      <c r="BS97" s="24">
        <v>0</v>
      </c>
      <c r="BT97" s="20">
        <v>0</v>
      </c>
      <c r="BU97" s="24">
        <v>0</v>
      </c>
    </row>
    <row r="98" spans="1:73" ht="12.75" customHeight="1">
      <c r="B98" s="9" t="s">
        <v>111</v>
      </c>
      <c r="E98" s="41" t="s">
        <v>77</v>
      </c>
      <c r="F98" s="41" t="s">
        <v>173</v>
      </c>
      <c r="G98" s="42">
        <v>128366.63562119</v>
      </c>
      <c r="H98" s="42">
        <v>45985.327402039999</v>
      </c>
      <c r="I98" s="42">
        <v>66225.199227150006</v>
      </c>
      <c r="J98" s="42">
        <v>-81824.463348799996</v>
      </c>
      <c r="K98" s="42">
        <v>113582.46072617</v>
      </c>
      <c r="L98" s="42">
        <v>52446.07354687</v>
      </c>
      <c r="M98" s="42">
        <v>74036.234550199995</v>
      </c>
      <c r="N98" s="42">
        <v>-7329.6974385499998</v>
      </c>
      <c r="O98" s="42">
        <v>80504.201060630003</v>
      </c>
      <c r="P98" s="42">
        <v>-81564.181567849999</v>
      </c>
      <c r="Q98" s="42">
        <v>62674.29591891</v>
      </c>
      <c r="R98" s="42">
        <v>15147.623426800001</v>
      </c>
      <c r="S98" s="24">
        <v>468249.70912476</v>
      </c>
      <c r="T98" s="37"/>
      <c r="U98" s="42">
        <v>42911.891556679999</v>
      </c>
      <c r="V98" s="42">
        <v>77379.525063719993</v>
      </c>
      <c r="W98" s="42">
        <v>-85856.551733390006</v>
      </c>
      <c r="X98" s="42">
        <v>169512.73458585</v>
      </c>
      <c r="Y98" s="42">
        <v>110057.81481909</v>
      </c>
      <c r="Z98" s="42">
        <v>-99621.009415320004</v>
      </c>
      <c r="AA98" s="42">
        <v>46936.65506782</v>
      </c>
      <c r="AB98" s="42">
        <v>7344.5047357599997</v>
      </c>
      <c r="AC98" s="42">
        <v>149164.91443060001</v>
      </c>
      <c r="AD98" s="42">
        <v>18574.07282696</v>
      </c>
      <c r="AE98" s="42">
        <v>106620.24258824</v>
      </c>
      <c r="AF98" s="42">
        <v>150304.45767065999</v>
      </c>
      <c r="AG98" s="24">
        <v>693329.25219666993</v>
      </c>
      <c r="AH98" s="37"/>
      <c r="AI98" s="42">
        <v>-113582.96859863</v>
      </c>
      <c r="AJ98" s="42">
        <v>204160.6839869</v>
      </c>
      <c r="AK98" s="42">
        <v>195859.0276381</v>
      </c>
      <c r="AL98" s="42">
        <v>47296.307917309998</v>
      </c>
      <c r="AM98" s="42">
        <v>18256.30265156</v>
      </c>
      <c r="AN98" s="42">
        <v>258879.15594344001</v>
      </c>
      <c r="AO98" s="42">
        <v>185879.01789262</v>
      </c>
      <c r="AP98" s="42">
        <v>135060.95680534001</v>
      </c>
      <c r="AQ98" s="42">
        <v>337292.54569525999</v>
      </c>
      <c r="AR98" s="42">
        <v>133811.45570337999</v>
      </c>
      <c r="AS98" s="42">
        <v>221813.97759642001</v>
      </c>
      <c r="AT98" s="42">
        <v>250663.88643918</v>
      </c>
      <c r="AU98" s="24">
        <v>1875390.34967088</v>
      </c>
      <c r="AV98" s="37"/>
      <c r="AW98" s="42">
        <v>40821.28076239927</v>
      </c>
      <c r="AX98" s="42">
        <v>40584.924049315872</v>
      </c>
      <c r="AY98" s="42">
        <v>49185.44258828483</v>
      </c>
      <c r="AZ98" s="42">
        <v>39993.470620079432</v>
      </c>
      <c r="BA98" s="42">
        <v>40298.562060779223</v>
      </c>
      <c r="BB98" s="42">
        <v>50299.614719141362</v>
      </c>
      <c r="BC98" s="42">
        <v>66143.459864166842</v>
      </c>
      <c r="BD98" s="42">
        <v>61841.82290106544</v>
      </c>
      <c r="BE98" s="42">
        <v>268714.36463476776</v>
      </c>
      <c r="BF98" s="42">
        <v>102974.2061292657</v>
      </c>
      <c r="BG98" s="42">
        <v>129154.28426366989</v>
      </c>
      <c r="BH98" s="42">
        <v>90963.157007064379</v>
      </c>
      <c r="BI98" s="24">
        <v>980974.58960000006</v>
      </c>
      <c r="BJ98" s="43">
        <v>0.48068271839959636</v>
      </c>
      <c r="BK98" s="43">
        <v>1.7049058491749693</v>
      </c>
      <c r="BL98" s="43">
        <v>-0.47692244989308208</v>
      </c>
      <c r="BM98" s="37"/>
      <c r="BN98" s="20">
        <v>-4.2723846384456671E-2</v>
      </c>
      <c r="BO98" s="24">
        <v>939063.58192687423</v>
      </c>
      <c r="BP98" s="20">
        <v>1.743921954617824E-2</v>
      </c>
      <c r="BQ98" s="24">
        <v>955440.11789991753</v>
      </c>
      <c r="BR98" s="20">
        <v>1.6957929574873132E-2</v>
      </c>
      <c r="BS98" s="24">
        <v>971642.40413227282</v>
      </c>
      <c r="BT98" s="20">
        <v>1.6563706924076008E-2</v>
      </c>
      <c r="BU98" s="24">
        <v>987736.4041493244</v>
      </c>
    </row>
    <row r="99" spans="1:73" ht="12.75" customHeight="1">
      <c r="B99" s="9" t="s">
        <v>174</v>
      </c>
      <c r="E99" s="41" t="s">
        <v>77</v>
      </c>
      <c r="F99" s="41" t="s">
        <v>175</v>
      </c>
      <c r="G99" s="42">
        <v>-2804.9120940900002</v>
      </c>
      <c r="H99" s="42">
        <v>-2448.8370199800002</v>
      </c>
      <c r="I99" s="42">
        <v>-2957.7924510799999</v>
      </c>
      <c r="J99" s="42">
        <v>-5225.37017646</v>
      </c>
      <c r="K99" s="42">
        <v>-5429.8751031399997</v>
      </c>
      <c r="L99" s="42">
        <v>-4331.3558047200004</v>
      </c>
      <c r="M99" s="42">
        <v>-3752.1006001000001</v>
      </c>
      <c r="N99" s="42">
        <v>-222.69034392</v>
      </c>
      <c r="O99" s="42">
        <v>-6705.8076515599996</v>
      </c>
      <c r="P99" s="42">
        <v>-3360.2351834199999</v>
      </c>
      <c r="Q99" s="42">
        <v>-2794.43435168</v>
      </c>
      <c r="R99" s="42">
        <v>-2943.5795130900001</v>
      </c>
      <c r="S99" s="24">
        <v>-42976.99029324</v>
      </c>
      <c r="T99" s="37"/>
      <c r="U99" s="42">
        <v>-4018.33419288</v>
      </c>
      <c r="V99" s="42">
        <v>-3887.9321166999998</v>
      </c>
      <c r="W99" s="42">
        <v>-3754.1924072000002</v>
      </c>
      <c r="X99" s="42">
        <v>-4068.7903467800002</v>
      </c>
      <c r="Y99" s="42">
        <v>-2731.10700086</v>
      </c>
      <c r="Z99" s="42">
        <v>-4185.8668064399999</v>
      </c>
      <c r="AA99" s="42">
        <v>-1745.70620119</v>
      </c>
      <c r="AB99" s="42">
        <v>-2413.9836646399999</v>
      </c>
      <c r="AC99" s="42">
        <v>-3544.3200139</v>
      </c>
      <c r="AD99" s="42">
        <v>-2343.3819787299999</v>
      </c>
      <c r="AE99" s="42">
        <v>-3853.7103437000001</v>
      </c>
      <c r="AF99" s="42">
        <v>-2549.91466188</v>
      </c>
      <c r="AG99" s="24">
        <v>-39097.239734900002</v>
      </c>
      <c r="AH99" s="37"/>
      <c r="AI99" s="42">
        <v>-3598.3023686500001</v>
      </c>
      <c r="AJ99" s="42">
        <v>-7112.0724899200004</v>
      </c>
      <c r="AK99" s="42">
        <v>-2276.4356163900002</v>
      </c>
      <c r="AL99" s="42">
        <v>-3367.0235325600001</v>
      </c>
      <c r="AM99" s="42">
        <v>-3088.59539064</v>
      </c>
      <c r="AN99" s="42">
        <v>-4275.4709853000004</v>
      </c>
      <c r="AO99" s="42">
        <v>-2995.0145458500001</v>
      </c>
      <c r="AP99" s="42">
        <v>-3245.7545187999999</v>
      </c>
      <c r="AQ99" s="42">
        <v>-2101.548546</v>
      </c>
      <c r="AR99" s="42">
        <v>-3155.4142987199998</v>
      </c>
      <c r="AS99" s="42">
        <v>-2855.89425807</v>
      </c>
      <c r="AT99" s="42">
        <v>-2592.180468</v>
      </c>
      <c r="AU99" s="24">
        <v>-40663.707018900008</v>
      </c>
      <c r="AV99" s="37"/>
      <c r="AW99" s="42">
        <v>-1110</v>
      </c>
      <c r="AX99" s="42">
        <v>-1110</v>
      </c>
      <c r="AY99" s="42">
        <v>-1110</v>
      </c>
      <c r="AZ99" s="42">
        <v>-1110</v>
      </c>
      <c r="BA99" s="42">
        <v>-1110</v>
      </c>
      <c r="BB99" s="42">
        <v>-1110</v>
      </c>
      <c r="BC99" s="42">
        <v>-1110</v>
      </c>
      <c r="BD99" s="42">
        <v>-1110</v>
      </c>
      <c r="BE99" s="42">
        <v>-1110</v>
      </c>
      <c r="BF99" s="42">
        <v>-555</v>
      </c>
      <c r="BG99" s="42">
        <v>-555</v>
      </c>
      <c r="BH99" s="42">
        <v>-555</v>
      </c>
      <c r="BI99" s="24">
        <v>-11655</v>
      </c>
      <c r="BJ99" s="43">
        <v>-9.0275064211517334E-2</v>
      </c>
      <c r="BK99" s="43">
        <v>4.0065930347550974E-2</v>
      </c>
      <c r="BL99" s="43">
        <v>-0.71338077970651093</v>
      </c>
      <c r="BM99" s="37"/>
      <c r="BN99" s="20">
        <v>2.2215948785350933E-2</v>
      </c>
      <c r="BO99" s="24">
        <v>-11913.926883093265</v>
      </c>
      <c r="BP99" s="20">
        <v>2.1841192610978485E-2</v>
      </c>
      <c r="BQ99" s="24">
        <v>-12174.14125490002</v>
      </c>
      <c r="BR99" s="20">
        <v>2.1546589698343933E-2</v>
      </c>
      <c r="BS99" s="24">
        <v>-12436.452481449032</v>
      </c>
      <c r="BT99" s="20">
        <v>2.1475259355846869E-2</v>
      </c>
      <c r="BU99" s="24">
        <v>-12703.528523954816</v>
      </c>
    </row>
    <row r="100" spans="1:73" ht="12.75" customHeight="1">
      <c r="B100" s="9" t="s">
        <v>176</v>
      </c>
      <c r="E100" s="41" t="s">
        <v>77</v>
      </c>
      <c r="F100" s="41" t="s">
        <v>177</v>
      </c>
      <c r="G100" s="42">
        <v>489728.94282772997</v>
      </c>
      <c r="H100" s="42">
        <v>117214.47808756</v>
      </c>
      <c r="I100" s="42">
        <v>-135158.39459387001</v>
      </c>
      <c r="J100" s="42">
        <v>84478.168208749994</v>
      </c>
      <c r="K100" s="42">
        <v>122937.10741178</v>
      </c>
      <c r="L100" s="42">
        <v>388113.50072072999</v>
      </c>
      <c r="M100" s="42">
        <v>107336.88940083999</v>
      </c>
      <c r="N100" s="42">
        <v>144926.91367889999</v>
      </c>
      <c r="O100" s="42">
        <v>97248.778786759998</v>
      </c>
      <c r="P100" s="42">
        <v>60569.3016699</v>
      </c>
      <c r="Q100" s="42">
        <v>16673.146463960002</v>
      </c>
      <c r="R100" s="42">
        <v>-12885.84273004</v>
      </c>
      <c r="S100" s="24">
        <v>1481182.9899330002</v>
      </c>
      <c r="T100" s="37"/>
      <c r="U100" s="42">
        <v>124151.97466335</v>
      </c>
      <c r="V100" s="42">
        <v>153223.24730848</v>
      </c>
      <c r="W100" s="42">
        <v>217370.96236223</v>
      </c>
      <c r="X100" s="42">
        <v>96117.300050039994</v>
      </c>
      <c r="Y100" s="42">
        <v>93846.208361459998</v>
      </c>
      <c r="Z100" s="42">
        <v>92018.280825740003</v>
      </c>
      <c r="AA100" s="42">
        <v>108554.7609885</v>
      </c>
      <c r="AB100" s="42">
        <v>108425.92408934</v>
      </c>
      <c r="AC100" s="42">
        <v>-73929.907605660002</v>
      </c>
      <c r="AD100" s="42">
        <v>85347.269197310001</v>
      </c>
      <c r="AE100" s="42">
        <v>125362.23020717</v>
      </c>
      <c r="AF100" s="42">
        <v>-9256.9846171900008</v>
      </c>
      <c r="AG100" s="24">
        <v>1121231.2658307699</v>
      </c>
      <c r="AH100" s="37"/>
      <c r="AI100" s="42">
        <v>91020.673083319998</v>
      </c>
      <c r="AJ100" s="42">
        <v>97613.401343100006</v>
      </c>
      <c r="AK100" s="42">
        <v>-49467.357592510001</v>
      </c>
      <c r="AL100" s="42">
        <v>99069.809104140004</v>
      </c>
      <c r="AM100" s="42">
        <v>99303.248125719998</v>
      </c>
      <c r="AN100" s="42">
        <v>1396.38076176</v>
      </c>
      <c r="AO100" s="42">
        <v>76949.125153939996</v>
      </c>
      <c r="AP100" s="42">
        <v>75851.034987509993</v>
      </c>
      <c r="AQ100" s="42">
        <v>31324.67483557</v>
      </c>
      <c r="AR100" s="42">
        <v>98006.072686119995</v>
      </c>
      <c r="AS100" s="42">
        <v>84281.994965859994</v>
      </c>
      <c r="AT100" s="42">
        <v>-222679.87241484001</v>
      </c>
      <c r="AU100" s="24">
        <v>482669.18503969</v>
      </c>
      <c r="AV100" s="37"/>
      <c r="AW100" s="42">
        <v>39820.107868834442</v>
      </c>
      <c r="AX100" s="42">
        <v>42060.768219224759</v>
      </c>
      <c r="AY100" s="42">
        <v>48179.058911940796</v>
      </c>
      <c r="AZ100" s="42">
        <v>39759.703154501811</v>
      </c>
      <c r="BA100" s="42">
        <v>39355.190269683713</v>
      </c>
      <c r="BB100" s="42">
        <v>43780.041575814583</v>
      </c>
      <c r="BC100" s="42">
        <v>60826.670004016443</v>
      </c>
      <c r="BD100" s="42">
        <v>63753.22203846903</v>
      </c>
      <c r="BE100" s="42">
        <v>77621.042957514641</v>
      </c>
      <c r="BF100" s="42">
        <v>66582.308188406227</v>
      </c>
      <c r="BG100" s="42">
        <v>63707.066888446847</v>
      </c>
      <c r="BH100" s="42">
        <v>70239.559923146808</v>
      </c>
      <c r="BI100" s="24">
        <v>655684.74000000011</v>
      </c>
      <c r="BJ100" s="43">
        <v>-0.24301637714494165</v>
      </c>
      <c r="BK100" s="43">
        <v>-0.56951861783656288</v>
      </c>
      <c r="BL100" s="43">
        <v>0.35845577120503974</v>
      </c>
      <c r="BM100" s="37"/>
      <c r="BN100" s="20">
        <v>-0.20153623056165448</v>
      </c>
      <c r="BO100" s="24">
        <v>523540.50906360161</v>
      </c>
      <c r="BP100" s="20">
        <v>4.2098599699447035E-2</v>
      </c>
      <c r="BQ100" s="24">
        <v>545580.8313811149</v>
      </c>
      <c r="BR100" s="20">
        <v>3.9651732269483111E-2</v>
      </c>
      <c r="BS100" s="24">
        <v>567214.05643840088</v>
      </c>
      <c r="BT100" s="20">
        <v>3.7368036608783774E-2</v>
      </c>
      <c r="BU100" s="24">
        <v>588409.73206440778</v>
      </c>
    </row>
    <row r="101" spans="1:73" ht="19.5" customHeight="1">
      <c r="B101" s="45" t="s">
        <v>178</v>
      </c>
      <c r="E101" s="57"/>
      <c r="F101" s="57"/>
      <c r="G101" s="48">
        <v>14348267.509666659</v>
      </c>
      <c r="H101" s="48">
        <v>13271949.54642438</v>
      </c>
      <c r="I101" s="48">
        <v>16491265.370415639</v>
      </c>
      <c r="J101" s="48">
        <v>11450516.380748069</v>
      </c>
      <c r="K101" s="48">
        <v>12429795.59151669</v>
      </c>
      <c r="L101" s="48">
        <v>15625057.176991068</v>
      </c>
      <c r="M101" s="48">
        <v>10895797.83336954</v>
      </c>
      <c r="N101" s="48">
        <v>10779644.78965039</v>
      </c>
      <c r="O101" s="48">
        <v>16061623.389555501</v>
      </c>
      <c r="P101" s="48">
        <v>12694044.356244851</v>
      </c>
      <c r="Q101" s="48">
        <v>12294392.916264249</v>
      </c>
      <c r="R101" s="48">
        <v>11431216.154256472</v>
      </c>
      <c r="S101" s="48">
        <v>157773571.01510352</v>
      </c>
      <c r="T101" s="37"/>
      <c r="U101" s="48">
        <v>12491451.842322161</v>
      </c>
      <c r="V101" s="48">
        <v>12043005.741136389</v>
      </c>
      <c r="W101" s="48">
        <v>14580922.131896002</v>
      </c>
      <c r="X101" s="48">
        <v>11362135.320153138</v>
      </c>
      <c r="Y101" s="48">
        <v>11308694.713999031</v>
      </c>
      <c r="Z101" s="48">
        <v>14157715.264290569</v>
      </c>
      <c r="AA101" s="48">
        <v>10545333.951989351</v>
      </c>
      <c r="AB101" s="48">
        <v>9310441.5936931521</v>
      </c>
      <c r="AC101" s="48">
        <v>14022703.30399226</v>
      </c>
      <c r="AD101" s="48">
        <v>11529677.082558025</v>
      </c>
      <c r="AE101" s="48">
        <v>11282676.175902832</v>
      </c>
      <c r="AF101" s="48">
        <v>12190112.329759263</v>
      </c>
      <c r="AG101" s="48">
        <v>144824869.45169216</v>
      </c>
      <c r="AH101" s="37"/>
      <c r="AI101" s="48">
        <v>10417312.746057292</v>
      </c>
      <c r="AJ101" s="48">
        <v>11433889.111454802</v>
      </c>
      <c r="AK101" s="48">
        <v>13311127.65547294</v>
      </c>
      <c r="AL101" s="48">
        <v>10615308.35307282</v>
      </c>
      <c r="AM101" s="48">
        <v>11008782.13423015</v>
      </c>
      <c r="AN101" s="48">
        <v>12858046.865729297</v>
      </c>
      <c r="AO101" s="48">
        <v>9754683.6662790608</v>
      </c>
      <c r="AP101" s="48">
        <v>8541051.9245667346</v>
      </c>
      <c r="AQ101" s="48">
        <v>13026533.54324929</v>
      </c>
      <c r="AR101" s="48">
        <v>11376025.70521516</v>
      </c>
      <c r="AS101" s="48">
        <v>10455741.818822758</v>
      </c>
      <c r="AT101" s="48">
        <v>11319903.017247278</v>
      </c>
      <c r="AU101" s="48">
        <v>134118406.5413976</v>
      </c>
      <c r="AV101" s="37"/>
      <c r="AW101" s="47">
        <v>9350541.6949386504</v>
      </c>
      <c r="AX101" s="48">
        <v>11719887.262895679</v>
      </c>
      <c r="AY101" s="48">
        <v>12588208.033203129</v>
      </c>
      <c r="AZ101" s="48">
        <v>10920075.956270596</v>
      </c>
      <c r="BA101" s="48">
        <v>11860822.536898026</v>
      </c>
      <c r="BB101" s="48">
        <v>13487675.314247644</v>
      </c>
      <c r="BC101" s="48">
        <v>9620573.2080656886</v>
      </c>
      <c r="BD101" s="48">
        <v>9192090.2354379967</v>
      </c>
      <c r="BE101" s="48">
        <v>13603142.779804815</v>
      </c>
      <c r="BF101" s="48">
        <v>11665714.235412583</v>
      </c>
      <c r="BG101" s="48">
        <v>10788790.812538885</v>
      </c>
      <c r="BH101" s="48">
        <v>10432995.835951831</v>
      </c>
      <c r="BI101" s="48">
        <v>135230517.90566555</v>
      </c>
      <c r="BJ101" s="43">
        <v>-8.2071423496979656E-2</v>
      </c>
      <c r="BK101" s="43">
        <v>-7.3926964000239015E-2</v>
      </c>
      <c r="BL101" s="43">
        <v>8.2920114617129441E-3</v>
      </c>
      <c r="BM101" s="37"/>
      <c r="BN101" s="20">
        <v>2.9401387138871641E-2</v>
      </c>
      <c r="BO101" s="48">
        <v>139206482.71560013</v>
      </c>
      <c r="BP101" s="20">
        <v>3.0292159154031596E-2</v>
      </c>
      <c r="BQ101" s="48">
        <v>143423347.64529404</v>
      </c>
      <c r="BR101" s="20">
        <v>3.0752429574680482E-2</v>
      </c>
      <c r="BS101" s="48">
        <v>147833964.04312086</v>
      </c>
      <c r="BT101" s="20">
        <v>3.0382144912591585E-2</v>
      </c>
      <c r="BU101" s="48">
        <v>152325476.96168181</v>
      </c>
    </row>
    <row r="102" spans="1:73" ht="19.5" customHeight="1">
      <c r="B102" s="9" t="s">
        <v>179</v>
      </c>
      <c r="E102" s="41" t="s">
        <v>77</v>
      </c>
      <c r="F102" s="41" t="s">
        <v>180</v>
      </c>
      <c r="G102" s="42">
        <v>603863.37650815002</v>
      </c>
      <c r="H102" s="42">
        <v>633554.52341251995</v>
      </c>
      <c r="I102" s="42">
        <v>764099.88041571004</v>
      </c>
      <c r="J102" s="42">
        <v>628952.18905529997</v>
      </c>
      <c r="K102" s="42">
        <v>522081.51290724002</v>
      </c>
      <c r="L102" s="42">
        <v>704531.52887991001</v>
      </c>
      <c r="M102" s="42">
        <v>562456.79624160996</v>
      </c>
      <c r="N102" s="42">
        <v>419970.77677380003</v>
      </c>
      <c r="O102" s="42">
        <v>685322.83320183004</v>
      </c>
      <c r="P102" s="42">
        <v>564433.31292498996</v>
      </c>
      <c r="Q102" s="42">
        <v>440143.85338163999</v>
      </c>
      <c r="R102" s="42">
        <v>630093.06547976995</v>
      </c>
      <c r="S102" s="24">
        <v>7159503.6491824714</v>
      </c>
      <c r="T102" s="37"/>
      <c r="U102" s="42">
        <v>547819.87766133004</v>
      </c>
      <c r="V102" s="42">
        <v>519519.27913717</v>
      </c>
      <c r="W102" s="42">
        <v>587713.16392214003</v>
      </c>
      <c r="X102" s="42">
        <v>478286.14769045002</v>
      </c>
      <c r="Y102" s="42">
        <v>475920.26638112002</v>
      </c>
      <c r="Z102" s="42">
        <v>583023.16145180003</v>
      </c>
      <c r="AA102" s="42">
        <v>436069.95247382001</v>
      </c>
      <c r="AB102" s="42">
        <v>428326.72957651998</v>
      </c>
      <c r="AC102" s="42">
        <v>562025.8822316</v>
      </c>
      <c r="AD102" s="42">
        <v>456510.69407996</v>
      </c>
      <c r="AE102" s="42">
        <v>455709.33148662001</v>
      </c>
      <c r="AF102" s="42">
        <v>566870.92596977996</v>
      </c>
      <c r="AG102" s="24">
        <v>6097795.4120623097</v>
      </c>
      <c r="AH102" s="37"/>
      <c r="AI102" s="42">
        <v>400025.82737999997</v>
      </c>
      <c r="AJ102" s="42">
        <v>522379.95407939999</v>
      </c>
      <c r="AK102" s="42">
        <v>672837.54495679995</v>
      </c>
      <c r="AL102" s="42">
        <v>492185.69049399003</v>
      </c>
      <c r="AM102" s="42">
        <v>446934.39536376001</v>
      </c>
      <c r="AN102" s="42">
        <v>568032.83482274006</v>
      </c>
      <c r="AO102" s="42">
        <v>399027.08287263999</v>
      </c>
      <c r="AP102" s="42">
        <v>370364.88374421</v>
      </c>
      <c r="AQ102" s="42">
        <v>611383.28502952005</v>
      </c>
      <c r="AR102" s="42">
        <v>571975.47030654002</v>
      </c>
      <c r="AS102" s="42">
        <v>436168.77695556998</v>
      </c>
      <c r="AT102" s="42">
        <v>583782.02477438003</v>
      </c>
      <c r="AU102" s="24">
        <v>6075097.7707795501</v>
      </c>
      <c r="AV102" s="37"/>
      <c r="AW102" s="42">
        <v>501335.79639937734</v>
      </c>
      <c r="AX102" s="42">
        <v>594839.3641429405</v>
      </c>
      <c r="AY102" s="42">
        <v>738334.56138410908</v>
      </c>
      <c r="AZ102" s="42">
        <v>527203.4253098889</v>
      </c>
      <c r="BA102" s="42">
        <v>544394.60826783406</v>
      </c>
      <c r="BB102" s="42">
        <v>637406.36990156595</v>
      </c>
      <c r="BC102" s="42">
        <v>479713.95188888162</v>
      </c>
      <c r="BD102" s="42">
        <v>461002.13995618263</v>
      </c>
      <c r="BE102" s="42">
        <v>682613.40554367553</v>
      </c>
      <c r="BF102" s="42">
        <v>569414.94338116201</v>
      </c>
      <c r="BG102" s="42">
        <v>542741.89251798112</v>
      </c>
      <c r="BH102" s="42">
        <v>544523.96667127381</v>
      </c>
      <c r="BI102" s="24">
        <v>6823524.4253648734</v>
      </c>
      <c r="BJ102" s="43">
        <v>-0.1482935534562366</v>
      </c>
      <c r="BK102" s="43">
        <v>-3.7222700581033652E-3</v>
      </c>
      <c r="BL102" s="43">
        <v>0.12319582051587064</v>
      </c>
      <c r="BM102" s="37"/>
      <c r="BN102" s="20">
        <v>9.5232195735582949E-4</v>
      </c>
      <c r="BO102" s="24">
        <v>6830022.6175017022</v>
      </c>
      <c r="BP102" s="20">
        <v>3.5258471683875199E-2</v>
      </c>
      <c r="BQ102" s="24">
        <v>7070838.7765611131</v>
      </c>
      <c r="BR102" s="20">
        <v>3.3978358430312536E-2</v>
      </c>
      <c r="BS102" s="24">
        <v>7311094.2709140591</v>
      </c>
      <c r="BT102" s="20">
        <v>5.3853039695852138E-2</v>
      </c>
      <c r="BU102" s="24">
        <v>7704818.9209057111</v>
      </c>
    </row>
    <row r="103" spans="1:73" ht="12.75" customHeight="1">
      <c r="B103" s="9" t="s">
        <v>181</v>
      </c>
      <c r="E103" s="41" t="s">
        <v>77</v>
      </c>
      <c r="F103" s="41" t="s">
        <v>182</v>
      </c>
      <c r="G103" s="42">
        <v>699.884502</v>
      </c>
      <c r="H103" s="42">
        <v>5337.1999732499999</v>
      </c>
      <c r="I103" s="42">
        <v>1282.2730243200001</v>
      </c>
      <c r="J103" s="42">
        <v>301.57171896</v>
      </c>
      <c r="K103" s="42">
        <v>1179.6285657599999</v>
      </c>
      <c r="L103" s="42">
        <v>5321.3353340000003</v>
      </c>
      <c r="M103" s="42"/>
      <c r="N103" s="42">
        <v>1350.1345040000001</v>
      </c>
      <c r="O103" s="42">
        <v>2778.2317331999998</v>
      </c>
      <c r="P103" s="42">
        <v>2152.9428696999998</v>
      </c>
      <c r="Q103" s="42"/>
      <c r="R103" s="42">
        <v>-18732.411266530002</v>
      </c>
      <c r="S103" s="24">
        <v>1670.7909586599999</v>
      </c>
      <c r="T103" s="37"/>
      <c r="U103" s="42"/>
      <c r="V103" s="42">
        <v>3669.6382316999998</v>
      </c>
      <c r="W103" s="42">
        <v>1545.2839857199999</v>
      </c>
      <c r="X103" s="42">
        <v>2910.6006615000001</v>
      </c>
      <c r="Y103" s="42"/>
      <c r="Z103" s="42"/>
      <c r="AA103" s="42"/>
      <c r="AB103" s="42"/>
      <c r="AC103" s="42"/>
      <c r="AD103" s="42">
        <v>-8263.8242751100006</v>
      </c>
      <c r="AE103" s="42"/>
      <c r="AF103" s="42"/>
      <c r="AG103" s="24">
        <v>-138.30139619000147</v>
      </c>
      <c r="AH103" s="37"/>
      <c r="AI103" s="42"/>
      <c r="AJ103" s="42"/>
      <c r="AK103" s="42"/>
      <c r="AL103" s="42"/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/>
      <c r="AU103" s="24">
        <v>0</v>
      </c>
      <c r="AV103" s="37"/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24">
        <v>0</v>
      </c>
      <c r="BJ103" s="43">
        <v>-1.0827760022719546</v>
      </c>
      <c r="BK103" s="43">
        <v>-1</v>
      </c>
      <c r="BL103" s="43">
        <v>0</v>
      </c>
      <c r="BM103" s="37"/>
      <c r="BN103" s="20">
        <v>0</v>
      </c>
      <c r="BO103" s="24">
        <v>0</v>
      </c>
      <c r="BP103" s="20">
        <v>0</v>
      </c>
      <c r="BQ103" s="24">
        <v>0</v>
      </c>
      <c r="BR103" s="20">
        <v>0</v>
      </c>
      <c r="BS103" s="24">
        <v>0</v>
      </c>
      <c r="BT103" s="20">
        <v>0</v>
      </c>
      <c r="BU103" s="24">
        <v>0</v>
      </c>
    </row>
    <row r="104" spans="1:73" ht="12.75" customHeight="1">
      <c r="B104" s="9" t="s">
        <v>183</v>
      </c>
      <c r="E104" s="41" t="s">
        <v>77</v>
      </c>
      <c r="F104" s="41" t="s">
        <v>184</v>
      </c>
      <c r="G104" s="42">
        <v>72327.164357660004</v>
      </c>
      <c r="H104" s="42">
        <v>30598.570356200002</v>
      </c>
      <c r="I104" s="42">
        <v>99466.493592290004</v>
      </c>
      <c r="J104" s="42">
        <v>33590.369319459998</v>
      </c>
      <c r="K104" s="42">
        <v>43644.435061800003</v>
      </c>
      <c r="L104" s="42">
        <v>48097.658794950003</v>
      </c>
      <c r="M104" s="42">
        <v>3520.4450511800001</v>
      </c>
      <c r="N104" s="42">
        <v>59309.962443310003</v>
      </c>
      <c r="O104" s="42">
        <v>32062.301818299999</v>
      </c>
      <c r="P104" s="42">
        <v>50849.292343879999</v>
      </c>
      <c r="Q104" s="42">
        <v>49168.186044100003</v>
      </c>
      <c r="R104" s="42">
        <v>77992.237747189996</v>
      </c>
      <c r="S104" s="24">
        <v>600627.11693031993</v>
      </c>
      <c r="T104" s="37"/>
      <c r="U104" s="42">
        <v>64940.567368160002</v>
      </c>
      <c r="V104" s="42">
        <v>79480.899922950004</v>
      </c>
      <c r="W104" s="42">
        <v>12035.474529360001</v>
      </c>
      <c r="X104" s="42">
        <v>44385.497207510001</v>
      </c>
      <c r="Y104" s="42">
        <v>39373.729852229997</v>
      </c>
      <c r="Z104" s="42">
        <v>51626.10632033</v>
      </c>
      <c r="AA104" s="42">
        <v>35248.41059739</v>
      </c>
      <c r="AB104" s="42">
        <v>41035.385978079998</v>
      </c>
      <c r="AC104" s="42">
        <v>52534.179783120002</v>
      </c>
      <c r="AD104" s="42">
        <v>68807.173770900001</v>
      </c>
      <c r="AE104" s="42">
        <v>35539.718697720004</v>
      </c>
      <c r="AF104" s="42">
        <v>66239.973434030006</v>
      </c>
      <c r="AG104" s="24">
        <v>591247.11746177997</v>
      </c>
      <c r="AH104" s="37"/>
      <c r="AI104" s="42">
        <v>35560.517262139998</v>
      </c>
      <c r="AJ104" s="42">
        <v>45093.07052152</v>
      </c>
      <c r="AK104" s="42">
        <v>52133.835252390003</v>
      </c>
      <c r="AL104" s="42">
        <v>51985.893905489997</v>
      </c>
      <c r="AM104" s="42">
        <v>27788.355854640002</v>
      </c>
      <c r="AN104" s="42">
        <v>56961.449883560002</v>
      </c>
      <c r="AO104" s="42">
        <v>39704.916858819997</v>
      </c>
      <c r="AP104" s="42">
        <v>31171.049119840001</v>
      </c>
      <c r="AQ104" s="42">
        <v>44463.688910780002</v>
      </c>
      <c r="AR104" s="42">
        <v>41949.167949499999</v>
      </c>
      <c r="AS104" s="42">
        <v>36897.455754750001</v>
      </c>
      <c r="AT104" s="42">
        <v>52352.520960679998</v>
      </c>
      <c r="AU104" s="24">
        <v>516061.92223411001</v>
      </c>
      <c r="AV104" s="37"/>
      <c r="AW104" s="42">
        <v>43203.414770263364</v>
      </c>
      <c r="AX104" s="42">
        <v>44499.564532133772</v>
      </c>
      <c r="AY104" s="42">
        <v>48335.425697602856</v>
      </c>
      <c r="AZ104" s="42">
        <v>43515.403936718452</v>
      </c>
      <c r="BA104" s="42">
        <v>43334.256158447177</v>
      </c>
      <c r="BB104" s="42">
        <v>45420.74490483437</v>
      </c>
      <c r="BC104" s="42">
        <v>48112.55798091428</v>
      </c>
      <c r="BD104" s="42">
        <v>49185.090245170461</v>
      </c>
      <c r="BE104" s="42">
        <v>55148.766773915253</v>
      </c>
      <c r="BF104" s="42">
        <v>50651.379309106196</v>
      </c>
      <c r="BG104" s="42">
        <v>49125.003742673885</v>
      </c>
      <c r="BH104" s="42">
        <v>51274.041948219907</v>
      </c>
      <c r="BI104" s="24">
        <v>571805.65</v>
      </c>
      <c r="BJ104" s="43">
        <v>-1.5617009629001069E-2</v>
      </c>
      <c r="BK104" s="43">
        <v>-0.12716374085752757</v>
      </c>
      <c r="BL104" s="43">
        <v>0.10801751759666164</v>
      </c>
      <c r="BM104" s="37"/>
      <c r="BN104" s="20">
        <v>-3.6210785207159514E-2</v>
      </c>
      <c r="BO104" s="24">
        <v>551100.11842760979</v>
      </c>
      <c r="BP104" s="20">
        <v>3.3045870154446537E-2</v>
      </c>
      <c r="BQ104" s="24">
        <v>569311.70138326869</v>
      </c>
      <c r="BR104" s="20">
        <v>3.1575586154877579E-2</v>
      </c>
      <c r="BS104" s="24">
        <v>587288.05205927603</v>
      </c>
      <c r="BT104" s="20">
        <v>3.0284867721870119E-2</v>
      </c>
      <c r="BU104" s="24">
        <v>605073.99303052598</v>
      </c>
    </row>
    <row r="105" spans="1:73" ht="19.5" customHeight="1">
      <c r="B105" s="45" t="s">
        <v>185</v>
      </c>
      <c r="E105" s="57"/>
      <c r="F105" s="57"/>
      <c r="G105" s="48">
        <v>676890.42536780995</v>
      </c>
      <c r="H105" s="48">
        <v>669490.29374196997</v>
      </c>
      <c r="I105" s="48">
        <v>864848.64703232003</v>
      </c>
      <c r="J105" s="48">
        <v>662844.13009371993</v>
      </c>
      <c r="K105" s="48">
        <v>566905.5765348</v>
      </c>
      <c r="L105" s="48">
        <v>757950.52300885995</v>
      </c>
      <c r="M105" s="48">
        <v>565977.24129278993</v>
      </c>
      <c r="N105" s="48">
        <v>480630.87372111005</v>
      </c>
      <c r="O105" s="48">
        <v>720163.3667533301</v>
      </c>
      <c r="P105" s="48">
        <v>617435.54813857004</v>
      </c>
      <c r="Q105" s="48">
        <v>489312.03942574002</v>
      </c>
      <c r="R105" s="48">
        <v>689352.89196042996</v>
      </c>
      <c r="S105" s="48">
        <v>7761801.5570714511</v>
      </c>
      <c r="T105" s="37"/>
      <c r="U105" s="48">
        <v>612760.44502949005</v>
      </c>
      <c r="V105" s="48">
        <v>602669.81729181996</v>
      </c>
      <c r="W105" s="48">
        <v>601293.92243722</v>
      </c>
      <c r="X105" s="48">
        <v>525582.24555946002</v>
      </c>
      <c r="Y105" s="48">
        <v>515293.99623335002</v>
      </c>
      <c r="Z105" s="48">
        <v>634649.26777212997</v>
      </c>
      <c r="AA105" s="48">
        <v>471318.36307120998</v>
      </c>
      <c r="AB105" s="48">
        <v>469362.11555459996</v>
      </c>
      <c r="AC105" s="48">
        <v>614560.06201472005</v>
      </c>
      <c r="AD105" s="48">
        <v>517054.04357575002</v>
      </c>
      <c r="AE105" s="48">
        <v>491249.05018433998</v>
      </c>
      <c r="AF105" s="48">
        <v>633110.89940380992</v>
      </c>
      <c r="AG105" s="48">
        <v>6688904.2281278996</v>
      </c>
      <c r="AH105" s="37"/>
      <c r="AI105" s="48">
        <v>435586.34464213997</v>
      </c>
      <c r="AJ105" s="48">
        <v>567473.02460092003</v>
      </c>
      <c r="AK105" s="48">
        <v>724971.38020918996</v>
      </c>
      <c r="AL105" s="48">
        <v>544171.58439948002</v>
      </c>
      <c r="AM105" s="48">
        <v>474722.75121840002</v>
      </c>
      <c r="AN105" s="48">
        <v>624994.28470630001</v>
      </c>
      <c r="AO105" s="48">
        <v>438731.99973146</v>
      </c>
      <c r="AP105" s="48">
        <v>401535.93286405003</v>
      </c>
      <c r="AQ105" s="48">
        <v>655846.97394030006</v>
      </c>
      <c r="AR105" s="48">
        <v>613924.63825604005</v>
      </c>
      <c r="AS105" s="48">
        <v>473066.23271031998</v>
      </c>
      <c r="AT105" s="48">
        <v>636134.54573506</v>
      </c>
      <c r="AU105" s="48">
        <v>6591159.6930136597</v>
      </c>
      <c r="AV105" s="37"/>
      <c r="AW105" s="47">
        <v>544539.21116964077</v>
      </c>
      <c r="AX105" s="48">
        <v>639338.92867507425</v>
      </c>
      <c r="AY105" s="48">
        <v>786669.98708171188</v>
      </c>
      <c r="AZ105" s="48">
        <v>570718.82924660738</v>
      </c>
      <c r="BA105" s="48">
        <v>587728.86442628119</v>
      </c>
      <c r="BB105" s="48">
        <v>682827.11480640038</v>
      </c>
      <c r="BC105" s="48">
        <v>527826.50986979587</v>
      </c>
      <c r="BD105" s="48">
        <v>510187.23020135309</v>
      </c>
      <c r="BE105" s="48">
        <v>737762.1723175908</v>
      </c>
      <c r="BF105" s="48">
        <v>620066.32269026816</v>
      </c>
      <c r="BG105" s="48">
        <v>591866.89626065502</v>
      </c>
      <c r="BH105" s="48">
        <v>595798.00861949369</v>
      </c>
      <c r="BI105" s="48">
        <v>7395330.0753648737</v>
      </c>
      <c r="BJ105" s="43">
        <v>-0.13822787416744503</v>
      </c>
      <c r="BK105" s="43">
        <v>-1.4612936854919925E-2</v>
      </c>
      <c r="BL105" s="43">
        <v>0.12200741899845022</v>
      </c>
      <c r="BM105" s="37"/>
      <c r="BN105" s="20">
        <v>-1.9211230994122454E-3</v>
      </c>
      <c r="BO105" s="48">
        <v>7381122.7359293122</v>
      </c>
      <c r="BP105" s="20">
        <v>3.5093271211192878E-2</v>
      </c>
      <c r="BQ105" s="48">
        <v>7640150.4779443815</v>
      </c>
      <c r="BR105" s="20">
        <v>3.3799314002311655E-2</v>
      </c>
      <c r="BS105" s="48">
        <v>7898382.3229733352</v>
      </c>
      <c r="BT105" s="20">
        <v>5.2100616827065557E-2</v>
      </c>
      <c r="BU105" s="48">
        <v>8309892.9139362369</v>
      </c>
    </row>
    <row r="106" spans="1:73" ht="19.5" customHeight="1">
      <c r="B106" s="58" t="s">
        <v>186</v>
      </c>
      <c r="E106" s="59"/>
      <c r="F106" s="59"/>
      <c r="G106" s="60">
        <v>15025157.935034469</v>
      </c>
      <c r="H106" s="60">
        <v>13941439.840166349</v>
      </c>
      <c r="I106" s="60">
        <v>17356114.01744796</v>
      </c>
      <c r="J106" s="60">
        <v>12113360.510841789</v>
      </c>
      <c r="K106" s="60">
        <v>12996701.168051491</v>
      </c>
      <c r="L106" s="60">
        <v>16383007.699999928</v>
      </c>
      <c r="M106" s="60">
        <v>11461775.07466233</v>
      </c>
      <c r="N106" s="60">
        <v>11260275.6633715</v>
      </c>
      <c r="O106" s="60">
        <v>16781786.756308831</v>
      </c>
      <c r="P106" s="60">
        <v>13311479.904383421</v>
      </c>
      <c r="Q106" s="60">
        <v>12783704.955689989</v>
      </c>
      <c r="R106" s="60">
        <v>12120569.046216901</v>
      </c>
      <c r="S106" s="60">
        <v>165535372.57217497</v>
      </c>
      <c r="T106" s="37"/>
      <c r="U106" s="60">
        <v>13104212.287351651</v>
      </c>
      <c r="V106" s="60">
        <v>12645675.558428209</v>
      </c>
      <c r="W106" s="60">
        <v>15182216.054333223</v>
      </c>
      <c r="X106" s="60">
        <v>11887717.565712597</v>
      </c>
      <c r="Y106" s="60">
        <v>11823988.710232381</v>
      </c>
      <c r="Z106" s="60">
        <v>14792364.5320627</v>
      </c>
      <c r="AA106" s="60">
        <v>11016652.315060562</v>
      </c>
      <c r="AB106" s="60">
        <v>9779803.7092477512</v>
      </c>
      <c r="AC106" s="60">
        <v>14637263.36600698</v>
      </c>
      <c r="AD106" s="60">
        <v>12046731.126133775</v>
      </c>
      <c r="AE106" s="60">
        <v>11773925.226087172</v>
      </c>
      <c r="AF106" s="60">
        <v>12823223.229163073</v>
      </c>
      <c r="AG106" s="60">
        <v>151513773.67982006</v>
      </c>
      <c r="AH106" s="37"/>
      <c r="AI106" s="60">
        <v>10852899.090699432</v>
      </c>
      <c r="AJ106" s="60">
        <v>12001362.136055721</v>
      </c>
      <c r="AK106" s="60">
        <v>14036099.035682131</v>
      </c>
      <c r="AL106" s="60">
        <v>11159479.937472301</v>
      </c>
      <c r="AM106" s="60">
        <v>11483504.885448551</v>
      </c>
      <c r="AN106" s="60">
        <v>13483041.150435597</v>
      </c>
      <c r="AO106" s="60">
        <v>10193415.666010521</v>
      </c>
      <c r="AP106" s="60">
        <v>8942587.857430784</v>
      </c>
      <c r="AQ106" s="60">
        <v>13682380.51718959</v>
      </c>
      <c r="AR106" s="60">
        <v>11989950.343471199</v>
      </c>
      <c r="AS106" s="60">
        <v>10928808.051533079</v>
      </c>
      <c r="AT106" s="60">
        <v>11956037.562982338</v>
      </c>
      <c r="AU106" s="60">
        <v>140709566.23441127</v>
      </c>
      <c r="AV106" s="37"/>
      <c r="AW106" s="61">
        <v>9895080.9061082918</v>
      </c>
      <c r="AX106" s="60">
        <v>12359226.191570753</v>
      </c>
      <c r="AY106" s="60">
        <v>13374878.020284841</v>
      </c>
      <c r="AZ106" s="60">
        <v>11490794.785517203</v>
      </c>
      <c r="BA106" s="60">
        <v>12448551.401324308</v>
      </c>
      <c r="BB106" s="60">
        <v>14170502.429054044</v>
      </c>
      <c r="BC106" s="60">
        <v>10148399.717935484</v>
      </c>
      <c r="BD106" s="60">
        <v>9702277.4656393491</v>
      </c>
      <c r="BE106" s="60">
        <v>14340904.952122405</v>
      </c>
      <c r="BF106" s="60">
        <v>12285780.558102852</v>
      </c>
      <c r="BG106" s="60">
        <v>11380657.708799539</v>
      </c>
      <c r="BH106" s="60">
        <v>11028793.844571324</v>
      </c>
      <c r="BI106" s="60">
        <v>142625847.98103043</v>
      </c>
      <c r="BJ106" s="43">
        <v>-8.4704547882908571E-2</v>
      </c>
      <c r="BK106" s="43">
        <v>-7.1308417597995527E-2</v>
      </c>
      <c r="BL106" s="43">
        <v>1.3618702678869662E-2</v>
      </c>
      <c r="BM106" s="37"/>
      <c r="BN106" s="20">
        <v>2.7777275483935646E-2</v>
      </c>
      <c r="BO106" s="60">
        <v>146587605.45152944</v>
      </c>
      <c r="BP106" s="20">
        <v>3.0533909452453448E-2</v>
      </c>
      <c r="BQ106" s="60">
        <v>151063498.12323841</v>
      </c>
      <c r="BR106" s="20">
        <v>3.0906528055155428E-2</v>
      </c>
      <c r="BS106" s="60">
        <v>155732346.3660942</v>
      </c>
      <c r="BT106" s="20">
        <v>3.1483655283776786E-2</v>
      </c>
      <c r="BU106" s="60">
        <v>160635369.87561804</v>
      </c>
    </row>
    <row r="107" spans="1:73" ht="19.5" customHeight="1">
      <c r="B107" s="58" t="s">
        <v>81</v>
      </c>
      <c r="E107" s="59"/>
      <c r="F107" s="59"/>
      <c r="G107" s="60">
        <v>6042690.6572718695</v>
      </c>
      <c r="H107" s="60">
        <v>5742624.7015408501</v>
      </c>
      <c r="I107" s="60">
        <v>7840997.6656283103</v>
      </c>
      <c r="J107" s="60">
        <v>5005683.2543158736</v>
      </c>
      <c r="K107" s="60">
        <v>5658469.7768379766</v>
      </c>
      <c r="L107" s="60">
        <v>6585958.5334766023</v>
      </c>
      <c r="M107" s="60">
        <v>4938027.3871197999</v>
      </c>
      <c r="N107" s="60">
        <v>4662379.8163441606</v>
      </c>
      <c r="O107" s="60">
        <v>7327974.0882791393</v>
      </c>
      <c r="P107" s="60">
        <v>5944972.0256910585</v>
      </c>
      <c r="Q107" s="60">
        <v>5323225.6647975892</v>
      </c>
      <c r="R107" s="60">
        <v>4952970.4290296584</v>
      </c>
      <c r="S107" s="60">
        <v>70025974.000332892</v>
      </c>
      <c r="T107" s="37"/>
      <c r="U107" s="60">
        <v>5702419.4593157191</v>
      </c>
      <c r="V107" s="60">
        <v>5382191.6403147094</v>
      </c>
      <c r="W107" s="60">
        <v>6418033.8178111557</v>
      </c>
      <c r="X107" s="60">
        <v>4593298.2182097845</v>
      </c>
      <c r="Y107" s="60">
        <v>4625633.2872041911</v>
      </c>
      <c r="Z107" s="60">
        <v>6119368.8292143885</v>
      </c>
      <c r="AA107" s="60">
        <v>4237988.9563717172</v>
      </c>
      <c r="AB107" s="60">
        <v>3671082.9825398196</v>
      </c>
      <c r="AC107" s="60">
        <v>6492022.0394785237</v>
      </c>
      <c r="AD107" s="60">
        <v>4496381.327316694</v>
      </c>
      <c r="AE107" s="60">
        <v>4758090.8397279382</v>
      </c>
      <c r="AF107" s="60">
        <v>4150945.8109089993</v>
      </c>
      <c r="AG107" s="60">
        <v>60647457.20841369</v>
      </c>
      <c r="AH107" s="37"/>
      <c r="AI107" s="60">
        <v>4509461.4548092391</v>
      </c>
      <c r="AJ107" s="60">
        <v>5089496.74978167</v>
      </c>
      <c r="AK107" s="60">
        <v>5536940.4021981508</v>
      </c>
      <c r="AL107" s="60">
        <v>4952586.1240038089</v>
      </c>
      <c r="AM107" s="60">
        <v>4858700.5193642098</v>
      </c>
      <c r="AN107" s="60">
        <v>5692304.6907647327</v>
      </c>
      <c r="AO107" s="60">
        <v>4104544.2213981282</v>
      </c>
      <c r="AP107" s="60">
        <v>3639841.8562407251</v>
      </c>
      <c r="AQ107" s="60">
        <v>5509966.4389162604</v>
      </c>
      <c r="AR107" s="60">
        <v>4566343.2249442302</v>
      </c>
      <c r="AS107" s="60">
        <v>4455371.4513996001</v>
      </c>
      <c r="AT107" s="60">
        <v>4838774.0172820631</v>
      </c>
      <c r="AU107" s="60">
        <v>57754331.151102811</v>
      </c>
      <c r="AV107" s="37"/>
      <c r="AW107" s="61">
        <v>4218951.3000010718</v>
      </c>
      <c r="AX107" s="60">
        <v>5163644.9729302656</v>
      </c>
      <c r="AY107" s="60">
        <v>5409201.8768990953</v>
      </c>
      <c r="AZ107" s="60">
        <v>5006366.9099427275</v>
      </c>
      <c r="BA107" s="60">
        <v>5505419.9693513904</v>
      </c>
      <c r="BB107" s="60">
        <v>6272491.0177669898</v>
      </c>
      <c r="BC107" s="60">
        <v>4458482.3515220582</v>
      </c>
      <c r="BD107" s="60">
        <v>4222824.5984469894</v>
      </c>
      <c r="BE107" s="60">
        <v>6107165.0885882005</v>
      </c>
      <c r="BF107" s="60">
        <v>5243368.3749524523</v>
      </c>
      <c r="BG107" s="60">
        <v>4820391.1008622535</v>
      </c>
      <c r="BH107" s="60">
        <v>4661433.0516126025</v>
      </c>
      <c r="BI107" s="60">
        <v>61089740.612876058</v>
      </c>
      <c r="BJ107" s="43">
        <v>-0.13392911595738202</v>
      </c>
      <c r="BK107" s="43">
        <v>-4.7703996020290074E-2</v>
      </c>
      <c r="BL107" s="43">
        <v>5.7751676719219651E-2</v>
      </c>
      <c r="BM107" s="37"/>
      <c r="BN107" s="20">
        <v>1.7500429524632096E-2</v>
      </c>
      <c r="BO107" s="60">
        <v>62158837.31314975</v>
      </c>
      <c r="BP107" s="20">
        <v>3.3750791178651526E-2</v>
      </c>
      <c r="BQ107" s="60">
        <v>64256747.25121364</v>
      </c>
      <c r="BR107" s="20">
        <v>3.4724623194095111E-2</v>
      </c>
      <c r="BS107" s="60">
        <v>66488038.587190241</v>
      </c>
      <c r="BT107" s="20">
        <v>3.3482937467143939E-2</v>
      </c>
      <c r="BU107" s="60">
        <v>68714253.425518185</v>
      </c>
    </row>
    <row r="108" spans="1:73" ht="19.5" customHeight="1">
      <c r="A108" s="51"/>
      <c r="B108" s="62" t="s">
        <v>83</v>
      </c>
      <c r="C108" s="51"/>
      <c r="D108" s="51"/>
      <c r="E108" s="52"/>
      <c r="F108" s="52"/>
      <c r="G108" s="53">
        <v>0.28682049003705823</v>
      </c>
      <c r="H108" s="53">
        <v>0.29173978216608676</v>
      </c>
      <c r="I108" s="53">
        <v>0.31118636787623427</v>
      </c>
      <c r="J108" s="53">
        <v>0.29240437275497327</v>
      </c>
      <c r="K108" s="53">
        <v>0.3033191061906666</v>
      </c>
      <c r="L108" s="53">
        <v>0.28673291024642578</v>
      </c>
      <c r="M108" s="53">
        <v>0.30110285770986078</v>
      </c>
      <c r="N108" s="53">
        <v>0.2928142119437126</v>
      </c>
      <c r="O108" s="53">
        <v>0.30394221392387116</v>
      </c>
      <c r="P108" s="53">
        <v>0.30872624132830362</v>
      </c>
      <c r="Q108" s="53">
        <v>0.29398829522075398</v>
      </c>
      <c r="R108" s="53">
        <v>0.29009628824828954</v>
      </c>
      <c r="S108" s="53">
        <v>0.29727276999912344</v>
      </c>
      <c r="T108" s="37"/>
      <c r="U108" s="53">
        <v>0.30321322478844237</v>
      </c>
      <c r="V108" s="53">
        <v>0.29854844064360619</v>
      </c>
      <c r="W108" s="53">
        <v>0.29712775804912456</v>
      </c>
      <c r="X108" s="53">
        <v>0.27870237359341948</v>
      </c>
      <c r="Y108" s="53">
        <v>0.28119997456020857</v>
      </c>
      <c r="Z108" s="53">
        <v>0.29262848389917845</v>
      </c>
      <c r="AA108" s="53">
        <v>0.27781636296543349</v>
      </c>
      <c r="AB108" s="53">
        <v>0.2729249800893192</v>
      </c>
      <c r="AC108" s="53">
        <v>0.30725232372473377</v>
      </c>
      <c r="AD108" s="53">
        <v>0.27179778533022397</v>
      </c>
      <c r="AE108" s="53">
        <v>0.2878106832697005</v>
      </c>
      <c r="AF108" s="53">
        <v>0.2445448611422199</v>
      </c>
      <c r="AG108" s="53">
        <v>0.28585551165265743</v>
      </c>
      <c r="AH108" s="37"/>
      <c r="AI108" s="53">
        <v>0.29353961856647182</v>
      </c>
      <c r="AJ108" s="53">
        <v>0.29779057821366484</v>
      </c>
      <c r="AK108" s="53">
        <v>0.28288608009864535</v>
      </c>
      <c r="AL108" s="53">
        <v>0.30738367786645482</v>
      </c>
      <c r="AM108" s="53">
        <v>0.29730996514909463</v>
      </c>
      <c r="AN108" s="53">
        <v>0.2968553859682766</v>
      </c>
      <c r="AO108" s="53">
        <v>0.28707201962517515</v>
      </c>
      <c r="AP108" s="53">
        <v>0.28927972888144471</v>
      </c>
      <c r="AQ108" s="53">
        <v>0.28709185236792184</v>
      </c>
      <c r="AR108" s="53">
        <v>0.27580709450909274</v>
      </c>
      <c r="AS108" s="53">
        <v>0.2896073495859996</v>
      </c>
      <c r="AT108" s="53">
        <v>0.28811124162703389</v>
      </c>
      <c r="AU108" s="53">
        <v>0.2910067368016846</v>
      </c>
      <c r="AV108" s="37"/>
      <c r="AW108" s="54">
        <v>0.29891892255813807</v>
      </c>
      <c r="AX108" s="53">
        <v>0.29468030235770459</v>
      </c>
      <c r="AY108" s="53">
        <v>0.28796735887553532</v>
      </c>
      <c r="AZ108" s="53">
        <v>0.30346837852237907</v>
      </c>
      <c r="BA108" s="53">
        <v>0.30664079025676833</v>
      </c>
      <c r="BB108" s="53">
        <v>0.30682840231220576</v>
      </c>
      <c r="BC108" s="53">
        <v>0.30523162508750468</v>
      </c>
      <c r="BD108" s="53">
        <v>0.30325268561857827</v>
      </c>
      <c r="BE108" s="53">
        <v>0.29866706620376804</v>
      </c>
      <c r="BF108" s="53">
        <v>0.29912281508800787</v>
      </c>
      <c r="BG108" s="53">
        <v>0.29753574336419036</v>
      </c>
      <c r="BH108" s="53">
        <v>0.29709150048979371</v>
      </c>
      <c r="BI108" s="53">
        <v>0.29987759422110005</v>
      </c>
      <c r="BJ108" s="55"/>
      <c r="BK108" s="55"/>
      <c r="BL108" s="55"/>
      <c r="BM108" s="37"/>
      <c r="BN108" s="20"/>
      <c r="BO108" s="53">
        <v>0.2977719595596735</v>
      </c>
      <c r="BP108" s="20"/>
      <c r="BQ108" s="53">
        <v>0.2984240852014084</v>
      </c>
      <c r="BR108" s="20"/>
      <c r="BS108" s="53">
        <v>0.2991986473300704</v>
      </c>
      <c r="BT108" s="20"/>
      <c r="BU108" s="53">
        <v>0.29960482357233403</v>
      </c>
    </row>
    <row r="109" spans="1:73" ht="30" customHeight="1">
      <c r="B109" s="107" t="s">
        <v>187</v>
      </c>
      <c r="T109" s="37"/>
      <c r="AH109" s="37"/>
      <c r="AU109" s="9"/>
      <c r="AV109" s="37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55"/>
      <c r="BK109" s="55"/>
      <c r="BL109" s="55"/>
      <c r="BM109" s="37"/>
      <c r="BO109" s="9"/>
      <c r="BQ109" s="9"/>
      <c r="BS109" s="9"/>
      <c r="BU109" s="9"/>
    </row>
    <row r="110" spans="1:73" ht="19.5" customHeight="1">
      <c r="A110" s="9"/>
      <c r="B110" s="9" t="s">
        <v>188</v>
      </c>
      <c r="E110" s="41" t="s">
        <v>85</v>
      </c>
      <c r="F110" s="41" t="s">
        <v>188</v>
      </c>
      <c r="G110" s="42">
        <v>586618.20875226997</v>
      </c>
      <c r="H110" s="42">
        <v>577694.15343448997</v>
      </c>
      <c r="I110" s="42">
        <v>657225.16584283998</v>
      </c>
      <c r="J110" s="42">
        <v>598515.39030323003</v>
      </c>
      <c r="K110" s="42">
        <v>577542.01456554001</v>
      </c>
      <c r="L110" s="42">
        <v>718705.81067136</v>
      </c>
      <c r="M110" s="42">
        <v>577919.53364603</v>
      </c>
      <c r="N110" s="42">
        <v>568769.80842337001</v>
      </c>
      <c r="O110" s="42">
        <v>681664.66299354006</v>
      </c>
      <c r="P110" s="42">
        <v>539841.28418657999</v>
      </c>
      <c r="Q110" s="42">
        <v>518702.41022786999</v>
      </c>
      <c r="R110" s="42">
        <v>597499.34891593002</v>
      </c>
      <c r="S110" s="24">
        <v>7200697.7919630501</v>
      </c>
      <c r="T110" s="37"/>
      <c r="U110" s="42">
        <v>477526.83924584999</v>
      </c>
      <c r="V110" s="42">
        <v>476319.33200992999</v>
      </c>
      <c r="W110" s="42">
        <v>561863.27715762996</v>
      </c>
      <c r="X110" s="42">
        <v>471331.70582638</v>
      </c>
      <c r="Y110" s="42">
        <v>449996.06264381</v>
      </c>
      <c r="Z110" s="42">
        <v>559224.05194201996</v>
      </c>
      <c r="AA110" s="42">
        <v>452604.94976475002</v>
      </c>
      <c r="AB110" s="42">
        <v>459628.95267834002</v>
      </c>
      <c r="AC110" s="42">
        <v>542281.73193453997</v>
      </c>
      <c r="AD110" s="42">
        <v>449770.83714924997</v>
      </c>
      <c r="AE110" s="42">
        <v>428360.35775322001</v>
      </c>
      <c r="AF110" s="42">
        <v>529358.14650236</v>
      </c>
      <c r="AG110" s="24">
        <v>5858266.2446080791</v>
      </c>
      <c r="AH110" s="37"/>
      <c r="AI110" s="42">
        <v>430024.81349423999</v>
      </c>
      <c r="AJ110" s="42">
        <v>435153.95533387997</v>
      </c>
      <c r="AK110" s="42">
        <v>538432.02630817005</v>
      </c>
      <c r="AL110" s="42">
        <v>443830.57085935998</v>
      </c>
      <c r="AM110" s="42">
        <v>455910.50853617</v>
      </c>
      <c r="AN110" s="42">
        <v>532693.78655564995</v>
      </c>
      <c r="AO110" s="42">
        <v>441787.07589805999</v>
      </c>
      <c r="AP110" s="42">
        <v>428667.36152918998</v>
      </c>
      <c r="AQ110" s="42">
        <v>551224.70204852999</v>
      </c>
      <c r="AR110" s="42">
        <v>446392.39312928001</v>
      </c>
      <c r="AS110" s="42">
        <v>447111.91554587003</v>
      </c>
      <c r="AT110" s="42">
        <v>545703.39038868004</v>
      </c>
      <c r="AU110" s="24">
        <v>5696932.4996270798</v>
      </c>
      <c r="AV110" s="37"/>
      <c r="AW110" s="42">
        <v>451341.70351015701</v>
      </c>
      <c r="AX110" s="42">
        <v>444995.54966400302</v>
      </c>
      <c r="AY110" s="42">
        <v>552681.66865997401</v>
      </c>
      <c r="AZ110" s="42">
        <v>448531.049347286</v>
      </c>
      <c r="BA110" s="42">
        <v>448531.049347286</v>
      </c>
      <c r="BB110" s="42">
        <v>557101.04326407798</v>
      </c>
      <c r="BC110" s="42">
        <v>452377.20319343999</v>
      </c>
      <c r="BD110" s="42">
        <v>452377.20319343999</v>
      </c>
      <c r="BE110" s="42">
        <v>563025.26090943499</v>
      </c>
      <c r="BF110" s="42">
        <v>453631.44366273098</v>
      </c>
      <c r="BG110" s="42">
        <v>453631.44366273098</v>
      </c>
      <c r="BH110" s="42">
        <v>563197.40482396795</v>
      </c>
      <c r="BI110" s="24">
        <v>5841422.0232385295</v>
      </c>
      <c r="BJ110" s="43">
        <v>-0.18643075798199804</v>
      </c>
      <c r="BK110" s="43">
        <v>-2.7539503710588453E-2</v>
      </c>
      <c r="BL110" s="43">
        <v>2.5362688362712372E-2</v>
      </c>
      <c r="BM110" s="37"/>
      <c r="BN110" s="20">
        <v>2.1788469871701074E-2</v>
      </c>
      <c r="BO110" s="24">
        <v>5968697.6709997533</v>
      </c>
      <c r="BP110" s="20">
        <v>2.1820346110190316E-2</v>
      </c>
      <c r="BQ110" s="24">
        <v>6098936.7200080547</v>
      </c>
      <c r="BR110" s="20">
        <v>2.1852732686137084E-2</v>
      </c>
      <c r="BS110" s="24">
        <v>6232215.1538200565</v>
      </c>
      <c r="BT110" s="20">
        <v>2.5002790345571339E-2</v>
      </c>
      <c r="BU110" s="24">
        <v>6388037.922699512</v>
      </c>
    </row>
    <row r="111" spans="1:73" ht="12.75" customHeight="1">
      <c r="B111" s="109" t="s">
        <v>189</v>
      </c>
      <c r="E111" s="41" t="s">
        <v>85</v>
      </c>
      <c r="F111" s="41" t="s">
        <v>189</v>
      </c>
      <c r="G111" s="42">
        <v>162973.65390616999</v>
      </c>
      <c r="H111" s="42">
        <v>184764.12709399001</v>
      </c>
      <c r="I111" s="42">
        <v>218940.73045157001</v>
      </c>
      <c r="J111" s="42">
        <v>137993.24787538999</v>
      </c>
      <c r="K111" s="42">
        <v>154154.40074347</v>
      </c>
      <c r="L111" s="42">
        <v>202784.72202056</v>
      </c>
      <c r="M111" s="42">
        <v>176195.60508595</v>
      </c>
      <c r="N111" s="42">
        <v>137004.94013835001</v>
      </c>
      <c r="O111" s="42">
        <v>210441.0325343</v>
      </c>
      <c r="P111" s="42">
        <v>171989.51686450001</v>
      </c>
      <c r="Q111" s="42">
        <v>148006.21828080999</v>
      </c>
      <c r="R111" s="42">
        <v>205692.64974143999</v>
      </c>
      <c r="S111" s="24">
        <v>2110940.8447365002</v>
      </c>
      <c r="T111" s="37"/>
      <c r="U111" s="42">
        <v>145301.93753733</v>
      </c>
      <c r="V111" s="42">
        <v>166326.61322597999</v>
      </c>
      <c r="W111" s="42">
        <v>181179.04853984999</v>
      </c>
      <c r="X111" s="42">
        <v>159230.0749834</v>
      </c>
      <c r="Y111" s="42">
        <v>142966.76138477999</v>
      </c>
      <c r="Z111" s="42">
        <v>189251.32401067001</v>
      </c>
      <c r="AA111" s="42">
        <v>135417.83808674</v>
      </c>
      <c r="AB111" s="42">
        <v>125298.21217961999</v>
      </c>
      <c r="AC111" s="42">
        <v>182325.10987742001</v>
      </c>
      <c r="AD111" s="42">
        <v>139816.90146180001</v>
      </c>
      <c r="AE111" s="42">
        <v>120816.52158854999</v>
      </c>
      <c r="AF111" s="42">
        <v>174783.82256021001</v>
      </c>
      <c r="AG111" s="24">
        <v>1862714.16543635</v>
      </c>
      <c r="AH111" s="37"/>
      <c r="AI111" s="42">
        <v>128869.8924481</v>
      </c>
      <c r="AJ111" s="42">
        <v>143421.97467649</v>
      </c>
      <c r="AK111" s="42">
        <v>158775.51244865</v>
      </c>
      <c r="AL111" s="42">
        <v>132359.63814292999</v>
      </c>
      <c r="AM111" s="42">
        <v>147103.55867753</v>
      </c>
      <c r="AN111" s="42">
        <v>175241.33955043001</v>
      </c>
      <c r="AO111" s="42">
        <v>145305.53379737999</v>
      </c>
      <c r="AP111" s="42">
        <v>98044.47791822</v>
      </c>
      <c r="AQ111" s="42">
        <v>168889.72887081001</v>
      </c>
      <c r="AR111" s="42">
        <v>165774.95567937999</v>
      </c>
      <c r="AS111" s="42">
        <v>160410.78372616999</v>
      </c>
      <c r="AT111" s="42">
        <v>218834.32485420001</v>
      </c>
      <c r="AU111" s="24">
        <v>1843031.7207902898</v>
      </c>
      <c r="AV111" s="37"/>
      <c r="AW111" s="42">
        <v>173089.08267686199</v>
      </c>
      <c r="AX111" s="42">
        <v>170589.08267686199</v>
      </c>
      <c r="AY111" s="42">
        <v>178744.68459993901</v>
      </c>
      <c r="AZ111" s="42">
        <v>170719.79066236701</v>
      </c>
      <c r="BA111" s="42">
        <v>170719.79066236701</v>
      </c>
      <c r="BB111" s="42">
        <v>178875.392585444</v>
      </c>
      <c r="BC111" s="42">
        <v>182386.79066236701</v>
      </c>
      <c r="BD111" s="42">
        <v>182386.79066236701</v>
      </c>
      <c r="BE111" s="42">
        <v>190542.392585444</v>
      </c>
      <c r="BF111" s="42">
        <v>183234.13731157</v>
      </c>
      <c r="BG111" s="42">
        <v>183234.13731157</v>
      </c>
      <c r="BH111" s="42">
        <v>191389.73923464699</v>
      </c>
      <c r="BI111" s="24">
        <v>2155911.8116318057</v>
      </c>
      <c r="BJ111" s="43">
        <v>-0.11759054258630124</v>
      </c>
      <c r="BK111" s="43">
        <v>-1.0566540487681063E-2</v>
      </c>
      <c r="BL111" s="43">
        <v>0.16976381215367975</v>
      </c>
      <c r="BM111" s="37"/>
      <c r="BN111" s="20">
        <v>1.9946492261146063E-2</v>
      </c>
      <c r="BO111" s="24">
        <v>2198914.6898982329</v>
      </c>
      <c r="BP111" s="20">
        <v>2.0009003812305297E-2</v>
      </c>
      <c r="BQ111" s="24">
        <v>2242912.7823113408</v>
      </c>
      <c r="BR111" s="20">
        <v>2.0072120133260773E-2</v>
      </c>
      <c r="BS111" s="24">
        <v>2287932.7971263202</v>
      </c>
      <c r="BT111" s="20">
        <v>2.3536450856021816E-2</v>
      </c>
      <c r="BU111" s="24">
        <v>2341782.6149677644</v>
      </c>
    </row>
    <row r="112" spans="1:73" ht="12.75" customHeight="1">
      <c r="B112" s="109" t="s">
        <v>190</v>
      </c>
      <c r="E112" s="41" t="s">
        <v>85</v>
      </c>
      <c r="F112" s="41" t="s">
        <v>190</v>
      </c>
      <c r="G112" s="42">
        <v>55950.79453644</v>
      </c>
      <c r="H112" s="42">
        <v>47462.471376000001</v>
      </c>
      <c r="I112" s="42">
        <v>56177.623194510001</v>
      </c>
      <c r="J112" s="42">
        <v>145300.19371828999</v>
      </c>
      <c r="K112" s="42">
        <v>61227.287220680002</v>
      </c>
      <c r="L112" s="42">
        <v>-10562.934514869999</v>
      </c>
      <c r="M112" s="42">
        <v>35333.35311502</v>
      </c>
      <c r="N112" s="42">
        <v>33034.265561569999</v>
      </c>
      <c r="O112" s="42">
        <v>50774.80929754</v>
      </c>
      <c r="P112" s="42">
        <v>46646.524957690002</v>
      </c>
      <c r="Q112" s="42">
        <v>16460.69632304</v>
      </c>
      <c r="R112" s="42">
        <v>-23845.607646330001</v>
      </c>
      <c r="S112" s="24">
        <v>513959.47713957983</v>
      </c>
      <c r="T112" s="37"/>
      <c r="U112" s="42">
        <v>45431.205622829999</v>
      </c>
      <c r="V112" s="42">
        <v>33430.553493860003</v>
      </c>
      <c r="W112" s="42">
        <v>86043.417801570002</v>
      </c>
      <c r="X112" s="42">
        <v>42535.063105859997</v>
      </c>
      <c r="Y112" s="42">
        <v>47101.688700699997</v>
      </c>
      <c r="Z112" s="42">
        <v>84665.568441969997</v>
      </c>
      <c r="AA112" s="42">
        <v>43925.001907129998</v>
      </c>
      <c r="AB112" s="42">
        <v>37789.733194640001</v>
      </c>
      <c r="AC112" s="42">
        <v>53048.770686809999</v>
      </c>
      <c r="AD112" s="42">
        <v>30636.73070846</v>
      </c>
      <c r="AE112" s="42">
        <v>48506.8857116</v>
      </c>
      <c r="AF112" s="42">
        <v>15465.931535559999</v>
      </c>
      <c r="AG112" s="24">
        <v>568580.5509109901</v>
      </c>
      <c r="AH112" s="37"/>
      <c r="AI112" s="42">
        <v>-13695.841544110001</v>
      </c>
      <c r="AJ112" s="42">
        <v>22841.035188770002</v>
      </c>
      <c r="AK112" s="42">
        <v>37541.408009459999</v>
      </c>
      <c r="AL112" s="42">
        <v>86024.522231840005</v>
      </c>
      <c r="AM112" s="42">
        <v>71113.965610450003</v>
      </c>
      <c r="AN112" s="42">
        <v>-2966.1158472100001</v>
      </c>
      <c r="AO112" s="42">
        <v>36221.279488009997</v>
      </c>
      <c r="AP112" s="42">
        <v>39186.908348099998</v>
      </c>
      <c r="AQ112" s="42">
        <v>40171.308853789997</v>
      </c>
      <c r="AR112" s="42">
        <v>35833.99935577</v>
      </c>
      <c r="AS112" s="42">
        <v>39038.057545809999</v>
      </c>
      <c r="AT112" s="42">
        <v>-56944.06785662</v>
      </c>
      <c r="AU112" s="24">
        <v>334366.45938405994</v>
      </c>
      <c r="AV112" s="37"/>
      <c r="AW112" s="42">
        <v>40109.072310581701</v>
      </c>
      <c r="AX112" s="42">
        <v>39878.303079812496</v>
      </c>
      <c r="AY112" s="42">
        <v>48781.728233730799</v>
      </c>
      <c r="AZ112" s="42">
        <v>40176.083897316603</v>
      </c>
      <c r="BA112" s="42">
        <v>40176.083897316603</v>
      </c>
      <c r="BB112" s="42">
        <v>49151.231172579603</v>
      </c>
      <c r="BC112" s="42">
        <v>40176.083897316603</v>
      </c>
      <c r="BD112" s="42">
        <v>40176.083897316603</v>
      </c>
      <c r="BE112" s="42">
        <v>49337.244293834403</v>
      </c>
      <c r="BF112" s="42">
        <v>40507.250741083502</v>
      </c>
      <c r="BG112" s="42">
        <v>40507.250741083502</v>
      </c>
      <c r="BH112" s="42">
        <v>49485.267081588601</v>
      </c>
      <c r="BI112" s="24">
        <v>518461.68324356107</v>
      </c>
      <c r="BJ112" s="43">
        <v>0.10627505902878101</v>
      </c>
      <c r="BK112" s="43">
        <v>-0.41192772273280909</v>
      </c>
      <c r="BL112" s="43">
        <v>0.55057921837801826</v>
      </c>
      <c r="BM112" s="37"/>
      <c r="BN112" s="20">
        <v>2.4499309002011124E-2</v>
      </c>
      <c r="BO112" s="24">
        <v>531163.63622704789</v>
      </c>
      <c r="BP112" s="20">
        <v>2.4567383619468315E-2</v>
      </c>
      <c r="BQ112" s="24">
        <v>544212.93704294949</v>
      </c>
      <c r="BR112" s="20">
        <v>2.463618014802137E-2</v>
      </c>
      <c r="BS112" s="24">
        <v>557620.2649988234</v>
      </c>
      <c r="BT112" s="20">
        <v>2.5637298554164807E-2</v>
      </c>
      <c r="BU112" s="24">
        <v>571916.14221245074</v>
      </c>
    </row>
    <row r="113" spans="1:73" ht="12.75" customHeight="1">
      <c r="B113" s="109" t="s">
        <v>191</v>
      </c>
      <c r="E113" s="41" t="s">
        <v>85</v>
      </c>
      <c r="F113" s="41" t="s">
        <v>192</v>
      </c>
      <c r="G113" s="42">
        <v>97681.133747889995</v>
      </c>
      <c r="H113" s="42">
        <v>17458.969046909999</v>
      </c>
      <c r="I113" s="42">
        <v>-78936.150306640004</v>
      </c>
      <c r="J113" s="42">
        <v>15769.59094865</v>
      </c>
      <c r="K113" s="42">
        <v>9678.8375186800004</v>
      </c>
      <c r="L113" s="42">
        <v>61198.771887360002</v>
      </c>
      <c r="M113" s="42">
        <v>12075.066780790001</v>
      </c>
      <c r="N113" s="42">
        <v>10786.88858751</v>
      </c>
      <c r="O113" s="42">
        <v>19783.190213620001</v>
      </c>
      <c r="P113" s="42">
        <v>13544.65459502</v>
      </c>
      <c r="Q113" s="42">
        <v>11396.8043058</v>
      </c>
      <c r="R113" s="42">
        <v>8557.1140084899998</v>
      </c>
      <c r="S113" s="24">
        <v>198994.87133407997</v>
      </c>
      <c r="T113" s="37"/>
      <c r="U113" s="42">
        <v>9592.3313437199995</v>
      </c>
      <c r="V113" s="42">
        <v>9324.4500074700009</v>
      </c>
      <c r="W113" s="42">
        <v>8076.5932431000001</v>
      </c>
      <c r="X113" s="42">
        <v>7519.3497684000004</v>
      </c>
      <c r="Y113" s="42">
        <v>9151.7740871799997</v>
      </c>
      <c r="Z113" s="42">
        <v>9626.9424931400008</v>
      </c>
      <c r="AA113" s="42">
        <v>10161.22470766</v>
      </c>
      <c r="AB113" s="42">
        <v>11436.17533726</v>
      </c>
      <c r="AC113" s="42">
        <v>10577.2817068</v>
      </c>
      <c r="AD113" s="42">
        <v>8948.9512668999996</v>
      </c>
      <c r="AE113" s="42">
        <v>7832.7243633400003</v>
      </c>
      <c r="AF113" s="42">
        <v>7864.84725738</v>
      </c>
      <c r="AG113" s="24">
        <v>110112.64558234999</v>
      </c>
      <c r="AH113" s="37"/>
      <c r="AI113" s="42">
        <v>11716.692589439999</v>
      </c>
      <c r="AJ113" s="42">
        <v>7186.9308456999997</v>
      </c>
      <c r="AK113" s="42">
        <v>10231.08217596</v>
      </c>
      <c r="AL113" s="42">
        <v>9684.3628941299994</v>
      </c>
      <c r="AM113" s="42">
        <v>10712.70932733</v>
      </c>
      <c r="AN113" s="42">
        <v>10234.291436899999</v>
      </c>
      <c r="AO113" s="42">
        <v>9268.2930192399999</v>
      </c>
      <c r="AP113" s="42">
        <v>9738.0853674800001</v>
      </c>
      <c r="AQ113" s="42">
        <v>9830.2359371799994</v>
      </c>
      <c r="AR113" s="42">
        <v>10249.31764994</v>
      </c>
      <c r="AS113" s="42">
        <v>10108.872457179999</v>
      </c>
      <c r="AT113" s="42">
        <v>8204.6459001599997</v>
      </c>
      <c r="AU113" s="24">
        <v>117165.51960063999</v>
      </c>
      <c r="AV113" s="37"/>
      <c r="AW113" s="42">
        <v>8179.6854095936797</v>
      </c>
      <c r="AX113" s="42">
        <v>8179.6854095936797</v>
      </c>
      <c r="AY113" s="42">
        <v>9275.3709903254294</v>
      </c>
      <c r="AZ113" s="42">
        <v>8179.6854095936797</v>
      </c>
      <c r="BA113" s="42">
        <v>8179.6854095936797</v>
      </c>
      <c r="BB113" s="42">
        <v>9275.3709903254294</v>
      </c>
      <c r="BC113" s="42">
        <v>8179.6854095936797</v>
      </c>
      <c r="BD113" s="42">
        <v>8179.6854095936797</v>
      </c>
      <c r="BE113" s="42">
        <v>9275.3709903254294</v>
      </c>
      <c r="BF113" s="42">
        <v>8179.6854095936797</v>
      </c>
      <c r="BG113" s="42">
        <v>8179.6854095936797</v>
      </c>
      <c r="BH113" s="42">
        <v>9275.3709903254403</v>
      </c>
      <c r="BI113" s="24">
        <v>102538.96723805118</v>
      </c>
      <c r="BJ113" s="43">
        <v>-0.44665586181118816</v>
      </c>
      <c r="BK113" s="43">
        <v>6.4051444600115179E-2</v>
      </c>
      <c r="BL113" s="43">
        <v>-0.12483666195006506</v>
      </c>
      <c r="BM113" s="37"/>
      <c r="BN113" s="20">
        <v>1.5578448737957615E-2</v>
      </c>
      <c r="BO113" s="24">
        <v>104136.36528281227</v>
      </c>
      <c r="BP113" s="20">
        <v>1.560264935542564E-2</v>
      </c>
      <c r="BQ113" s="24">
        <v>105761.16847546851</v>
      </c>
      <c r="BR113" s="20">
        <v>1.5626821301267264E-2</v>
      </c>
      <c r="BS113" s="24">
        <v>107413.87935584788</v>
      </c>
      <c r="BT113" s="20">
        <v>1.7816720195127287E-2</v>
      </c>
      <c r="BU113" s="24">
        <v>109327.64238940418</v>
      </c>
    </row>
    <row r="114" spans="1:73" ht="12.75" customHeight="1">
      <c r="B114" s="109" t="s">
        <v>193</v>
      </c>
      <c r="E114" s="41" t="s">
        <v>85</v>
      </c>
      <c r="F114" s="41" t="s">
        <v>194</v>
      </c>
      <c r="G114" s="42">
        <v>159558.22742267</v>
      </c>
      <c r="H114" s="42">
        <v>147217.52151806001</v>
      </c>
      <c r="I114" s="42">
        <v>155533.73399275</v>
      </c>
      <c r="J114" s="42">
        <v>140862.03765943999</v>
      </c>
      <c r="K114" s="42">
        <v>137319.79303214999</v>
      </c>
      <c r="L114" s="42">
        <v>166669.49252920999</v>
      </c>
      <c r="M114" s="42">
        <v>131933.60647256</v>
      </c>
      <c r="N114" s="42">
        <v>133389.29925655</v>
      </c>
      <c r="O114" s="42">
        <v>168389.66718762001</v>
      </c>
      <c r="P114" s="42">
        <v>135293.8258617</v>
      </c>
      <c r="Q114" s="42">
        <v>132300.76030848999</v>
      </c>
      <c r="R114" s="42">
        <v>157215.32815771</v>
      </c>
      <c r="S114" s="24">
        <v>1765683.2933989095</v>
      </c>
      <c r="T114" s="37"/>
      <c r="U114" s="42">
        <v>132324.54525543001</v>
      </c>
      <c r="V114" s="42">
        <v>121339.88501085</v>
      </c>
      <c r="W114" s="42">
        <v>132714.72757431999</v>
      </c>
      <c r="X114" s="42">
        <v>119029.46058322</v>
      </c>
      <c r="Y114" s="42">
        <v>100243.07402164</v>
      </c>
      <c r="Z114" s="42">
        <v>141507.41839722</v>
      </c>
      <c r="AA114" s="42">
        <v>113578.52862569</v>
      </c>
      <c r="AB114" s="42">
        <v>107988.37126453999</v>
      </c>
      <c r="AC114" s="42">
        <v>122494.88070646</v>
      </c>
      <c r="AD114" s="42">
        <v>126247.48695634</v>
      </c>
      <c r="AE114" s="42">
        <v>101022.37597964999</v>
      </c>
      <c r="AF114" s="42">
        <v>119238.26353120001</v>
      </c>
      <c r="AG114" s="24">
        <v>1437729.0179065601</v>
      </c>
      <c r="AH114" s="37"/>
      <c r="AI114" s="42">
        <v>102614.3341182</v>
      </c>
      <c r="AJ114" s="42">
        <v>112123.5077588</v>
      </c>
      <c r="AK114" s="42">
        <v>131720.76535338999</v>
      </c>
      <c r="AL114" s="42">
        <v>118435.49805140001</v>
      </c>
      <c r="AM114" s="42">
        <v>118662.61484559</v>
      </c>
      <c r="AN114" s="42">
        <v>135570.67826414001</v>
      </c>
      <c r="AO114" s="42">
        <v>110743.91587811</v>
      </c>
      <c r="AP114" s="42">
        <v>104736.62999951</v>
      </c>
      <c r="AQ114" s="42">
        <v>133490.51200048</v>
      </c>
      <c r="AR114" s="42">
        <v>117371.88206295999</v>
      </c>
      <c r="AS114" s="42">
        <v>113559.00794664001</v>
      </c>
      <c r="AT114" s="42">
        <v>118789.58026136</v>
      </c>
      <c r="AU114" s="24">
        <v>1417818.9265405799</v>
      </c>
      <c r="AV114" s="37"/>
      <c r="AW114" s="42">
        <v>120947.05757080999</v>
      </c>
      <c r="AX114" s="42">
        <v>118504.898494896</v>
      </c>
      <c r="AY114" s="42">
        <v>138683.138380541</v>
      </c>
      <c r="AZ114" s="42">
        <v>117683.112366926</v>
      </c>
      <c r="BA114" s="42">
        <v>116069.125752811</v>
      </c>
      <c r="BB114" s="42">
        <v>135646.719517511</v>
      </c>
      <c r="BC114" s="42">
        <v>115413.749152601</v>
      </c>
      <c r="BD114" s="42">
        <v>114694.19258514</v>
      </c>
      <c r="BE114" s="42">
        <v>134472.14894959499</v>
      </c>
      <c r="BF114" s="42">
        <v>114512.00472713201</v>
      </c>
      <c r="BG114" s="42">
        <v>114164.804727132</v>
      </c>
      <c r="BH114" s="42">
        <v>133672.236462381</v>
      </c>
      <c r="BI114" s="24">
        <v>1474463.1886874759</v>
      </c>
      <c r="BJ114" s="43">
        <v>-0.18573788216631032</v>
      </c>
      <c r="BK114" s="43">
        <v>-1.384829207590926E-2</v>
      </c>
      <c r="BL114" s="43">
        <v>3.9951689941892417E-2</v>
      </c>
      <c r="BM114" s="37"/>
      <c r="BN114" s="20">
        <v>2.1242533522626502E-2</v>
      </c>
      <c r="BO114" s="24">
        <v>1505784.5224010483</v>
      </c>
      <c r="BP114" s="20">
        <v>2.1253188626887728E-2</v>
      </c>
      <c r="BQ114" s="24">
        <v>1537787.2448870859</v>
      </c>
      <c r="BR114" s="20">
        <v>2.1263921914828926E-2</v>
      </c>
      <c r="BS114" s="24">
        <v>1570486.6327839848</v>
      </c>
      <c r="BT114" s="20">
        <v>2.1274733733698033E-2</v>
      </c>
      <c r="BU114" s="24">
        <v>1603898.317728796</v>
      </c>
    </row>
    <row r="115" spans="1:73" ht="12.75" customHeight="1">
      <c r="B115" s="109" t="s">
        <v>195</v>
      </c>
      <c r="E115" s="41" t="s">
        <v>85</v>
      </c>
      <c r="F115" s="41" t="s">
        <v>195</v>
      </c>
      <c r="G115" s="42">
        <v>103170.62985539999</v>
      </c>
      <c r="H115" s="42">
        <v>66346.132640540003</v>
      </c>
      <c r="I115" s="42">
        <v>10319.95482587</v>
      </c>
      <c r="J115" s="42">
        <v>68531.842206839996</v>
      </c>
      <c r="K115" s="42">
        <v>60798.578863310002</v>
      </c>
      <c r="L115" s="42">
        <v>77720.622621200004</v>
      </c>
      <c r="M115" s="42">
        <v>55226.119154549997</v>
      </c>
      <c r="N115" s="42">
        <v>52695.054395259998</v>
      </c>
      <c r="O115" s="42">
        <v>60525.489392659998</v>
      </c>
      <c r="P115" s="42">
        <v>77371.151550630006</v>
      </c>
      <c r="Q115" s="42">
        <v>53053.419127690002</v>
      </c>
      <c r="R115" s="42">
        <v>74406.278290720002</v>
      </c>
      <c r="S115" s="24">
        <v>760165.27292467002</v>
      </c>
      <c r="T115" s="37"/>
      <c r="U115" s="42">
        <v>56906.896304399997</v>
      </c>
      <c r="V115" s="42">
        <v>46500.903048829998</v>
      </c>
      <c r="W115" s="42">
        <v>47668.972795779999</v>
      </c>
      <c r="X115" s="42">
        <v>49868.548357680003</v>
      </c>
      <c r="Y115" s="42">
        <v>43452.420590820002</v>
      </c>
      <c r="Z115" s="42">
        <v>53105.159465110002</v>
      </c>
      <c r="AA115" s="42">
        <v>47458.511837530001</v>
      </c>
      <c r="AB115" s="42">
        <v>43505.359708260003</v>
      </c>
      <c r="AC115" s="42">
        <v>142441.08986119999</v>
      </c>
      <c r="AD115" s="42">
        <v>48457.854719989999</v>
      </c>
      <c r="AE115" s="42">
        <v>43973.098544239998</v>
      </c>
      <c r="AF115" s="42">
        <v>-80151.951475330003</v>
      </c>
      <c r="AG115" s="24">
        <v>543186.86375850998</v>
      </c>
      <c r="AH115" s="37"/>
      <c r="AI115" s="42">
        <v>43804.923808400003</v>
      </c>
      <c r="AJ115" s="42">
        <v>39590.076765450001</v>
      </c>
      <c r="AK115" s="42">
        <v>48550.954786670001</v>
      </c>
      <c r="AL115" s="42">
        <v>50039.566634180002</v>
      </c>
      <c r="AM115" s="42">
        <v>48659.744205230003</v>
      </c>
      <c r="AN115" s="42">
        <v>47453.711544209997</v>
      </c>
      <c r="AO115" s="42">
        <v>49952.47887798</v>
      </c>
      <c r="AP115" s="42">
        <v>50737.712474</v>
      </c>
      <c r="AQ115" s="42">
        <v>54740.749042520001</v>
      </c>
      <c r="AR115" s="42">
        <v>76913.315536490001</v>
      </c>
      <c r="AS115" s="42">
        <v>40605.855008519997</v>
      </c>
      <c r="AT115" s="42">
        <v>82315.699029299998</v>
      </c>
      <c r="AU115" s="24">
        <v>633364.78771295003</v>
      </c>
      <c r="AV115" s="37"/>
      <c r="AW115" s="42">
        <v>41008.537789610702</v>
      </c>
      <c r="AX115" s="42">
        <v>40723.4577896107</v>
      </c>
      <c r="AY115" s="42">
        <v>47559.568202649301</v>
      </c>
      <c r="AZ115" s="42">
        <v>40887.672814208199</v>
      </c>
      <c r="BA115" s="42">
        <v>40887.672814208199</v>
      </c>
      <c r="BB115" s="42">
        <v>47758.110968308698</v>
      </c>
      <c r="BC115" s="42">
        <v>41172.752814208201</v>
      </c>
      <c r="BD115" s="42">
        <v>41172.752814208201</v>
      </c>
      <c r="BE115" s="42">
        <v>48244.714814200597</v>
      </c>
      <c r="BF115" s="42">
        <v>41438.226326030497</v>
      </c>
      <c r="BG115" s="42">
        <v>41438.226326030497</v>
      </c>
      <c r="BH115" s="42">
        <v>48387.021071279298</v>
      </c>
      <c r="BI115" s="24">
        <v>520678.71454455314</v>
      </c>
      <c r="BJ115" s="43">
        <v>-0.28543583467231332</v>
      </c>
      <c r="BK115" s="43">
        <v>0.16601639319932329</v>
      </c>
      <c r="BL115" s="43">
        <v>-0.17791654249567759</v>
      </c>
      <c r="BM115" s="37"/>
      <c r="BN115" s="20">
        <v>1.2657926226610647E-2</v>
      </c>
      <c r="BO115" s="24">
        <v>527269.42730102455</v>
      </c>
      <c r="BP115" s="20">
        <v>1.2675264085511392E-2</v>
      </c>
      <c r="BQ115" s="24">
        <v>533952.70653628139</v>
      </c>
      <c r="BR115" s="20">
        <v>1.2692677076969965E-2</v>
      </c>
      <c r="BS115" s="24">
        <v>540729.99581472052</v>
      </c>
      <c r="BT115" s="20">
        <v>1.6157994357831992E-2</v>
      </c>
      <c r="BU115" s="24">
        <v>549467.10803620529</v>
      </c>
    </row>
    <row r="116" spans="1:73" ht="12.75" customHeight="1">
      <c r="B116" s="109" t="s">
        <v>196</v>
      </c>
      <c r="E116" s="41" t="s">
        <v>85</v>
      </c>
      <c r="F116" s="41" t="s">
        <v>197</v>
      </c>
      <c r="G116" s="42">
        <v>4671.1968537599996</v>
      </c>
      <c r="H116" s="42">
        <v>5318.0507132700004</v>
      </c>
      <c r="I116" s="42">
        <v>-10275.027751400001</v>
      </c>
      <c r="J116" s="42">
        <v>0</v>
      </c>
      <c r="K116" s="42">
        <v>0</v>
      </c>
      <c r="L116" s="42"/>
      <c r="M116" s="42">
        <v>0</v>
      </c>
      <c r="N116" s="42">
        <v>50</v>
      </c>
      <c r="O116" s="42">
        <v>1280.7828199999999</v>
      </c>
      <c r="P116" s="42">
        <v>1670</v>
      </c>
      <c r="Q116" s="42"/>
      <c r="R116" s="42">
        <v>-2346.8522019299999</v>
      </c>
      <c r="S116" s="24">
        <v>368.15043370000012</v>
      </c>
      <c r="T116" s="37"/>
      <c r="U116" s="42">
        <v>767.31972143999997</v>
      </c>
      <c r="V116" s="42">
        <v>-716.84411020000005</v>
      </c>
      <c r="W116" s="42"/>
      <c r="X116" s="42">
        <v>4838.2741020000003</v>
      </c>
      <c r="Y116" s="42">
        <v>6930.9655050000001</v>
      </c>
      <c r="Z116" s="42"/>
      <c r="AA116" s="42">
        <v>6153.7467990900004</v>
      </c>
      <c r="AB116" s="42">
        <v>2858.94</v>
      </c>
      <c r="AC116" s="42">
        <v>4774.0360000000001</v>
      </c>
      <c r="AD116" s="42">
        <v>3786.0605</v>
      </c>
      <c r="AE116" s="42">
        <v>5719.5288</v>
      </c>
      <c r="AF116" s="42">
        <v>1034.0360000000001</v>
      </c>
      <c r="AG116" s="24">
        <v>36146.063317329994</v>
      </c>
      <c r="AH116" s="37"/>
      <c r="AI116" s="42"/>
      <c r="AJ116" s="42"/>
      <c r="AK116" s="42">
        <v>2438.14563</v>
      </c>
      <c r="AL116" s="42">
        <v>4783.6714264499997</v>
      </c>
      <c r="AM116" s="42">
        <v>4645.7719331500002</v>
      </c>
      <c r="AN116" s="42">
        <v>730.21758564000004</v>
      </c>
      <c r="AO116" s="42">
        <v>711.20221000000004</v>
      </c>
      <c r="AP116" s="42">
        <v>2306.5830495999999</v>
      </c>
      <c r="AQ116" s="42">
        <v>5645.56517833</v>
      </c>
      <c r="AR116" s="42">
        <v>21280.96213932</v>
      </c>
      <c r="AS116" s="42">
        <v>2670.05934467</v>
      </c>
      <c r="AT116" s="42">
        <v>7249.0017406400002</v>
      </c>
      <c r="AU116" s="24">
        <v>52461.180237799999</v>
      </c>
      <c r="AV116" s="37"/>
      <c r="AW116" s="42">
        <v>10037.0185846154</v>
      </c>
      <c r="AX116" s="42">
        <v>10037.0185846154</v>
      </c>
      <c r="AY116" s="42">
        <v>11546.272430769201</v>
      </c>
      <c r="AZ116" s="42">
        <v>10037.0185846154</v>
      </c>
      <c r="BA116" s="42">
        <v>10037.0185846154</v>
      </c>
      <c r="BB116" s="42">
        <v>11546.272430769201</v>
      </c>
      <c r="BC116" s="42">
        <v>10037.0185846154</v>
      </c>
      <c r="BD116" s="42">
        <v>10037.0185846154</v>
      </c>
      <c r="BE116" s="42">
        <v>11546.272430769201</v>
      </c>
      <c r="BF116" s="42">
        <v>10037.0185846154</v>
      </c>
      <c r="BG116" s="42">
        <v>10037.0185846154</v>
      </c>
      <c r="BH116" s="42">
        <v>11546.272430769201</v>
      </c>
      <c r="BI116" s="24">
        <v>126481.23840000002</v>
      </c>
      <c r="BJ116" s="43">
        <v>97.182862244798656</v>
      </c>
      <c r="BK116" s="43">
        <v>0.45136635702864575</v>
      </c>
      <c r="BL116" s="43">
        <v>1.4109491594866206</v>
      </c>
      <c r="BM116" s="37"/>
      <c r="BN116" s="20">
        <v>1.9845826936494417E-2</v>
      </c>
      <c r="BO116" s="24">
        <v>128991.36316799991</v>
      </c>
      <c r="BP116" s="20">
        <v>1.9846559494264612E-2</v>
      </c>
      <c r="BQ116" s="24">
        <v>131551.39793135991</v>
      </c>
      <c r="BR116" s="20">
        <v>1.9847288680957306E-2</v>
      </c>
      <c r="BS116" s="24">
        <v>134162.3365024871</v>
      </c>
      <c r="BT116" s="20">
        <v>1.9848014511046268E-2</v>
      </c>
      <c r="BU116" s="24">
        <v>136825.19250422434</v>
      </c>
    </row>
    <row r="117" spans="1:73" ht="12.75" customHeight="1">
      <c r="B117" s="9" t="s">
        <v>198</v>
      </c>
      <c r="E117" s="41" t="s">
        <v>85</v>
      </c>
      <c r="F117" s="41" t="s">
        <v>199</v>
      </c>
      <c r="G117" s="42"/>
      <c r="H117" s="42"/>
      <c r="I117" s="42">
        <v>5726.6462000000001</v>
      </c>
      <c r="J117" s="42">
        <v>3000</v>
      </c>
      <c r="K117" s="42">
        <v>2061.7109999999998</v>
      </c>
      <c r="L117" s="42">
        <v>5301.2856000000002</v>
      </c>
      <c r="M117" s="42">
        <v>0</v>
      </c>
      <c r="N117" s="42">
        <v>-1848.4389410000001</v>
      </c>
      <c r="O117" s="42">
        <v>24308.1096</v>
      </c>
      <c r="P117" s="42">
        <v>9452.2099999999991</v>
      </c>
      <c r="Q117" s="42">
        <v>6128.53</v>
      </c>
      <c r="R117" s="42">
        <v>0</v>
      </c>
      <c r="S117" s="24">
        <v>54130.053458999995</v>
      </c>
      <c r="T117" s="37"/>
      <c r="U117" s="42">
        <v>3332.5798</v>
      </c>
      <c r="V117" s="42">
        <v>-13654.086426600001</v>
      </c>
      <c r="W117" s="42">
        <v>3061.39</v>
      </c>
      <c r="X117" s="42"/>
      <c r="Y117" s="42">
        <v>3000</v>
      </c>
      <c r="Z117" s="42">
        <v>5050.8110049999996</v>
      </c>
      <c r="AA117" s="42"/>
      <c r="AB117" s="42">
        <v>10507.2192</v>
      </c>
      <c r="AC117" s="42"/>
      <c r="AD117" s="42">
        <v>1124.4338418</v>
      </c>
      <c r="AE117" s="42"/>
      <c r="AF117" s="42">
        <v>2172.3987384000002</v>
      </c>
      <c r="AG117" s="24">
        <v>14594.746158599999</v>
      </c>
      <c r="AH117" s="37"/>
      <c r="AI117" s="42">
        <v>10900</v>
      </c>
      <c r="AJ117" s="42">
        <v>98.759562000000003</v>
      </c>
      <c r="AK117" s="42">
        <v>82.159757999999997</v>
      </c>
      <c r="AL117" s="42">
        <v>998.13598342</v>
      </c>
      <c r="AM117" s="42">
        <v>131.14965341999999</v>
      </c>
      <c r="AN117" s="42">
        <v>367.87335891999999</v>
      </c>
      <c r="AO117" s="42">
        <v>4770.0453159500003</v>
      </c>
      <c r="AP117" s="42">
        <v>129.61077974</v>
      </c>
      <c r="AQ117" s="42">
        <v>45357.499582260003</v>
      </c>
      <c r="AR117" s="42">
        <v>127.76699994000001</v>
      </c>
      <c r="AS117" s="42">
        <v>5125.61750433</v>
      </c>
      <c r="AT117" s="42">
        <v>4779.3871454500004</v>
      </c>
      <c r="AU117" s="24">
        <v>72868.005643430006</v>
      </c>
      <c r="AV117" s="37"/>
      <c r="AW117" s="42">
        <v>4304.6153846153802</v>
      </c>
      <c r="AX117" s="42">
        <v>4304.6153846153802</v>
      </c>
      <c r="AY117" s="42">
        <v>5380.7692307692296</v>
      </c>
      <c r="AZ117" s="42">
        <v>1230.76923076923</v>
      </c>
      <c r="BA117" s="42">
        <v>1230.76923076923</v>
      </c>
      <c r="BB117" s="42">
        <v>1538.4615384615399</v>
      </c>
      <c r="BC117" s="42">
        <v>1230.76923076923</v>
      </c>
      <c r="BD117" s="42">
        <v>1230.76923076923</v>
      </c>
      <c r="BE117" s="42">
        <v>1538.4615384615399</v>
      </c>
      <c r="BF117" s="42">
        <v>1230.76923076923</v>
      </c>
      <c r="BG117" s="42">
        <v>1230.76923076923</v>
      </c>
      <c r="BH117" s="42">
        <v>1538.4615384615399</v>
      </c>
      <c r="BI117" s="24">
        <v>25989.999999999989</v>
      </c>
      <c r="BJ117" s="43">
        <v>-0.73037628404238375</v>
      </c>
      <c r="BK117" s="43">
        <v>3.9927559446104044</v>
      </c>
      <c r="BL117" s="43">
        <v>-0.64332768859931988</v>
      </c>
      <c r="BM117" s="37"/>
      <c r="BN117" s="20">
        <v>1.0000000000000061E-2</v>
      </c>
      <c r="BO117" s="24">
        <v>26249.899999999991</v>
      </c>
      <c r="BP117" s="20">
        <v>9.999999999999995E-3</v>
      </c>
      <c r="BQ117" s="24">
        <v>26512.39899999999</v>
      </c>
      <c r="BR117" s="20">
        <v>1.0000000000000005E-2</v>
      </c>
      <c r="BS117" s="24">
        <v>26777.52298999999</v>
      </c>
      <c r="BT117" s="20">
        <v>1.4999999999999923E-2</v>
      </c>
      <c r="BU117" s="24">
        <v>27179.185834849988</v>
      </c>
    </row>
    <row r="118" spans="1:73" ht="19.5" customHeight="1">
      <c r="B118" s="45" t="s">
        <v>200</v>
      </c>
      <c r="E118" s="57"/>
      <c r="F118" s="57"/>
      <c r="G118" s="48">
        <v>1170623.8450745998</v>
      </c>
      <c r="H118" s="48">
        <v>1046261.4258232599</v>
      </c>
      <c r="I118" s="48">
        <v>1014712.6764495</v>
      </c>
      <c r="J118" s="48">
        <v>1109972.30271184</v>
      </c>
      <c r="K118" s="48">
        <v>1002782.6229438302</v>
      </c>
      <c r="L118" s="48">
        <v>1221817.77081482</v>
      </c>
      <c r="M118" s="48">
        <v>988683.28425489995</v>
      </c>
      <c r="N118" s="48">
        <v>933881.81742161</v>
      </c>
      <c r="O118" s="48">
        <v>1217167.7440392803</v>
      </c>
      <c r="P118" s="48">
        <v>995809.16801611998</v>
      </c>
      <c r="Q118" s="48">
        <v>886048.83857370005</v>
      </c>
      <c r="R118" s="48">
        <v>1017178.2592660299</v>
      </c>
      <c r="S118" s="48">
        <v>12604939.755389489</v>
      </c>
      <c r="T118" s="37"/>
      <c r="U118" s="48">
        <v>871183.65483099979</v>
      </c>
      <c r="V118" s="48">
        <v>838870.80626012012</v>
      </c>
      <c r="W118" s="48">
        <v>1020607.42711225</v>
      </c>
      <c r="X118" s="48">
        <v>854352.47672694002</v>
      </c>
      <c r="Y118" s="48">
        <v>802842.74693392997</v>
      </c>
      <c r="Z118" s="48">
        <v>1042431.27575513</v>
      </c>
      <c r="AA118" s="48">
        <v>809299.80172859004</v>
      </c>
      <c r="AB118" s="48">
        <v>799012.96356266015</v>
      </c>
      <c r="AC118" s="48">
        <v>1057942.90077323</v>
      </c>
      <c r="AD118" s="48">
        <v>808789.25660454005</v>
      </c>
      <c r="AE118" s="48">
        <v>756231.49274059979</v>
      </c>
      <c r="AF118" s="48">
        <v>769765.49464977998</v>
      </c>
      <c r="AG118" s="48">
        <v>10431330.297678769</v>
      </c>
      <c r="AH118" s="37"/>
      <c r="AI118" s="48">
        <v>714234.81491427007</v>
      </c>
      <c r="AJ118" s="48">
        <v>760416.24013109005</v>
      </c>
      <c r="AK118" s="48">
        <v>927772.05447030009</v>
      </c>
      <c r="AL118" s="48">
        <v>846155.96622370998</v>
      </c>
      <c r="AM118" s="48">
        <v>856940.02278887003</v>
      </c>
      <c r="AN118" s="48">
        <v>899325.78244867991</v>
      </c>
      <c r="AO118" s="48">
        <v>798759.82448472991</v>
      </c>
      <c r="AP118" s="48">
        <v>733547.36946583993</v>
      </c>
      <c r="AQ118" s="48">
        <v>1009350.3015139</v>
      </c>
      <c r="AR118" s="48">
        <v>873944.59255307983</v>
      </c>
      <c r="AS118" s="48">
        <v>818630.16907919012</v>
      </c>
      <c r="AT118" s="48">
        <v>928931.96146317013</v>
      </c>
      <c r="AU118" s="48">
        <v>10168009.099536829</v>
      </c>
      <c r="AV118" s="37"/>
      <c r="AW118" s="47">
        <v>849016.77323684574</v>
      </c>
      <c r="AX118" s="48">
        <v>837212.61108400871</v>
      </c>
      <c r="AY118" s="48">
        <v>992653.20072869794</v>
      </c>
      <c r="AZ118" s="48">
        <v>837445.18231308216</v>
      </c>
      <c r="BA118" s="48">
        <v>835831.19569896709</v>
      </c>
      <c r="BB118" s="48">
        <v>990892.60246747732</v>
      </c>
      <c r="BC118" s="48">
        <v>850974.05294491106</v>
      </c>
      <c r="BD118" s="48">
        <v>850254.49637745006</v>
      </c>
      <c r="BE118" s="48">
        <v>1007981.8665120652</v>
      </c>
      <c r="BF118" s="48">
        <v>852770.53599352529</v>
      </c>
      <c r="BG118" s="48">
        <v>852423.33599352522</v>
      </c>
      <c r="BH118" s="48">
        <v>1008491.77363342</v>
      </c>
      <c r="BI118" s="48">
        <v>10765947.626983976</v>
      </c>
      <c r="BJ118" s="43">
        <v>-0.17244108261456395</v>
      </c>
      <c r="BK118" s="43">
        <v>-2.5243299811965065E-2</v>
      </c>
      <c r="BL118" s="43">
        <v>5.880586077311678E-2</v>
      </c>
      <c r="BM118" s="37"/>
      <c r="BN118" s="20">
        <v>2.0923373965645822E-2</v>
      </c>
      <c r="BO118" s="48">
        <v>10991207.575277919</v>
      </c>
      <c r="BP118" s="20">
        <v>2.0964009580975922E-2</v>
      </c>
      <c r="BQ118" s="48">
        <v>11221627.35619254</v>
      </c>
      <c r="BR118" s="20">
        <v>2.1005084175213056E-2</v>
      </c>
      <c r="BS118" s="48">
        <v>11457338.583392238</v>
      </c>
      <c r="BT118" s="20">
        <v>2.3661301532445458E-2</v>
      </c>
      <c r="BU118" s="48">
        <v>11728434.126373203</v>
      </c>
    </row>
    <row r="119" spans="1:73" ht="19.5" customHeight="1">
      <c r="A119" s="9"/>
      <c r="B119" s="9" t="s">
        <v>201</v>
      </c>
      <c r="E119" s="41" t="s">
        <v>85</v>
      </c>
      <c r="F119" s="41" t="s">
        <v>202</v>
      </c>
      <c r="G119" s="42">
        <v>65870.835923460007</v>
      </c>
      <c r="H119" s="42">
        <v>78550.606003819994</v>
      </c>
      <c r="I119" s="42">
        <v>66656.076370640003</v>
      </c>
      <c r="J119" s="42">
        <v>66705.355058440007</v>
      </c>
      <c r="K119" s="42">
        <v>69063.471421180002</v>
      </c>
      <c r="L119" s="42">
        <v>78513.424219439999</v>
      </c>
      <c r="M119" s="42">
        <v>69803.926021020001</v>
      </c>
      <c r="N119" s="42">
        <v>64214.815584110002</v>
      </c>
      <c r="O119" s="42">
        <v>67376.474104780005</v>
      </c>
      <c r="P119" s="42">
        <v>70615.235199279996</v>
      </c>
      <c r="Q119" s="42">
        <v>62519.467369099999</v>
      </c>
      <c r="R119" s="42">
        <v>61358.550947069998</v>
      </c>
      <c r="S119" s="24">
        <v>821248.23822234001</v>
      </c>
      <c r="T119" s="37"/>
      <c r="U119" s="42">
        <v>52332.99961418</v>
      </c>
      <c r="V119" s="42">
        <v>57393.466298910003</v>
      </c>
      <c r="W119" s="42">
        <v>57314.129003399998</v>
      </c>
      <c r="X119" s="42">
        <v>55362.747432919998</v>
      </c>
      <c r="Y119" s="42">
        <v>53025.986963980002</v>
      </c>
      <c r="Z119" s="42">
        <v>59566.735628319999</v>
      </c>
      <c r="AA119" s="42">
        <v>50986.00962004</v>
      </c>
      <c r="AB119" s="42">
        <v>54068.173110039999</v>
      </c>
      <c r="AC119" s="42">
        <v>50818.64673162</v>
      </c>
      <c r="AD119" s="42">
        <v>52867.421157409997</v>
      </c>
      <c r="AE119" s="42">
        <v>51066.378561279998</v>
      </c>
      <c r="AF119" s="42">
        <v>51017.174458050002</v>
      </c>
      <c r="AG119" s="24">
        <v>645819.86858015007</v>
      </c>
      <c r="AH119" s="37"/>
      <c r="AI119" s="42">
        <v>47484.155560890002</v>
      </c>
      <c r="AJ119" s="42">
        <v>53537.486654159999</v>
      </c>
      <c r="AK119" s="42">
        <v>54613.21361305</v>
      </c>
      <c r="AL119" s="42">
        <v>50767.051665289997</v>
      </c>
      <c r="AM119" s="42">
        <v>53556.927196999997</v>
      </c>
      <c r="AN119" s="42">
        <v>58096.215300130003</v>
      </c>
      <c r="AO119" s="42">
        <v>45954.62767604</v>
      </c>
      <c r="AP119" s="42">
        <v>47154.604395609997</v>
      </c>
      <c r="AQ119" s="42">
        <v>52010.881882850001</v>
      </c>
      <c r="AR119" s="42">
        <v>54370.027276740002</v>
      </c>
      <c r="AS119" s="42">
        <v>53491.672976009999</v>
      </c>
      <c r="AT119" s="42">
        <v>61390.614017159998</v>
      </c>
      <c r="AU119" s="24">
        <v>632427.47821493004</v>
      </c>
      <c r="AV119" s="37"/>
      <c r="AW119" s="42">
        <v>51627.9608286273</v>
      </c>
      <c r="AX119" s="42">
        <v>50989.422367088897</v>
      </c>
      <c r="AY119" s="42">
        <v>64017.516292138898</v>
      </c>
      <c r="AZ119" s="42">
        <v>51203.107495242701</v>
      </c>
      <c r="BA119" s="42">
        <v>51203.107495242701</v>
      </c>
      <c r="BB119" s="42">
        <v>63963.477035831202</v>
      </c>
      <c r="BC119" s="42">
        <v>50989.422367088897</v>
      </c>
      <c r="BD119" s="42">
        <v>51736.084367088901</v>
      </c>
      <c r="BE119" s="42">
        <v>63644.1852921389</v>
      </c>
      <c r="BF119" s="42">
        <v>50989.422367088897</v>
      </c>
      <c r="BG119" s="42">
        <v>51736.084367088901</v>
      </c>
      <c r="BH119" s="42">
        <v>63644.1852921389</v>
      </c>
      <c r="BI119" s="24">
        <v>665743.97556680511</v>
      </c>
      <c r="BJ119" s="43">
        <v>-0.21361186724968714</v>
      </c>
      <c r="BK119" s="43">
        <v>-2.0737036775693361E-2</v>
      </c>
      <c r="BL119" s="43">
        <v>5.2680344386542413E-2</v>
      </c>
      <c r="BM119" s="37"/>
      <c r="BN119" s="20">
        <v>1.029870630948034E-2</v>
      </c>
      <c r="BO119" s="24">
        <v>672600.27724847349</v>
      </c>
      <c r="BP119" s="20">
        <v>1.0301574607357821E-2</v>
      </c>
      <c r="BQ119" s="24">
        <v>679529.11918547819</v>
      </c>
      <c r="BR119" s="20">
        <v>1.030446958337629E-2</v>
      </c>
      <c r="BS119" s="24">
        <v>686531.30632514344</v>
      </c>
      <c r="BT119" s="20">
        <v>1.5153695734500356E-2</v>
      </c>
      <c r="BU119" s="24">
        <v>696934.79285340372</v>
      </c>
    </row>
    <row r="120" spans="1:73" ht="12.75" customHeight="1">
      <c r="B120" s="109" t="s">
        <v>203</v>
      </c>
      <c r="E120" s="41" t="s">
        <v>85</v>
      </c>
      <c r="F120" s="41" t="s">
        <v>203</v>
      </c>
      <c r="G120" s="42">
        <v>32097.97687278</v>
      </c>
      <c r="H120" s="42">
        <v>35602.590954120002</v>
      </c>
      <c r="I120" s="42">
        <v>-60453.626909469996</v>
      </c>
      <c r="J120" s="42">
        <v>33060.939118269998</v>
      </c>
      <c r="K120" s="42">
        <v>5589.7149619800002</v>
      </c>
      <c r="L120" s="42">
        <v>6173.8992110299996</v>
      </c>
      <c r="M120" s="42">
        <v>29228.883593210001</v>
      </c>
      <c r="N120" s="42">
        <v>-8373.5044866500102</v>
      </c>
      <c r="O120" s="42">
        <v>8895.6374882399996</v>
      </c>
      <c r="P120" s="42">
        <v>10162.81117182</v>
      </c>
      <c r="Q120" s="42">
        <v>10823.53707998</v>
      </c>
      <c r="R120" s="42">
        <v>18459.106576229999</v>
      </c>
      <c r="S120" s="24">
        <v>121267.96563153999</v>
      </c>
      <c r="T120" s="37"/>
      <c r="U120" s="42">
        <v>6396.1815814399997</v>
      </c>
      <c r="V120" s="42">
        <v>4946.6496874799996</v>
      </c>
      <c r="W120" s="42">
        <v>3306.6987284299998</v>
      </c>
      <c r="X120" s="42">
        <v>5904.9623836600003</v>
      </c>
      <c r="Y120" s="42">
        <v>2269.8175892300001</v>
      </c>
      <c r="Z120" s="42">
        <v>5148.0644361599998</v>
      </c>
      <c r="AA120" s="42">
        <v>4006.60132441</v>
      </c>
      <c r="AB120" s="42">
        <v>4477.3516339400003</v>
      </c>
      <c r="AC120" s="42">
        <v>5902.7233747600003</v>
      </c>
      <c r="AD120" s="42">
        <v>3991.8551049799999</v>
      </c>
      <c r="AE120" s="42">
        <v>4041.6253412400001</v>
      </c>
      <c r="AF120" s="42">
        <v>4826.60292966</v>
      </c>
      <c r="AG120" s="24">
        <v>55219.134115389999</v>
      </c>
      <c r="AH120" s="37"/>
      <c r="AI120" s="42">
        <v>3988.73828482</v>
      </c>
      <c r="AJ120" s="42">
        <v>4025.8252960700001</v>
      </c>
      <c r="AK120" s="42">
        <v>5363.77970164</v>
      </c>
      <c r="AL120" s="42">
        <v>4281.60631483</v>
      </c>
      <c r="AM120" s="42">
        <v>4412.4282411300001</v>
      </c>
      <c r="AN120" s="42">
        <v>5158.99299247</v>
      </c>
      <c r="AO120" s="42">
        <v>4234.5649825099999</v>
      </c>
      <c r="AP120" s="42">
        <v>4284.6070476000004</v>
      </c>
      <c r="AQ120" s="42">
        <v>5054.9804084699999</v>
      </c>
      <c r="AR120" s="42">
        <v>4187.0412954000003</v>
      </c>
      <c r="AS120" s="42">
        <v>4344.8770289699996</v>
      </c>
      <c r="AT120" s="42">
        <v>4468.1394419199996</v>
      </c>
      <c r="AU120" s="24">
        <v>53805.58103583</v>
      </c>
      <c r="AV120" s="37"/>
      <c r="AW120" s="42">
        <v>4800.9500531938402</v>
      </c>
      <c r="AX120" s="42">
        <v>4800.9500531938402</v>
      </c>
      <c r="AY120" s="42">
        <v>6001.18756649231</v>
      </c>
      <c r="AZ120" s="42">
        <v>4800.9500531938402</v>
      </c>
      <c r="BA120" s="42">
        <v>4833.1446131938401</v>
      </c>
      <c r="BB120" s="42">
        <v>6041.4307664923099</v>
      </c>
      <c r="BC120" s="42">
        <v>4847.4892285784599</v>
      </c>
      <c r="BD120" s="42">
        <v>4847.4892285784599</v>
      </c>
      <c r="BE120" s="42">
        <v>6059.3615357230801</v>
      </c>
      <c r="BF120" s="42">
        <v>4847.4892285784599</v>
      </c>
      <c r="BG120" s="42">
        <v>4847.4892285784599</v>
      </c>
      <c r="BH120" s="42">
        <v>6059.3615357230801</v>
      </c>
      <c r="BI120" s="24">
        <v>62787.293091519983</v>
      </c>
      <c r="BJ120" s="43">
        <v>-0.54465192989905054</v>
      </c>
      <c r="BK120" s="43">
        <v>-2.5598972207824439E-2</v>
      </c>
      <c r="BL120" s="43">
        <v>0.16692900406946476</v>
      </c>
      <c r="BM120" s="37"/>
      <c r="BN120" s="20">
        <v>1.3370728398924165E-2</v>
      </c>
      <c r="BO120" s="24">
        <v>63626.804934350344</v>
      </c>
      <c r="BP120" s="20">
        <v>1.3392779039844026E-2</v>
      </c>
      <c r="BQ120" s="24">
        <v>64478.944673847356</v>
      </c>
      <c r="BR120" s="20">
        <v>1.3414899624526343E-2</v>
      </c>
      <c r="BS120" s="24">
        <v>65343.923244542406</v>
      </c>
      <c r="BT120" s="20">
        <v>1.6718544703806466E-2</v>
      </c>
      <c r="BU120" s="24">
        <v>66436.378546428386</v>
      </c>
    </row>
    <row r="121" spans="1:73" ht="12.75" customHeight="1">
      <c r="B121" s="109" t="s">
        <v>204</v>
      </c>
      <c r="E121" s="41" t="s">
        <v>85</v>
      </c>
      <c r="F121" s="41" t="s">
        <v>204</v>
      </c>
      <c r="G121" s="42">
        <v>893.60067296</v>
      </c>
      <c r="H121" s="42">
        <v>1157.0683557299999</v>
      </c>
      <c r="I121" s="42">
        <v>6012.3561523799999</v>
      </c>
      <c r="J121" s="42">
        <v>-6695.6782648799999</v>
      </c>
      <c r="K121" s="42">
        <v>282.20415759999997</v>
      </c>
      <c r="L121" s="42">
        <v>764.63817859999995</v>
      </c>
      <c r="M121" s="42">
        <v>256.167822</v>
      </c>
      <c r="N121" s="42">
        <v>268.18653624000001</v>
      </c>
      <c r="O121" s="42">
        <v>135.12677579999999</v>
      </c>
      <c r="P121" s="42">
        <v>137.19734339999999</v>
      </c>
      <c r="Q121" s="42">
        <v>264.32605568999998</v>
      </c>
      <c r="R121" s="42">
        <v>204.32089427</v>
      </c>
      <c r="S121" s="24">
        <v>3679.5146797899988</v>
      </c>
      <c r="T121" s="37"/>
      <c r="U121" s="42">
        <v>167.79318246</v>
      </c>
      <c r="V121" s="42">
        <v>228.81537714000001</v>
      </c>
      <c r="W121" s="42">
        <v>40.550685999999999</v>
      </c>
      <c r="X121" s="42">
        <v>162.1053</v>
      </c>
      <c r="Y121" s="42">
        <v>37.369772240000003</v>
      </c>
      <c r="Z121" s="42">
        <v>199.30436655</v>
      </c>
      <c r="AA121" s="42">
        <v>10.970575</v>
      </c>
      <c r="AB121" s="42">
        <v>-333.73439999999999</v>
      </c>
      <c r="AC121" s="42">
        <v>21.693430880000001</v>
      </c>
      <c r="AD121" s="42"/>
      <c r="AE121" s="42">
        <v>59.873658560000003</v>
      </c>
      <c r="AF121" s="42">
        <v>30.370131000000001</v>
      </c>
      <c r="AG121" s="24">
        <v>625.11207982999997</v>
      </c>
      <c r="AH121" s="37"/>
      <c r="AI121" s="42"/>
      <c r="AJ121" s="42"/>
      <c r="AK121" s="42">
        <v>6.1041600000000003</v>
      </c>
      <c r="AL121" s="42">
        <v>63.646542330000003</v>
      </c>
      <c r="AM121" s="42">
        <v>0</v>
      </c>
      <c r="AN121" s="42">
        <v>116.53056442</v>
      </c>
      <c r="AO121" s="42">
        <v>-32.939675999999999</v>
      </c>
      <c r="AP121" s="42">
        <v>0</v>
      </c>
      <c r="AQ121" s="42">
        <v>0</v>
      </c>
      <c r="AR121" s="42">
        <v>63.476672399999998</v>
      </c>
      <c r="AS121" s="42">
        <v>25.456327000000002</v>
      </c>
      <c r="AT121" s="42">
        <v>0</v>
      </c>
      <c r="AU121" s="24">
        <v>242.27459014999999</v>
      </c>
      <c r="AV121" s="37"/>
      <c r="AW121" s="42">
        <v>32.019230769230703</v>
      </c>
      <c r="AX121" s="42">
        <v>32.019230769230703</v>
      </c>
      <c r="AY121" s="42">
        <v>40.024038461538503</v>
      </c>
      <c r="AZ121" s="42">
        <v>32.019230769230703</v>
      </c>
      <c r="BA121" s="42">
        <v>32.019230769230703</v>
      </c>
      <c r="BB121" s="42">
        <v>40.024038461538503</v>
      </c>
      <c r="BC121" s="42">
        <v>32.019230769230703</v>
      </c>
      <c r="BD121" s="42">
        <v>32.019230769230703</v>
      </c>
      <c r="BE121" s="42">
        <v>40.024038461538503</v>
      </c>
      <c r="BF121" s="42">
        <v>32.019230769230703</v>
      </c>
      <c r="BG121" s="42">
        <v>32.019230769230703</v>
      </c>
      <c r="BH121" s="42">
        <v>40.024038461538503</v>
      </c>
      <c r="BI121" s="24">
        <v>416.24999999999972</v>
      </c>
      <c r="BJ121" s="43">
        <v>-0.83011018184993979</v>
      </c>
      <c r="BK121" s="43">
        <v>-0.61243015777924681</v>
      </c>
      <c r="BL121" s="43">
        <v>0.71809185495798777</v>
      </c>
      <c r="BM121" s="37"/>
      <c r="BN121" s="20">
        <v>1.0000000000000061E-2</v>
      </c>
      <c r="BO121" s="24">
        <v>420.41249999999974</v>
      </c>
      <c r="BP121" s="20">
        <v>9.9999999999999499E-3</v>
      </c>
      <c r="BQ121" s="24">
        <v>424.61662499999971</v>
      </c>
      <c r="BR121" s="20">
        <v>9.9999999999999777E-3</v>
      </c>
      <c r="BS121" s="24">
        <v>428.8627912499997</v>
      </c>
      <c r="BT121" s="20">
        <v>1.4999999999999861E-2</v>
      </c>
      <c r="BU121" s="24">
        <v>435.29573311874964</v>
      </c>
    </row>
    <row r="122" spans="1:73" ht="12.75" customHeight="1">
      <c r="B122" s="109" t="s">
        <v>205</v>
      </c>
      <c r="E122" s="41" t="s">
        <v>85</v>
      </c>
      <c r="F122" s="41" t="s">
        <v>206</v>
      </c>
      <c r="G122" s="42">
        <v>7349.4002616600001</v>
      </c>
      <c r="H122" s="42">
        <v>7985.9565270100002</v>
      </c>
      <c r="I122" s="42">
        <v>-10061.92688144</v>
      </c>
      <c r="J122" s="42">
        <v>2745.6764604599998</v>
      </c>
      <c r="K122" s="42">
        <v>-5014.3667749799997</v>
      </c>
      <c r="L122" s="42">
        <v>2565.1281926000001</v>
      </c>
      <c r="M122" s="42">
        <v>-639.32262304000005</v>
      </c>
      <c r="N122" s="42">
        <v>3105.9012512200002</v>
      </c>
      <c r="O122" s="42">
        <v>3872.1039992000001</v>
      </c>
      <c r="P122" s="42">
        <v>4244.8842824200001</v>
      </c>
      <c r="Q122" s="42">
        <v>2596.33133378</v>
      </c>
      <c r="R122" s="42">
        <v>1497.45590326</v>
      </c>
      <c r="S122" s="24">
        <v>20247.221932150002</v>
      </c>
      <c r="T122" s="37"/>
      <c r="U122" s="42">
        <v>662.57610239999997</v>
      </c>
      <c r="V122" s="42">
        <v>965.40804062999996</v>
      </c>
      <c r="W122" s="42">
        <v>930.98975794</v>
      </c>
      <c r="X122" s="42">
        <v>2893.6464743400002</v>
      </c>
      <c r="Y122" s="42">
        <v>1066.5026809999999</v>
      </c>
      <c r="Z122" s="42">
        <v>1760.4728449500001</v>
      </c>
      <c r="AA122" s="42">
        <v>377.79805543999998</v>
      </c>
      <c r="AB122" s="42">
        <v>372.40752104000001</v>
      </c>
      <c r="AC122" s="42">
        <v>381.76259836000003</v>
      </c>
      <c r="AD122" s="42">
        <v>289.40803828000003</v>
      </c>
      <c r="AE122" s="42">
        <v>150.2099766</v>
      </c>
      <c r="AF122" s="42">
        <v>1533.61249432</v>
      </c>
      <c r="AG122" s="24">
        <v>11384.794585299998</v>
      </c>
      <c r="AH122" s="37"/>
      <c r="AI122" s="42">
        <v>-723.07289006999997</v>
      </c>
      <c r="AJ122" s="42">
        <v>1465.6110356900001</v>
      </c>
      <c r="AK122" s="42">
        <v>445.47630706000001</v>
      </c>
      <c r="AL122" s="42">
        <v>1127.9566088199999</v>
      </c>
      <c r="AM122" s="42">
        <v>209.59353279000001</v>
      </c>
      <c r="AN122" s="42">
        <v>752.79070478000006</v>
      </c>
      <c r="AO122" s="42">
        <v>716.41983345000006</v>
      </c>
      <c r="AP122" s="42">
        <v>1550.9683689799999</v>
      </c>
      <c r="AQ122" s="42">
        <v>3813.5305120100002</v>
      </c>
      <c r="AR122" s="42">
        <v>481.39837177999999</v>
      </c>
      <c r="AS122" s="42">
        <v>2453.3703428600002</v>
      </c>
      <c r="AT122" s="42">
        <v>401.81822648000002</v>
      </c>
      <c r="AU122" s="24">
        <v>12695.860954630001</v>
      </c>
      <c r="AV122" s="37"/>
      <c r="AW122" s="42">
        <v>150.17709230769199</v>
      </c>
      <c r="AX122" s="42">
        <v>150.17709230769199</v>
      </c>
      <c r="AY122" s="42">
        <v>187.72136538461601</v>
      </c>
      <c r="AZ122" s="42">
        <v>348.08765023076899</v>
      </c>
      <c r="BA122" s="42">
        <v>348.08765023076899</v>
      </c>
      <c r="BB122" s="42">
        <v>298.51041653846198</v>
      </c>
      <c r="BC122" s="42">
        <v>207.612630769231</v>
      </c>
      <c r="BD122" s="42">
        <v>207.612630769231</v>
      </c>
      <c r="BE122" s="42">
        <v>259.51578846153899</v>
      </c>
      <c r="BF122" s="42">
        <v>84.536476923076805</v>
      </c>
      <c r="BG122" s="42">
        <v>84.536476923076805</v>
      </c>
      <c r="BH122" s="42">
        <v>105.67059615384601</v>
      </c>
      <c r="BI122" s="24">
        <v>2432.2458670000005</v>
      </c>
      <c r="BJ122" s="43">
        <v>-0.43771078207907627</v>
      </c>
      <c r="BK122" s="43">
        <v>0.11515942246536856</v>
      </c>
      <c r="BL122" s="43">
        <v>-0.80842214043680161</v>
      </c>
      <c r="BM122" s="37"/>
      <c r="BN122" s="20">
        <v>1.951630301197568E-2</v>
      </c>
      <c r="BO122" s="24">
        <v>2479.7143143399981</v>
      </c>
      <c r="BP122" s="20">
        <v>1.952081790505927E-2</v>
      </c>
      <c r="BQ122" s="24">
        <v>2528.1203659267981</v>
      </c>
      <c r="BR122" s="20">
        <v>1.9525292757744166E-2</v>
      </c>
      <c r="BS122" s="24">
        <v>2577.4826561983341</v>
      </c>
      <c r="BT122" s="20">
        <v>1.9764863943011364E-2</v>
      </c>
      <c r="BU122" s="24">
        <v>2628.4262502135657</v>
      </c>
    </row>
    <row r="123" spans="1:73" ht="12.75" customHeight="1">
      <c r="B123" s="109" t="s">
        <v>207</v>
      </c>
      <c r="E123" s="41" t="s">
        <v>85</v>
      </c>
      <c r="F123" s="41" t="s">
        <v>207</v>
      </c>
      <c r="G123" s="42">
        <v>3142.7379689700001</v>
      </c>
      <c r="H123" s="42">
        <v>1280.0545529399999</v>
      </c>
      <c r="I123" s="42">
        <v>-5.9011314599999301</v>
      </c>
      <c r="J123" s="42">
        <v>1328.00425004</v>
      </c>
      <c r="K123" s="42">
        <v>1158.6128583</v>
      </c>
      <c r="L123" s="42">
        <v>1232.0323664800001</v>
      </c>
      <c r="M123" s="42">
        <v>1350.6475774999999</v>
      </c>
      <c r="N123" s="42">
        <v>3779.3770052</v>
      </c>
      <c r="O123" s="42">
        <v>1278.0175438799999</v>
      </c>
      <c r="P123" s="42">
        <v>1253.1941961</v>
      </c>
      <c r="Q123" s="42">
        <v>1262.2422971999999</v>
      </c>
      <c r="R123" s="42">
        <v>412.40450783</v>
      </c>
      <c r="S123" s="24">
        <v>17471.423992979999</v>
      </c>
      <c r="T123" s="37"/>
      <c r="U123" s="42">
        <v>1260.6355728000001</v>
      </c>
      <c r="V123" s="42">
        <v>999.90516908999996</v>
      </c>
      <c r="W123" s="42">
        <v>1217.4514743699999</v>
      </c>
      <c r="X123" s="42">
        <v>956.61579635999999</v>
      </c>
      <c r="Y123" s="42">
        <v>1273.6166453999999</v>
      </c>
      <c r="Z123" s="42">
        <v>932.66641638999999</v>
      </c>
      <c r="AA123" s="42">
        <v>1081.3777680600001</v>
      </c>
      <c r="AB123" s="42">
        <v>1068.43955712</v>
      </c>
      <c r="AC123" s="42">
        <v>846.63292995999996</v>
      </c>
      <c r="AD123" s="42">
        <v>866.78762317999997</v>
      </c>
      <c r="AE123" s="42">
        <v>773.94533779999995</v>
      </c>
      <c r="AF123" s="42">
        <v>887.72003452000001</v>
      </c>
      <c r="AG123" s="24">
        <v>12165.794325049999</v>
      </c>
      <c r="AH123" s="37"/>
      <c r="AI123" s="42">
        <v>980.83586491000005</v>
      </c>
      <c r="AJ123" s="42">
        <v>864.09068460000003</v>
      </c>
      <c r="AK123" s="42">
        <v>1019.7358288200001</v>
      </c>
      <c r="AL123" s="42">
        <v>865.64888315999997</v>
      </c>
      <c r="AM123" s="42">
        <v>970.61174730000005</v>
      </c>
      <c r="AN123" s="42">
        <v>1159.6398615000001</v>
      </c>
      <c r="AO123" s="42">
        <v>948.23505435000004</v>
      </c>
      <c r="AP123" s="42">
        <v>851.79841395999995</v>
      </c>
      <c r="AQ123" s="42">
        <v>746.19596360000003</v>
      </c>
      <c r="AR123" s="42">
        <v>1740.3020784600001</v>
      </c>
      <c r="AS123" s="42">
        <v>961.58695455999998</v>
      </c>
      <c r="AT123" s="42">
        <v>1509.7668839999999</v>
      </c>
      <c r="AU123" s="24">
        <v>12618.448219219999</v>
      </c>
      <c r="AV123" s="37"/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24">
        <v>0</v>
      </c>
      <c r="BJ123" s="43">
        <v>-0.30367471306642185</v>
      </c>
      <c r="BK123" s="43">
        <v>3.7207097381053225E-2</v>
      </c>
      <c r="BL123" s="43">
        <v>-1</v>
      </c>
      <c r="BM123" s="37"/>
      <c r="BN123" s="20">
        <v>0</v>
      </c>
      <c r="BO123" s="24">
        <v>0</v>
      </c>
      <c r="BP123" s="20">
        <v>0</v>
      </c>
      <c r="BQ123" s="24">
        <v>0</v>
      </c>
      <c r="BR123" s="20">
        <v>0</v>
      </c>
      <c r="BS123" s="24">
        <v>0</v>
      </c>
      <c r="BT123" s="20">
        <v>0</v>
      </c>
      <c r="BU123" s="24">
        <v>0</v>
      </c>
    </row>
    <row r="124" spans="1:73" ht="12.75" customHeight="1">
      <c r="B124" s="109" t="s">
        <v>208</v>
      </c>
      <c r="E124" s="41" t="s">
        <v>85</v>
      </c>
      <c r="F124" s="41" t="s">
        <v>208</v>
      </c>
      <c r="G124" s="42">
        <v>5654.2863442799999</v>
      </c>
      <c r="H124" s="42">
        <v>7236.1009082700002</v>
      </c>
      <c r="I124" s="42">
        <v>10009.08111538</v>
      </c>
      <c r="J124" s="42">
        <v>3630.8519115600002</v>
      </c>
      <c r="K124" s="42">
        <v>4987.0438485499999</v>
      </c>
      <c r="L124" s="42">
        <v>10352.966374310001</v>
      </c>
      <c r="M124" s="42">
        <v>3898.5864521200001</v>
      </c>
      <c r="N124" s="42">
        <v>6801.32911031</v>
      </c>
      <c r="O124" s="42">
        <v>7642.3054192400004</v>
      </c>
      <c r="P124" s="42">
        <v>892.54184179000003</v>
      </c>
      <c r="Q124" s="42">
        <v>4164.6017610400004</v>
      </c>
      <c r="R124" s="42">
        <v>17446.583529830001</v>
      </c>
      <c r="S124" s="24">
        <v>82716.278616680007</v>
      </c>
      <c r="T124" s="37"/>
      <c r="U124" s="42">
        <v>7879.7078794700001</v>
      </c>
      <c r="V124" s="42">
        <v>6681.1500991499997</v>
      </c>
      <c r="W124" s="42">
        <v>8048.7124172000003</v>
      </c>
      <c r="X124" s="42">
        <v>4082.3237685300001</v>
      </c>
      <c r="Y124" s="42">
        <v>2903.2713882799999</v>
      </c>
      <c r="Z124" s="42">
        <v>4635.9980643700001</v>
      </c>
      <c r="AA124" s="42">
        <v>4087.4434288000002</v>
      </c>
      <c r="AB124" s="42">
        <v>4102.6612369200002</v>
      </c>
      <c r="AC124" s="42">
        <v>9315.8213617000001</v>
      </c>
      <c r="AD124" s="42">
        <v>4026.7573376800001</v>
      </c>
      <c r="AE124" s="42">
        <v>2941.5548644800001</v>
      </c>
      <c r="AF124" s="42">
        <v>14512.903456309999</v>
      </c>
      <c r="AG124" s="24">
        <v>73218.305302889989</v>
      </c>
      <c r="AH124" s="37"/>
      <c r="AI124" s="42">
        <v>2821.7262024199999</v>
      </c>
      <c r="AJ124" s="42">
        <v>3257.1192499099998</v>
      </c>
      <c r="AK124" s="42">
        <v>7124.4780081600002</v>
      </c>
      <c r="AL124" s="42">
        <v>5458.0980371400001</v>
      </c>
      <c r="AM124" s="42">
        <v>3527.8033952199999</v>
      </c>
      <c r="AN124" s="42">
        <v>3271.09050428</v>
      </c>
      <c r="AO124" s="42">
        <v>5053.2664854300001</v>
      </c>
      <c r="AP124" s="42">
        <v>7761.5710305599996</v>
      </c>
      <c r="AQ124" s="42">
        <v>5342.4773574999999</v>
      </c>
      <c r="AR124" s="42">
        <v>3964.6226213999998</v>
      </c>
      <c r="AS124" s="42">
        <v>4166.4987437199998</v>
      </c>
      <c r="AT124" s="42">
        <v>7066.1979885800001</v>
      </c>
      <c r="AU124" s="24">
        <v>58814.949624320005</v>
      </c>
      <c r="AV124" s="37"/>
      <c r="AW124" s="42">
        <v>4287.8695384615403</v>
      </c>
      <c r="AX124" s="42">
        <v>4287.8695384615403</v>
      </c>
      <c r="AY124" s="42">
        <v>5359.8369230769304</v>
      </c>
      <c r="AZ124" s="42">
        <v>3672.9249231538402</v>
      </c>
      <c r="BA124" s="42">
        <v>3672.9249231538402</v>
      </c>
      <c r="BB124" s="42">
        <v>4589.7261536923097</v>
      </c>
      <c r="BC124" s="42">
        <v>5057.1003076923098</v>
      </c>
      <c r="BD124" s="42">
        <v>5057.1003076923098</v>
      </c>
      <c r="BE124" s="42">
        <v>6321.3753846153804</v>
      </c>
      <c r="BF124" s="42">
        <v>5210.9464615384604</v>
      </c>
      <c r="BG124" s="42">
        <v>5210.9464615384604</v>
      </c>
      <c r="BH124" s="42">
        <v>6513.6830769230801</v>
      </c>
      <c r="BI124" s="24">
        <v>59242.304000000011</v>
      </c>
      <c r="BJ124" s="43">
        <v>-0.11482592631862819</v>
      </c>
      <c r="BK124" s="43">
        <v>-0.19671796033773362</v>
      </c>
      <c r="BL124" s="43">
        <v>7.2660841913446978E-3</v>
      </c>
      <c r="BM124" s="37"/>
      <c r="BN124" s="20">
        <v>1.090160301665514E-2</v>
      </c>
      <c r="BO124" s="24">
        <v>59888.140080000012</v>
      </c>
      <c r="BP124" s="20">
        <v>1.0909176687191567E-2</v>
      </c>
      <c r="BQ124" s="24">
        <v>60541.470381600011</v>
      </c>
      <c r="BR124" s="20">
        <v>1.0916809460790213E-2</v>
      </c>
      <c r="BS124" s="24">
        <v>61202.390078232012</v>
      </c>
      <c r="BT124" s="20">
        <v>1.5406893566155126E-2</v>
      </c>
      <c r="BU124" s="24">
        <v>62145.328788161642</v>
      </c>
    </row>
    <row r="125" spans="1:73" ht="12.75" customHeight="1">
      <c r="B125" s="109" t="s">
        <v>209</v>
      </c>
      <c r="E125" s="41" t="s">
        <v>85</v>
      </c>
      <c r="F125" s="41" t="s">
        <v>210</v>
      </c>
      <c r="G125" s="42">
        <v>144662.27119197999</v>
      </c>
      <c r="H125" s="42">
        <v>46677.767711799999</v>
      </c>
      <c r="I125" s="42">
        <v>77207.315283310003</v>
      </c>
      <c r="J125" s="42">
        <v>47044.332037480002</v>
      </c>
      <c r="K125" s="42">
        <v>92441.569881720003</v>
      </c>
      <c r="L125" s="42">
        <v>-6667.3856947200002</v>
      </c>
      <c r="M125" s="42">
        <v>41797.497120109998</v>
      </c>
      <c r="N125" s="42">
        <v>27957.642865369999</v>
      </c>
      <c r="O125" s="42">
        <v>51857.924315980003</v>
      </c>
      <c r="P125" s="42">
        <v>-4334.1149268299996</v>
      </c>
      <c r="Q125" s="42">
        <v>-10406.373375769999</v>
      </c>
      <c r="R125" s="42">
        <v>-4621.4095995799898</v>
      </c>
      <c r="S125" s="24">
        <v>503617.03681085008</v>
      </c>
      <c r="T125" s="37"/>
      <c r="U125" s="42">
        <v>32934.144892730001</v>
      </c>
      <c r="V125" s="42">
        <v>71238.537529309993</v>
      </c>
      <c r="W125" s="42">
        <v>38306.861049669998</v>
      </c>
      <c r="X125" s="42">
        <v>28056.722220489999</v>
      </c>
      <c r="Y125" s="42">
        <v>52508.814694120003</v>
      </c>
      <c r="Z125" s="42">
        <v>33634.420372109998</v>
      </c>
      <c r="AA125" s="42">
        <v>40333.857836670002</v>
      </c>
      <c r="AB125" s="42">
        <v>47440.808419740002</v>
      </c>
      <c r="AC125" s="42">
        <v>-61857.177608459999</v>
      </c>
      <c r="AD125" s="42">
        <v>31887.551459850001</v>
      </c>
      <c r="AE125" s="42">
        <v>54739.05415453</v>
      </c>
      <c r="AF125" s="42">
        <v>-43493.776019969999</v>
      </c>
      <c r="AG125" s="24">
        <v>325729.81900078995</v>
      </c>
      <c r="AH125" s="37"/>
      <c r="AI125" s="42">
        <v>82410.054715270002</v>
      </c>
      <c r="AJ125" s="42">
        <v>54599.15363234</v>
      </c>
      <c r="AK125" s="42">
        <v>24081.73418077</v>
      </c>
      <c r="AL125" s="42">
        <v>29753.07213882</v>
      </c>
      <c r="AM125" s="42">
        <v>15052.69858591</v>
      </c>
      <c r="AN125" s="42">
        <v>-22834.451706299998</v>
      </c>
      <c r="AO125" s="42">
        <v>24474.059847119999</v>
      </c>
      <c r="AP125" s="42">
        <v>41067.987153560003</v>
      </c>
      <c r="AQ125" s="42">
        <v>19999.365322900001</v>
      </c>
      <c r="AR125" s="42">
        <v>-30407.45728654</v>
      </c>
      <c r="AS125" s="42">
        <v>22460.094288190001</v>
      </c>
      <c r="AT125" s="42">
        <v>-72677.994773839993</v>
      </c>
      <c r="AU125" s="24">
        <v>187978.31609819998</v>
      </c>
      <c r="AV125" s="37"/>
      <c r="AW125" s="42">
        <v>35632.085275777798</v>
      </c>
      <c r="AX125" s="42">
        <v>35632.085275777798</v>
      </c>
      <c r="AY125" s="42">
        <v>44383.856469444399</v>
      </c>
      <c r="AZ125" s="42">
        <v>21483.006885478499</v>
      </c>
      <c r="BA125" s="42">
        <v>21483.006885478499</v>
      </c>
      <c r="BB125" s="42">
        <v>27531.008481570399</v>
      </c>
      <c r="BC125" s="42">
        <v>30287.553115470098</v>
      </c>
      <c r="BD125" s="42">
        <v>30287.553115470098</v>
      </c>
      <c r="BE125" s="42">
        <v>37546.9411440599</v>
      </c>
      <c r="BF125" s="42">
        <v>26749.091577008599</v>
      </c>
      <c r="BG125" s="42">
        <v>26749.091577008599</v>
      </c>
      <c r="BH125" s="42">
        <v>33123.864220982898</v>
      </c>
      <c r="BI125" s="24">
        <v>370889.14402352757</v>
      </c>
      <c r="BJ125" s="43">
        <v>-0.35321922176527065</v>
      </c>
      <c r="BK125" s="43">
        <v>-0.42290111272329017</v>
      </c>
      <c r="BL125" s="43">
        <v>0.97304216636228857</v>
      </c>
      <c r="BM125" s="37"/>
      <c r="BN125" s="20">
        <v>1.1497594353649932E-2</v>
      </c>
      <c r="BO125" s="24">
        <v>375153.47695168253</v>
      </c>
      <c r="BP125" s="20">
        <v>1.1509277275740939E-2</v>
      </c>
      <c r="BQ125" s="24">
        <v>379471.22233887773</v>
      </c>
      <c r="BR125" s="20">
        <v>1.152103769812759E-2</v>
      </c>
      <c r="BS125" s="24">
        <v>383843.1245967985</v>
      </c>
      <c r="BT125" s="20">
        <v>1.5673895721769106E-2</v>
      </c>
      <c r="BU125" s="24">
        <v>389859.44170524675</v>
      </c>
    </row>
    <row r="126" spans="1:73" ht="12.75" customHeight="1">
      <c r="B126" s="109" t="s">
        <v>211</v>
      </c>
      <c r="E126" s="41" t="s">
        <v>85</v>
      </c>
      <c r="F126" s="41" t="s">
        <v>212</v>
      </c>
      <c r="G126" s="42">
        <v>4724.3618434800001</v>
      </c>
      <c r="H126" s="42">
        <v>4827.3124886699998</v>
      </c>
      <c r="I126" s="42">
        <v>5035.8761678299998</v>
      </c>
      <c r="J126" s="42">
        <v>5017.5770637400001</v>
      </c>
      <c r="K126" s="42">
        <v>5031.5867346499999</v>
      </c>
      <c r="L126" s="42">
        <v>5129.6960803800002</v>
      </c>
      <c r="M126" s="42">
        <v>5681.3653133300004</v>
      </c>
      <c r="N126" s="42">
        <v>4706.1164510400004</v>
      </c>
      <c r="O126" s="42">
        <v>4607.52478178</v>
      </c>
      <c r="P126" s="42">
        <v>4680.1066628199997</v>
      </c>
      <c r="Q126" s="42">
        <v>4013.42633372</v>
      </c>
      <c r="R126" s="42">
        <v>4316.2089037799997</v>
      </c>
      <c r="S126" s="24">
        <v>57771.158825220002</v>
      </c>
      <c r="T126" s="37"/>
      <c r="U126" s="42">
        <v>3803.8241697399999</v>
      </c>
      <c r="V126" s="42">
        <v>3750.8744651400002</v>
      </c>
      <c r="W126" s="42">
        <v>3642.5079733799998</v>
      </c>
      <c r="X126" s="42">
        <v>3635.4753310400001</v>
      </c>
      <c r="Y126" s="42">
        <v>3707.94790642</v>
      </c>
      <c r="Z126" s="42">
        <v>3672.9127278000001</v>
      </c>
      <c r="AA126" s="42">
        <v>3653.6703461699999</v>
      </c>
      <c r="AB126" s="42">
        <v>3782.8513112400001</v>
      </c>
      <c r="AC126" s="42">
        <v>3688.0567419200001</v>
      </c>
      <c r="AD126" s="42">
        <v>3747.6903469700001</v>
      </c>
      <c r="AE126" s="42">
        <v>3509.1805411400001</v>
      </c>
      <c r="AF126" s="42">
        <v>3671.2328468400001</v>
      </c>
      <c r="AG126" s="24">
        <v>44266.224707799993</v>
      </c>
      <c r="AH126" s="37"/>
      <c r="AI126" s="42">
        <v>3921.1758560399999</v>
      </c>
      <c r="AJ126" s="42">
        <v>3847.7116604900002</v>
      </c>
      <c r="AK126" s="42">
        <v>3860.8641649599999</v>
      </c>
      <c r="AL126" s="42">
        <v>3813.0891395600001</v>
      </c>
      <c r="AM126" s="42">
        <v>3817.5742559599998</v>
      </c>
      <c r="AN126" s="42">
        <v>3789.9721311100002</v>
      </c>
      <c r="AO126" s="42">
        <v>3778.9633962900002</v>
      </c>
      <c r="AP126" s="42">
        <v>3716.83567808</v>
      </c>
      <c r="AQ126" s="42">
        <v>3814.9490065999998</v>
      </c>
      <c r="AR126" s="42">
        <v>3821.2739337899998</v>
      </c>
      <c r="AS126" s="42">
        <v>3759.6137151500002</v>
      </c>
      <c r="AT126" s="42">
        <v>3755.5084121199998</v>
      </c>
      <c r="AU126" s="24">
        <v>45697.531350149999</v>
      </c>
      <c r="AV126" s="37"/>
      <c r="AW126" s="42">
        <v>3775.8221979999998</v>
      </c>
      <c r="AX126" s="42">
        <v>3744.8221979999998</v>
      </c>
      <c r="AY126" s="42">
        <v>3744.8221979999998</v>
      </c>
      <c r="AZ126" s="42">
        <v>3744.8221979999998</v>
      </c>
      <c r="BA126" s="42">
        <v>3744.8221979999998</v>
      </c>
      <c r="BB126" s="42">
        <v>3744.8221979999998</v>
      </c>
      <c r="BC126" s="42">
        <v>3775.8221979999998</v>
      </c>
      <c r="BD126" s="42">
        <v>3775.8221979999998</v>
      </c>
      <c r="BE126" s="42">
        <v>3775.8221979999998</v>
      </c>
      <c r="BF126" s="42">
        <v>3775.8221979999998</v>
      </c>
      <c r="BG126" s="42">
        <v>3775.8221979999998</v>
      </c>
      <c r="BH126" s="42">
        <v>3775.8221979999998</v>
      </c>
      <c r="BI126" s="24">
        <v>45154.866376000013</v>
      </c>
      <c r="BJ126" s="43">
        <v>-0.23376602429384591</v>
      </c>
      <c r="BK126" s="43">
        <v>3.233405721400498E-2</v>
      </c>
      <c r="BL126" s="43">
        <v>-1.1875148571853974E-2</v>
      </c>
      <c r="BM126" s="37"/>
      <c r="BN126" s="20">
        <v>1.1511994838196867E-2</v>
      </c>
      <c r="BO126" s="24">
        <v>45674.688964639994</v>
      </c>
      <c r="BP126" s="20">
        <v>1.1522804094658312E-2</v>
      </c>
      <c r="BQ126" s="24">
        <v>46200.989457663993</v>
      </c>
      <c r="BR126" s="20">
        <v>1.1533681189016164E-2</v>
      </c>
      <c r="BS126" s="24">
        <v>46733.856940685786</v>
      </c>
      <c r="BT126" s="20">
        <v>1.5580334146857208E-2</v>
      </c>
      <c r="BU126" s="24">
        <v>47461.986047793092</v>
      </c>
    </row>
    <row r="127" spans="1:73" ht="12.75" customHeight="1">
      <c r="B127" s="109" t="s">
        <v>213</v>
      </c>
      <c r="E127" s="41" t="s">
        <v>85</v>
      </c>
      <c r="F127" s="41" t="s">
        <v>214</v>
      </c>
      <c r="G127" s="42">
        <v>117760.04196351999</v>
      </c>
      <c r="H127" s="42">
        <v>140913.98221426</v>
      </c>
      <c r="I127" s="42">
        <v>240702.78312544999</v>
      </c>
      <c r="J127" s="42">
        <v>122793.83886449</v>
      </c>
      <c r="K127" s="42">
        <v>113651.82426127999</v>
      </c>
      <c r="L127" s="42">
        <v>162227.76737379999</v>
      </c>
      <c r="M127" s="42">
        <v>76420.239602240006</v>
      </c>
      <c r="N127" s="42">
        <v>99965.20402125</v>
      </c>
      <c r="O127" s="42">
        <v>142714.18580432</v>
      </c>
      <c r="P127" s="42">
        <v>108830.57654366</v>
      </c>
      <c r="Q127" s="42">
        <v>103169.63211087001</v>
      </c>
      <c r="R127" s="42">
        <v>123426.13129795001</v>
      </c>
      <c r="S127" s="24">
        <v>1552576.2071830898</v>
      </c>
      <c r="T127" s="37"/>
      <c r="U127" s="42">
        <v>81078.261482949994</v>
      </c>
      <c r="V127" s="42">
        <v>134397.96769665999</v>
      </c>
      <c r="W127" s="42">
        <v>115013.78574028</v>
      </c>
      <c r="X127" s="42">
        <v>93343.168685829995</v>
      </c>
      <c r="Y127" s="42">
        <v>86665.160541610006</v>
      </c>
      <c r="Z127" s="42">
        <v>158344.10894891</v>
      </c>
      <c r="AA127" s="42">
        <v>101244.32430288001</v>
      </c>
      <c r="AB127" s="42">
        <v>104199.4090228</v>
      </c>
      <c r="AC127" s="42">
        <v>176089.49393144</v>
      </c>
      <c r="AD127" s="42">
        <v>103771.99898516999</v>
      </c>
      <c r="AE127" s="42">
        <v>99692.563513760004</v>
      </c>
      <c r="AF127" s="42">
        <v>126059.10701311</v>
      </c>
      <c r="AG127" s="24">
        <v>1379899.3498654</v>
      </c>
      <c r="AH127" s="37"/>
      <c r="AI127" s="42">
        <v>114157.35410965999</v>
      </c>
      <c r="AJ127" s="42">
        <v>131227.80964406999</v>
      </c>
      <c r="AK127" s="42">
        <v>117495.85225722</v>
      </c>
      <c r="AL127" s="42">
        <v>122153.42122244999</v>
      </c>
      <c r="AM127" s="42">
        <v>115514.3195636</v>
      </c>
      <c r="AN127" s="42">
        <v>135927.28423896999</v>
      </c>
      <c r="AO127" s="42">
        <v>111607.82535131001</v>
      </c>
      <c r="AP127" s="42">
        <v>97350.669144230007</v>
      </c>
      <c r="AQ127" s="42">
        <v>80509.787742619999</v>
      </c>
      <c r="AR127" s="42">
        <v>117256.63046406</v>
      </c>
      <c r="AS127" s="42">
        <v>137964.82966906001</v>
      </c>
      <c r="AT127" s="42">
        <v>150548.16563162001</v>
      </c>
      <c r="AU127" s="24">
        <v>1431713.9490388697</v>
      </c>
      <c r="AV127" s="37"/>
      <c r="AW127" s="42">
        <v>129164.006609103</v>
      </c>
      <c r="AX127" s="42">
        <v>126326.85276292601</v>
      </c>
      <c r="AY127" s="42">
        <v>156403.935118808</v>
      </c>
      <c r="AZ127" s="42">
        <v>120673.006608974</v>
      </c>
      <c r="BA127" s="42">
        <v>120673.006608974</v>
      </c>
      <c r="BB127" s="42">
        <v>149336.62742641699</v>
      </c>
      <c r="BC127" s="42">
        <v>115379.160455128</v>
      </c>
      <c r="BD127" s="42">
        <v>115379.160455128</v>
      </c>
      <c r="BE127" s="42">
        <v>142719.31973411</v>
      </c>
      <c r="BF127" s="42">
        <v>115379.160455128</v>
      </c>
      <c r="BG127" s="42">
        <v>115379.160455128</v>
      </c>
      <c r="BH127" s="42">
        <v>142719.31973411</v>
      </c>
      <c r="BI127" s="24">
        <v>1549532.7164239339</v>
      </c>
      <c r="BJ127" s="43">
        <v>-0.11121956946060982</v>
      </c>
      <c r="BK127" s="43">
        <v>3.7549549667172374E-2</v>
      </c>
      <c r="BL127" s="43">
        <v>8.2292113912948606E-2</v>
      </c>
      <c r="BM127" s="37"/>
      <c r="BN127" s="20">
        <v>1.2177112485788965E-2</v>
      </c>
      <c r="BO127" s="24">
        <v>1568401.5506122382</v>
      </c>
      <c r="BP127" s="20">
        <v>1.2193779496841049E-2</v>
      </c>
      <c r="BQ127" s="24">
        <v>1587526.2932829075</v>
      </c>
      <c r="BR127" s="20">
        <v>1.2210538479070372E-2</v>
      </c>
      <c r="BS127" s="24">
        <v>1606910.8441735744</v>
      </c>
      <c r="BT127" s="20">
        <v>1.6097426237050631E-2</v>
      </c>
      <c r="BU127" s="24">
        <v>1632777.9729571752</v>
      </c>
    </row>
    <row r="128" spans="1:73" ht="12.75" customHeight="1">
      <c r="B128" s="109" t="s">
        <v>215</v>
      </c>
      <c r="E128" s="41" t="s">
        <v>85</v>
      </c>
      <c r="F128" s="41" t="s">
        <v>216</v>
      </c>
      <c r="G128" s="42">
        <v>6061.9939682300001</v>
      </c>
      <c r="H128" s="42">
        <v>20786.888377449999</v>
      </c>
      <c r="I128" s="42">
        <v>14684.57860594</v>
      </c>
      <c r="J128" s="42">
        <v>9183.6209626199998</v>
      </c>
      <c r="K128" s="42">
        <v>7999.0017904699998</v>
      </c>
      <c r="L128" s="42">
        <v>13684.63769207</v>
      </c>
      <c r="M128" s="42">
        <v>9821.5050896100001</v>
      </c>
      <c r="N128" s="42">
        <v>12204.332539180001</v>
      </c>
      <c r="O128" s="42">
        <v>15634.02558752</v>
      </c>
      <c r="P128" s="42">
        <v>9661.7774422099992</v>
      </c>
      <c r="Q128" s="42">
        <v>12883.587884639999</v>
      </c>
      <c r="R128" s="42">
        <v>6303.2229753000001</v>
      </c>
      <c r="S128" s="24">
        <v>138909.17291524002</v>
      </c>
      <c r="T128" s="37"/>
      <c r="U128" s="42">
        <v>11889.36570179</v>
      </c>
      <c r="V128" s="42">
        <v>4928.0290355999996</v>
      </c>
      <c r="W128" s="42">
        <v>12598.55603157</v>
      </c>
      <c r="X128" s="42">
        <v>10811.489141640001</v>
      </c>
      <c r="Y128" s="42">
        <v>5023.1709907000004</v>
      </c>
      <c r="Z128" s="42">
        <v>11128.083034810001</v>
      </c>
      <c r="AA128" s="42">
        <v>3030.5905707000002</v>
      </c>
      <c r="AB128" s="42">
        <v>11982.42417154</v>
      </c>
      <c r="AC128" s="42">
        <v>9730.8274430399997</v>
      </c>
      <c r="AD128" s="42">
        <v>17711.9699043</v>
      </c>
      <c r="AE128" s="42">
        <v>10402.767015560001</v>
      </c>
      <c r="AF128" s="42">
        <v>1863.99614249</v>
      </c>
      <c r="AG128" s="24">
        <v>111101.26918374001</v>
      </c>
      <c r="AH128" s="37"/>
      <c r="AI128" s="42">
        <v>8268.5101822500001</v>
      </c>
      <c r="AJ128" s="42">
        <v>13351.59529256</v>
      </c>
      <c r="AK128" s="42">
        <v>1682.5756117400001</v>
      </c>
      <c r="AL128" s="42">
        <v>10458.052099320001</v>
      </c>
      <c r="AM128" s="42">
        <v>7057.7597690499997</v>
      </c>
      <c r="AN128" s="42">
        <v>9985.7951545800006</v>
      </c>
      <c r="AO128" s="42">
        <v>13225.355895660001</v>
      </c>
      <c r="AP128" s="42">
        <v>746.70526131999998</v>
      </c>
      <c r="AQ128" s="42">
        <v>10679.411425120001</v>
      </c>
      <c r="AR128" s="42">
        <v>13852.476669989999</v>
      </c>
      <c r="AS128" s="42">
        <v>7524.7483927599997</v>
      </c>
      <c r="AT128" s="42">
        <v>8386.59635299</v>
      </c>
      <c r="AU128" s="24">
        <v>105219.58210734</v>
      </c>
      <c r="AV128" s="37"/>
      <c r="AW128" s="42">
        <v>7167.5855384615297</v>
      </c>
      <c r="AX128" s="42">
        <v>7167.5855384615297</v>
      </c>
      <c r="AY128" s="42">
        <v>8959.4819230769208</v>
      </c>
      <c r="AZ128" s="42">
        <v>7168.66092307692</v>
      </c>
      <c r="BA128" s="42">
        <v>7168.66092307692</v>
      </c>
      <c r="BB128" s="42">
        <v>8957.3311538461494</v>
      </c>
      <c r="BC128" s="42">
        <v>7167.5855384615297</v>
      </c>
      <c r="BD128" s="42">
        <v>7167.5855384615297</v>
      </c>
      <c r="BE128" s="42">
        <v>8959.4819230769208</v>
      </c>
      <c r="BF128" s="42">
        <v>7167.5855384615297</v>
      </c>
      <c r="BG128" s="42">
        <v>7167.5855384615297</v>
      </c>
      <c r="BH128" s="42">
        <v>8959.4819230769208</v>
      </c>
      <c r="BI128" s="24">
        <v>93178.611999999921</v>
      </c>
      <c r="BJ128" s="43">
        <v>-0.20018767046052402</v>
      </c>
      <c r="BK128" s="43">
        <v>-5.2939872961062513E-2</v>
      </c>
      <c r="BL128" s="43">
        <v>-0.11443658933235884</v>
      </c>
      <c r="BM128" s="37"/>
      <c r="BN128" s="20">
        <v>1.0938693098369621E-2</v>
      </c>
      <c r="BO128" s="24">
        <v>94197.864239999981</v>
      </c>
      <c r="BP128" s="20">
        <v>1.0947106849181725E-2</v>
      </c>
      <c r="BQ128" s="24">
        <v>95229.058324799975</v>
      </c>
      <c r="BR128" s="20">
        <v>1.0955588061551733E-2</v>
      </c>
      <c r="BS128" s="24">
        <v>96272.348659295967</v>
      </c>
      <c r="BT128" s="20">
        <v>1.5482068566756676E-2</v>
      </c>
      <c r="BU128" s="24">
        <v>97762.843762321892</v>
      </c>
    </row>
    <row r="129" spans="1:73" ht="12.75" customHeight="1">
      <c r="B129" s="109" t="s">
        <v>217</v>
      </c>
      <c r="E129" s="41" t="s">
        <v>85</v>
      </c>
      <c r="F129" s="41" t="s">
        <v>217</v>
      </c>
      <c r="G129" s="42">
        <v>13842.79986402</v>
      </c>
      <c r="H129" s="42">
        <v>16840.138445870001</v>
      </c>
      <c r="I129" s="42">
        <v>13459.96718609</v>
      </c>
      <c r="J129" s="42">
        <v>17556.91133164</v>
      </c>
      <c r="K129" s="42">
        <v>15102.55519734</v>
      </c>
      <c r="L129" s="42">
        <v>25377.408661689999</v>
      </c>
      <c r="M129" s="42">
        <v>11854.39802875</v>
      </c>
      <c r="N129" s="42">
        <v>16831.017375660002</v>
      </c>
      <c r="O129" s="42">
        <v>15268.504556620001</v>
      </c>
      <c r="P129" s="42">
        <v>11348.25629592</v>
      </c>
      <c r="Q129" s="42">
        <v>14103.417855129999</v>
      </c>
      <c r="R129" s="42">
        <v>15179.214272179999</v>
      </c>
      <c r="S129" s="24">
        <v>186764.58907091001</v>
      </c>
      <c r="T129" s="37"/>
      <c r="U129" s="42">
        <v>11061.49183042</v>
      </c>
      <c r="V129" s="42">
        <v>9096.3079384899993</v>
      </c>
      <c r="W129" s="42">
        <v>10472.005993819999</v>
      </c>
      <c r="X129" s="42">
        <v>10499.940653670001</v>
      </c>
      <c r="Y129" s="42">
        <v>8243.58491847</v>
      </c>
      <c r="Z129" s="42">
        <v>13453.44765572</v>
      </c>
      <c r="AA129" s="42">
        <v>10069.5509755</v>
      </c>
      <c r="AB129" s="42">
        <v>16253.530584820001</v>
      </c>
      <c r="AC129" s="42">
        <v>7681.45590326</v>
      </c>
      <c r="AD129" s="42">
        <v>10221.6801584</v>
      </c>
      <c r="AE129" s="42">
        <v>13816.171345500001</v>
      </c>
      <c r="AF129" s="42">
        <v>9131.2863010399997</v>
      </c>
      <c r="AG129" s="24">
        <v>130000.45425911</v>
      </c>
      <c r="AH129" s="37"/>
      <c r="AI129" s="42">
        <v>7649.0808914400004</v>
      </c>
      <c r="AJ129" s="42">
        <v>11648.789882020001</v>
      </c>
      <c r="AK129" s="42">
        <v>13579.47017981</v>
      </c>
      <c r="AL129" s="42">
        <v>10619.745061989999</v>
      </c>
      <c r="AM129" s="42">
        <v>9314.0304234699997</v>
      </c>
      <c r="AN129" s="42">
        <v>12134.32295034</v>
      </c>
      <c r="AO129" s="42">
        <v>7480.6893989099999</v>
      </c>
      <c r="AP129" s="42">
        <v>11055.425518079999</v>
      </c>
      <c r="AQ129" s="42">
        <v>12621.2993663</v>
      </c>
      <c r="AR129" s="42">
        <v>8499.4729267000002</v>
      </c>
      <c r="AS129" s="42">
        <v>7747.10733669</v>
      </c>
      <c r="AT129" s="42">
        <v>11394.69159276</v>
      </c>
      <c r="AU129" s="24">
        <v>123744.12552851001</v>
      </c>
      <c r="AV129" s="37"/>
      <c r="AW129" s="42">
        <v>8757.4033500000005</v>
      </c>
      <c r="AX129" s="42">
        <v>8595.8648884615395</v>
      </c>
      <c r="AY129" s="42">
        <v>10744.831110576901</v>
      </c>
      <c r="AZ129" s="42">
        <v>8595.8402732307695</v>
      </c>
      <c r="BA129" s="42">
        <v>8595.8402732307695</v>
      </c>
      <c r="BB129" s="42">
        <v>10744.827008038499</v>
      </c>
      <c r="BC129" s="42">
        <v>8595.8648884615395</v>
      </c>
      <c r="BD129" s="42">
        <v>8595.8648884615395</v>
      </c>
      <c r="BE129" s="42">
        <v>10744.831110576901</v>
      </c>
      <c r="BF129" s="42">
        <v>8595.8648884615395</v>
      </c>
      <c r="BG129" s="42">
        <v>8595.8648884615395</v>
      </c>
      <c r="BH129" s="42">
        <v>10744.831110576901</v>
      </c>
      <c r="BI129" s="24">
        <v>111907.72867853843</v>
      </c>
      <c r="BJ129" s="43">
        <v>-0.30393414026814275</v>
      </c>
      <c r="BK129" s="43">
        <v>-4.8125437455243163E-2</v>
      </c>
      <c r="BL129" s="43">
        <v>-9.5652191968050443E-2</v>
      </c>
      <c r="BM129" s="37"/>
      <c r="BN129" s="20">
        <v>1.0777298544946214E-2</v>
      </c>
      <c r="BO129" s="24">
        <v>113113.79167999388</v>
      </c>
      <c r="BP129" s="20">
        <v>1.0784390900929319E-2</v>
      </c>
      <c r="BQ129" s="24">
        <v>114333.65502575722</v>
      </c>
      <c r="BR129" s="20">
        <v>1.0791542416117865E-2</v>
      </c>
      <c r="BS129" s="24">
        <v>115567.49151355747</v>
      </c>
      <c r="BT129" s="20">
        <v>1.5399376741177528E-2</v>
      </c>
      <c r="BU129" s="24">
        <v>117347.15885440758</v>
      </c>
    </row>
    <row r="130" spans="1:73" ht="12.75" customHeight="1">
      <c r="B130" s="109" t="s">
        <v>218</v>
      </c>
      <c r="E130" s="41" t="s">
        <v>85</v>
      </c>
      <c r="F130" s="41" t="s">
        <v>219</v>
      </c>
      <c r="G130" s="42">
        <v>1306.4557132800001</v>
      </c>
      <c r="H130" s="42">
        <v>1311.1192962299999</v>
      </c>
      <c r="I130" s="42">
        <v>-2692.3954010000002</v>
      </c>
      <c r="J130" s="42">
        <v>0</v>
      </c>
      <c r="K130" s="42"/>
      <c r="L130" s="42"/>
      <c r="M130" s="42"/>
      <c r="N130" s="42"/>
      <c r="O130" s="42"/>
      <c r="P130" s="42"/>
      <c r="Q130" s="42"/>
      <c r="R130" s="42"/>
      <c r="S130" s="24">
        <v>-74.82039149000002</v>
      </c>
      <c r="T130" s="37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24">
        <v>0</v>
      </c>
      <c r="AH130" s="37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24">
        <v>0</v>
      </c>
      <c r="AV130" s="37"/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24">
        <v>0</v>
      </c>
      <c r="BJ130" s="43">
        <v>-1</v>
      </c>
      <c r="BK130" s="43">
        <v>0</v>
      </c>
      <c r="BL130" s="43">
        <v>0</v>
      </c>
      <c r="BM130" s="37"/>
      <c r="BN130" s="20">
        <v>0</v>
      </c>
      <c r="BO130" s="24">
        <v>0</v>
      </c>
      <c r="BP130" s="20">
        <v>0</v>
      </c>
      <c r="BQ130" s="24">
        <v>0</v>
      </c>
      <c r="BR130" s="20">
        <v>0</v>
      </c>
      <c r="BS130" s="24">
        <v>0</v>
      </c>
      <c r="BT130" s="20">
        <v>0</v>
      </c>
      <c r="BU130" s="24">
        <v>0</v>
      </c>
    </row>
    <row r="131" spans="1:73" ht="12.75" customHeight="1">
      <c r="B131" s="109" t="s">
        <v>220</v>
      </c>
      <c r="E131" s="41" t="s">
        <v>85</v>
      </c>
      <c r="F131" s="41" t="s">
        <v>220</v>
      </c>
      <c r="G131" s="42">
        <v>15327.411321170001</v>
      </c>
      <c r="H131" s="42">
        <v>16440.272681440001</v>
      </c>
      <c r="I131" s="42">
        <v>-942.66459033999899</v>
      </c>
      <c r="J131" s="42">
        <v>6661.2666070200003</v>
      </c>
      <c r="K131" s="42">
        <v>22972.299267940001</v>
      </c>
      <c r="L131" s="42">
        <v>10195.38828277</v>
      </c>
      <c r="M131" s="42">
        <v>10190.74769229</v>
      </c>
      <c r="N131" s="42">
        <v>10203.97783607</v>
      </c>
      <c r="O131" s="42">
        <v>10042.825739559999</v>
      </c>
      <c r="P131" s="42">
        <v>8428.5020879299991</v>
      </c>
      <c r="Q131" s="42">
        <v>7457.9670178899996</v>
      </c>
      <c r="R131" s="42">
        <v>7361.93172839</v>
      </c>
      <c r="S131" s="24">
        <v>124339.92567212999</v>
      </c>
      <c r="T131" s="37"/>
      <c r="U131" s="42">
        <v>6690.1700277199998</v>
      </c>
      <c r="V131" s="42">
        <v>6108.4921283800004</v>
      </c>
      <c r="W131" s="42">
        <v>5378.5020748200004</v>
      </c>
      <c r="X131" s="42">
        <v>5375.4273644300001</v>
      </c>
      <c r="Y131" s="42">
        <v>5416.1411413599999</v>
      </c>
      <c r="Z131" s="42">
        <v>5387.9273360400002</v>
      </c>
      <c r="AA131" s="42">
        <v>5333.7476623499997</v>
      </c>
      <c r="AB131" s="42">
        <v>3674.7795934999999</v>
      </c>
      <c r="AC131" s="42">
        <v>3625.2172169199998</v>
      </c>
      <c r="AD131" s="42">
        <v>3601.9847075399998</v>
      </c>
      <c r="AE131" s="42">
        <v>3635.83342717</v>
      </c>
      <c r="AF131" s="42">
        <v>3526.5737443399998</v>
      </c>
      <c r="AG131" s="24">
        <v>57754.796424570006</v>
      </c>
      <c r="AH131" s="37"/>
      <c r="AI131" s="42">
        <v>2508.9274340299999</v>
      </c>
      <c r="AJ131" s="42">
        <v>2473.0151790300001</v>
      </c>
      <c r="AK131" s="42">
        <v>2559.55799815</v>
      </c>
      <c r="AL131" s="42">
        <v>2056.55021609</v>
      </c>
      <c r="AM131" s="42">
        <v>1984.64139353</v>
      </c>
      <c r="AN131" s="42">
        <v>1678.1190315399999</v>
      </c>
      <c r="AO131" s="42">
        <v>1687.3075467399999</v>
      </c>
      <c r="AP131" s="42">
        <v>2683.4914838999998</v>
      </c>
      <c r="AQ131" s="42">
        <v>2213.4282855000001</v>
      </c>
      <c r="AR131" s="42">
        <v>2123.2850586999998</v>
      </c>
      <c r="AS131" s="42">
        <v>2045.91471112</v>
      </c>
      <c r="AT131" s="42">
        <v>2005.7332845599999</v>
      </c>
      <c r="AU131" s="24">
        <v>26019.971622889996</v>
      </c>
      <c r="AV131" s="37"/>
      <c r="AW131" s="42">
        <v>2144.9923481199999</v>
      </c>
      <c r="AX131" s="42">
        <v>1625.0744681000001</v>
      </c>
      <c r="AY131" s="42">
        <v>1625.0744681000001</v>
      </c>
      <c r="AZ131" s="42">
        <v>1625.0744681000001</v>
      </c>
      <c r="BA131" s="42">
        <v>1625.0744681000001</v>
      </c>
      <c r="BB131" s="42">
        <v>1625.0744681000001</v>
      </c>
      <c r="BC131" s="42">
        <v>1625.0785681</v>
      </c>
      <c r="BD131" s="42">
        <v>1625.0785681</v>
      </c>
      <c r="BE131" s="42">
        <v>1625.0785681</v>
      </c>
      <c r="BF131" s="42">
        <v>1625.0753681199999</v>
      </c>
      <c r="BG131" s="42">
        <v>1428.1448656099999</v>
      </c>
      <c r="BH131" s="42">
        <v>1428.1448656099999</v>
      </c>
      <c r="BI131" s="24">
        <v>19626.965492259998</v>
      </c>
      <c r="BJ131" s="43">
        <v>-0.5355088390766557</v>
      </c>
      <c r="BK131" s="43">
        <v>-0.54947513914496982</v>
      </c>
      <c r="BL131" s="43">
        <v>-0.24569612232036464</v>
      </c>
      <c r="BM131" s="37"/>
      <c r="BN131" s="20">
        <v>1.6857048838022116E-2</v>
      </c>
      <c r="BO131" s="24">
        <v>19957.8182081052</v>
      </c>
      <c r="BP131" s="20">
        <v>1.6870000754159054E-2</v>
      </c>
      <c r="BQ131" s="24">
        <v>20294.506616327304</v>
      </c>
      <c r="BR131" s="20">
        <v>1.6883041667615239E-2</v>
      </c>
      <c r="BS131" s="24">
        <v>20637.139617154451</v>
      </c>
      <c r="BT131" s="20">
        <v>1.8846627980003094E-2</v>
      </c>
      <c r="BU131" s="24">
        <v>21026.080110090345</v>
      </c>
    </row>
    <row r="132" spans="1:73" ht="12.75" customHeight="1">
      <c r="B132" s="109" t="s">
        <v>221</v>
      </c>
      <c r="E132" s="41" t="s">
        <v>85</v>
      </c>
      <c r="F132" s="41" t="s">
        <v>221</v>
      </c>
      <c r="G132" s="42">
        <v>3060.9760735499999</v>
      </c>
      <c r="H132" s="42">
        <v>4837.87733708</v>
      </c>
      <c r="I132" s="42">
        <v>-5124.3800658600003</v>
      </c>
      <c r="J132" s="42">
        <v>1581.4871056699999</v>
      </c>
      <c r="K132" s="42">
        <v>1223.2678264799999</v>
      </c>
      <c r="L132" s="42">
        <v>1395.1634838699999</v>
      </c>
      <c r="M132" s="42">
        <v>3399.85522584</v>
      </c>
      <c r="N132" s="42">
        <v>-811.26788592000003</v>
      </c>
      <c r="O132" s="42">
        <v>-677.60956718</v>
      </c>
      <c r="P132" s="42">
        <v>1045.6914397600001</v>
      </c>
      <c r="Q132" s="42">
        <v>440.7936411</v>
      </c>
      <c r="R132" s="42">
        <v>1093.17573156</v>
      </c>
      <c r="S132" s="24">
        <v>11465.030345949999</v>
      </c>
      <c r="T132" s="37"/>
      <c r="U132" s="42">
        <v>1214.7201528200001</v>
      </c>
      <c r="V132" s="42">
        <v>1494.67513553</v>
      </c>
      <c r="W132" s="42">
        <v>942.19310819999998</v>
      </c>
      <c r="X132" s="42">
        <v>939.17055325000001</v>
      </c>
      <c r="Y132" s="42">
        <v>1136.44404431</v>
      </c>
      <c r="Z132" s="42">
        <v>1189.2454168700001</v>
      </c>
      <c r="AA132" s="42">
        <v>936.17149963999998</v>
      </c>
      <c r="AB132" s="42">
        <v>1634.2847360999999</v>
      </c>
      <c r="AC132" s="42">
        <v>1107.87779073</v>
      </c>
      <c r="AD132" s="42">
        <v>1099.4782126499999</v>
      </c>
      <c r="AE132" s="42">
        <v>1044.5507866600001</v>
      </c>
      <c r="AF132" s="42">
        <v>1175.2213493100001</v>
      </c>
      <c r="AG132" s="24">
        <v>13914.032786069998</v>
      </c>
      <c r="AH132" s="37"/>
      <c r="AI132" s="42">
        <v>1025.11974121</v>
      </c>
      <c r="AJ132" s="42">
        <v>1007.88239343</v>
      </c>
      <c r="AK132" s="42">
        <v>1560.3239417100001</v>
      </c>
      <c r="AL132" s="42">
        <v>1502.5883248499999</v>
      </c>
      <c r="AM132" s="42">
        <v>747.56803941999999</v>
      </c>
      <c r="AN132" s="42">
        <v>1026.8513970500001</v>
      </c>
      <c r="AO132" s="42">
        <v>503.00074230000001</v>
      </c>
      <c r="AP132" s="42">
        <v>563.06231326</v>
      </c>
      <c r="AQ132" s="42">
        <v>1827.54184842</v>
      </c>
      <c r="AR132" s="42">
        <v>946.50907101999996</v>
      </c>
      <c r="AS132" s="42">
        <v>1555.7198106999999</v>
      </c>
      <c r="AT132" s="42">
        <v>1162.6646600399999</v>
      </c>
      <c r="AU132" s="24">
        <v>13428.83228341</v>
      </c>
      <c r="AV132" s="37"/>
      <c r="AW132" s="42">
        <v>1128.2861046153801</v>
      </c>
      <c r="AX132" s="42">
        <v>1128.2861046153801</v>
      </c>
      <c r="AY132" s="42">
        <v>1410.3576307692299</v>
      </c>
      <c r="AZ132" s="42">
        <v>1127.6555920000001</v>
      </c>
      <c r="BA132" s="42">
        <v>1127.6555920000001</v>
      </c>
      <c r="BB132" s="42">
        <v>1411.565323</v>
      </c>
      <c r="BC132" s="42">
        <v>1128.2861046153801</v>
      </c>
      <c r="BD132" s="42">
        <v>1128.2861046153801</v>
      </c>
      <c r="BE132" s="42">
        <v>1410.3576307692299</v>
      </c>
      <c r="BF132" s="42">
        <v>1128.2861046153801</v>
      </c>
      <c r="BG132" s="42">
        <v>1128.2861046153801</v>
      </c>
      <c r="BH132" s="42">
        <v>1410.3576307692299</v>
      </c>
      <c r="BI132" s="24">
        <v>14667.666026999967</v>
      </c>
      <c r="BJ132" s="43">
        <v>0.2136062763222519</v>
      </c>
      <c r="BK132" s="43">
        <v>-3.4871306552170522E-2</v>
      </c>
      <c r="BL132" s="43">
        <v>9.225178462616021E-2</v>
      </c>
      <c r="BM132" s="37"/>
      <c r="BN132" s="20">
        <v>1.1524213888487254E-2</v>
      </c>
      <c r="BO132" s="24">
        <v>14836.699347540012</v>
      </c>
      <c r="BP132" s="20">
        <v>1.1536985615279839E-2</v>
      </c>
      <c r="BQ132" s="24">
        <v>15007.870134490813</v>
      </c>
      <c r="BR132" s="20">
        <v>1.154984479053117E-2</v>
      </c>
      <c r="BS132" s="24">
        <v>15181.20870518063</v>
      </c>
      <c r="BT132" s="20">
        <v>1.5781395842470351E-2</v>
      </c>
      <c r="BU132" s="24">
        <v>15420.789369124243</v>
      </c>
    </row>
    <row r="133" spans="1:73" ht="12.75" customHeight="1">
      <c r="B133" s="109" t="s">
        <v>222</v>
      </c>
      <c r="E133" s="41" t="s">
        <v>85</v>
      </c>
      <c r="F133" s="41" t="s">
        <v>223</v>
      </c>
      <c r="G133" s="42">
        <v>2526.5203775999998</v>
      </c>
      <c r="H133" s="42">
        <v>7042.2699747500001</v>
      </c>
      <c r="I133" s="42">
        <v>-8148.9550901399998</v>
      </c>
      <c r="J133" s="42">
        <v>532.79328248000002</v>
      </c>
      <c r="K133" s="42">
        <v>341.90040750000003</v>
      </c>
      <c r="L133" s="42">
        <v>338.12687</v>
      </c>
      <c r="M133" s="42">
        <v>336.39407749999998</v>
      </c>
      <c r="N133" s="42">
        <v>1504.4070300000001</v>
      </c>
      <c r="O133" s="42">
        <v>320.74869749999999</v>
      </c>
      <c r="P133" s="42">
        <v>1143.92768284</v>
      </c>
      <c r="Q133" s="42">
        <v>1099.8112175000001</v>
      </c>
      <c r="R133" s="42">
        <v>485.54667759</v>
      </c>
      <c r="S133" s="24">
        <v>7523.4912051200008</v>
      </c>
      <c r="T133" s="37"/>
      <c r="U133" s="42">
        <v>6092.1488188800004</v>
      </c>
      <c r="V133" s="42">
        <v>5711.5507963199998</v>
      </c>
      <c r="W133" s="42">
        <v>1219.35917885</v>
      </c>
      <c r="X133" s="42">
        <v>880.59921768000004</v>
      </c>
      <c r="Y133" s="42">
        <v>366.3308682</v>
      </c>
      <c r="Z133" s="42">
        <v>367.34957749</v>
      </c>
      <c r="AA133" s="42">
        <v>387.68260364999998</v>
      </c>
      <c r="AB133" s="42">
        <v>364.98306431999998</v>
      </c>
      <c r="AC133" s="42">
        <v>368.37952460000002</v>
      </c>
      <c r="AD133" s="42">
        <v>368.84173081</v>
      </c>
      <c r="AE133" s="42">
        <v>353.04544299999998</v>
      </c>
      <c r="AF133" s="42">
        <v>1460.0120046</v>
      </c>
      <c r="AG133" s="24">
        <v>17940.282828400002</v>
      </c>
      <c r="AH133" s="37"/>
      <c r="AI133" s="42">
        <v>474.54467520999998</v>
      </c>
      <c r="AJ133" s="42">
        <v>4313.3137358399999</v>
      </c>
      <c r="AK133" s="42">
        <v>654.92429795999999</v>
      </c>
      <c r="AL133" s="42">
        <v>382.18261045999998</v>
      </c>
      <c r="AM133" s="42">
        <v>-3613.9116393600002</v>
      </c>
      <c r="AN133" s="42">
        <v>603.15870056000006</v>
      </c>
      <c r="AO133" s="42">
        <v>345.55630239999999</v>
      </c>
      <c r="AP133" s="42">
        <v>350.31999808</v>
      </c>
      <c r="AQ133" s="42">
        <v>3260.9502860799998</v>
      </c>
      <c r="AR133" s="42">
        <v>5161.7227318200003</v>
      </c>
      <c r="AS133" s="42">
        <v>4392.6161752300004</v>
      </c>
      <c r="AT133" s="42">
        <v>1353.2029199999999</v>
      </c>
      <c r="AU133" s="24">
        <v>17678.580794279998</v>
      </c>
      <c r="AV133" s="37"/>
      <c r="AW133" s="42">
        <v>768.461538461538</v>
      </c>
      <c r="AX133" s="42">
        <v>768.461538461538</v>
      </c>
      <c r="AY133" s="42">
        <v>960.57692307692298</v>
      </c>
      <c r="AZ133" s="42">
        <v>768.461538461538</v>
      </c>
      <c r="BA133" s="42">
        <v>768.461538461538</v>
      </c>
      <c r="BB133" s="42">
        <v>960.57692307692298</v>
      </c>
      <c r="BC133" s="42">
        <v>768.461538461538</v>
      </c>
      <c r="BD133" s="42">
        <v>768.461538461538</v>
      </c>
      <c r="BE133" s="42">
        <v>960.57692307692298</v>
      </c>
      <c r="BF133" s="42">
        <v>768.461538461538</v>
      </c>
      <c r="BG133" s="42">
        <v>768.461538461538</v>
      </c>
      <c r="BH133" s="42">
        <v>960.57692307692298</v>
      </c>
      <c r="BI133" s="24">
        <v>9989.9999999999964</v>
      </c>
      <c r="BJ133" s="43">
        <v>1.3845688576323461</v>
      </c>
      <c r="BK133" s="43">
        <v>-1.4587397346140049E-2</v>
      </c>
      <c r="BL133" s="43">
        <v>-0.43490939028135589</v>
      </c>
      <c r="BM133" s="37"/>
      <c r="BN133" s="20">
        <v>9.9999999999999672E-3</v>
      </c>
      <c r="BO133" s="24">
        <v>10089.899999999996</v>
      </c>
      <c r="BP133" s="20">
        <v>9.9999999999999482E-3</v>
      </c>
      <c r="BQ133" s="24">
        <v>10190.798999999995</v>
      </c>
      <c r="BR133" s="20">
        <v>9.9999999999999742E-3</v>
      </c>
      <c r="BS133" s="24">
        <v>10292.706989999995</v>
      </c>
      <c r="BT133" s="20">
        <v>1.4999999999999946E-2</v>
      </c>
      <c r="BU133" s="24">
        <v>10447.097594849994</v>
      </c>
    </row>
    <row r="134" spans="1:73" ht="12.75" customHeight="1">
      <c r="B134" s="109" t="s">
        <v>224</v>
      </c>
      <c r="E134" s="41" t="s">
        <v>85</v>
      </c>
      <c r="F134" s="41" t="s">
        <v>225</v>
      </c>
      <c r="G134" s="42">
        <v>39827.544616350002</v>
      </c>
      <c r="H134" s="42">
        <v>31983.027883409999</v>
      </c>
      <c r="I134" s="42">
        <v>10844.6054276</v>
      </c>
      <c r="J134" s="42">
        <v>26673.994888159999</v>
      </c>
      <c r="K134" s="42">
        <v>23938.731144540001</v>
      </c>
      <c r="L134" s="42">
        <v>30705.0794136</v>
      </c>
      <c r="M134" s="42">
        <v>33332.338008320003</v>
      </c>
      <c r="N134" s="42">
        <v>28708.705968540002</v>
      </c>
      <c r="O134" s="42">
        <v>30627.380686820001</v>
      </c>
      <c r="P134" s="42">
        <v>13443.72236602</v>
      </c>
      <c r="Q134" s="42">
        <v>14820.536491119999</v>
      </c>
      <c r="R134" s="42">
        <v>39915.53233889</v>
      </c>
      <c r="S134" s="24">
        <v>324821.19923337002</v>
      </c>
      <c r="T134" s="37"/>
      <c r="U134" s="42">
        <v>11896.663450960001</v>
      </c>
      <c r="V134" s="42">
        <v>12983.21524528</v>
      </c>
      <c r="W134" s="42">
        <v>5711.8166460800003</v>
      </c>
      <c r="X134" s="42">
        <v>5956.5199285600002</v>
      </c>
      <c r="Y134" s="42">
        <v>4223.1151366000004</v>
      </c>
      <c r="Z134" s="42">
        <v>30152.456238390001</v>
      </c>
      <c r="AA134" s="42">
        <v>5345.5037291600001</v>
      </c>
      <c r="AB134" s="42">
        <v>8897.3359178999999</v>
      </c>
      <c r="AC134" s="42">
        <v>6102.42433248</v>
      </c>
      <c r="AD134" s="42">
        <v>3268.1041073699998</v>
      </c>
      <c r="AE134" s="42">
        <v>3811.5487401</v>
      </c>
      <c r="AF134" s="42">
        <v>14286.4486208</v>
      </c>
      <c r="AG134" s="24">
        <v>112635.15209368001</v>
      </c>
      <c r="AH134" s="37"/>
      <c r="AI134" s="42">
        <v>134.13003985</v>
      </c>
      <c r="AJ134" s="42">
        <v>13051.233670580001</v>
      </c>
      <c r="AK134" s="42">
        <v>6288.46785559</v>
      </c>
      <c r="AL134" s="42">
        <v>4847.4418987400004</v>
      </c>
      <c r="AM134" s="42">
        <v>5029.3831209399996</v>
      </c>
      <c r="AN134" s="42">
        <v>10036.022623119999</v>
      </c>
      <c r="AO134" s="42">
        <v>9400.6975429600006</v>
      </c>
      <c r="AP134" s="42">
        <v>8407.6298664099995</v>
      </c>
      <c r="AQ134" s="42">
        <v>5547.8732159600004</v>
      </c>
      <c r="AR134" s="42">
        <v>-10264.44990216</v>
      </c>
      <c r="AS134" s="42">
        <v>4439.1811921600001</v>
      </c>
      <c r="AT134" s="42">
        <v>2846.4874317600002</v>
      </c>
      <c r="AU134" s="24">
        <v>59764.098555910008</v>
      </c>
      <c r="AV134" s="37"/>
      <c r="AW134" s="42">
        <v>4919.5384615384601</v>
      </c>
      <c r="AX134" s="42">
        <v>4919.5384615384601</v>
      </c>
      <c r="AY134" s="42">
        <v>6149.4230769230799</v>
      </c>
      <c r="AZ134" s="42">
        <v>5228.17</v>
      </c>
      <c r="BA134" s="42">
        <v>5228.17</v>
      </c>
      <c r="BB134" s="42">
        <v>6532.16</v>
      </c>
      <c r="BC134" s="42">
        <v>5227.2307692307704</v>
      </c>
      <c r="BD134" s="42">
        <v>5227.2307692307704</v>
      </c>
      <c r="BE134" s="42">
        <v>6534.0384615384601</v>
      </c>
      <c r="BF134" s="42">
        <v>4919.5384615384601</v>
      </c>
      <c r="BG134" s="42">
        <v>4919.5384615384601</v>
      </c>
      <c r="BH134" s="42">
        <v>6149.4230769230799</v>
      </c>
      <c r="BI134" s="24">
        <v>65954.000000000015</v>
      </c>
      <c r="BJ134" s="43">
        <v>-0.65323952882534464</v>
      </c>
      <c r="BK134" s="43">
        <v>-0.46940100452651329</v>
      </c>
      <c r="BL134" s="43">
        <v>0.10357223807700006</v>
      </c>
      <c r="BM134" s="37"/>
      <c r="BN134" s="20">
        <v>9.9999999999996793E-3</v>
      </c>
      <c r="BO134" s="24">
        <v>66613.539999999994</v>
      </c>
      <c r="BP134" s="20">
        <v>9.9999999999999898E-3</v>
      </c>
      <c r="BQ134" s="24">
        <v>67279.675399999993</v>
      </c>
      <c r="BR134" s="20">
        <v>9.9999999999999326E-3</v>
      </c>
      <c r="BS134" s="24">
        <v>67952.472153999988</v>
      </c>
      <c r="BT134" s="20">
        <v>1.500000000000014E-2</v>
      </c>
      <c r="BU134" s="24">
        <v>68971.759236309998</v>
      </c>
    </row>
    <row r="135" spans="1:73" ht="12.75" customHeight="1">
      <c r="B135" s="109" t="s">
        <v>226</v>
      </c>
      <c r="E135" s="41" t="s">
        <v>85</v>
      </c>
      <c r="F135" s="41" t="s">
        <v>227</v>
      </c>
      <c r="G135" s="42"/>
      <c r="H135" s="42"/>
      <c r="I135" s="42"/>
      <c r="J135" s="42">
        <v>0.67</v>
      </c>
      <c r="K135" s="42">
        <v>49.481064000000003</v>
      </c>
      <c r="L135" s="42"/>
      <c r="M135" s="42">
        <v>899.50209361999998</v>
      </c>
      <c r="N135" s="42">
        <v>325.53146349000002</v>
      </c>
      <c r="O135" s="42">
        <v>1039.4398745999999</v>
      </c>
      <c r="P135" s="42">
        <v>271.43196132000003</v>
      </c>
      <c r="Q135" s="42"/>
      <c r="R135" s="42"/>
      <c r="S135" s="24">
        <v>2586.0564570299998</v>
      </c>
      <c r="T135" s="37"/>
      <c r="U135" s="42"/>
      <c r="V135" s="42"/>
      <c r="W135" s="42">
        <v>12.85</v>
      </c>
      <c r="X135" s="42"/>
      <c r="Y135" s="42">
        <v>40.194792</v>
      </c>
      <c r="Z135" s="42"/>
      <c r="AA135" s="42"/>
      <c r="AB135" s="42">
        <v>267.94923999999997</v>
      </c>
      <c r="AC135" s="42"/>
      <c r="AD135" s="42"/>
      <c r="AE135" s="42"/>
      <c r="AF135" s="42"/>
      <c r="AG135" s="24">
        <v>320.99403199999995</v>
      </c>
      <c r="AH135" s="37"/>
      <c r="AI135" s="42"/>
      <c r="AJ135" s="42">
        <v>17.920000000000002</v>
      </c>
      <c r="AK135" s="42">
        <v>0</v>
      </c>
      <c r="AL135" s="42"/>
      <c r="AM135" s="42">
        <v>40.817735999999996</v>
      </c>
      <c r="AN135" s="42"/>
      <c r="AO135" s="42"/>
      <c r="AP135" s="42">
        <v>130.94887679999999</v>
      </c>
      <c r="AQ135" s="42">
        <v>226.09584000000001</v>
      </c>
      <c r="AR135" s="42"/>
      <c r="AS135" s="42"/>
      <c r="AT135" s="42"/>
      <c r="AU135" s="24">
        <v>415.78245279999999</v>
      </c>
      <c r="AV135" s="37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24">
        <v>0</v>
      </c>
      <c r="BJ135" s="43">
        <v>-0.875875087286899</v>
      </c>
      <c r="BK135" s="43">
        <v>0.29529652065306949</v>
      </c>
      <c r="BL135" s="43">
        <v>-1</v>
      </c>
      <c r="BM135" s="37"/>
      <c r="BN135" s="20">
        <v>0</v>
      </c>
      <c r="BO135" s="24">
        <v>0</v>
      </c>
      <c r="BP135" s="20">
        <v>0</v>
      </c>
      <c r="BQ135" s="24">
        <v>0</v>
      </c>
      <c r="BR135" s="20">
        <v>0</v>
      </c>
      <c r="BS135" s="24">
        <v>0</v>
      </c>
      <c r="BT135" s="20">
        <v>0</v>
      </c>
      <c r="BU135" s="24">
        <v>0</v>
      </c>
    </row>
    <row r="136" spans="1:73" ht="12.75" customHeight="1">
      <c r="B136" s="109" t="s">
        <v>228</v>
      </c>
      <c r="E136" s="41" t="s">
        <v>85</v>
      </c>
      <c r="F136" s="41" t="s">
        <v>229</v>
      </c>
      <c r="G136" s="42"/>
      <c r="H136" s="42"/>
      <c r="I136" s="42"/>
      <c r="J136" s="42">
        <v>0</v>
      </c>
      <c r="K136" s="42">
        <v>-15263.97</v>
      </c>
      <c r="L136" s="42">
        <v>15263.97</v>
      </c>
      <c r="M136" s="42"/>
      <c r="N136" s="42"/>
      <c r="O136" s="42"/>
      <c r="P136" s="42"/>
      <c r="Q136" s="42"/>
      <c r="R136" s="42"/>
      <c r="S136" s="24">
        <v>0</v>
      </c>
      <c r="T136" s="37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>
        <v>66699.311199999996</v>
      </c>
      <c r="AG136" s="24">
        <v>66699.311199999996</v>
      </c>
      <c r="AH136" s="37"/>
      <c r="AI136" s="42">
        <v>-597.41494999999998</v>
      </c>
      <c r="AJ136" s="42">
        <v>1609.0041000000001</v>
      </c>
      <c r="AK136" s="42">
        <v>-999.24030000000005</v>
      </c>
      <c r="AL136" s="42">
        <v>-69592.847599999994</v>
      </c>
      <c r="AM136" s="42">
        <v>69616.916400000002</v>
      </c>
      <c r="AN136" s="42"/>
      <c r="AO136" s="42"/>
      <c r="AP136" s="42"/>
      <c r="AQ136" s="42"/>
      <c r="AR136" s="42"/>
      <c r="AS136" s="42"/>
      <c r="AT136" s="42"/>
      <c r="AU136" s="24">
        <v>36.41765000000305</v>
      </c>
      <c r="AV136" s="37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24">
        <v>0</v>
      </c>
      <c r="BJ136" s="43">
        <v>0</v>
      </c>
      <c r="BK136" s="43">
        <v>-0.99945400260745121</v>
      </c>
      <c r="BL136" s="43">
        <v>-1</v>
      </c>
      <c r="BM136" s="37"/>
      <c r="BN136" s="20">
        <v>0</v>
      </c>
      <c r="BO136" s="24">
        <v>0</v>
      </c>
      <c r="BP136" s="20">
        <v>0</v>
      </c>
      <c r="BQ136" s="24">
        <v>0</v>
      </c>
      <c r="BR136" s="20">
        <v>0</v>
      </c>
      <c r="BS136" s="24">
        <v>0</v>
      </c>
      <c r="BT136" s="20">
        <v>0</v>
      </c>
      <c r="BU136" s="24">
        <v>0</v>
      </c>
    </row>
    <row r="137" spans="1:73" ht="12.75" customHeight="1">
      <c r="B137" s="109" t="s">
        <v>230</v>
      </c>
      <c r="E137" s="41" t="s">
        <v>85</v>
      </c>
      <c r="F137" s="41" t="s">
        <v>231</v>
      </c>
      <c r="G137" s="42">
        <v>25084.087353620002</v>
      </c>
      <c r="H137" s="42">
        <v>35199.703664549997</v>
      </c>
      <c r="I137" s="42">
        <v>22503.781179059999</v>
      </c>
      <c r="J137" s="42">
        <v>16649.782545620001</v>
      </c>
      <c r="K137" s="42">
        <v>26951.470780619999</v>
      </c>
      <c r="L137" s="42">
        <v>14631.55432137</v>
      </c>
      <c r="M137" s="42">
        <v>20910.116461590002</v>
      </c>
      <c r="N137" s="42">
        <v>11056.38585348</v>
      </c>
      <c r="O137" s="42">
        <v>20833.41545104</v>
      </c>
      <c r="P137" s="42">
        <v>16337.58448268</v>
      </c>
      <c r="Q137" s="42">
        <v>42122.610962079998</v>
      </c>
      <c r="R137" s="42">
        <v>22316.842160280001</v>
      </c>
      <c r="S137" s="24">
        <v>274597.33521598997</v>
      </c>
      <c r="T137" s="37"/>
      <c r="U137" s="42">
        <v>4787.56652235</v>
      </c>
      <c r="V137" s="42">
        <v>14029.827187909999</v>
      </c>
      <c r="W137" s="42">
        <v>37039.395247510001</v>
      </c>
      <c r="X137" s="42">
        <v>12746.17893588</v>
      </c>
      <c r="Y137" s="42">
        <v>14085.76313282</v>
      </c>
      <c r="Z137" s="42">
        <v>10491.46921533</v>
      </c>
      <c r="AA137" s="42">
        <v>7745.5942741400004</v>
      </c>
      <c r="AB137" s="42">
        <v>21073.25670066</v>
      </c>
      <c r="AC137" s="42">
        <v>23360.095551440001</v>
      </c>
      <c r="AD137" s="42">
        <v>19371.57990932</v>
      </c>
      <c r="AE137" s="42">
        <v>25421.705595399999</v>
      </c>
      <c r="AF137" s="42">
        <v>-3704.89329438</v>
      </c>
      <c r="AG137" s="24">
        <v>186447.53897838001</v>
      </c>
      <c r="AH137" s="37"/>
      <c r="AI137" s="42">
        <v>9117.2016430099993</v>
      </c>
      <c r="AJ137" s="42">
        <v>8731.5333846199992</v>
      </c>
      <c r="AK137" s="42">
        <v>4961.9431712200003</v>
      </c>
      <c r="AL137" s="42">
        <v>5538.6985492399999</v>
      </c>
      <c r="AM137" s="42">
        <v>10955.31447175</v>
      </c>
      <c r="AN137" s="42">
        <v>5252.7731440799998</v>
      </c>
      <c r="AO137" s="42">
        <v>25348.907809159999</v>
      </c>
      <c r="AP137" s="42">
        <v>6086.15208678</v>
      </c>
      <c r="AQ137" s="42">
        <v>17916.112827649999</v>
      </c>
      <c r="AR137" s="42">
        <v>4619.39273641</v>
      </c>
      <c r="AS137" s="42">
        <v>5021.5134903300004</v>
      </c>
      <c r="AT137" s="42">
        <v>11186.66059766</v>
      </c>
      <c r="AU137" s="24">
        <v>114736.20391190998</v>
      </c>
      <c r="AV137" s="37"/>
      <c r="AW137" s="42">
        <v>11176.848615384601</v>
      </c>
      <c r="AX137" s="42">
        <v>11176.848615384601</v>
      </c>
      <c r="AY137" s="42">
        <v>13832.171769230799</v>
      </c>
      <c r="AZ137" s="42">
        <v>11176.8773331538</v>
      </c>
      <c r="BA137" s="42">
        <v>11176.8773331539</v>
      </c>
      <c r="BB137" s="42">
        <v>15073.173243692299</v>
      </c>
      <c r="BC137" s="42">
        <v>11176.848615384601</v>
      </c>
      <c r="BD137" s="42">
        <v>11176.848615384601</v>
      </c>
      <c r="BE137" s="42">
        <v>13832.171769230799</v>
      </c>
      <c r="BF137" s="42">
        <v>11176.848615384601</v>
      </c>
      <c r="BG137" s="42">
        <v>11176.848615384601</v>
      </c>
      <c r="BH137" s="42">
        <v>13832.171769230799</v>
      </c>
      <c r="BI137" s="24">
        <v>145984.53491000002</v>
      </c>
      <c r="BJ137" s="43">
        <v>-0.3210147548164442</v>
      </c>
      <c r="BK137" s="43">
        <v>-0.38461937046423283</v>
      </c>
      <c r="BL137" s="43">
        <v>0.2723493538454636</v>
      </c>
      <c r="BM137" s="37"/>
      <c r="BN137" s="20">
        <v>1.2221083961392839E-2</v>
      </c>
      <c r="BO137" s="24">
        <v>147768.62416820001</v>
      </c>
      <c r="BP137" s="20">
        <v>1.2230218283056394E-2</v>
      </c>
      <c r="BQ137" s="24">
        <v>149575.86669716402</v>
      </c>
      <c r="BR137" s="20">
        <v>1.2239380810045943E-2</v>
      </c>
      <c r="BS137" s="24">
        <v>151406.58268966328</v>
      </c>
      <c r="BT137" s="20">
        <v>1.5314507310700508E-2</v>
      </c>
      <c r="BU137" s="24">
        <v>153725.29990715231</v>
      </c>
    </row>
    <row r="138" spans="1:73" ht="12.75" customHeight="1">
      <c r="B138" s="109" t="s">
        <v>232</v>
      </c>
      <c r="E138" s="41" t="s">
        <v>85</v>
      </c>
      <c r="F138" s="41" t="s">
        <v>233</v>
      </c>
      <c r="G138" s="42">
        <v>-115705.5735581</v>
      </c>
      <c r="H138" s="42">
        <v>333.68996921000098</v>
      </c>
      <c r="I138" s="42">
        <v>122762.87067598</v>
      </c>
      <c r="J138" s="42">
        <v>-3983.7156706999999</v>
      </c>
      <c r="K138" s="42">
        <v>19508.346854219999</v>
      </c>
      <c r="L138" s="42">
        <v>-9054.1667615400002</v>
      </c>
      <c r="M138" s="42">
        <v>-44746.457847220001</v>
      </c>
      <c r="N138" s="42">
        <v>38203.990947589999</v>
      </c>
      <c r="O138" s="42">
        <v>-2604.5445701999902</v>
      </c>
      <c r="P138" s="42">
        <v>-2972.9073095399899</v>
      </c>
      <c r="Q138" s="42">
        <v>-2664.3172463800001</v>
      </c>
      <c r="R138" s="42">
        <v>-413.14396782997602</v>
      </c>
      <c r="S138" s="24">
        <v>-1335.9284845099694</v>
      </c>
      <c r="T138" s="37"/>
      <c r="U138" s="42">
        <v>-7531.4464708399901</v>
      </c>
      <c r="V138" s="42">
        <v>-14312.35109056</v>
      </c>
      <c r="W138" s="42">
        <v>-15588.18227874</v>
      </c>
      <c r="X138" s="42">
        <v>-22643.731821820002</v>
      </c>
      <c r="Y138" s="42">
        <v>-15840.710920879999</v>
      </c>
      <c r="Z138" s="42">
        <v>3093.8330899799898</v>
      </c>
      <c r="AA138" s="42">
        <v>921.29034091000506</v>
      </c>
      <c r="AB138" s="42">
        <v>1055.94161823998</v>
      </c>
      <c r="AC138" s="42">
        <v>200.57259819999501</v>
      </c>
      <c r="AD138" s="42">
        <v>1229.64408479999</v>
      </c>
      <c r="AE138" s="42">
        <v>-234.74567396001299</v>
      </c>
      <c r="AF138" s="42">
        <v>-18409.508386730002</v>
      </c>
      <c r="AG138" s="24">
        <v>-88059.394911400042</v>
      </c>
      <c r="AH138" s="37"/>
      <c r="AI138" s="42">
        <v>1755.57959049999</v>
      </c>
      <c r="AJ138" s="42">
        <v>1247.0039810399901</v>
      </c>
      <c r="AK138" s="42">
        <v>2336.75854999998</v>
      </c>
      <c r="AL138" s="42">
        <v>1941.56878793999</v>
      </c>
      <c r="AM138" s="42">
        <v>1440.9869452800001</v>
      </c>
      <c r="AN138" s="42">
        <v>2898.2017128400298</v>
      </c>
      <c r="AO138" s="42">
        <v>4201.7972821699896</v>
      </c>
      <c r="AP138" s="42">
        <v>4591.4553118800104</v>
      </c>
      <c r="AQ138" s="42">
        <v>4636.8111332199896</v>
      </c>
      <c r="AR138" s="42">
        <v>-5868.9404643599901</v>
      </c>
      <c r="AS138" s="42">
        <v>1248.1028433499901</v>
      </c>
      <c r="AT138" s="42">
        <v>2948.06810232003</v>
      </c>
      <c r="AU138" s="24">
        <v>23377.393776179997</v>
      </c>
      <c r="AV138" s="37"/>
      <c r="AW138" s="42">
        <v>4494.5107494497897</v>
      </c>
      <c r="AX138" s="42">
        <v>4494.5107494497897</v>
      </c>
      <c r="AY138" s="42">
        <v>5634.93877559473</v>
      </c>
      <c r="AZ138" s="42">
        <v>4564.1620351515203</v>
      </c>
      <c r="BA138" s="42">
        <v>4564.1620351515003</v>
      </c>
      <c r="BB138" s="42">
        <v>5722.0029441912502</v>
      </c>
      <c r="BC138" s="42">
        <v>4564.1620540651602</v>
      </c>
      <c r="BD138" s="42">
        <v>4564.1620540651702</v>
      </c>
      <c r="BE138" s="42">
        <v>5722.0029063639404</v>
      </c>
      <c r="BF138" s="42">
        <v>4564.1620540651702</v>
      </c>
      <c r="BG138" s="42">
        <v>4564.1620540651702</v>
      </c>
      <c r="BH138" s="42">
        <v>5722.0029063639504</v>
      </c>
      <c r="BI138" s="24">
        <v>59174.941317977144</v>
      </c>
      <c r="BJ138" s="43">
        <v>64.916249209777888</v>
      </c>
      <c r="BK138" s="43">
        <v>-1.2654730230624556</v>
      </c>
      <c r="BL138" s="43">
        <v>1.5312890685989324</v>
      </c>
      <c r="BM138" s="37"/>
      <c r="BN138" s="20">
        <v>-1.1066106204613528E-15</v>
      </c>
      <c r="BO138" s="24">
        <v>59174.941317977078</v>
      </c>
      <c r="BP138" s="20">
        <v>0</v>
      </c>
      <c r="BQ138" s="24">
        <v>59174.941317977078</v>
      </c>
      <c r="BR138" s="20">
        <v>0</v>
      </c>
      <c r="BS138" s="24">
        <v>59174.941317977078</v>
      </c>
      <c r="BT138" s="20">
        <v>0</v>
      </c>
      <c r="BU138" s="24">
        <v>59174.941317977078</v>
      </c>
    </row>
    <row r="139" spans="1:73" ht="19.5" customHeight="1">
      <c r="B139" s="45" t="s">
        <v>234</v>
      </c>
      <c r="E139" s="57"/>
      <c r="F139" s="57"/>
      <c r="G139" s="48">
        <v>1544111.57384741</v>
      </c>
      <c r="H139" s="48">
        <v>1505267.8531698699</v>
      </c>
      <c r="I139" s="48">
        <v>1517162.1176694501</v>
      </c>
      <c r="J139" s="48">
        <v>1460460.0102639501</v>
      </c>
      <c r="K139" s="48">
        <v>1392797.3686272202</v>
      </c>
      <c r="L139" s="48">
        <v>1584647.09908057</v>
      </c>
      <c r="M139" s="48">
        <v>1262479.6739636897</v>
      </c>
      <c r="N139" s="48">
        <v>1254533.9668877902</v>
      </c>
      <c r="O139" s="48">
        <v>1596031.2307287804</v>
      </c>
      <c r="P139" s="48">
        <v>1250999.5867797199</v>
      </c>
      <c r="Q139" s="48">
        <v>1154720.4373623899</v>
      </c>
      <c r="R139" s="48">
        <v>1331919.9341430301</v>
      </c>
      <c r="S139" s="48">
        <v>16855130.852523874</v>
      </c>
      <c r="T139" s="37"/>
      <c r="U139" s="48">
        <v>1103800.4593432699</v>
      </c>
      <c r="V139" s="48">
        <v>1159513.3270005803</v>
      </c>
      <c r="W139" s="48">
        <v>1306215.6099450302</v>
      </c>
      <c r="X139" s="48">
        <v>1073315.8380934002</v>
      </c>
      <c r="Y139" s="48">
        <v>1028995.2692197901</v>
      </c>
      <c r="Z139" s="48">
        <v>1385589.7711253196</v>
      </c>
      <c r="AA139" s="48">
        <v>1048851.9866421097</v>
      </c>
      <c r="AB139" s="48">
        <v>1083395.81660258</v>
      </c>
      <c r="AC139" s="48">
        <v>1295327.4046260803</v>
      </c>
      <c r="AD139" s="48">
        <v>1067112.0094732502</v>
      </c>
      <c r="AE139" s="48">
        <v>1031456.7553694198</v>
      </c>
      <c r="AF139" s="48">
        <v>1004838.8896750901</v>
      </c>
      <c r="AG139" s="48">
        <v>13588413.137115918</v>
      </c>
      <c r="AH139" s="37"/>
      <c r="AI139" s="48">
        <v>999611.46186571009</v>
      </c>
      <c r="AJ139" s="48">
        <v>1070692.3396075401</v>
      </c>
      <c r="AK139" s="48">
        <v>1174408.0739981595</v>
      </c>
      <c r="AL139" s="48">
        <v>1032193.5367247402</v>
      </c>
      <c r="AM139" s="48">
        <v>1156575.4859678603</v>
      </c>
      <c r="AN139" s="48">
        <v>1128379.0917541501</v>
      </c>
      <c r="AO139" s="48">
        <v>1057688.15995553</v>
      </c>
      <c r="AP139" s="48">
        <v>971901.60141493008</v>
      </c>
      <c r="AQ139" s="48">
        <v>1239571.9939387003</v>
      </c>
      <c r="AR139" s="48">
        <v>1048491.3768086899</v>
      </c>
      <c r="AS139" s="48">
        <v>1082233.0730770503</v>
      </c>
      <c r="AT139" s="48">
        <v>1126678.2822333004</v>
      </c>
      <c r="AU139" s="48">
        <v>13088424.477346359</v>
      </c>
      <c r="AV139" s="37"/>
      <c r="AW139" s="47">
        <v>1119045.2907691177</v>
      </c>
      <c r="AX139" s="48">
        <v>1103052.9799670065</v>
      </c>
      <c r="AY139" s="48">
        <v>1322108.9563778534</v>
      </c>
      <c r="AZ139" s="48">
        <v>1083658.0095212997</v>
      </c>
      <c r="BA139" s="48">
        <v>1082076.2174671846</v>
      </c>
      <c r="BB139" s="48">
        <v>1297464.9400484257</v>
      </c>
      <c r="BC139" s="48">
        <v>1101803.7505551879</v>
      </c>
      <c r="BD139" s="48">
        <v>1101830.8559877269</v>
      </c>
      <c r="BE139" s="48">
        <v>1318136.9509203688</v>
      </c>
      <c r="BF139" s="48">
        <v>1099784.8465576684</v>
      </c>
      <c r="BG139" s="48">
        <v>1099987.3780551581</v>
      </c>
      <c r="BH139" s="48">
        <v>1313680.6945315413</v>
      </c>
      <c r="BI139" s="48">
        <v>14042630.870758539</v>
      </c>
      <c r="BJ139" s="43">
        <v>-0.19381147165160101</v>
      </c>
      <c r="BK139" s="43">
        <v>-3.6795220657802261E-2</v>
      </c>
      <c r="BL139" s="43">
        <v>7.2904603228886325E-2</v>
      </c>
      <c r="BM139" s="37"/>
      <c r="BN139" s="20">
        <v>1.8698415667515001E-2</v>
      </c>
      <c r="BO139" s="48">
        <v>14305205.81984546</v>
      </c>
      <c r="BP139" s="20">
        <v>1.8749026651739466E-2</v>
      </c>
      <c r="BQ139" s="48">
        <v>14573414.505020361</v>
      </c>
      <c r="BR139" s="20">
        <v>1.880003898405196E-2</v>
      </c>
      <c r="BS139" s="48">
        <v>14847395.265845492</v>
      </c>
      <c r="BT139" s="20">
        <v>2.1794695148035285E-2</v>
      </c>
      <c r="BU139" s="48">
        <v>15170989.719406977</v>
      </c>
    </row>
    <row r="140" spans="1:73" ht="19.5" customHeight="1">
      <c r="A140" s="51"/>
      <c r="B140" s="62" t="s">
        <v>235</v>
      </c>
      <c r="C140" s="51"/>
      <c r="D140" s="51"/>
      <c r="E140" s="52"/>
      <c r="F140" s="52"/>
      <c r="G140" s="53">
        <v>7.3292323470147386E-2</v>
      </c>
      <c r="H140" s="53">
        <v>7.6471393902436263E-2</v>
      </c>
      <c r="I140" s="53">
        <v>6.0211747153879613E-2</v>
      </c>
      <c r="J140" s="53">
        <v>8.5312008678686643E-2</v>
      </c>
      <c r="K140" s="53">
        <v>7.4660123605502032E-2</v>
      </c>
      <c r="L140" s="53">
        <v>6.8990788831018432E-2</v>
      </c>
      <c r="M140" s="53">
        <v>7.6981395166542829E-2</v>
      </c>
      <c r="N140" s="53">
        <v>7.8789242691709477E-2</v>
      </c>
      <c r="O140" s="53">
        <v>6.6198550911260784E-2</v>
      </c>
      <c r="P140" s="53">
        <v>6.4965217441013801E-2</v>
      </c>
      <c r="Q140" s="53">
        <v>6.3772290376804944E-2</v>
      </c>
      <c r="R140" s="53">
        <v>7.8010768421748145E-2</v>
      </c>
      <c r="S140" s="53">
        <v>7.1553041692838715E-2</v>
      </c>
      <c r="T140" s="37"/>
      <c r="U140" s="53">
        <v>5.8692086611355443E-2</v>
      </c>
      <c r="V140" s="53">
        <v>6.4317831622446947E-2</v>
      </c>
      <c r="W140" s="53">
        <v>6.0472245352565145E-2</v>
      </c>
      <c r="X140" s="53">
        <v>6.5124374138421967E-2</v>
      </c>
      <c r="Y140" s="53">
        <v>6.2554341332594035E-2</v>
      </c>
      <c r="Z140" s="53">
        <v>6.6258963194847295E-2</v>
      </c>
      <c r="AA140" s="53">
        <v>6.8756253783975749E-2</v>
      </c>
      <c r="AB140" s="53">
        <v>8.0544564936677679E-2</v>
      </c>
      <c r="AC140" s="53">
        <v>6.1304837327333023E-2</v>
      </c>
      <c r="AD140" s="53">
        <v>6.4504911785851771E-2</v>
      </c>
      <c r="AE140" s="53">
        <v>6.2391468243383805E-2</v>
      </c>
      <c r="AF140" s="53">
        <v>5.9198119643023302E-2</v>
      </c>
      <c r="AG140" s="53">
        <v>6.4047578722213699E-2</v>
      </c>
      <c r="AH140" s="37"/>
      <c r="AI140" s="53">
        <v>6.5068871343340134E-2</v>
      </c>
      <c r="AJ140" s="53">
        <v>6.2647076238794855E-2</v>
      </c>
      <c r="AK140" s="53">
        <v>6.0001313425307456E-2</v>
      </c>
      <c r="AL140" s="53">
        <v>6.406338782291314E-2</v>
      </c>
      <c r="AM140" s="53">
        <v>7.0772301370490329E-2</v>
      </c>
      <c r="AN140" s="53">
        <v>5.8845305899500384E-2</v>
      </c>
      <c r="AO140" s="53">
        <v>7.397476061511235E-2</v>
      </c>
      <c r="AP140" s="53">
        <v>7.7242760224514165E-2</v>
      </c>
      <c r="AQ140" s="53">
        <v>6.4586785387617557E-2</v>
      </c>
      <c r="AR140" s="53">
        <v>6.332887082945346E-2</v>
      </c>
      <c r="AS140" s="53">
        <v>7.0347142847023023E-2</v>
      </c>
      <c r="AT140" s="53">
        <v>6.7084901598852179E-2</v>
      </c>
      <c r="AU140" s="53">
        <v>6.5948641792125215E-2</v>
      </c>
      <c r="AV140" s="37"/>
      <c r="AW140" s="54">
        <v>7.9286009442767924E-2</v>
      </c>
      <c r="AX140" s="53">
        <v>6.2949328886332451E-2</v>
      </c>
      <c r="AY140" s="53">
        <v>7.038454710661983E-2</v>
      </c>
      <c r="AZ140" s="53">
        <v>6.5687542470989152E-2</v>
      </c>
      <c r="BA140" s="53">
        <v>6.0269463236114131E-2</v>
      </c>
      <c r="BB140" s="53">
        <v>6.3467463481977807E-2</v>
      </c>
      <c r="BC140" s="53">
        <v>7.5430454310233638E-2</v>
      </c>
      <c r="BD140" s="53">
        <v>7.9125513832276603E-2</v>
      </c>
      <c r="BE140" s="53">
        <v>6.4462658250683563E-2</v>
      </c>
      <c r="BF140" s="53">
        <v>6.2740344711417637E-2</v>
      </c>
      <c r="BG140" s="53">
        <v>6.7896059753808052E-2</v>
      </c>
      <c r="BH140" s="53">
        <v>8.3726048273466705E-2</v>
      </c>
      <c r="BI140" s="53">
        <v>6.8932529747399884E-2</v>
      </c>
      <c r="BJ140" s="55"/>
      <c r="BK140" s="55"/>
      <c r="BL140" s="55"/>
      <c r="BM140" s="37"/>
      <c r="BN140" s="110"/>
      <c r="BO140" s="53">
        <v>6.8529099851400987E-2</v>
      </c>
      <c r="BP140" s="110"/>
      <c r="BQ140" s="53">
        <v>6.7682509276712488E-2</v>
      </c>
      <c r="BR140" s="110"/>
      <c r="BS140" s="53">
        <v>6.6813831093698886E-2</v>
      </c>
      <c r="BT140" s="110"/>
      <c r="BU140" s="53">
        <v>6.6147872846023636E-2</v>
      </c>
    </row>
    <row r="141" spans="1:73" ht="30" customHeight="1">
      <c r="B141" s="107" t="s">
        <v>236</v>
      </c>
      <c r="T141" s="37"/>
      <c r="AH141" s="37"/>
      <c r="AU141" s="9"/>
      <c r="AV141" s="37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55"/>
      <c r="BK141" s="55"/>
      <c r="BL141" s="55"/>
      <c r="BM141" s="37"/>
      <c r="BO141" s="9"/>
      <c r="BQ141" s="9"/>
      <c r="BS141" s="9"/>
      <c r="BU141" s="9"/>
    </row>
    <row r="142" spans="1:73" ht="19.5" customHeight="1">
      <c r="A142" s="9"/>
      <c r="B142" s="9" t="s">
        <v>188</v>
      </c>
      <c r="E142" s="41" t="s">
        <v>88</v>
      </c>
      <c r="F142" s="41" t="s">
        <v>188</v>
      </c>
      <c r="G142" s="42">
        <v>1006273.04926901</v>
      </c>
      <c r="H142" s="42">
        <v>973920.02164058003</v>
      </c>
      <c r="I142" s="42">
        <v>1259887.9603578099</v>
      </c>
      <c r="J142" s="42">
        <v>1011986.6045690801</v>
      </c>
      <c r="K142" s="42">
        <v>985214.64464324003</v>
      </c>
      <c r="L142" s="42">
        <v>1236749.9283787601</v>
      </c>
      <c r="M142" s="42">
        <v>992414.35180777998</v>
      </c>
      <c r="N142" s="42">
        <v>981300.27660103003</v>
      </c>
      <c r="O142" s="42">
        <v>1188113.02970628</v>
      </c>
      <c r="P142" s="42">
        <v>938016.59136316995</v>
      </c>
      <c r="Q142" s="42">
        <v>890784.2316389</v>
      </c>
      <c r="R142" s="42">
        <v>1064518.5180277999</v>
      </c>
      <c r="S142" s="24">
        <v>12529179.208003437</v>
      </c>
      <c r="T142" s="37"/>
      <c r="U142" s="42">
        <v>819009.79035757994</v>
      </c>
      <c r="V142" s="42">
        <v>804956.50714488002</v>
      </c>
      <c r="W142" s="42">
        <v>958206.98439451004</v>
      </c>
      <c r="X142" s="42">
        <v>813325.56262661004</v>
      </c>
      <c r="Y142" s="42">
        <v>776490.64206321002</v>
      </c>
      <c r="Z142" s="42">
        <v>936804.63943523995</v>
      </c>
      <c r="AA142" s="42">
        <v>777526.15375401999</v>
      </c>
      <c r="AB142" s="42">
        <v>758774.07687736</v>
      </c>
      <c r="AC142" s="42">
        <v>948661.98511491006</v>
      </c>
      <c r="AD142" s="42">
        <v>761036.58808940998</v>
      </c>
      <c r="AE142" s="42">
        <v>773174.01282178005</v>
      </c>
      <c r="AF142" s="42">
        <v>956354.01109048002</v>
      </c>
      <c r="AG142" s="24">
        <v>10084320.953769991</v>
      </c>
      <c r="AH142" s="37"/>
      <c r="AI142" s="42">
        <v>748012.48795708001</v>
      </c>
      <c r="AJ142" s="42">
        <v>749354.77364476002</v>
      </c>
      <c r="AK142" s="42">
        <v>947633.37571464002</v>
      </c>
      <c r="AL142" s="42">
        <v>781536.88952285994</v>
      </c>
      <c r="AM142" s="42">
        <v>792255.19062101003</v>
      </c>
      <c r="AN142" s="42">
        <v>963645.48194189998</v>
      </c>
      <c r="AO142" s="42">
        <v>785558.04203145998</v>
      </c>
      <c r="AP142" s="42">
        <v>803583.3957469</v>
      </c>
      <c r="AQ142" s="42">
        <v>1002225.44290383</v>
      </c>
      <c r="AR142" s="42">
        <v>809039.92930657999</v>
      </c>
      <c r="AS142" s="42">
        <v>812883.0730489</v>
      </c>
      <c r="AT142" s="42">
        <v>998489.59540273994</v>
      </c>
      <c r="AU142" s="24">
        <v>10194217.67784266</v>
      </c>
      <c r="AV142" s="37"/>
      <c r="AW142" s="42">
        <v>837444.56005787198</v>
      </c>
      <c r="AX142" s="42">
        <v>837444.56005787302</v>
      </c>
      <c r="AY142" s="42">
        <v>1040792.13423561</v>
      </c>
      <c r="AZ142" s="42">
        <v>852984.87697729503</v>
      </c>
      <c r="BA142" s="42">
        <v>852984.87697729503</v>
      </c>
      <c r="BB142" s="42">
        <v>1060217.53038488</v>
      </c>
      <c r="BC142" s="42">
        <v>856304.27290278696</v>
      </c>
      <c r="BD142" s="42">
        <v>856304.27290278696</v>
      </c>
      <c r="BE142" s="42">
        <v>1066287.24793924</v>
      </c>
      <c r="BF142" s="42">
        <v>858877.25447973202</v>
      </c>
      <c r="BG142" s="42">
        <v>858877.25447973202</v>
      </c>
      <c r="BH142" s="42">
        <v>1067102.88410106</v>
      </c>
      <c r="BI142" s="24">
        <v>11045621.725496164</v>
      </c>
      <c r="BJ142" s="43">
        <v>-0.1951331538678695</v>
      </c>
      <c r="BK142" s="43">
        <v>1.0897781276148709E-2</v>
      </c>
      <c r="BL142" s="43">
        <v>8.351833113236809E-2</v>
      </c>
      <c r="BM142" s="37"/>
      <c r="BN142" s="20">
        <v>2.1678148545839323E-2</v>
      </c>
      <c r="BO142" s="24">
        <v>11285070.354042619</v>
      </c>
      <c r="BP142" s="20">
        <v>2.1708242943393991E-2</v>
      </c>
      <c r="BQ142" s="24">
        <v>11530049.40292147</v>
      </c>
      <c r="BR142" s="20">
        <v>2.1738825808052527E-2</v>
      </c>
      <c r="BS142" s="24">
        <v>11780699.13844982</v>
      </c>
      <c r="BT142" s="20">
        <v>2.3978285000546936E-2</v>
      </c>
      <c r="BU142" s="24">
        <v>12063180.099897267</v>
      </c>
    </row>
    <row r="143" spans="1:73" ht="12.75" customHeight="1">
      <c r="B143" s="109" t="s">
        <v>189</v>
      </c>
      <c r="E143" s="41" t="s">
        <v>88</v>
      </c>
      <c r="F143" s="41" t="s">
        <v>189</v>
      </c>
      <c r="G143" s="42">
        <v>2266.2749652000002</v>
      </c>
      <c r="H143" s="42">
        <v>2090.1984078</v>
      </c>
      <c r="I143" s="42">
        <v>2179.2663721200001</v>
      </c>
      <c r="J143" s="42">
        <v>1562.22238042</v>
      </c>
      <c r="K143" s="42">
        <v>2185.4273654399999</v>
      </c>
      <c r="L143" s="42">
        <v>1515.38943131</v>
      </c>
      <c r="M143" s="42">
        <v>2133.97339771</v>
      </c>
      <c r="N143" s="42">
        <v>1639.0462218099999</v>
      </c>
      <c r="O143" s="42">
        <v>1783.88025672</v>
      </c>
      <c r="P143" s="42">
        <v>1718.86355488</v>
      </c>
      <c r="Q143" s="42">
        <v>1187.2259388</v>
      </c>
      <c r="R143" s="42">
        <v>-2442.4640383000001</v>
      </c>
      <c r="S143" s="24">
        <v>17819.304253910002</v>
      </c>
      <c r="T143" s="37"/>
      <c r="U143" s="42">
        <v>1793.9022603999999</v>
      </c>
      <c r="V143" s="42">
        <v>1554.51749232</v>
      </c>
      <c r="W143" s="42">
        <v>1412.7536305599999</v>
      </c>
      <c r="X143" s="42">
        <v>1691.5516473600001</v>
      </c>
      <c r="Y143" s="42">
        <v>-1299.64957248</v>
      </c>
      <c r="Z143" s="42">
        <v>4816.60746036</v>
      </c>
      <c r="AA143" s="42">
        <v>1523.3867656100001</v>
      </c>
      <c r="AB143" s="42">
        <v>597.91374940000003</v>
      </c>
      <c r="AC143" s="42">
        <v>1914.4226074799999</v>
      </c>
      <c r="AD143" s="42">
        <v>1033.2070908000001</v>
      </c>
      <c r="AE143" s="42">
        <v>1373.1568431999999</v>
      </c>
      <c r="AF143" s="42">
        <v>-4834.3308373700002</v>
      </c>
      <c r="AG143" s="24">
        <v>11577.439137640004</v>
      </c>
      <c r="AH143" s="37"/>
      <c r="AI143" s="42">
        <v>552.88038100000006</v>
      </c>
      <c r="AJ143" s="42">
        <v>-564.815922</v>
      </c>
      <c r="AK143" s="42">
        <v>3937.1215932</v>
      </c>
      <c r="AL143" s="42">
        <v>944.28556131000005</v>
      </c>
      <c r="AM143" s="42">
        <v>895.17001558000004</v>
      </c>
      <c r="AN143" s="42">
        <v>816.35164730999998</v>
      </c>
      <c r="AO143" s="42">
        <v>855.21087035999994</v>
      </c>
      <c r="AP143" s="42">
        <v>685.55082176999997</v>
      </c>
      <c r="AQ143" s="42">
        <v>1318.8819326</v>
      </c>
      <c r="AR143" s="42">
        <v>378.77213885999998</v>
      </c>
      <c r="AS143" s="42">
        <v>852.52125724999996</v>
      </c>
      <c r="AT143" s="42">
        <v>999.83171707999998</v>
      </c>
      <c r="AU143" s="24">
        <v>11671.76201432</v>
      </c>
      <c r="AV143" s="37"/>
      <c r="AW143" s="42">
        <v>3894.8441305296301</v>
      </c>
      <c r="AX143" s="42">
        <v>3894.8441305296301</v>
      </c>
      <c r="AY143" s="42">
        <v>3894.8441305296301</v>
      </c>
      <c r="AZ143" s="42">
        <v>3894.8441305296301</v>
      </c>
      <c r="BA143" s="42">
        <v>3894.8441305296301</v>
      </c>
      <c r="BB143" s="42">
        <v>3894.8441305296301</v>
      </c>
      <c r="BC143" s="42">
        <v>3894.8441305296301</v>
      </c>
      <c r="BD143" s="42">
        <v>3894.8441305296301</v>
      </c>
      <c r="BE143" s="42">
        <v>3894.8441305296301</v>
      </c>
      <c r="BF143" s="42">
        <v>4163.4404102314802</v>
      </c>
      <c r="BG143" s="42">
        <v>4163.4404102314802</v>
      </c>
      <c r="BH143" s="42">
        <v>4163.4404102314802</v>
      </c>
      <c r="BI143" s="24">
        <v>47543.918405461111</v>
      </c>
      <c r="BJ143" s="43">
        <v>-0.35028669062095269</v>
      </c>
      <c r="BK143" s="43">
        <v>8.1471278370480651E-3</v>
      </c>
      <c r="BL143" s="43">
        <v>3.0734139667284013</v>
      </c>
      <c r="BM143" s="37"/>
      <c r="BN143" s="20">
        <v>4.0000000000000098E-2</v>
      </c>
      <c r="BO143" s="24">
        <v>49445.67514167956</v>
      </c>
      <c r="BP143" s="20">
        <v>4.0000000000000008E-2</v>
      </c>
      <c r="BQ143" s="24">
        <v>51423.502147346742</v>
      </c>
      <c r="BR143" s="20">
        <v>3.9999999999999966E-2</v>
      </c>
      <c r="BS143" s="24">
        <v>53480.44223324061</v>
      </c>
      <c r="BT143" s="20">
        <v>4.0000000000000056E-2</v>
      </c>
      <c r="BU143" s="24">
        <v>55619.659922570238</v>
      </c>
    </row>
    <row r="144" spans="1:73" ht="12.75" customHeight="1">
      <c r="B144" s="109" t="s">
        <v>190</v>
      </c>
      <c r="E144" s="41" t="s">
        <v>88</v>
      </c>
      <c r="F144" s="41" t="s">
        <v>190</v>
      </c>
      <c r="G144" s="42">
        <v>274758.16349057999</v>
      </c>
      <c r="H144" s="42">
        <v>225435.93754011</v>
      </c>
      <c r="I144" s="42">
        <v>276532.21686066</v>
      </c>
      <c r="J144" s="42">
        <v>113000.87588398</v>
      </c>
      <c r="K144" s="42">
        <v>212499.04859431999</v>
      </c>
      <c r="L144" s="42">
        <v>229529.39038026999</v>
      </c>
      <c r="M144" s="42">
        <v>283459.48738907999</v>
      </c>
      <c r="N144" s="42">
        <v>192796.56747375001</v>
      </c>
      <c r="O144" s="42">
        <v>244923.37471919999</v>
      </c>
      <c r="P144" s="42">
        <v>206097.25520078</v>
      </c>
      <c r="Q144" s="42">
        <v>187036.65871943001</v>
      </c>
      <c r="R144" s="42">
        <v>-254930.24160754</v>
      </c>
      <c r="S144" s="24">
        <v>2191138.7346446207</v>
      </c>
      <c r="T144" s="37"/>
      <c r="U144" s="42">
        <v>146417.77086781</v>
      </c>
      <c r="V144" s="42">
        <v>146806.0557043</v>
      </c>
      <c r="W144" s="42">
        <v>414871.21534077002</v>
      </c>
      <c r="X144" s="42">
        <v>172433.81995964001</v>
      </c>
      <c r="Y144" s="42">
        <v>30721.585465159998</v>
      </c>
      <c r="Z144" s="42">
        <v>-104090.63216921</v>
      </c>
      <c r="AA144" s="42">
        <v>121674.46538583</v>
      </c>
      <c r="AB144" s="42">
        <v>150223.48171210001</v>
      </c>
      <c r="AC144" s="42">
        <v>68713.760413490003</v>
      </c>
      <c r="AD144" s="42">
        <v>112788.09669182</v>
      </c>
      <c r="AE144" s="42">
        <v>146907.16088447001</v>
      </c>
      <c r="AF144" s="42">
        <v>457831.83168489998</v>
      </c>
      <c r="AG144" s="24">
        <v>1865298.6119410801</v>
      </c>
      <c r="AH144" s="37"/>
      <c r="AI144" s="42">
        <v>59248.720339730004</v>
      </c>
      <c r="AJ144" s="42">
        <v>256160.87242311999</v>
      </c>
      <c r="AK144" s="42">
        <v>32333.569562420002</v>
      </c>
      <c r="AL144" s="42">
        <v>133962.10841039999</v>
      </c>
      <c r="AM144" s="42">
        <v>25424.366280450002</v>
      </c>
      <c r="AN144" s="42">
        <v>-93232.288314089994</v>
      </c>
      <c r="AO144" s="42">
        <v>171959.41574751999</v>
      </c>
      <c r="AP144" s="42">
        <v>162011.52846457</v>
      </c>
      <c r="AQ144" s="42">
        <v>-144115.18134094999</v>
      </c>
      <c r="AR144" s="42">
        <v>59926.856990580003</v>
      </c>
      <c r="AS144" s="42">
        <v>364543.49546156003</v>
      </c>
      <c r="AT144" s="42">
        <v>202865.83620759999</v>
      </c>
      <c r="AU144" s="24">
        <v>1231089.3002329101</v>
      </c>
      <c r="AV144" s="37"/>
      <c r="AW144" s="42">
        <v>37556.325583189297</v>
      </c>
      <c r="AX144" s="42">
        <v>37556.325583189297</v>
      </c>
      <c r="AY144" s="42">
        <v>45808.846247940201</v>
      </c>
      <c r="AZ144" s="42">
        <v>37329.646563106697</v>
      </c>
      <c r="BA144" s="42">
        <v>37329.646563106697</v>
      </c>
      <c r="BB144" s="42">
        <v>45524.747472836898</v>
      </c>
      <c r="BC144" s="42">
        <v>292487.46518442198</v>
      </c>
      <c r="BD144" s="42">
        <v>292487.46518442198</v>
      </c>
      <c r="BE144" s="42">
        <v>364047.112453843</v>
      </c>
      <c r="BF144" s="42">
        <v>295129.43078310299</v>
      </c>
      <c r="BG144" s="42">
        <v>295129.43078310299</v>
      </c>
      <c r="BH144" s="42">
        <v>366761.83027419302</v>
      </c>
      <c r="BI144" s="24">
        <v>2147148.2726764549</v>
      </c>
      <c r="BJ144" s="43">
        <v>-0.14870812037211711</v>
      </c>
      <c r="BK144" s="43">
        <v>-0.34000417286977697</v>
      </c>
      <c r="BL144" s="43">
        <v>0.74410440596814165</v>
      </c>
      <c r="BM144" s="37"/>
      <c r="BN144" s="20">
        <v>2.2705664762855449E-2</v>
      </c>
      <c r="BO144" s="24">
        <v>2195900.7015519906</v>
      </c>
      <c r="BP144" s="20">
        <v>2.2751418565793453E-2</v>
      </c>
      <c r="BQ144" s="24">
        <v>2245860.5575419194</v>
      </c>
      <c r="BR144" s="20">
        <v>2.2797820913744309E-2</v>
      </c>
      <c r="BS144" s="24">
        <v>2297061.284330002</v>
      </c>
      <c r="BT144" s="20">
        <v>2.5214726505746767E-2</v>
      </c>
      <c r="BU144" s="24">
        <v>2354981.0563813224</v>
      </c>
    </row>
    <row r="145" spans="1:73" ht="12.75" customHeight="1">
      <c r="B145" s="109" t="s">
        <v>191</v>
      </c>
      <c r="E145" s="41" t="s">
        <v>88</v>
      </c>
      <c r="F145" s="41" t="s">
        <v>192</v>
      </c>
      <c r="G145" s="42">
        <v>22725.132392560001</v>
      </c>
      <c r="H145" s="42">
        <v>19242.429174919998</v>
      </c>
      <c r="I145" s="42">
        <v>33366.895727479998</v>
      </c>
      <c r="J145" s="42">
        <v>22817.641672670001</v>
      </c>
      <c r="K145" s="42">
        <v>28110.9753107</v>
      </c>
      <c r="L145" s="42">
        <v>28668.91853074</v>
      </c>
      <c r="M145" s="42">
        <v>23075.641348000001</v>
      </c>
      <c r="N145" s="42">
        <v>24020.179731979999</v>
      </c>
      <c r="O145" s="42">
        <v>25506.90083508</v>
      </c>
      <c r="P145" s="42">
        <v>23429.545412629999</v>
      </c>
      <c r="Q145" s="42">
        <v>25736.952475170001</v>
      </c>
      <c r="R145" s="42">
        <v>24874.371270290001</v>
      </c>
      <c r="S145" s="24">
        <v>301575.58388221997</v>
      </c>
      <c r="T145" s="37"/>
      <c r="U145" s="42">
        <v>27264.079764360002</v>
      </c>
      <c r="V145" s="42">
        <v>22340.012082379999</v>
      </c>
      <c r="W145" s="42">
        <v>17984.818936330001</v>
      </c>
      <c r="X145" s="42">
        <v>21545.63493719</v>
      </c>
      <c r="Y145" s="42">
        <v>17843.350266720001</v>
      </c>
      <c r="Z145" s="42">
        <v>19983.020562220001</v>
      </c>
      <c r="AA145" s="42">
        <v>16655.438563520001</v>
      </c>
      <c r="AB145" s="42">
        <v>15776.71757694</v>
      </c>
      <c r="AC145" s="42">
        <v>19246.005172149999</v>
      </c>
      <c r="AD145" s="42">
        <v>16223.6846585</v>
      </c>
      <c r="AE145" s="42">
        <v>16102.47098978</v>
      </c>
      <c r="AF145" s="42">
        <v>17466.24014052</v>
      </c>
      <c r="AG145" s="24">
        <v>228431.47365060999</v>
      </c>
      <c r="AH145" s="37"/>
      <c r="AI145" s="42">
        <v>16017.349197560001</v>
      </c>
      <c r="AJ145" s="42">
        <v>17472.26538189</v>
      </c>
      <c r="AK145" s="42">
        <v>18754.702383349999</v>
      </c>
      <c r="AL145" s="42">
        <v>17736.430721109999</v>
      </c>
      <c r="AM145" s="42">
        <v>18518.808506310001</v>
      </c>
      <c r="AN145" s="42">
        <v>18803.55004668</v>
      </c>
      <c r="AO145" s="42">
        <v>17839.12578798</v>
      </c>
      <c r="AP145" s="42">
        <v>16586.309047480001</v>
      </c>
      <c r="AQ145" s="42">
        <v>19089.397074010001</v>
      </c>
      <c r="AR145" s="42">
        <v>18958.297572219999</v>
      </c>
      <c r="AS145" s="42">
        <v>17463.617535630001</v>
      </c>
      <c r="AT145" s="42">
        <v>22254.470980639999</v>
      </c>
      <c r="AU145" s="24">
        <v>219494.32423486002</v>
      </c>
      <c r="AV145" s="37"/>
      <c r="AW145" s="42">
        <v>17227.307269104302</v>
      </c>
      <c r="AX145" s="42">
        <v>17227.307269104302</v>
      </c>
      <c r="AY145" s="42">
        <v>20146.274183973201</v>
      </c>
      <c r="AZ145" s="42">
        <v>17320.0639356428</v>
      </c>
      <c r="BA145" s="42">
        <v>17320.0639356428</v>
      </c>
      <c r="BB145" s="42">
        <v>19810.814183896298</v>
      </c>
      <c r="BC145" s="42">
        <v>17345.263166488901</v>
      </c>
      <c r="BD145" s="42">
        <v>17345.263166488901</v>
      </c>
      <c r="BE145" s="42">
        <v>20264.999235203999</v>
      </c>
      <c r="BF145" s="42">
        <v>17406.801628027399</v>
      </c>
      <c r="BG145" s="42">
        <v>17406.801628027399</v>
      </c>
      <c r="BH145" s="42">
        <v>20341.922312127099</v>
      </c>
      <c r="BI145" s="24">
        <v>219162.88191372741</v>
      </c>
      <c r="BJ145" s="43">
        <v>-0.2425398942779676</v>
      </c>
      <c r="BK145" s="43">
        <v>-3.9123984418274596E-2</v>
      </c>
      <c r="BL145" s="43">
        <v>-1.5100268414137291E-3</v>
      </c>
      <c r="BM145" s="37"/>
      <c r="BN145" s="20">
        <v>1.4703028872358047E-2</v>
      </c>
      <c r="BO145" s="24">
        <v>222385.24009425414</v>
      </c>
      <c r="BP145" s="20">
        <v>1.4724482539626349E-2</v>
      </c>
      <c r="BQ145" s="24">
        <v>225659.7476790926</v>
      </c>
      <c r="BR145" s="20">
        <v>1.4745946950649159E-2</v>
      </c>
      <c r="BS145" s="24">
        <v>228987.31434726538</v>
      </c>
      <c r="BT145" s="20">
        <v>1.4767421268232503E-2</v>
      </c>
      <c r="BU145" s="24">
        <v>232368.86648331262</v>
      </c>
    </row>
    <row r="146" spans="1:73" ht="12.75" customHeight="1">
      <c r="B146" s="109" t="s">
        <v>193</v>
      </c>
      <c r="E146" s="41" t="s">
        <v>88</v>
      </c>
      <c r="F146" s="41" t="s">
        <v>194</v>
      </c>
      <c r="G146" s="42">
        <v>152485.25958725001</v>
      </c>
      <c r="H146" s="42">
        <v>156856.88078683001</v>
      </c>
      <c r="I146" s="42">
        <v>188454.92276928001</v>
      </c>
      <c r="J146" s="42">
        <v>145597.95499706001</v>
      </c>
      <c r="K146" s="42">
        <v>146384.99297980999</v>
      </c>
      <c r="L146" s="42">
        <v>155631.52512834</v>
      </c>
      <c r="M146" s="42">
        <v>152659.08047315001</v>
      </c>
      <c r="N146" s="42">
        <v>139801.67990225999</v>
      </c>
      <c r="O146" s="42">
        <v>150629.32752326</v>
      </c>
      <c r="P146" s="42">
        <v>129217.64647793</v>
      </c>
      <c r="Q146" s="42">
        <v>120266.69729408</v>
      </c>
      <c r="R146" s="42">
        <v>136564.76029017</v>
      </c>
      <c r="S146" s="24">
        <v>1774550.7282094199</v>
      </c>
      <c r="T146" s="37"/>
      <c r="U146" s="42">
        <v>136715.00979730999</v>
      </c>
      <c r="V146" s="42">
        <v>133325.96858680999</v>
      </c>
      <c r="W146" s="42">
        <v>134639.28362017</v>
      </c>
      <c r="X146" s="42">
        <v>123690.92251412</v>
      </c>
      <c r="Y146" s="42">
        <v>99876.687493329999</v>
      </c>
      <c r="Z146" s="42">
        <v>121719.54472345</v>
      </c>
      <c r="AA146" s="42">
        <v>113936.95306858</v>
      </c>
      <c r="AB146" s="42">
        <v>108956.49958862</v>
      </c>
      <c r="AC146" s="42">
        <v>117351.46551831</v>
      </c>
      <c r="AD146" s="42">
        <v>102871.30425087</v>
      </c>
      <c r="AE146" s="42">
        <v>105618.31243253</v>
      </c>
      <c r="AF146" s="42">
        <v>144009.83406803</v>
      </c>
      <c r="AG146" s="24">
        <v>1442711.78566213</v>
      </c>
      <c r="AH146" s="37"/>
      <c r="AI146" s="42">
        <v>110128.0703353</v>
      </c>
      <c r="AJ146" s="42">
        <v>113834.07855793</v>
      </c>
      <c r="AK146" s="42">
        <v>119820.78364423</v>
      </c>
      <c r="AL146" s="42">
        <v>133807.76746527999</v>
      </c>
      <c r="AM146" s="42">
        <v>110848.49147673001</v>
      </c>
      <c r="AN146" s="42">
        <v>125255.2546383</v>
      </c>
      <c r="AO146" s="42">
        <v>117397.0679862</v>
      </c>
      <c r="AP146" s="42">
        <v>112121.04972657999</v>
      </c>
      <c r="AQ146" s="42">
        <v>97002.060489320007</v>
      </c>
      <c r="AR146" s="42">
        <v>110815.32833608999</v>
      </c>
      <c r="AS146" s="42">
        <v>106781.26629065</v>
      </c>
      <c r="AT146" s="42">
        <v>102802.00768</v>
      </c>
      <c r="AU146" s="24">
        <v>1360613.2266266102</v>
      </c>
      <c r="AV146" s="37"/>
      <c r="AW146" s="42">
        <v>126620.13522149601</v>
      </c>
      <c r="AX146" s="42">
        <v>125974.717768804</v>
      </c>
      <c r="AY146" s="42">
        <v>150771.654111546</v>
      </c>
      <c r="AZ146" s="42">
        <v>122153.392919373</v>
      </c>
      <c r="BA146" s="42">
        <v>118637.276047312</v>
      </c>
      <c r="BB146" s="42">
        <v>141168.64743261601</v>
      </c>
      <c r="BC146" s="42">
        <v>114237.886479054</v>
      </c>
      <c r="BD146" s="42">
        <v>112866.789885726</v>
      </c>
      <c r="BE146" s="42">
        <v>136374.006345531</v>
      </c>
      <c r="BF146" s="42">
        <v>111529.447765884</v>
      </c>
      <c r="BG146" s="42">
        <v>110064.241587754</v>
      </c>
      <c r="BH146" s="42">
        <v>130420.364682247</v>
      </c>
      <c r="BI146" s="24">
        <v>1500818.5602473428</v>
      </c>
      <c r="BJ146" s="43">
        <v>-0.18699884836886366</v>
      </c>
      <c r="BK146" s="43">
        <v>-5.690572424196344E-2</v>
      </c>
      <c r="BL146" s="43">
        <v>0.10304569357182125</v>
      </c>
      <c r="BM146" s="37"/>
      <c r="BN146" s="20">
        <v>2.1788458567183675E-2</v>
      </c>
      <c r="BO146" s="24">
        <v>1533519.0832641523</v>
      </c>
      <c r="BP146" s="20">
        <v>2.1802831406787491E-2</v>
      </c>
      <c r="BQ146" s="24">
        <v>1566954.1412956519</v>
      </c>
      <c r="BR146" s="20">
        <v>2.1817294190147139E-2</v>
      </c>
      <c r="BS146" s="24">
        <v>1601140.8407787685</v>
      </c>
      <c r="BT146" s="20">
        <v>2.1831847069426317E-2</v>
      </c>
      <c r="BU146" s="24">
        <v>1636096.7027512633</v>
      </c>
    </row>
    <row r="147" spans="1:73" ht="12.75" customHeight="1">
      <c r="B147" s="109" t="s">
        <v>195</v>
      </c>
      <c r="E147" s="41" t="s">
        <v>88</v>
      </c>
      <c r="F147" s="41" t="s">
        <v>195</v>
      </c>
      <c r="G147" s="42">
        <v>193726.95237258999</v>
      </c>
      <c r="H147" s="42">
        <v>137049.09098291001</v>
      </c>
      <c r="I147" s="42">
        <v>180424.34288829999</v>
      </c>
      <c r="J147" s="42">
        <v>75289.407584839995</v>
      </c>
      <c r="K147" s="42">
        <v>86561.777779750002</v>
      </c>
      <c r="L147" s="42">
        <v>90708.756413199997</v>
      </c>
      <c r="M147" s="42">
        <v>69677.974754769995</v>
      </c>
      <c r="N147" s="42">
        <v>79102.597768770007</v>
      </c>
      <c r="O147" s="42">
        <v>86542.289129280005</v>
      </c>
      <c r="P147" s="42">
        <v>116480.69634773</v>
      </c>
      <c r="Q147" s="42">
        <v>71900.384766300005</v>
      </c>
      <c r="R147" s="42">
        <v>-143485.35172969999</v>
      </c>
      <c r="S147" s="24">
        <v>1043978.91905874</v>
      </c>
      <c r="T147" s="37"/>
      <c r="U147" s="42">
        <v>136920.77619000999</v>
      </c>
      <c r="V147" s="42">
        <v>110430.96024338</v>
      </c>
      <c r="W147" s="42">
        <v>112673.33858287999</v>
      </c>
      <c r="X147" s="42">
        <v>79605.291754489997</v>
      </c>
      <c r="Y147" s="42">
        <v>91065.681937240006</v>
      </c>
      <c r="Z147" s="42">
        <v>63355.953789159998</v>
      </c>
      <c r="AA147" s="42">
        <v>32275.486682850002</v>
      </c>
      <c r="AB147" s="42">
        <v>44600.039719580003</v>
      </c>
      <c r="AC147" s="42">
        <v>71708.647071350002</v>
      </c>
      <c r="AD147" s="42">
        <v>74461.596623329999</v>
      </c>
      <c r="AE147" s="42">
        <v>39928.548013400003</v>
      </c>
      <c r="AF147" s="42">
        <v>-66740.881286300006</v>
      </c>
      <c r="AG147" s="24">
        <v>790285.4393213701</v>
      </c>
      <c r="AH147" s="37"/>
      <c r="AI147" s="42">
        <v>135336.32164131</v>
      </c>
      <c r="AJ147" s="42">
        <v>105051.25304371001</v>
      </c>
      <c r="AK147" s="42">
        <v>117769.66580702001</v>
      </c>
      <c r="AL147" s="42">
        <v>91761.237509490005</v>
      </c>
      <c r="AM147" s="42">
        <v>102645.05623430001</v>
      </c>
      <c r="AN147" s="42">
        <v>111882.44886759001</v>
      </c>
      <c r="AO147" s="42">
        <v>33970.765706910002</v>
      </c>
      <c r="AP147" s="42">
        <v>30260.204418509999</v>
      </c>
      <c r="AQ147" s="42">
        <v>55188.693043059997</v>
      </c>
      <c r="AR147" s="42">
        <v>127684.76232871</v>
      </c>
      <c r="AS147" s="42">
        <v>91267.206178199995</v>
      </c>
      <c r="AT147" s="42">
        <v>-78941.614829230006</v>
      </c>
      <c r="AU147" s="24">
        <v>923875.99994958017</v>
      </c>
      <c r="AV147" s="37"/>
      <c r="AW147" s="42">
        <v>134639.97485519201</v>
      </c>
      <c r="AX147" s="42">
        <v>101495.609855192</v>
      </c>
      <c r="AY147" s="42">
        <v>103650.335573965</v>
      </c>
      <c r="AZ147" s="42">
        <v>83850.260365562295</v>
      </c>
      <c r="BA147" s="42">
        <v>94927.120365562296</v>
      </c>
      <c r="BB147" s="42">
        <v>121844.764961928</v>
      </c>
      <c r="BC147" s="42">
        <v>30670.1242213316</v>
      </c>
      <c r="BD147" s="42">
        <v>42132.739221331598</v>
      </c>
      <c r="BE147" s="42">
        <v>85254.212120695505</v>
      </c>
      <c r="BF147" s="42">
        <v>79649.449090357506</v>
      </c>
      <c r="BG147" s="42">
        <v>49649.449090357499</v>
      </c>
      <c r="BH147" s="42">
        <v>-46502.638327339497</v>
      </c>
      <c r="BI147" s="24">
        <v>881261.40139413567</v>
      </c>
      <c r="BJ147" s="43">
        <v>-0.2430063242714729</v>
      </c>
      <c r="BK147" s="43">
        <v>0.16904089836569214</v>
      </c>
      <c r="BL147" s="43">
        <v>-4.6125885462735439E-2</v>
      </c>
      <c r="BM147" s="37"/>
      <c r="BN147" s="20">
        <v>1.4001519138955474E-2</v>
      </c>
      <c r="BO147" s="24">
        <v>893600.39977217838</v>
      </c>
      <c r="BP147" s="20">
        <v>1.4015800509242983E-2</v>
      </c>
      <c r="BQ147" s="24">
        <v>906124.92471036501</v>
      </c>
      <c r="BR147" s="20">
        <v>1.403010035603733E-2</v>
      </c>
      <c r="BS147" s="24">
        <v>918837.9483391582</v>
      </c>
      <c r="BT147" s="20">
        <v>1.4044418435038163E-2</v>
      </c>
      <c r="BU147" s="24">
        <v>931742.49295962532</v>
      </c>
    </row>
    <row r="148" spans="1:73" ht="12.75" customHeight="1">
      <c r="B148" s="109" t="s">
        <v>196</v>
      </c>
      <c r="E148" s="41" t="s">
        <v>88</v>
      </c>
      <c r="F148" s="41" t="s">
        <v>197</v>
      </c>
      <c r="G148" s="42">
        <v>62099.032194209998</v>
      </c>
      <c r="H148" s="42">
        <v>68943.463660280002</v>
      </c>
      <c r="I148" s="42">
        <v>110532.59962954999</v>
      </c>
      <c r="J148" s="42">
        <v>82790.59090933</v>
      </c>
      <c r="K148" s="42">
        <v>78470.401900929995</v>
      </c>
      <c r="L148" s="42">
        <v>90361.158590249994</v>
      </c>
      <c r="M148" s="42">
        <v>113094.36905287</v>
      </c>
      <c r="N148" s="42">
        <v>56868.129602809997</v>
      </c>
      <c r="O148" s="42">
        <v>78945.36097496</v>
      </c>
      <c r="P148" s="42">
        <v>92154.191324359999</v>
      </c>
      <c r="Q148" s="42">
        <v>79260.317091660007</v>
      </c>
      <c r="R148" s="42">
        <v>103938.98252732</v>
      </c>
      <c r="S148" s="24">
        <v>1017458.59745853</v>
      </c>
      <c r="T148" s="37"/>
      <c r="U148" s="42">
        <v>77378.114052880002</v>
      </c>
      <c r="V148" s="42">
        <v>97828.537608319995</v>
      </c>
      <c r="W148" s="42">
        <v>106194.46802710999</v>
      </c>
      <c r="X148" s="42">
        <v>76681.295221659995</v>
      </c>
      <c r="Y148" s="42">
        <v>72501.736854229996</v>
      </c>
      <c r="Z148" s="42">
        <v>105737.73264869</v>
      </c>
      <c r="AA148" s="42">
        <v>74742.496103559999</v>
      </c>
      <c r="AB148" s="42">
        <v>65041.900580560003</v>
      </c>
      <c r="AC148" s="42">
        <v>79135.309153039998</v>
      </c>
      <c r="AD148" s="42">
        <v>77832.62879355</v>
      </c>
      <c r="AE148" s="42">
        <v>67404.146672219998</v>
      </c>
      <c r="AF148" s="42">
        <v>72644.780341589998</v>
      </c>
      <c r="AG148" s="24">
        <v>973123.14605740993</v>
      </c>
      <c r="AH148" s="37"/>
      <c r="AI148" s="42">
        <v>60288.441978349998</v>
      </c>
      <c r="AJ148" s="42">
        <v>70341.883467940002</v>
      </c>
      <c r="AK148" s="42">
        <v>93266.076894869999</v>
      </c>
      <c r="AL148" s="42">
        <v>80901.820060800004</v>
      </c>
      <c r="AM148" s="42">
        <v>67290.364974990007</v>
      </c>
      <c r="AN148" s="42">
        <v>93552.679317379996</v>
      </c>
      <c r="AO148" s="42">
        <v>69958.686504519996</v>
      </c>
      <c r="AP148" s="42">
        <v>78272.688950480006</v>
      </c>
      <c r="AQ148" s="42">
        <v>103415.9791327</v>
      </c>
      <c r="AR148" s="42">
        <v>98843.119566499998</v>
      </c>
      <c r="AS148" s="42">
        <v>90887.089158310002</v>
      </c>
      <c r="AT148" s="42">
        <v>105048.51155215999</v>
      </c>
      <c r="AU148" s="24">
        <v>1012067.341559</v>
      </c>
      <c r="AV148" s="37"/>
      <c r="AW148" s="42">
        <v>60532.780910344401</v>
      </c>
      <c r="AX148" s="42">
        <v>60532.780910344401</v>
      </c>
      <c r="AY148" s="42">
        <v>73003.936979311096</v>
      </c>
      <c r="AZ148" s="42">
        <v>60532.780910344401</v>
      </c>
      <c r="BA148" s="42">
        <v>60532.780910344401</v>
      </c>
      <c r="BB148" s="42">
        <v>73003.936979311096</v>
      </c>
      <c r="BC148" s="42">
        <v>60532.780910344401</v>
      </c>
      <c r="BD148" s="42">
        <v>60532.780910344401</v>
      </c>
      <c r="BE148" s="42">
        <v>73003.936979311096</v>
      </c>
      <c r="BF148" s="42">
        <v>60532.780910344401</v>
      </c>
      <c r="BG148" s="42">
        <v>60532.780910344401</v>
      </c>
      <c r="BH148" s="42">
        <v>73003.936979311096</v>
      </c>
      <c r="BI148" s="24">
        <v>776277.99519999954</v>
      </c>
      <c r="BJ148" s="43">
        <v>-4.3574698284395884E-2</v>
      </c>
      <c r="BK148" s="43">
        <v>4.0019801871296251E-2</v>
      </c>
      <c r="BL148" s="43">
        <v>-0.23297792219615332</v>
      </c>
      <c r="BM148" s="37"/>
      <c r="BN148" s="20">
        <v>1.3341947044797579E-2</v>
      </c>
      <c r="BO148" s="24">
        <v>786635.05510399956</v>
      </c>
      <c r="BP148" s="20">
        <v>1.3356452314079607E-2</v>
      </c>
      <c r="BQ148" s="24">
        <v>797141.70870607952</v>
      </c>
      <c r="BR148" s="20">
        <v>1.3370992441133944E-2</v>
      </c>
      <c r="BS148" s="24">
        <v>807800.2844677011</v>
      </c>
      <c r="BT148" s="20">
        <v>1.3385567208349741E-2</v>
      </c>
      <c r="BU148" s="24">
        <v>818613.14946636755</v>
      </c>
    </row>
    <row r="149" spans="1:73" ht="12.75" customHeight="1">
      <c r="B149" s="9" t="s">
        <v>198</v>
      </c>
      <c r="E149" s="41" t="s">
        <v>88</v>
      </c>
      <c r="F149" s="41" t="s">
        <v>199</v>
      </c>
      <c r="G149" s="42">
        <v>5200</v>
      </c>
      <c r="H149" s="42">
        <v>410</v>
      </c>
      <c r="I149" s="42">
        <v>7854.5733933399997</v>
      </c>
      <c r="J149" s="42">
        <v>1750</v>
      </c>
      <c r="K149" s="42">
        <v>21446.762881580002</v>
      </c>
      <c r="L149" s="42">
        <v>-2468.30728</v>
      </c>
      <c r="M149" s="42">
        <v>1775</v>
      </c>
      <c r="N149" s="42">
        <v>10674.632</v>
      </c>
      <c r="O149" s="42">
        <v>-10360.899600000001</v>
      </c>
      <c r="P149" s="42"/>
      <c r="Q149" s="42">
        <v>315</v>
      </c>
      <c r="R149" s="42">
        <v>1470</v>
      </c>
      <c r="S149" s="24">
        <v>38066.761394920002</v>
      </c>
      <c r="T149" s="37"/>
      <c r="U149" s="42">
        <v>5817.96</v>
      </c>
      <c r="V149" s="42">
        <v>23253.70225785</v>
      </c>
      <c r="W149" s="42">
        <v>12453.283931</v>
      </c>
      <c r="X149" s="42">
        <v>12886.669</v>
      </c>
      <c r="Y149" s="42">
        <v>5673.2715864000002</v>
      </c>
      <c r="Z149" s="42">
        <v>-11375.89321165</v>
      </c>
      <c r="AA149" s="42">
        <v>3463.5366608999998</v>
      </c>
      <c r="AB149" s="42">
        <v>6544.0345600000001</v>
      </c>
      <c r="AC149" s="42">
        <v>8135.2476508</v>
      </c>
      <c r="AD149" s="42"/>
      <c r="AE149" s="42"/>
      <c r="AF149" s="42">
        <v>25225.250319999999</v>
      </c>
      <c r="AG149" s="24">
        <v>92077.062755299994</v>
      </c>
      <c r="AH149" s="37"/>
      <c r="AI149" s="42">
        <v>-38.017315000000103</v>
      </c>
      <c r="AJ149" s="42">
        <v>37.728372</v>
      </c>
      <c r="AK149" s="42">
        <v>131.41999999999999</v>
      </c>
      <c r="AL149" s="42">
        <v>9064.3327840000002</v>
      </c>
      <c r="AM149" s="42">
        <v>295</v>
      </c>
      <c r="AN149" s="42">
        <v>0</v>
      </c>
      <c r="AO149" s="42">
        <v>15631.71</v>
      </c>
      <c r="AP149" s="42">
        <v>22785</v>
      </c>
      <c r="AQ149" s="42">
        <v>0</v>
      </c>
      <c r="AR149" s="42">
        <v>37836.314030000001</v>
      </c>
      <c r="AS149" s="42">
        <v>20933.499111360001</v>
      </c>
      <c r="AT149" s="42">
        <v>0</v>
      </c>
      <c r="AU149" s="24">
        <v>106676.98698235999</v>
      </c>
      <c r="AV149" s="37"/>
      <c r="AW149" s="42">
        <v>1763.0769230769199</v>
      </c>
      <c r="AX149" s="42">
        <v>1763.0769230769199</v>
      </c>
      <c r="AY149" s="42">
        <v>2203.8461538461502</v>
      </c>
      <c r="AZ149" s="42">
        <v>738.461538461538</v>
      </c>
      <c r="BA149" s="42">
        <v>738.461538461538</v>
      </c>
      <c r="BB149" s="42">
        <v>923.07692307692298</v>
      </c>
      <c r="BC149" s="42">
        <v>738.461538461538</v>
      </c>
      <c r="BD149" s="42">
        <v>738.461538461538</v>
      </c>
      <c r="BE149" s="42">
        <v>923.07692307692298</v>
      </c>
      <c r="BF149" s="42">
        <v>738.461538461538</v>
      </c>
      <c r="BG149" s="42">
        <v>738.461538461538</v>
      </c>
      <c r="BH149" s="42">
        <v>923.07692307692298</v>
      </c>
      <c r="BI149" s="24">
        <v>12929.999999999985</v>
      </c>
      <c r="BJ149" s="43">
        <v>1.4188310058755786</v>
      </c>
      <c r="BK149" s="43">
        <v>0.15856201088712091</v>
      </c>
      <c r="BL149" s="43">
        <v>-0.87879297713818938</v>
      </c>
      <c r="BM149" s="37"/>
      <c r="BN149" s="20">
        <v>1.371229698375866E-2</v>
      </c>
      <c r="BO149" s="24">
        <v>13107.299999999985</v>
      </c>
      <c r="BP149" s="20">
        <v>1.3717012657068952E-2</v>
      </c>
      <c r="BQ149" s="24">
        <v>13287.092999999984</v>
      </c>
      <c r="BR149" s="20">
        <v>1.372171700762536E-2</v>
      </c>
      <c r="BS149" s="24">
        <v>13469.414729999984</v>
      </c>
      <c r="BT149" s="20">
        <v>1.372641001900453E-2</v>
      </c>
      <c r="BU149" s="24">
        <v>13654.301439299983</v>
      </c>
    </row>
    <row r="150" spans="1:73" ht="19.5" customHeight="1">
      <c r="B150" s="45" t="s">
        <v>200</v>
      </c>
      <c r="E150" s="48"/>
      <c r="F150" s="48"/>
      <c r="G150" s="48">
        <v>1719533.8642713998</v>
      </c>
      <c r="H150" s="48">
        <v>1583948.0221934302</v>
      </c>
      <c r="I150" s="48">
        <v>2059232.7779985399</v>
      </c>
      <c r="J150" s="48">
        <v>1454795.2979973799</v>
      </c>
      <c r="K150" s="48">
        <v>1560874.0314557701</v>
      </c>
      <c r="L150" s="48">
        <v>1830696.7595728701</v>
      </c>
      <c r="M150" s="48">
        <v>1638289.8782233601</v>
      </c>
      <c r="N150" s="48">
        <v>1486203.1093024099</v>
      </c>
      <c r="O150" s="48">
        <v>1766083.26354478</v>
      </c>
      <c r="P150" s="48">
        <v>1507114.78968148</v>
      </c>
      <c r="Q150" s="48">
        <v>1376487.4679243399</v>
      </c>
      <c r="R150" s="48">
        <v>930508.57474003977</v>
      </c>
      <c r="S150" s="48">
        <v>18913767.8369058</v>
      </c>
      <c r="T150" s="37"/>
      <c r="U150" s="48">
        <v>1351317.40329035</v>
      </c>
      <c r="V150" s="48">
        <v>1340496.2611202397</v>
      </c>
      <c r="W150" s="48">
        <v>1758436.1464633301</v>
      </c>
      <c r="X150" s="48">
        <v>1301860.7476610702</v>
      </c>
      <c r="Y150" s="48">
        <v>1092873.3060938101</v>
      </c>
      <c r="Z150" s="48">
        <v>1136950.97323826</v>
      </c>
      <c r="AA150" s="48">
        <v>1141797.9169848701</v>
      </c>
      <c r="AB150" s="48">
        <v>1150514.66436456</v>
      </c>
      <c r="AC150" s="48">
        <v>1314866.8427015299</v>
      </c>
      <c r="AD150" s="48">
        <v>1146247.1061982799</v>
      </c>
      <c r="AE150" s="48">
        <v>1150507.8086573801</v>
      </c>
      <c r="AF150" s="48">
        <v>1601956.7355218502</v>
      </c>
      <c r="AG150" s="48">
        <v>15487825.912295531</v>
      </c>
      <c r="AH150" s="37"/>
      <c r="AI150" s="48">
        <v>1129546.2545153298</v>
      </c>
      <c r="AJ150" s="48">
        <v>1311688.0389693498</v>
      </c>
      <c r="AK150" s="48">
        <v>1333646.7155997299</v>
      </c>
      <c r="AL150" s="48">
        <v>1249714.8720352501</v>
      </c>
      <c r="AM150" s="48">
        <v>1118172.44810937</v>
      </c>
      <c r="AN150" s="48">
        <v>1220723.4781450701</v>
      </c>
      <c r="AO150" s="48">
        <v>1213170.0246349501</v>
      </c>
      <c r="AP150" s="48">
        <v>1226305.7271762898</v>
      </c>
      <c r="AQ150" s="48">
        <v>1134125.2732345699</v>
      </c>
      <c r="AR150" s="48">
        <v>1263483.3802695398</v>
      </c>
      <c r="AS150" s="48">
        <v>1505611.7680418601</v>
      </c>
      <c r="AT150" s="48">
        <v>1353518.6387109898</v>
      </c>
      <c r="AU150" s="48">
        <v>15059706.619442301</v>
      </c>
      <c r="AV150" s="37"/>
      <c r="AW150" s="47">
        <v>1219679.0049508046</v>
      </c>
      <c r="AX150" s="48">
        <v>1185889.2224981135</v>
      </c>
      <c r="AY150" s="48">
        <v>1440271.8716167214</v>
      </c>
      <c r="AZ150" s="48">
        <v>1178804.3273403153</v>
      </c>
      <c r="BA150" s="48">
        <v>1186365.0704682544</v>
      </c>
      <c r="BB150" s="48">
        <v>1466388.3624690748</v>
      </c>
      <c r="BC150" s="48">
        <v>1376211.0985334187</v>
      </c>
      <c r="BD150" s="48">
        <v>1386302.6169400909</v>
      </c>
      <c r="BE150" s="48">
        <v>1750049.436127431</v>
      </c>
      <c r="BF150" s="48">
        <v>1428027.0666061409</v>
      </c>
      <c r="BG150" s="48">
        <v>1396561.860428011</v>
      </c>
      <c r="BH150" s="48">
        <v>1616214.8173549073</v>
      </c>
      <c r="BI150" s="48">
        <v>16630764.755333284</v>
      </c>
      <c r="BJ150" s="43">
        <v>-0.18113481957441302</v>
      </c>
      <c r="BK150" s="43">
        <v>-2.7642310501008002E-2</v>
      </c>
      <c r="BL150" s="43">
        <v>0.10432196161528964</v>
      </c>
      <c r="BM150" s="37"/>
      <c r="BN150" s="20">
        <v>2.0979134680243778E-2</v>
      </c>
      <c r="BO150" s="48">
        <v>16979663.808970872</v>
      </c>
      <c r="BP150" s="20">
        <v>2.1015567389651352E-2</v>
      </c>
      <c r="BQ150" s="48">
        <v>17336501.078001924</v>
      </c>
      <c r="BR150" s="20">
        <v>2.1052436592130248E-2</v>
      </c>
      <c r="BS150" s="48">
        <v>17701476.667675957</v>
      </c>
      <c r="BT150" s="20">
        <v>2.2866999698631145E-2</v>
      </c>
      <c r="BU150" s="48">
        <v>18106256.329301029</v>
      </c>
    </row>
    <row r="151" spans="1:73" ht="19.5" customHeight="1">
      <c r="A151" s="9"/>
      <c r="B151" s="9" t="s">
        <v>201</v>
      </c>
      <c r="E151" s="41" t="s">
        <v>88</v>
      </c>
      <c r="F151" s="41" t="s">
        <v>202</v>
      </c>
      <c r="G151" s="42">
        <v>12434.89817418</v>
      </c>
      <c r="H151" s="42">
        <v>12574.63664999</v>
      </c>
      <c r="I151" s="42">
        <v>18536.415220989998</v>
      </c>
      <c r="J151" s="42">
        <v>11736.096188289999</v>
      </c>
      <c r="K151" s="42">
        <v>13076.63450812</v>
      </c>
      <c r="L151" s="42">
        <v>14583.36043262</v>
      </c>
      <c r="M151" s="42">
        <v>11571.8175123</v>
      </c>
      <c r="N151" s="42">
        <v>12159.384953250001</v>
      </c>
      <c r="O151" s="42">
        <v>13797.759402780001</v>
      </c>
      <c r="P151" s="42">
        <v>10664.551151879999</v>
      </c>
      <c r="Q151" s="42">
        <v>14407.434147149999</v>
      </c>
      <c r="R151" s="42">
        <v>12957.04974739</v>
      </c>
      <c r="S151" s="24">
        <v>158500.03808894</v>
      </c>
      <c r="T151" s="37"/>
      <c r="U151" s="42">
        <v>9556.4314475899992</v>
      </c>
      <c r="V151" s="42">
        <v>10108.56945239</v>
      </c>
      <c r="W151" s="42">
        <v>10458.01303864</v>
      </c>
      <c r="X151" s="42">
        <v>9111.7384657399998</v>
      </c>
      <c r="Y151" s="42">
        <v>10557.61053396</v>
      </c>
      <c r="Z151" s="42">
        <v>11376.316727859999</v>
      </c>
      <c r="AA151" s="42">
        <v>9611.8611908399998</v>
      </c>
      <c r="AB151" s="42">
        <v>9460.0060770199998</v>
      </c>
      <c r="AC151" s="42">
        <v>11804.214972989999</v>
      </c>
      <c r="AD151" s="42">
        <v>12418.54044834</v>
      </c>
      <c r="AE151" s="42">
        <v>9201.2126320000007</v>
      </c>
      <c r="AF151" s="42">
        <v>13620.55442448</v>
      </c>
      <c r="AG151" s="24">
        <v>127285.06941185</v>
      </c>
      <c r="AH151" s="37"/>
      <c r="AI151" s="42">
        <v>8134.4022602900004</v>
      </c>
      <c r="AJ151" s="42">
        <v>10089.16817176</v>
      </c>
      <c r="AK151" s="42">
        <v>12586.943598739999</v>
      </c>
      <c r="AL151" s="42">
        <v>8951.8271254600004</v>
      </c>
      <c r="AM151" s="42">
        <v>9491.3693358700002</v>
      </c>
      <c r="AN151" s="42">
        <v>10626.30011676</v>
      </c>
      <c r="AO151" s="42">
        <v>8721.2287912100001</v>
      </c>
      <c r="AP151" s="42">
        <v>11248.02421913</v>
      </c>
      <c r="AQ151" s="42">
        <v>9779.0571204999997</v>
      </c>
      <c r="AR151" s="42">
        <v>11114.01445217</v>
      </c>
      <c r="AS151" s="42">
        <v>10238.34637302</v>
      </c>
      <c r="AT151" s="42">
        <v>10937.6613306</v>
      </c>
      <c r="AU151" s="24">
        <v>121918.34289551</v>
      </c>
      <c r="AV151" s="37"/>
      <c r="AW151" s="42">
        <v>7185.3086035812803</v>
      </c>
      <c r="AX151" s="42">
        <v>7185.3086035812803</v>
      </c>
      <c r="AY151" s="42">
        <v>8947.3745878174304</v>
      </c>
      <c r="AZ151" s="42">
        <v>7505.8239881966701</v>
      </c>
      <c r="BA151" s="42">
        <v>7505.8239881966701</v>
      </c>
      <c r="BB151" s="42">
        <v>8306.3438185866598</v>
      </c>
      <c r="BC151" s="42">
        <v>7185.3086035812803</v>
      </c>
      <c r="BD151" s="42">
        <v>7185.3086035812803</v>
      </c>
      <c r="BE151" s="42">
        <v>9374.0385878174293</v>
      </c>
      <c r="BF151" s="42">
        <v>7185.3086035812803</v>
      </c>
      <c r="BG151" s="42">
        <v>7185.3086035812803</v>
      </c>
      <c r="BH151" s="42">
        <v>8680.7095878174296</v>
      </c>
      <c r="BI151" s="24">
        <v>93431.966179919968</v>
      </c>
      <c r="BJ151" s="43">
        <v>-0.19693981814423397</v>
      </c>
      <c r="BK151" s="43">
        <v>-4.2163048196761782E-2</v>
      </c>
      <c r="BL151" s="43">
        <v>-0.23365127870876862</v>
      </c>
      <c r="BM151" s="37"/>
      <c r="BN151" s="20">
        <v>1.2856603461454084E-2</v>
      </c>
      <c r="BO151" s="24">
        <v>94633.183919719188</v>
      </c>
      <c r="BP151" s="20">
        <v>1.287675029290943E-2</v>
      </c>
      <c r="BQ151" s="24">
        <v>95851.751798476384</v>
      </c>
      <c r="BR151" s="20">
        <v>1.2896981590227138E-2</v>
      </c>
      <c r="BS151" s="24">
        <v>97087.950076812354</v>
      </c>
      <c r="BT151" s="20">
        <v>1.2917296897649361E-2</v>
      </c>
      <c r="BU151" s="24">
        <v>98342.063953138699</v>
      </c>
    </row>
    <row r="152" spans="1:73" ht="12.75" customHeight="1">
      <c r="B152" s="109" t="s">
        <v>203</v>
      </c>
      <c r="E152" s="41" t="s">
        <v>88</v>
      </c>
      <c r="F152" s="41" t="s">
        <v>203</v>
      </c>
      <c r="G152" s="42">
        <v>345635.83266771998</v>
      </c>
      <c r="H152" s="42">
        <v>340864.74557027</v>
      </c>
      <c r="I152" s="42">
        <v>543643.15975126997</v>
      </c>
      <c r="J152" s="42">
        <v>337864.85306956997</v>
      </c>
      <c r="K152" s="42">
        <v>386729.15633614</v>
      </c>
      <c r="L152" s="42">
        <v>474335.83801124</v>
      </c>
      <c r="M152" s="42">
        <v>348365.04731706</v>
      </c>
      <c r="N152" s="42">
        <v>380818.50655337999</v>
      </c>
      <c r="O152" s="42">
        <v>461825.79669768002</v>
      </c>
      <c r="P152" s="42">
        <v>349354.04151057999</v>
      </c>
      <c r="Q152" s="42">
        <v>352815.43810839002</v>
      </c>
      <c r="R152" s="42">
        <v>441024.6397453</v>
      </c>
      <c r="S152" s="24">
        <v>4763277.0553385997</v>
      </c>
      <c r="T152" s="37"/>
      <c r="U152" s="42">
        <v>332923.54048586002</v>
      </c>
      <c r="V152" s="42">
        <v>345929.37088040001</v>
      </c>
      <c r="W152" s="42">
        <v>422452.13438478002</v>
      </c>
      <c r="X152" s="42">
        <v>323302.92938709998</v>
      </c>
      <c r="Y152" s="42">
        <v>327457.61495598999</v>
      </c>
      <c r="Z152" s="42">
        <v>426675.48618779</v>
      </c>
      <c r="AA152" s="42">
        <v>324852.98177130998</v>
      </c>
      <c r="AB152" s="42">
        <v>326822.20806159999</v>
      </c>
      <c r="AC152" s="42">
        <v>431824.71762482001</v>
      </c>
      <c r="AD152" s="42">
        <v>330440.72799347999</v>
      </c>
      <c r="AE152" s="42">
        <v>328978.00719599001</v>
      </c>
      <c r="AF152" s="42">
        <v>424255.74778367998</v>
      </c>
      <c r="AG152" s="24">
        <v>4345915.4667127999</v>
      </c>
      <c r="AH152" s="37"/>
      <c r="AI152" s="42">
        <v>309777.62433624</v>
      </c>
      <c r="AJ152" s="42">
        <v>311267.56344140001</v>
      </c>
      <c r="AK152" s="42">
        <v>409315.73754606</v>
      </c>
      <c r="AL152" s="42">
        <v>314246.02557832003</v>
      </c>
      <c r="AM152" s="42">
        <v>316538.43155561999</v>
      </c>
      <c r="AN152" s="42">
        <v>413558.57859996997</v>
      </c>
      <c r="AO152" s="42">
        <v>315859.85913262999</v>
      </c>
      <c r="AP152" s="42">
        <v>317724.10504738998</v>
      </c>
      <c r="AQ152" s="42">
        <v>413448.57975047</v>
      </c>
      <c r="AR152" s="42">
        <v>313767.82339635998</v>
      </c>
      <c r="AS152" s="42">
        <v>367871.93976661999</v>
      </c>
      <c r="AT152" s="42">
        <v>631115.26538830996</v>
      </c>
      <c r="AU152" s="24">
        <v>4434491.5335393893</v>
      </c>
      <c r="AV152" s="37"/>
      <c r="AW152" s="42">
        <v>339079.532626606</v>
      </c>
      <c r="AX152" s="42">
        <v>339079.532626606</v>
      </c>
      <c r="AY152" s="42">
        <v>442259.70740506798</v>
      </c>
      <c r="AZ152" s="42">
        <v>354792.11262660602</v>
      </c>
      <c r="BA152" s="42">
        <v>354792.11262660602</v>
      </c>
      <c r="BB152" s="42">
        <v>457972.287405068</v>
      </c>
      <c r="BC152" s="42">
        <v>354894.550257375</v>
      </c>
      <c r="BD152" s="42">
        <v>340569.930257375</v>
      </c>
      <c r="BE152" s="42">
        <v>443775.71444352902</v>
      </c>
      <c r="BF152" s="42">
        <v>340569.930257375</v>
      </c>
      <c r="BG152" s="42">
        <v>340569.930257375</v>
      </c>
      <c r="BH152" s="42">
        <v>443799.17598199099</v>
      </c>
      <c r="BI152" s="24">
        <v>4552154.5167715801</v>
      </c>
      <c r="BJ152" s="43">
        <v>-8.762068294096563E-2</v>
      </c>
      <c r="BK152" s="43">
        <v>2.0381451849450564E-2</v>
      </c>
      <c r="BL152" s="43">
        <v>2.6533590681653219E-2</v>
      </c>
      <c r="BM152" s="37"/>
      <c r="BN152" s="20">
        <v>1.6786394675432095E-2</v>
      </c>
      <c r="BO152" s="24">
        <v>4628568.7791136587</v>
      </c>
      <c r="BP152" s="20">
        <v>1.8991156296698772E-2</v>
      </c>
      <c r="BQ152" s="24">
        <v>4716470.6522278264</v>
      </c>
      <c r="BR152" s="20">
        <v>0</v>
      </c>
      <c r="BS152" s="24">
        <v>4716470.6522278264</v>
      </c>
      <c r="BT152" s="20">
        <v>3.3448317689271555E-2</v>
      </c>
      <c r="BU152" s="24">
        <v>4874228.6609756686</v>
      </c>
    </row>
    <row r="153" spans="1:73" ht="12.75" customHeight="1">
      <c r="B153" s="109" t="s">
        <v>204</v>
      </c>
      <c r="E153" s="41" t="s">
        <v>88</v>
      </c>
      <c r="F153" s="41" t="s">
        <v>204</v>
      </c>
      <c r="G153" s="42">
        <v>40463.523370030001</v>
      </c>
      <c r="H153" s="42">
        <v>67434.221676879999</v>
      </c>
      <c r="I153" s="42">
        <v>58327.785723369998</v>
      </c>
      <c r="J153" s="42">
        <v>51342.057192610002</v>
      </c>
      <c r="K153" s="42">
        <v>42066.361202389999</v>
      </c>
      <c r="L153" s="42">
        <v>57677.01583941</v>
      </c>
      <c r="M153" s="42">
        <v>49154.769782620002</v>
      </c>
      <c r="N153" s="42">
        <v>47296.232487219997</v>
      </c>
      <c r="O153" s="42">
        <v>57672.047362279998</v>
      </c>
      <c r="P153" s="42">
        <v>36551.997181389997</v>
      </c>
      <c r="Q153" s="42">
        <v>50294.559475189999</v>
      </c>
      <c r="R153" s="42">
        <v>66137.720358859995</v>
      </c>
      <c r="S153" s="24">
        <v>624418.29165224999</v>
      </c>
      <c r="T153" s="37"/>
      <c r="U153" s="42">
        <v>48832.422074020003</v>
      </c>
      <c r="V153" s="42">
        <v>48114.62103373</v>
      </c>
      <c r="W153" s="42">
        <v>55125.311669249997</v>
      </c>
      <c r="X153" s="42">
        <v>39235.147127279997</v>
      </c>
      <c r="Y153" s="42">
        <v>33809.310736430001</v>
      </c>
      <c r="Z153" s="42">
        <v>41168.143116760002</v>
      </c>
      <c r="AA153" s="42">
        <v>36149.64967431</v>
      </c>
      <c r="AB153" s="42">
        <v>37994.961647639997</v>
      </c>
      <c r="AC153" s="42">
        <v>41373.797587920002</v>
      </c>
      <c r="AD153" s="42">
        <v>33947.095669269998</v>
      </c>
      <c r="AE153" s="42">
        <v>34133.956332169997</v>
      </c>
      <c r="AF153" s="42">
        <v>49317.994051469999</v>
      </c>
      <c r="AG153" s="24">
        <v>499202.41072024999</v>
      </c>
      <c r="AH153" s="37"/>
      <c r="AI153" s="42">
        <v>47792.849197750002</v>
      </c>
      <c r="AJ153" s="42">
        <v>50803.492770060002</v>
      </c>
      <c r="AK153" s="42">
        <v>44247.083913030001</v>
      </c>
      <c r="AL153" s="42">
        <v>39136.420886870001</v>
      </c>
      <c r="AM153" s="42">
        <v>41935.828463179998</v>
      </c>
      <c r="AN153" s="42">
        <v>45952.088355779997</v>
      </c>
      <c r="AO153" s="42">
        <v>41998.34287868</v>
      </c>
      <c r="AP153" s="42">
        <v>36037.033052940002</v>
      </c>
      <c r="AQ153" s="42">
        <v>47737.70832931</v>
      </c>
      <c r="AR153" s="42">
        <v>30544.523590910001</v>
      </c>
      <c r="AS153" s="42">
        <v>40073.113170839999</v>
      </c>
      <c r="AT153" s="42">
        <v>55675.010167120003</v>
      </c>
      <c r="AU153" s="24">
        <v>521933.49477647</v>
      </c>
      <c r="AV153" s="37"/>
      <c r="AW153" s="42">
        <v>40554.437407692298</v>
      </c>
      <c r="AX153" s="42">
        <v>40554.437407692298</v>
      </c>
      <c r="AY153" s="42">
        <v>49882.602484615403</v>
      </c>
      <c r="AZ153" s="42">
        <v>40167.685869230801</v>
      </c>
      <c r="BA153" s="42">
        <v>40167.685869230801</v>
      </c>
      <c r="BB153" s="42">
        <v>48656.105561538403</v>
      </c>
      <c r="BC153" s="42">
        <v>41169.8220230769</v>
      </c>
      <c r="BD153" s="42">
        <v>41169.8220230769</v>
      </c>
      <c r="BE153" s="42">
        <v>50651.833253846104</v>
      </c>
      <c r="BF153" s="42">
        <v>41785.206638461597</v>
      </c>
      <c r="BG153" s="42">
        <v>41785.206638461503</v>
      </c>
      <c r="BH153" s="42">
        <v>51421.064023076899</v>
      </c>
      <c r="BI153" s="24">
        <v>527965.90919999988</v>
      </c>
      <c r="BJ153" s="43">
        <v>-0.20053205136042848</v>
      </c>
      <c r="BK153" s="43">
        <v>4.5534804255900077E-2</v>
      </c>
      <c r="BL153" s="43">
        <v>1.1557821990545737E-2</v>
      </c>
      <c r="BM153" s="37"/>
      <c r="BN153" s="20">
        <v>1.1147970786443881E-2</v>
      </c>
      <c r="BO153" s="24">
        <v>533851.65773199976</v>
      </c>
      <c r="BP153" s="20">
        <v>1.1158020622107754E-2</v>
      </c>
      <c r="BQ153" s="24">
        <v>539808.38553811982</v>
      </c>
      <c r="BR153" s="20">
        <v>1.116814682815156E-2</v>
      </c>
      <c r="BS153" s="24">
        <v>545837.04484687699</v>
      </c>
      <c r="BT153" s="20">
        <v>1.1178349781341825E-2</v>
      </c>
      <c r="BU153" s="24">
        <v>551938.60225778935</v>
      </c>
    </row>
    <row r="154" spans="1:73" ht="12.75" customHeight="1">
      <c r="B154" s="109" t="s">
        <v>205</v>
      </c>
      <c r="E154" s="41" t="s">
        <v>88</v>
      </c>
      <c r="F154" s="41" t="s">
        <v>206</v>
      </c>
      <c r="G154" s="42">
        <v>123441.63781248</v>
      </c>
      <c r="H154" s="42">
        <v>92991.594354789995</v>
      </c>
      <c r="I154" s="42">
        <v>182485.12496083</v>
      </c>
      <c r="J154" s="42">
        <v>140239.07788773</v>
      </c>
      <c r="K154" s="42">
        <v>134867.15035891999</v>
      </c>
      <c r="L154" s="42">
        <v>130466.36451922001</v>
      </c>
      <c r="M154" s="42">
        <v>143147.94708461</v>
      </c>
      <c r="N154" s="42">
        <v>129097.5583017</v>
      </c>
      <c r="O154" s="42">
        <v>126161.13806077999</v>
      </c>
      <c r="P154" s="42">
        <v>120388.23723868</v>
      </c>
      <c r="Q154" s="42">
        <v>118663.27332882999</v>
      </c>
      <c r="R154" s="42">
        <v>139131.10292285</v>
      </c>
      <c r="S154" s="24">
        <v>1581080.2068314201</v>
      </c>
      <c r="T154" s="37"/>
      <c r="U154" s="42">
        <v>114227.74786292</v>
      </c>
      <c r="V154" s="42">
        <v>103875.66842114</v>
      </c>
      <c r="W154" s="42">
        <v>136257.80711252001</v>
      </c>
      <c r="X154" s="42">
        <v>117506.82546317</v>
      </c>
      <c r="Y154" s="42">
        <v>101398.26177265</v>
      </c>
      <c r="Z154" s="42">
        <v>116906.31522562999</v>
      </c>
      <c r="AA154" s="42">
        <v>94192.922073569993</v>
      </c>
      <c r="AB154" s="42">
        <v>100048.69454336</v>
      </c>
      <c r="AC154" s="42">
        <v>124571.28261271</v>
      </c>
      <c r="AD154" s="42">
        <v>91858.555344439999</v>
      </c>
      <c r="AE154" s="42">
        <v>97090.217606050006</v>
      </c>
      <c r="AF154" s="42">
        <v>127155.39533042</v>
      </c>
      <c r="AG154" s="24">
        <v>1325089.69336858</v>
      </c>
      <c r="AH154" s="37"/>
      <c r="AI154" s="42">
        <v>109810.10503250999</v>
      </c>
      <c r="AJ154" s="42">
        <v>97053.100607800006</v>
      </c>
      <c r="AK154" s="42">
        <v>133537.30415749</v>
      </c>
      <c r="AL154" s="42">
        <v>100098.84197817001</v>
      </c>
      <c r="AM154" s="42">
        <v>108544.55795622</v>
      </c>
      <c r="AN154" s="42">
        <v>117890.84703412</v>
      </c>
      <c r="AO154" s="42">
        <v>95054.922825260001</v>
      </c>
      <c r="AP154" s="42">
        <v>109197.29449032</v>
      </c>
      <c r="AQ154" s="42">
        <v>122046.9018406</v>
      </c>
      <c r="AR154" s="42">
        <v>108977.636186</v>
      </c>
      <c r="AS154" s="42">
        <v>112027.45927875</v>
      </c>
      <c r="AT154" s="42">
        <v>144365.10475438999</v>
      </c>
      <c r="AU154" s="24">
        <v>1358604.0761416298</v>
      </c>
      <c r="AV154" s="37"/>
      <c r="AW154" s="42">
        <v>108726.15448639401</v>
      </c>
      <c r="AX154" s="42">
        <v>108726.154485897</v>
      </c>
      <c r="AY154" s="42">
        <v>135122.26717820499</v>
      </c>
      <c r="AZ154" s="42">
        <v>109935.799101128</v>
      </c>
      <c r="BA154" s="42">
        <v>109935.799101128</v>
      </c>
      <c r="BB154" s="42">
        <v>134703.03128074401</v>
      </c>
      <c r="BC154" s="42">
        <v>109649.231408974</v>
      </c>
      <c r="BD154" s="42">
        <v>109649.231408974</v>
      </c>
      <c r="BE154" s="42">
        <v>136276.113332051</v>
      </c>
      <c r="BF154" s="42">
        <v>109956.92371666701</v>
      </c>
      <c r="BG154" s="42">
        <v>109956.92371666701</v>
      </c>
      <c r="BH154" s="42">
        <v>136660.72871666701</v>
      </c>
      <c r="BI154" s="24">
        <v>1419298.3579334964</v>
      </c>
      <c r="BJ154" s="43">
        <v>-0.16190861940891696</v>
      </c>
      <c r="BK154" s="43">
        <v>2.5292161685939316E-2</v>
      </c>
      <c r="BL154" s="43">
        <v>4.4674002424779528E-2</v>
      </c>
      <c r="BM154" s="37"/>
      <c r="BN154" s="20">
        <v>2.8569240540580478E-3</v>
      </c>
      <c r="BO154" s="24">
        <v>1423353.1855521617</v>
      </c>
      <c r="BP154" s="20">
        <v>2.8890150480556463E-3</v>
      </c>
      <c r="BQ154" s="24">
        <v>1427465.2743239198</v>
      </c>
      <c r="BR154" s="20">
        <v>2.9214418514632839E-3</v>
      </c>
      <c r="BS154" s="24">
        <v>1431635.5311178402</v>
      </c>
      <c r="BT154" s="20">
        <v>2.9542068124638536E-3</v>
      </c>
      <c r="BU154" s="24">
        <v>1435864.8785568338</v>
      </c>
    </row>
    <row r="155" spans="1:73" ht="12.75" customHeight="1">
      <c r="B155" s="109" t="s">
        <v>207</v>
      </c>
      <c r="E155" s="41" t="s">
        <v>88</v>
      </c>
      <c r="F155" s="41" t="s">
        <v>207</v>
      </c>
      <c r="G155" s="42">
        <v>53828.732002160003</v>
      </c>
      <c r="H155" s="42">
        <v>57693.428217430002</v>
      </c>
      <c r="I155" s="42">
        <v>74623.163023729998</v>
      </c>
      <c r="J155" s="42">
        <v>55132.666958620001</v>
      </c>
      <c r="K155" s="42">
        <v>45076.273450829998</v>
      </c>
      <c r="L155" s="42">
        <v>66071.066233749996</v>
      </c>
      <c r="M155" s="42">
        <v>57035.11528921</v>
      </c>
      <c r="N155" s="42">
        <v>50362.722860009999</v>
      </c>
      <c r="O155" s="42">
        <v>62825.00433838</v>
      </c>
      <c r="P155" s="42">
        <v>59468.921727560002</v>
      </c>
      <c r="Q155" s="42">
        <v>39933.90429513</v>
      </c>
      <c r="R155" s="42">
        <v>61499.106468650003</v>
      </c>
      <c r="S155" s="24">
        <v>683550.10486546019</v>
      </c>
      <c r="T155" s="37"/>
      <c r="U155" s="42">
        <v>49964.531868780003</v>
      </c>
      <c r="V155" s="42">
        <v>53930.844721649999</v>
      </c>
      <c r="W155" s="42">
        <v>62591.743288160003</v>
      </c>
      <c r="X155" s="42">
        <v>36094.588150889998</v>
      </c>
      <c r="Y155" s="42">
        <v>47911.024220350002</v>
      </c>
      <c r="Z155" s="42">
        <v>67513.722050650002</v>
      </c>
      <c r="AA155" s="42">
        <v>51839.412462799999</v>
      </c>
      <c r="AB155" s="42">
        <v>47759.620173880001</v>
      </c>
      <c r="AC155" s="42">
        <v>59002.261098080002</v>
      </c>
      <c r="AD155" s="42">
        <v>51339.041870590001</v>
      </c>
      <c r="AE155" s="42">
        <v>32890.846184779999</v>
      </c>
      <c r="AF155" s="42">
        <v>69369.511247960007</v>
      </c>
      <c r="AG155" s="24">
        <v>630207.1473385701</v>
      </c>
      <c r="AH155" s="37"/>
      <c r="AI155" s="42">
        <v>50765.455173419999</v>
      </c>
      <c r="AJ155" s="42">
        <v>50972.871875600002</v>
      </c>
      <c r="AK155" s="42">
        <v>52988.57805512</v>
      </c>
      <c r="AL155" s="42">
        <v>49542.144144040001</v>
      </c>
      <c r="AM155" s="42">
        <v>48172.143502910003</v>
      </c>
      <c r="AN155" s="42">
        <v>22170.795392249998</v>
      </c>
      <c r="AO155" s="42">
        <v>50011.363949810002</v>
      </c>
      <c r="AP155" s="42">
        <v>45896.445299020001</v>
      </c>
      <c r="AQ155" s="42">
        <v>55904.686709139998</v>
      </c>
      <c r="AR155" s="42">
        <v>47526.756250550003</v>
      </c>
      <c r="AS155" s="42">
        <v>21339.36381241</v>
      </c>
      <c r="AT155" s="42">
        <v>55048.935862409999</v>
      </c>
      <c r="AU155" s="24">
        <v>550339.54002667987</v>
      </c>
      <c r="AV155" s="37"/>
      <c r="AW155" s="42">
        <v>43205.763197064203</v>
      </c>
      <c r="AX155" s="42">
        <v>43205.763197064203</v>
      </c>
      <c r="AY155" s="42">
        <v>54000.820889371797</v>
      </c>
      <c r="AZ155" s="42">
        <v>43205.763197064203</v>
      </c>
      <c r="BA155" s="42">
        <v>43205.763197064203</v>
      </c>
      <c r="BB155" s="42">
        <v>54000.820889371797</v>
      </c>
      <c r="BC155" s="42">
        <v>43205.763197064203</v>
      </c>
      <c r="BD155" s="42">
        <v>43205.763197064203</v>
      </c>
      <c r="BE155" s="42">
        <v>54000.820889371797</v>
      </c>
      <c r="BF155" s="42">
        <v>43205.763197064203</v>
      </c>
      <c r="BG155" s="42">
        <v>43205.763197064203</v>
      </c>
      <c r="BH155" s="42">
        <v>54000.820889371797</v>
      </c>
      <c r="BI155" s="24">
        <v>561649.38913400087</v>
      </c>
      <c r="BJ155" s="43">
        <v>-7.8038108907011766E-2</v>
      </c>
      <c r="BK155" s="43">
        <v>-0.12673230960515028</v>
      </c>
      <c r="BL155" s="43">
        <v>2.055067514642454E-2</v>
      </c>
      <c r="BM155" s="37"/>
      <c r="BN155" s="20">
        <v>1.4189560136383618E-2</v>
      </c>
      <c r="BO155" s="24">
        <v>569618.9469166809</v>
      </c>
      <c r="BP155" s="20">
        <v>1.419341769106588E-2</v>
      </c>
      <c r="BQ155" s="24">
        <v>577703.78655501443</v>
      </c>
      <c r="BR155" s="20">
        <v>1.4197265283666462E-2</v>
      </c>
      <c r="BS155" s="24">
        <v>585905.6004681146</v>
      </c>
      <c r="BT155" s="20">
        <v>1.4201102933065557E-2</v>
      </c>
      <c r="BU155" s="24">
        <v>594226.10620942188</v>
      </c>
    </row>
    <row r="156" spans="1:73" ht="12.75" customHeight="1">
      <c r="B156" s="109" t="s">
        <v>208</v>
      </c>
      <c r="E156" s="41" t="s">
        <v>88</v>
      </c>
      <c r="F156" s="41" t="s">
        <v>208</v>
      </c>
      <c r="G156" s="42">
        <v>31952.09214529</v>
      </c>
      <c r="H156" s="42">
        <v>16060.38421482</v>
      </c>
      <c r="I156" s="42">
        <v>12288.185902810001</v>
      </c>
      <c r="J156" s="42">
        <v>21941.487276669999</v>
      </c>
      <c r="K156" s="42">
        <v>24895.876659599999</v>
      </c>
      <c r="L156" s="42">
        <v>14424.848725489999</v>
      </c>
      <c r="M156" s="42">
        <v>8535.1785085200008</v>
      </c>
      <c r="N156" s="42">
        <v>23678.336322809999</v>
      </c>
      <c r="O156" s="42">
        <v>18764.445517240001</v>
      </c>
      <c r="P156" s="42">
        <v>11702.205591440001</v>
      </c>
      <c r="Q156" s="42">
        <v>14835.72923954</v>
      </c>
      <c r="R156" s="42">
        <v>14052.412461039999</v>
      </c>
      <c r="S156" s="24">
        <v>213131.18256526999</v>
      </c>
      <c r="T156" s="37"/>
      <c r="U156" s="42">
        <v>14340.119372270001</v>
      </c>
      <c r="V156" s="42">
        <v>9092.3066347399999</v>
      </c>
      <c r="W156" s="42">
        <v>16813.950239000002</v>
      </c>
      <c r="X156" s="42">
        <v>16719.555366799999</v>
      </c>
      <c r="Y156" s="42">
        <v>11635.711242920001</v>
      </c>
      <c r="Z156" s="42">
        <v>20161.027845569999</v>
      </c>
      <c r="AA156" s="42">
        <v>9655.9686533900003</v>
      </c>
      <c r="AB156" s="42">
        <v>11992.74453124</v>
      </c>
      <c r="AC156" s="42">
        <v>24153.587705710001</v>
      </c>
      <c r="AD156" s="42">
        <v>-1417.2680012200001</v>
      </c>
      <c r="AE156" s="42">
        <v>6312.7498589300003</v>
      </c>
      <c r="AF156" s="42">
        <v>25288.368366219998</v>
      </c>
      <c r="AG156" s="24">
        <v>164748.82181556997</v>
      </c>
      <c r="AH156" s="37"/>
      <c r="AI156" s="42">
        <v>14307.43168363</v>
      </c>
      <c r="AJ156" s="42">
        <v>12104.68715437</v>
      </c>
      <c r="AK156" s="42">
        <v>12783.84325865</v>
      </c>
      <c r="AL156" s="42">
        <v>10300.57399124</v>
      </c>
      <c r="AM156" s="42">
        <v>6851.6974639199998</v>
      </c>
      <c r="AN156" s="42">
        <v>16005.164738379999</v>
      </c>
      <c r="AO156" s="42">
        <v>15723.85360441</v>
      </c>
      <c r="AP156" s="42">
        <v>12471.128041170001</v>
      </c>
      <c r="AQ156" s="42">
        <v>14771.02978216</v>
      </c>
      <c r="AR156" s="42">
        <v>13972.167893</v>
      </c>
      <c r="AS156" s="42">
        <v>12195.031965050001</v>
      </c>
      <c r="AT156" s="42">
        <v>19002.2482619</v>
      </c>
      <c r="AU156" s="24">
        <v>160488.85783788</v>
      </c>
      <c r="AV156" s="37"/>
      <c r="AW156" s="42">
        <v>13455.7017189744</v>
      </c>
      <c r="AX156" s="42">
        <v>13455.7017189744</v>
      </c>
      <c r="AY156" s="42">
        <v>16624.701142051301</v>
      </c>
      <c r="AZ156" s="42">
        <v>13743.6971035898</v>
      </c>
      <c r="BA156" s="42">
        <v>13317.0290010513</v>
      </c>
      <c r="BB156" s="42">
        <v>14548.7185778974</v>
      </c>
      <c r="BC156" s="42">
        <v>13455.7017189744</v>
      </c>
      <c r="BD156" s="42">
        <v>13455.7017189744</v>
      </c>
      <c r="BE156" s="42">
        <v>16624.701142051301</v>
      </c>
      <c r="BF156" s="42">
        <v>13455.7017189744</v>
      </c>
      <c r="BG156" s="42">
        <v>13455.7017189744</v>
      </c>
      <c r="BH156" s="42">
        <v>16624.701142051301</v>
      </c>
      <c r="BI156" s="24">
        <v>172217.75842253881</v>
      </c>
      <c r="BJ156" s="43">
        <v>-0.22700742410080349</v>
      </c>
      <c r="BK156" s="43">
        <v>-2.5857325902207899E-2</v>
      </c>
      <c r="BL156" s="43">
        <v>7.3082335700257267E-2</v>
      </c>
      <c r="BM156" s="37"/>
      <c r="BN156" s="20">
        <v>1.178348382892065E-2</v>
      </c>
      <c r="BO156" s="24">
        <v>174247.08359396376</v>
      </c>
      <c r="BP156" s="20">
        <v>1.1797967188214282E-2</v>
      </c>
      <c r="BQ156" s="24">
        <v>176302.84496884738</v>
      </c>
      <c r="BR156" s="20">
        <v>1.1812542218359262E-2</v>
      </c>
      <c r="BS156" s="24">
        <v>178385.42976825873</v>
      </c>
      <c r="BT156" s="20">
        <v>1.1827209078346754E-2</v>
      </c>
      <c r="BU156" s="24">
        <v>180495.23154265867</v>
      </c>
    </row>
    <row r="157" spans="1:73" ht="12.75" customHeight="1">
      <c r="B157" s="109" t="s">
        <v>209</v>
      </c>
      <c r="E157" s="41" t="s">
        <v>88</v>
      </c>
      <c r="F157" s="41" t="s">
        <v>210</v>
      </c>
      <c r="G157" s="42">
        <v>-2382.8752500000001</v>
      </c>
      <c r="H157" s="42"/>
      <c r="I157" s="42">
        <v>903.06224649000001</v>
      </c>
      <c r="J157" s="42">
        <v>0</v>
      </c>
      <c r="K157" s="42">
        <v>4538.17</v>
      </c>
      <c r="L157" s="42">
        <v>2387.9560000000001</v>
      </c>
      <c r="M157" s="42">
        <v>473.31830000000002</v>
      </c>
      <c r="N157" s="42">
        <v>-4079.9320400000001</v>
      </c>
      <c r="O157" s="42">
        <v>-361.04376000000002</v>
      </c>
      <c r="P157" s="42">
        <v>713.23087499999997</v>
      </c>
      <c r="Q157" s="42">
        <v>302.77787970000003</v>
      </c>
      <c r="R157" s="42">
        <v>0</v>
      </c>
      <c r="S157" s="24">
        <v>2494.66425119</v>
      </c>
      <c r="T157" s="37"/>
      <c r="U157" s="42">
        <v>1745.3879999999999</v>
      </c>
      <c r="V157" s="42"/>
      <c r="W157" s="42">
        <v>1546.99</v>
      </c>
      <c r="X157" s="42">
        <v>139.33307876999999</v>
      </c>
      <c r="Y157" s="42"/>
      <c r="Z157" s="42"/>
      <c r="AA157" s="42">
        <v>5056.9686000000002</v>
      </c>
      <c r="AB157" s="42">
        <v>-5117.2608</v>
      </c>
      <c r="AC157" s="42">
        <v>2704.0682505599998</v>
      </c>
      <c r="AD157" s="42">
        <v>1866.0183086500001</v>
      </c>
      <c r="AE157" s="42">
        <v>2373.32892068</v>
      </c>
      <c r="AF157" s="42">
        <v>-4917.57509596</v>
      </c>
      <c r="AG157" s="24">
        <v>5397.2592627000004</v>
      </c>
      <c r="AH157" s="37"/>
      <c r="AI157" s="42">
        <v>-981.1354</v>
      </c>
      <c r="AJ157" s="42">
        <v>2147.3843999999999</v>
      </c>
      <c r="AK157" s="42">
        <v>808.21</v>
      </c>
      <c r="AL157" s="42">
        <v>69.999488999999997</v>
      </c>
      <c r="AM157" s="42">
        <v>0</v>
      </c>
      <c r="AN157" s="42">
        <v>521.14359218000004</v>
      </c>
      <c r="AO157" s="42"/>
      <c r="AP157" s="42"/>
      <c r="AQ157" s="42"/>
      <c r="AR157" s="42"/>
      <c r="AS157" s="42">
        <v>310</v>
      </c>
      <c r="AT157" s="42">
        <v>32.380412</v>
      </c>
      <c r="AU157" s="24">
        <v>2907.9824931799999</v>
      </c>
      <c r="AV157" s="37"/>
      <c r="AW157" s="42">
        <v>369.23076923077002</v>
      </c>
      <c r="AX157" s="42">
        <v>369.23076923077002</v>
      </c>
      <c r="AY157" s="42">
        <v>461.538461538462</v>
      </c>
      <c r="AZ157" s="42"/>
      <c r="BA157" s="42"/>
      <c r="BB157" s="42"/>
      <c r="BC157" s="42"/>
      <c r="BD157" s="42"/>
      <c r="BE157" s="42"/>
      <c r="BF157" s="42"/>
      <c r="BG157" s="42"/>
      <c r="BH157" s="42"/>
      <c r="BI157" s="24">
        <v>1200.000000000002</v>
      </c>
      <c r="BJ157" s="43">
        <v>1.1635213075769255</v>
      </c>
      <c r="BK157" s="43">
        <v>-0.46121126452516009</v>
      </c>
      <c r="BL157" s="43">
        <v>-0.5873427701802455</v>
      </c>
      <c r="BM157" s="37"/>
      <c r="BN157" s="20">
        <v>1.4999999999998837E-2</v>
      </c>
      <c r="BO157" s="24">
        <v>1218.0000000000007</v>
      </c>
      <c r="BP157" s="20">
        <v>1.4999999999999977E-2</v>
      </c>
      <c r="BQ157" s="24">
        <v>1236.2700000000007</v>
      </c>
      <c r="BR157" s="20">
        <v>1.4999999999999784E-2</v>
      </c>
      <c r="BS157" s="24">
        <v>1254.8140500000004</v>
      </c>
      <c r="BT157" s="20">
        <v>1.4999999999999868E-2</v>
      </c>
      <c r="BU157" s="24">
        <v>1273.6362607500002</v>
      </c>
    </row>
    <row r="158" spans="1:73" ht="12.75" customHeight="1">
      <c r="B158" s="109" t="s">
        <v>211</v>
      </c>
      <c r="E158" s="41" t="s">
        <v>88</v>
      </c>
      <c r="F158" s="41" t="s">
        <v>212</v>
      </c>
      <c r="G158" s="42">
        <v>16664.542232470001</v>
      </c>
      <c r="H158" s="42">
        <v>22724.673972969998</v>
      </c>
      <c r="I158" s="42">
        <v>26672.149161490001</v>
      </c>
      <c r="J158" s="42">
        <v>11565.57775654</v>
      </c>
      <c r="K158" s="42">
        <v>26744.794890770001</v>
      </c>
      <c r="L158" s="42">
        <v>22185.672351590001</v>
      </c>
      <c r="M158" s="42">
        <v>22956.341033469998</v>
      </c>
      <c r="N158" s="42">
        <v>14098.25680834</v>
      </c>
      <c r="O158" s="42">
        <v>13866.820734680001</v>
      </c>
      <c r="P158" s="42">
        <v>21352.49256187</v>
      </c>
      <c r="Q158" s="42">
        <v>7709.6786939599997</v>
      </c>
      <c r="R158" s="42">
        <v>22231.254444120001</v>
      </c>
      <c r="S158" s="24">
        <v>228772.25464226998</v>
      </c>
      <c r="T158" s="37"/>
      <c r="U158" s="42">
        <v>18567.358575679998</v>
      </c>
      <c r="V158" s="42">
        <v>17100.921737119999</v>
      </c>
      <c r="W158" s="42">
        <v>17624.052376299998</v>
      </c>
      <c r="X158" s="42">
        <v>18041.456101430002</v>
      </c>
      <c r="Y158" s="42">
        <v>18221.303592280001</v>
      </c>
      <c r="Z158" s="42">
        <v>28713.401323729999</v>
      </c>
      <c r="AA158" s="42">
        <v>7568.8848289999996</v>
      </c>
      <c r="AB158" s="42">
        <v>15923.30493814</v>
      </c>
      <c r="AC158" s="42">
        <v>18780.999187059999</v>
      </c>
      <c r="AD158" s="42">
        <v>18110.008352460001</v>
      </c>
      <c r="AE158" s="42">
        <v>17569.871921540001</v>
      </c>
      <c r="AF158" s="42">
        <v>14863.650037539999</v>
      </c>
      <c r="AG158" s="24">
        <v>211085.21297227999</v>
      </c>
      <c r="AH158" s="37"/>
      <c r="AI158" s="42">
        <v>13699.208584309999</v>
      </c>
      <c r="AJ158" s="42">
        <v>22566.719253800002</v>
      </c>
      <c r="AK158" s="42">
        <v>17302.205735889998</v>
      </c>
      <c r="AL158" s="42">
        <v>15923.88252128</v>
      </c>
      <c r="AM158" s="42">
        <v>17905.65348565</v>
      </c>
      <c r="AN158" s="42">
        <v>18098.7716607</v>
      </c>
      <c r="AO158" s="42">
        <v>17707.105190620001</v>
      </c>
      <c r="AP158" s="42">
        <v>18121.880728249998</v>
      </c>
      <c r="AQ158" s="42">
        <v>21924.218756549999</v>
      </c>
      <c r="AR158" s="42">
        <v>19343.68721507</v>
      </c>
      <c r="AS158" s="42">
        <v>18526.780692119999</v>
      </c>
      <c r="AT158" s="42">
        <v>21669.248654880001</v>
      </c>
      <c r="AU158" s="24">
        <v>222789.36247912</v>
      </c>
      <c r="AV158" s="37"/>
      <c r="AW158" s="42">
        <v>13689.584542295401</v>
      </c>
      <c r="AX158" s="42">
        <v>13720.584542295401</v>
      </c>
      <c r="AY158" s="42">
        <v>16546.5383884492</v>
      </c>
      <c r="AZ158" s="42">
        <v>13720.7553115262</v>
      </c>
      <c r="BA158" s="42">
        <v>13720.7553115262</v>
      </c>
      <c r="BB158" s="42">
        <v>16546.1968499877</v>
      </c>
      <c r="BC158" s="42">
        <v>13689.584542295401</v>
      </c>
      <c r="BD158" s="42">
        <v>13689.584542295401</v>
      </c>
      <c r="BE158" s="42">
        <v>16515.5383884492</v>
      </c>
      <c r="BF158" s="42">
        <v>13689.584542295401</v>
      </c>
      <c r="BG158" s="42">
        <v>13689.584542295401</v>
      </c>
      <c r="BH158" s="42">
        <v>16515.5383884492</v>
      </c>
      <c r="BI158" s="24">
        <v>175733.82989216011</v>
      </c>
      <c r="BJ158" s="43">
        <v>-7.7312879123594469E-2</v>
      </c>
      <c r="BK158" s="43">
        <v>5.5447510235484929E-2</v>
      </c>
      <c r="BL158" s="43">
        <v>-0.21121085882801058</v>
      </c>
      <c r="BM158" s="37"/>
      <c r="BN158" s="20">
        <v>9.4695759932783077E-3</v>
      </c>
      <c r="BO158" s="24">
        <v>177397.95474891376</v>
      </c>
      <c r="BP158" s="20">
        <v>9.4686171353225886E-3</v>
      </c>
      <c r="BQ158" s="24">
        <v>179077.66806302051</v>
      </c>
      <c r="BR158" s="20">
        <v>9.4676728299638874E-3</v>
      </c>
      <c r="BS158" s="24">
        <v>180773.11683539406</v>
      </c>
      <c r="BT158" s="20">
        <v>9.4667433766200491E-3</v>
      </c>
      <c r="BU158" s="24">
        <v>182484.44954186649</v>
      </c>
    </row>
    <row r="159" spans="1:73" ht="12.75" customHeight="1">
      <c r="B159" s="109" t="s">
        <v>213</v>
      </c>
      <c r="E159" s="41" t="s">
        <v>88</v>
      </c>
      <c r="F159" s="41" t="s">
        <v>214</v>
      </c>
      <c r="G159" s="42">
        <v>19366.950352889999</v>
      </c>
      <c r="H159" s="42">
        <v>21392.412637829999</v>
      </c>
      <c r="I159" s="42">
        <v>65761.938751330003</v>
      </c>
      <c r="J159" s="42">
        <v>21223.203571670001</v>
      </c>
      <c r="K159" s="42">
        <v>42826.711969759999</v>
      </c>
      <c r="L159" s="42">
        <v>40578.227731289997</v>
      </c>
      <c r="M159" s="42">
        <v>20910.965130830002</v>
      </c>
      <c r="N159" s="42">
        <v>31838.805660900001</v>
      </c>
      <c r="O159" s="42">
        <v>31441.674199379999</v>
      </c>
      <c r="P159" s="42">
        <v>17873.64358638</v>
      </c>
      <c r="Q159" s="42">
        <v>29012.392294860001</v>
      </c>
      <c r="R159" s="42">
        <v>29475.451530599999</v>
      </c>
      <c r="S159" s="24">
        <v>371702.37741771998</v>
      </c>
      <c r="T159" s="37"/>
      <c r="U159" s="42">
        <v>20925.776346899998</v>
      </c>
      <c r="V159" s="42">
        <v>29144.786763200002</v>
      </c>
      <c r="W159" s="42">
        <v>22390.690653879999</v>
      </c>
      <c r="X159" s="42">
        <v>21773.187453710001</v>
      </c>
      <c r="Y159" s="42">
        <v>19451.34427827</v>
      </c>
      <c r="Z159" s="42">
        <v>73756.395388759993</v>
      </c>
      <c r="AA159" s="42">
        <v>32346.66248897</v>
      </c>
      <c r="AB159" s="42">
        <v>26754.29710236</v>
      </c>
      <c r="AC159" s="42">
        <v>34063.86798381</v>
      </c>
      <c r="AD159" s="42">
        <v>53117.295913770002</v>
      </c>
      <c r="AE159" s="42">
        <v>36090.773947599999</v>
      </c>
      <c r="AF159" s="42">
        <v>58988.67422519</v>
      </c>
      <c r="AG159" s="24">
        <v>428803.75254641997</v>
      </c>
      <c r="AH159" s="37"/>
      <c r="AI159" s="42">
        <v>20018.598236310001</v>
      </c>
      <c r="AJ159" s="42">
        <v>31110.97357523</v>
      </c>
      <c r="AK159" s="42">
        <v>26239.565463809999</v>
      </c>
      <c r="AL159" s="42">
        <v>32402.312930690001</v>
      </c>
      <c r="AM159" s="42">
        <v>24075.739966990001</v>
      </c>
      <c r="AN159" s="42">
        <v>40663.852206939999</v>
      </c>
      <c r="AO159" s="42">
        <v>39693.901942379998</v>
      </c>
      <c r="AP159" s="42">
        <v>5147.5110209200002</v>
      </c>
      <c r="AQ159" s="42">
        <v>44292.589373900002</v>
      </c>
      <c r="AR159" s="42">
        <v>23158.034545279999</v>
      </c>
      <c r="AS159" s="42">
        <v>22799.44413091</v>
      </c>
      <c r="AT159" s="42">
        <v>58192.858917600002</v>
      </c>
      <c r="AU159" s="24">
        <v>367795.38231095998</v>
      </c>
      <c r="AV159" s="37"/>
      <c r="AW159" s="42">
        <v>28274.726593397801</v>
      </c>
      <c r="AX159" s="42">
        <v>30274.726593397801</v>
      </c>
      <c r="AY159" s="42">
        <v>35065.630241861902</v>
      </c>
      <c r="AZ159" s="42">
        <v>29097.0589009777</v>
      </c>
      <c r="BA159" s="42">
        <v>31097.0589009777</v>
      </c>
      <c r="BB159" s="42">
        <v>34531.018959781199</v>
      </c>
      <c r="BC159" s="42">
        <v>30401.502413910599</v>
      </c>
      <c r="BD159" s="42">
        <v>32401.502413910599</v>
      </c>
      <c r="BE159" s="42">
        <v>37423.173850836203</v>
      </c>
      <c r="BF159" s="42">
        <v>30401.502413910599</v>
      </c>
      <c r="BG159" s="42">
        <v>32401.502413910599</v>
      </c>
      <c r="BH159" s="42">
        <v>37423.173850836203</v>
      </c>
      <c r="BI159" s="24">
        <v>388792.57754770888</v>
      </c>
      <c r="BJ159" s="43">
        <v>0.15362122654526186</v>
      </c>
      <c r="BK159" s="43">
        <v>-0.14227573773122604</v>
      </c>
      <c r="BL159" s="43">
        <v>5.7089338927579031E-2</v>
      </c>
      <c r="BM159" s="37"/>
      <c r="BN159" s="20">
        <v>6.1134694647399582E-3</v>
      </c>
      <c r="BO159" s="24">
        <v>391169.44909866434</v>
      </c>
      <c r="BP159" s="20">
        <v>6.1859329442784513E-3</v>
      </c>
      <c r="BQ159" s="24">
        <v>393589.19708063902</v>
      </c>
      <c r="BR159" s="20">
        <v>6.2588997611879391E-3</v>
      </c>
      <c r="BS159" s="24">
        <v>396052.63241225318</v>
      </c>
      <c r="BT159" s="20">
        <v>6.3323637994053194E-3</v>
      </c>
      <c r="BU159" s="24">
        <v>398560.58176439971</v>
      </c>
    </row>
    <row r="160" spans="1:73" ht="12.75" customHeight="1">
      <c r="B160" s="109" t="s">
        <v>215</v>
      </c>
      <c r="E160" s="41" t="s">
        <v>88</v>
      </c>
      <c r="F160" s="41" t="s">
        <v>216</v>
      </c>
      <c r="G160" s="42">
        <v>596.88494901000001</v>
      </c>
      <c r="H160" s="42">
        <v>2828.39992153</v>
      </c>
      <c r="I160" s="42">
        <v>-4212.9519890000001</v>
      </c>
      <c r="J160" s="42">
        <v>2655.7617033800002</v>
      </c>
      <c r="K160" s="42">
        <v>-41.131258340000102</v>
      </c>
      <c r="L160" s="42">
        <v>499.8581092</v>
      </c>
      <c r="M160" s="42">
        <v>2260.2733036</v>
      </c>
      <c r="N160" s="42">
        <v>367.38849321999999</v>
      </c>
      <c r="O160" s="42">
        <v>3693.8503232799999</v>
      </c>
      <c r="P160" s="42">
        <v>1177.7606714599999</v>
      </c>
      <c r="Q160" s="42">
        <v>-3734.7417295</v>
      </c>
      <c r="R160" s="42">
        <v>-1623.5913638</v>
      </c>
      <c r="S160" s="24">
        <v>4467.7611340399999</v>
      </c>
      <c r="T160" s="37"/>
      <c r="U160" s="42">
        <v>14.9521572</v>
      </c>
      <c r="V160" s="42">
        <v>329.33524215</v>
      </c>
      <c r="W160" s="42">
        <v>79.372507149999805</v>
      </c>
      <c r="X160" s="42">
        <v>1541.38364856</v>
      </c>
      <c r="Y160" s="42">
        <v>-1770.1440241600001</v>
      </c>
      <c r="Z160" s="42">
        <v>-1108.6030905099999</v>
      </c>
      <c r="AA160" s="42">
        <v>-900.84184395</v>
      </c>
      <c r="AB160" s="42">
        <v>-259.70999999999998</v>
      </c>
      <c r="AC160" s="42">
        <v>2395.2540089200002</v>
      </c>
      <c r="AD160" s="42">
        <v>131.44251628000001</v>
      </c>
      <c r="AE160" s="42">
        <v>1605.8026101999999</v>
      </c>
      <c r="AF160" s="42">
        <v>180.03130272000001</v>
      </c>
      <c r="AG160" s="24">
        <v>2238.2750345599998</v>
      </c>
      <c r="AH160" s="37"/>
      <c r="AI160" s="42">
        <v>18.77</v>
      </c>
      <c r="AJ160" s="42">
        <v>1590.1953969000001</v>
      </c>
      <c r="AK160" s="42">
        <v>-769.94795915999998</v>
      </c>
      <c r="AL160" s="42">
        <v>1243.6690404599999</v>
      </c>
      <c r="AM160" s="42">
        <v>-2249.39092888</v>
      </c>
      <c r="AN160" s="42">
        <v>3394.2891740800001</v>
      </c>
      <c r="AO160" s="42">
        <v>-1874.1574598</v>
      </c>
      <c r="AP160" s="42">
        <v>415.10634757999998</v>
      </c>
      <c r="AQ160" s="42">
        <v>338.67798485999998</v>
      </c>
      <c r="AR160" s="42">
        <v>84.108503519999999</v>
      </c>
      <c r="AS160" s="42">
        <v>3809.7320207500002</v>
      </c>
      <c r="AT160" s="42">
        <v>-1137.9618399999999</v>
      </c>
      <c r="AU160" s="24">
        <v>4863.0902803099998</v>
      </c>
      <c r="AV160" s="37"/>
      <c r="AW160" s="42">
        <v>85.384615384615401</v>
      </c>
      <c r="AX160" s="42">
        <v>85.384615384615401</v>
      </c>
      <c r="AY160" s="42">
        <v>106.730769230769</v>
      </c>
      <c r="AZ160" s="42">
        <v>85.47</v>
      </c>
      <c r="BA160" s="42">
        <v>85.47</v>
      </c>
      <c r="BB160" s="42">
        <v>106.56</v>
      </c>
      <c r="BC160" s="42">
        <v>85.384615384615401</v>
      </c>
      <c r="BD160" s="42">
        <v>85.384615384615401</v>
      </c>
      <c r="BE160" s="42">
        <v>106.730769230769</v>
      </c>
      <c r="BF160" s="42">
        <v>85.384615384615401</v>
      </c>
      <c r="BG160" s="42">
        <v>85.384615384615401</v>
      </c>
      <c r="BH160" s="42">
        <v>106.730769230769</v>
      </c>
      <c r="BI160" s="24">
        <v>1109.9999999999993</v>
      </c>
      <c r="BJ160" s="43">
        <v>-0.49901640499387528</v>
      </c>
      <c r="BK160" s="43">
        <v>1.1726955826346812</v>
      </c>
      <c r="BL160" s="43">
        <v>-0.77175007330333956</v>
      </c>
      <c r="BM160" s="37"/>
      <c r="BN160" s="20">
        <v>9.9999999999999239E-3</v>
      </c>
      <c r="BO160" s="24">
        <v>1121.0999999999992</v>
      </c>
      <c r="BP160" s="20">
        <v>1.0000000000000018E-2</v>
      </c>
      <c r="BQ160" s="24">
        <v>1132.3109999999992</v>
      </c>
      <c r="BR160" s="20">
        <v>1.0000000000000044E-2</v>
      </c>
      <c r="BS160" s="24">
        <v>1143.6341099999993</v>
      </c>
      <c r="BT160" s="20">
        <v>9.9999999999999499E-3</v>
      </c>
      <c r="BU160" s="24">
        <v>1155.0704510999992</v>
      </c>
    </row>
    <row r="161" spans="1:73" ht="12.75" customHeight="1">
      <c r="B161" s="109" t="s">
        <v>217</v>
      </c>
      <c r="E161" s="41" t="s">
        <v>88</v>
      </c>
      <c r="F161" s="41" t="s">
        <v>217</v>
      </c>
      <c r="G161" s="42">
        <v>27443.6793856</v>
      </c>
      <c r="H161" s="42">
        <v>28020.20136273</v>
      </c>
      <c r="I161" s="42">
        <v>24377.52420901</v>
      </c>
      <c r="J161" s="42">
        <v>25458.718131130001</v>
      </c>
      <c r="K161" s="42">
        <v>30886.976616899999</v>
      </c>
      <c r="L161" s="42">
        <v>30853.964614420001</v>
      </c>
      <c r="M161" s="42">
        <v>40148.237105350003</v>
      </c>
      <c r="N161" s="42">
        <v>6082.4669192000001</v>
      </c>
      <c r="O161" s="42">
        <v>26713.046952879999</v>
      </c>
      <c r="P161" s="42">
        <v>18351.808003260001</v>
      </c>
      <c r="Q161" s="42">
        <v>20902.528472450002</v>
      </c>
      <c r="R161" s="42">
        <v>19966.907229320001</v>
      </c>
      <c r="S161" s="24">
        <v>299206.05900224997</v>
      </c>
      <c r="T161" s="37"/>
      <c r="U161" s="42">
        <v>17697.953419320002</v>
      </c>
      <c r="V161" s="42">
        <v>20697.142312249998</v>
      </c>
      <c r="W161" s="42">
        <v>24889.560125100001</v>
      </c>
      <c r="X161" s="42">
        <v>20414.905640519999</v>
      </c>
      <c r="Y161" s="42">
        <v>21383.354690619999</v>
      </c>
      <c r="Z161" s="42">
        <v>23413.11948831</v>
      </c>
      <c r="AA161" s="42">
        <v>27509.227696319998</v>
      </c>
      <c r="AB161" s="42">
        <v>15711.29924916</v>
      </c>
      <c r="AC161" s="42">
        <v>16611.367566360001</v>
      </c>
      <c r="AD161" s="42">
        <v>20926.484825700001</v>
      </c>
      <c r="AE161" s="42">
        <v>19869.821360239999</v>
      </c>
      <c r="AF161" s="42">
        <v>19575.743273349999</v>
      </c>
      <c r="AG161" s="24">
        <v>248699.97964724997</v>
      </c>
      <c r="AH161" s="37"/>
      <c r="AI161" s="42">
        <v>19515.84136405</v>
      </c>
      <c r="AJ161" s="42">
        <v>23376.05422156</v>
      </c>
      <c r="AK161" s="42">
        <v>24322.54307489</v>
      </c>
      <c r="AL161" s="42">
        <v>23009.432136160001</v>
      </c>
      <c r="AM161" s="42">
        <v>18979.884121610001</v>
      </c>
      <c r="AN161" s="42">
        <v>19719.788430510001</v>
      </c>
      <c r="AO161" s="42">
        <v>21805.36232294</v>
      </c>
      <c r="AP161" s="42">
        <v>21873.92682651</v>
      </c>
      <c r="AQ161" s="42">
        <v>19929.95452612</v>
      </c>
      <c r="AR161" s="42">
        <v>19171.64027168</v>
      </c>
      <c r="AS161" s="42">
        <v>19766.011889140002</v>
      </c>
      <c r="AT161" s="42">
        <v>24320.459329519999</v>
      </c>
      <c r="AU161" s="24">
        <v>255790.89851469002</v>
      </c>
      <c r="AV161" s="37"/>
      <c r="AW161" s="42">
        <v>19549.5305128205</v>
      </c>
      <c r="AX161" s="42">
        <v>19549.5305128205</v>
      </c>
      <c r="AY161" s="42">
        <v>23927.653474358998</v>
      </c>
      <c r="AZ161" s="42">
        <v>19767.480512820501</v>
      </c>
      <c r="BA161" s="42">
        <v>19767.480512820501</v>
      </c>
      <c r="BB161" s="42">
        <v>23491.753474359</v>
      </c>
      <c r="BC161" s="42">
        <v>19549.5305128205</v>
      </c>
      <c r="BD161" s="42">
        <v>19549.5305128205</v>
      </c>
      <c r="BE161" s="42">
        <v>23927.653474358998</v>
      </c>
      <c r="BF161" s="42">
        <v>19549.5305128205</v>
      </c>
      <c r="BG161" s="42">
        <v>19549.5305128205</v>
      </c>
      <c r="BH161" s="42">
        <v>23927.653474358998</v>
      </c>
      <c r="BI161" s="24">
        <v>252106.85799999995</v>
      </c>
      <c r="BJ161" s="43">
        <v>-0.16880032283911803</v>
      </c>
      <c r="BK161" s="43">
        <v>2.8511939878312968E-2</v>
      </c>
      <c r="BL161" s="43">
        <v>-1.4402547299697999E-2</v>
      </c>
      <c r="BM161" s="37"/>
      <c r="BN161" s="20">
        <v>1.1549254205531817E-2</v>
      </c>
      <c r="BO161" s="24">
        <v>255018.50418999986</v>
      </c>
      <c r="BP161" s="20">
        <v>1.1562197078464505E-2</v>
      </c>
      <c r="BQ161" s="24">
        <v>257967.07839409987</v>
      </c>
      <c r="BR161" s="20">
        <v>1.1575227924329216E-2</v>
      </c>
      <c r="BS161" s="24">
        <v>260953.10612348487</v>
      </c>
      <c r="BT161" s="20">
        <v>1.1588347004218912E-2</v>
      </c>
      <c r="BU161" s="24">
        <v>263977.12126907258</v>
      </c>
    </row>
    <row r="162" spans="1:73" ht="12.75" customHeight="1">
      <c r="B162" s="109" t="s">
        <v>218</v>
      </c>
      <c r="E162" s="41" t="s">
        <v>88</v>
      </c>
      <c r="F162" s="41" t="s">
        <v>219</v>
      </c>
      <c r="G162" s="42">
        <v>9255.7461343199993</v>
      </c>
      <c r="H162" s="42">
        <v>11430.76070655</v>
      </c>
      <c r="I162" s="42">
        <v>21331.691338839999</v>
      </c>
      <c r="J162" s="42">
        <v>15279.09474278</v>
      </c>
      <c r="K162" s="42">
        <v>11924.93583382</v>
      </c>
      <c r="L162" s="42">
        <v>9612.6063233999994</v>
      </c>
      <c r="M162" s="42">
        <v>4834.7340300699998</v>
      </c>
      <c r="N162" s="42">
        <v>14822.3806623</v>
      </c>
      <c r="O162" s="42">
        <v>13525.083443019999</v>
      </c>
      <c r="P162" s="42">
        <v>13941.683762140001</v>
      </c>
      <c r="Q162" s="42">
        <v>14269.17291191</v>
      </c>
      <c r="R162" s="42">
        <v>17728.57717551</v>
      </c>
      <c r="S162" s="24">
        <v>157956.46706466001</v>
      </c>
      <c r="T162" s="37"/>
      <c r="U162" s="42">
        <v>5875.07877405</v>
      </c>
      <c r="V162" s="42">
        <v>10165.10923095</v>
      </c>
      <c r="W162" s="42">
        <v>16157.389664660001</v>
      </c>
      <c r="X162" s="42">
        <v>12894.439787110001</v>
      </c>
      <c r="Y162" s="42">
        <v>11450.98526623</v>
      </c>
      <c r="Z162" s="42">
        <v>13377.608749159999</v>
      </c>
      <c r="AA162" s="42">
        <v>14324.5509748</v>
      </c>
      <c r="AB162" s="42">
        <v>13725.18024476</v>
      </c>
      <c r="AC162" s="42">
        <v>12612.52706678</v>
      </c>
      <c r="AD162" s="42">
        <v>13495.71081918</v>
      </c>
      <c r="AE162" s="42">
        <v>9606.1142742800002</v>
      </c>
      <c r="AF162" s="42">
        <v>9253.5112329999993</v>
      </c>
      <c r="AG162" s="24">
        <v>142938.20608496002</v>
      </c>
      <c r="AH162" s="37"/>
      <c r="AI162" s="42">
        <v>11857.041248740001</v>
      </c>
      <c r="AJ162" s="42">
        <v>8839.6423501099998</v>
      </c>
      <c r="AK162" s="42">
        <v>15088.52431563</v>
      </c>
      <c r="AL162" s="42">
        <v>12818.80265401</v>
      </c>
      <c r="AM162" s="42">
        <v>8733.3335564000008</v>
      </c>
      <c r="AN162" s="42">
        <v>15762.2170914</v>
      </c>
      <c r="AO162" s="42">
        <v>12358.08588393</v>
      </c>
      <c r="AP162" s="42">
        <v>9003.44553911</v>
      </c>
      <c r="AQ162" s="42">
        <v>14254.23641555</v>
      </c>
      <c r="AR162" s="42">
        <v>11858.46734582</v>
      </c>
      <c r="AS162" s="42">
        <v>7672.1268435399998</v>
      </c>
      <c r="AT162" s="42">
        <v>15986.38043098</v>
      </c>
      <c r="AU162" s="24">
        <v>144232.30367522</v>
      </c>
      <c r="AV162" s="37"/>
      <c r="AW162" s="42">
        <v>13851.172333333299</v>
      </c>
      <c r="AX162" s="42">
        <v>13851.172333333299</v>
      </c>
      <c r="AY162" s="42">
        <v>13851.172333333299</v>
      </c>
      <c r="AZ162" s="42">
        <v>13851.172333333299</v>
      </c>
      <c r="BA162" s="42">
        <v>13851.172333333299</v>
      </c>
      <c r="BB162" s="42">
        <v>13851.172333333299</v>
      </c>
      <c r="BC162" s="42">
        <v>13851.172333333299</v>
      </c>
      <c r="BD162" s="42">
        <v>13851.172333333299</v>
      </c>
      <c r="BE162" s="42">
        <v>13851.172333333299</v>
      </c>
      <c r="BF162" s="42">
        <v>13851.172333333299</v>
      </c>
      <c r="BG162" s="42">
        <v>13851.172333333299</v>
      </c>
      <c r="BH162" s="42">
        <v>13851.172333333299</v>
      </c>
      <c r="BI162" s="24">
        <v>166214.06799999953</v>
      </c>
      <c r="BJ162" s="43">
        <v>-9.5078481171348386E-2</v>
      </c>
      <c r="BK162" s="43">
        <v>9.0535457643199004E-3</v>
      </c>
      <c r="BL162" s="43">
        <v>0.15240527790693631</v>
      </c>
      <c r="BM162" s="37"/>
      <c r="BN162" s="20">
        <v>1.1899064765086741E-2</v>
      </c>
      <c r="BO162" s="24">
        <v>168191.85996000006</v>
      </c>
      <c r="BP162" s="20">
        <v>1.1914268060752801E-2</v>
      </c>
      <c r="BQ162" s="24">
        <v>170195.7428652001</v>
      </c>
      <c r="BR162" s="20">
        <v>1.1929564078298292E-2</v>
      </c>
      <c r="BS162" s="24">
        <v>172226.10388556408</v>
      </c>
      <c r="BT162" s="20">
        <v>1.1944952919383266E-2</v>
      </c>
      <c r="BU162" s="24">
        <v>174283.33658796595</v>
      </c>
    </row>
    <row r="163" spans="1:73" ht="12.75" customHeight="1">
      <c r="B163" s="109" t="s">
        <v>220</v>
      </c>
      <c r="E163" s="41" t="s">
        <v>88</v>
      </c>
      <c r="F163" s="41" t="s">
        <v>220</v>
      </c>
      <c r="G163" s="42">
        <v>61597.002340860003</v>
      </c>
      <c r="H163" s="42">
        <v>62233.08575631</v>
      </c>
      <c r="I163" s="42">
        <v>78896.569233579998</v>
      </c>
      <c r="J163" s="42">
        <v>67316.693986259997</v>
      </c>
      <c r="K163" s="42">
        <v>57648.851401610002</v>
      </c>
      <c r="L163" s="42">
        <v>71231.335417559996</v>
      </c>
      <c r="M163" s="42">
        <v>68884.036590129996</v>
      </c>
      <c r="N163" s="42">
        <v>67098.336631409999</v>
      </c>
      <c r="O163" s="42">
        <v>72138.787362279996</v>
      </c>
      <c r="P163" s="42">
        <v>67493.294432189999</v>
      </c>
      <c r="Q163" s="42">
        <v>65144.061829470003</v>
      </c>
      <c r="R163" s="42">
        <v>82974.096509640003</v>
      </c>
      <c r="S163" s="24">
        <v>822656.15149129997</v>
      </c>
      <c r="T163" s="37"/>
      <c r="U163" s="42">
        <v>80837.004638409999</v>
      </c>
      <c r="V163" s="42">
        <v>59669.511594269999</v>
      </c>
      <c r="W163" s="42">
        <v>58516.181303619996</v>
      </c>
      <c r="X163" s="42">
        <v>57906.958101739998</v>
      </c>
      <c r="Y163" s="42">
        <v>62893.231281020002</v>
      </c>
      <c r="Z163" s="42">
        <v>57935.216082270003</v>
      </c>
      <c r="AA163" s="42">
        <v>56801.695166539997</v>
      </c>
      <c r="AB163" s="42">
        <v>57526.216992479996</v>
      </c>
      <c r="AC163" s="42">
        <v>52583.530159920003</v>
      </c>
      <c r="AD163" s="42">
        <v>53919.50240492</v>
      </c>
      <c r="AE163" s="42">
        <v>54478.839961450001</v>
      </c>
      <c r="AF163" s="42">
        <v>56093.897342260003</v>
      </c>
      <c r="AG163" s="24">
        <v>709161.7850288999</v>
      </c>
      <c r="AH163" s="37"/>
      <c r="AI163" s="42">
        <v>53368.672876249999</v>
      </c>
      <c r="AJ163" s="42">
        <v>54134.045818209997</v>
      </c>
      <c r="AK163" s="42">
        <v>51724.246565720001</v>
      </c>
      <c r="AL163" s="42">
        <v>52390.042523969998</v>
      </c>
      <c r="AM163" s="42">
        <v>52263.756007509997</v>
      </c>
      <c r="AN163" s="42">
        <v>49209.24539335</v>
      </c>
      <c r="AO163" s="42">
        <v>47107.913481759999</v>
      </c>
      <c r="AP163" s="42">
        <v>47198.922007759997</v>
      </c>
      <c r="AQ163" s="42">
        <v>41377.220999040001</v>
      </c>
      <c r="AR163" s="42">
        <v>44836.918256049998</v>
      </c>
      <c r="AS163" s="42">
        <v>41070.850097950002</v>
      </c>
      <c r="AT163" s="42">
        <v>40660.369076329996</v>
      </c>
      <c r="AU163" s="24">
        <v>575342.20310389996</v>
      </c>
      <c r="AV163" s="37"/>
      <c r="AW163" s="42">
        <v>46889.831872670002</v>
      </c>
      <c r="AX163" s="42">
        <v>46719.171972670003</v>
      </c>
      <c r="AY163" s="42">
        <v>44157.885659849999</v>
      </c>
      <c r="AZ163" s="42">
        <v>45621.043088409999</v>
      </c>
      <c r="BA163" s="42">
        <v>42455.231088410001</v>
      </c>
      <c r="BB163" s="42">
        <v>37905.213675589999</v>
      </c>
      <c r="BC163" s="42">
        <v>38745.378317039998</v>
      </c>
      <c r="BD163" s="42">
        <v>38706.665517119996</v>
      </c>
      <c r="BE163" s="42">
        <v>35980.9100043</v>
      </c>
      <c r="BF163" s="42">
        <v>34832.652850470004</v>
      </c>
      <c r="BG163" s="42">
        <v>34799.776246139998</v>
      </c>
      <c r="BH163" s="42">
        <v>33520.412133320002</v>
      </c>
      <c r="BI163" s="24">
        <v>480334.17242598999</v>
      </c>
      <c r="BJ163" s="43">
        <v>-0.13796087983619768</v>
      </c>
      <c r="BK163" s="43">
        <v>-0.18870106194392089</v>
      </c>
      <c r="BL163" s="43">
        <v>-0.16513308108696598</v>
      </c>
      <c r="BM163" s="37"/>
      <c r="BN163" s="20">
        <v>1.2118159451259126E-16</v>
      </c>
      <c r="BO163" s="24">
        <v>480334.17242599005</v>
      </c>
      <c r="BP163" s="20">
        <v>0</v>
      </c>
      <c r="BQ163" s="24">
        <v>480334.17242599005</v>
      </c>
      <c r="BR163" s="20">
        <v>0</v>
      </c>
      <c r="BS163" s="24">
        <v>480334.17242599005</v>
      </c>
      <c r="BT163" s="20">
        <v>0</v>
      </c>
      <c r="BU163" s="24">
        <v>480334.17242599005</v>
      </c>
    </row>
    <row r="164" spans="1:73" ht="12.75" customHeight="1">
      <c r="B164" s="109" t="s">
        <v>221</v>
      </c>
      <c r="E164" s="41" t="s">
        <v>88</v>
      </c>
      <c r="F164" s="41" t="s">
        <v>221</v>
      </c>
      <c r="G164" s="42">
        <v>27479.871162759999</v>
      </c>
      <c r="H164" s="42">
        <v>30829.139756929999</v>
      </c>
      <c r="I164" s="42">
        <v>42883.673557989998</v>
      </c>
      <c r="J164" s="42">
        <v>35353.768580919997</v>
      </c>
      <c r="K164" s="42">
        <v>29842.30329643</v>
      </c>
      <c r="L164" s="42">
        <v>32053.68541695</v>
      </c>
      <c r="M164" s="42">
        <v>31004.268094120001</v>
      </c>
      <c r="N164" s="42">
        <v>36707.248705079997</v>
      </c>
      <c r="O164" s="42">
        <v>39284.962943719998</v>
      </c>
      <c r="P164" s="42">
        <v>34649.236998150001</v>
      </c>
      <c r="Q164" s="42">
        <v>35356.004957220001</v>
      </c>
      <c r="R164" s="42">
        <v>43449.743801479999</v>
      </c>
      <c r="S164" s="24">
        <v>418893.90727174998</v>
      </c>
      <c r="T164" s="37"/>
      <c r="U164" s="42">
        <v>30287.449965939999</v>
      </c>
      <c r="V164" s="42">
        <v>42733.744563250002</v>
      </c>
      <c r="W164" s="42">
        <v>31445.09782101</v>
      </c>
      <c r="X164" s="42">
        <v>35908.16764544</v>
      </c>
      <c r="Y164" s="42">
        <v>32346.232688510001</v>
      </c>
      <c r="Z164" s="42">
        <v>31484.491657160001</v>
      </c>
      <c r="AA164" s="42">
        <v>37882.002416149997</v>
      </c>
      <c r="AB164" s="42">
        <v>30457.32576983</v>
      </c>
      <c r="AC164" s="42">
        <v>35589.322709289998</v>
      </c>
      <c r="AD164" s="42">
        <v>30041.83898411</v>
      </c>
      <c r="AE164" s="42">
        <v>28955.90394186</v>
      </c>
      <c r="AF164" s="42">
        <v>54003.606686190004</v>
      </c>
      <c r="AG164" s="24">
        <v>421135.18484874006</v>
      </c>
      <c r="AH164" s="37"/>
      <c r="AI164" s="42">
        <v>29450.34268351</v>
      </c>
      <c r="AJ164" s="42">
        <v>31864.6129635</v>
      </c>
      <c r="AK164" s="42">
        <v>34574.277801600001</v>
      </c>
      <c r="AL164" s="42">
        <v>40324.17210114</v>
      </c>
      <c r="AM164" s="42">
        <v>30388.549554280002</v>
      </c>
      <c r="AN164" s="42">
        <v>35640.609774689998</v>
      </c>
      <c r="AO164" s="42">
        <v>37974.069756750003</v>
      </c>
      <c r="AP164" s="42">
        <v>33067.228887199999</v>
      </c>
      <c r="AQ164" s="42">
        <v>29036.79691909</v>
      </c>
      <c r="AR164" s="42">
        <v>34201.313578020003</v>
      </c>
      <c r="AS164" s="42">
        <v>33840.252086740002</v>
      </c>
      <c r="AT164" s="42">
        <v>40804.868576059998</v>
      </c>
      <c r="AU164" s="24">
        <v>411167.09468257998</v>
      </c>
      <c r="AV164" s="37"/>
      <c r="AW164" s="42">
        <v>32313.8897948718</v>
      </c>
      <c r="AX164" s="42">
        <v>32313.8897948718</v>
      </c>
      <c r="AY164" s="42">
        <v>37630.926410256398</v>
      </c>
      <c r="AZ164" s="42">
        <v>33511.2467178718</v>
      </c>
      <c r="BA164" s="42">
        <v>33511.2467178718</v>
      </c>
      <c r="BB164" s="42">
        <v>35513.992564256398</v>
      </c>
      <c r="BC164" s="42">
        <v>32563.206717948698</v>
      </c>
      <c r="BD164" s="42">
        <v>32563.206717948698</v>
      </c>
      <c r="BE164" s="42">
        <v>38114.0725641026</v>
      </c>
      <c r="BF164" s="42">
        <v>32767.206717948698</v>
      </c>
      <c r="BG164" s="42">
        <v>32767.206717948698</v>
      </c>
      <c r="BH164" s="42">
        <v>38114.0725641026</v>
      </c>
      <c r="BI164" s="24">
        <v>411684.16400000005</v>
      </c>
      <c r="BJ164" s="43">
        <v>5.3504659248626582E-3</v>
      </c>
      <c r="BK164" s="43">
        <v>-2.3669573393019484E-2</v>
      </c>
      <c r="BL164" s="43">
        <v>1.2575649270261955E-3</v>
      </c>
      <c r="BM164" s="37"/>
      <c r="BN164" s="20">
        <v>1.3834496874162166E-2</v>
      </c>
      <c r="BO164" s="24">
        <v>417379.60728000011</v>
      </c>
      <c r="BP164" s="20">
        <v>1.3849059093398047E-2</v>
      </c>
      <c r="BQ164" s="24">
        <v>423159.9221256001</v>
      </c>
      <c r="BR164" s="20">
        <v>1.3863644308618493E-2</v>
      </c>
      <c r="BS164" s="24">
        <v>429026.46077161212</v>
      </c>
      <c r="BT164" s="20">
        <v>1.3878252266552723E-2</v>
      </c>
      <c r="BU164" s="24">
        <v>434980.59822322684</v>
      </c>
    </row>
    <row r="165" spans="1:73" ht="12.75" customHeight="1">
      <c r="B165" s="109" t="s">
        <v>222</v>
      </c>
      <c r="E165" s="41" t="s">
        <v>88</v>
      </c>
      <c r="F165" s="41" t="s">
        <v>223</v>
      </c>
      <c r="G165" s="42">
        <v>16959.323382869999</v>
      </c>
      <c r="H165" s="42">
        <v>64566.407809440003</v>
      </c>
      <c r="I165" s="42">
        <v>62557.404234859998</v>
      </c>
      <c r="J165" s="42">
        <v>30699.162243459999</v>
      </c>
      <c r="K165" s="42">
        <v>53823.588333920001</v>
      </c>
      <c r="L165" s="42">
        <v>63423.910986559997</v>
      </c>
      <c r="M165" s="42">
        <v>33668.124010790001</v>
      </c>
      <c r="N165" s="42">
        <v>18445.030706869999</v>
      </c>
      <c r="O165" s="42">
        <v>59642.725259059996</v>
      </c>
      <c r="P165" s="42">
        <v>92890.070960600002</v>
      </c>
      <c r="Q165" s="42">
        <v>82160.091156159993</v>
      </c>
      <c r="R165" s="42">
        <v>80421.830139989994</v>
      </c>
      <c r="S165" s="24">
        <v>659257.66922457993</v>
      </c>
      <c r="T165" s="37"/>
      <c r="U165" s="42">
        <v>33287.605724399997</v>
      </c>
      <c r="V165" s="42">
        <v>39430.505141640002</v>
      </c>
      <c r="W165" s="42">
        <v>54116.273645699999</v>
      </c>
      <c r="X165" s="42">
        <v>45903.30608704</v>
      </c>
      <c r="Y165" s="42">
        <v>68241.821028229999</v>
      </c>
      <c r="Z165" s="42">
        <v>32848.245325739997</v>
      </c>
      <c r="AA165" s="42">
        <v>37557.254242969997</v>
      </c>
      <c r="AB165" s="42">
        <v>44434.2484262</v>
      </c>
      <c r="AC165" s="42">
        <v>29217.9581678</v>
      </c>
      <c r="AD165" s="42">
        <v>50267.724757529999</v>
      </c>
      <c r="AE165" s="42">
        <v>94980.336508380002</v>
      </c>
      <c r="AF165" s="42">
        <v>41108.431438810003</v>
      </c>
      <c r="AG165" s="24">
        <v>571393.71049444005</v>
      </c>
      <c r="AH165" s="37"/>
      <c r="AI165" s="42">
        <v>16931.511337340002</v>
      </c>
      <c r="AJ165" s="42">
        <v>68863.315108309995</v>
      </c>
      <c r="AK165" s="42">
        <v>27774.8217907</v>
      </c>
      <c r="AL165" s="42">
        <v>-18885.001391099999</v>
      </c>
      <c r="AM165" s="42">
        <v>41647.606063480001</v>
      </c>
      <c r="AN165" s="42">
        <v>30211.599706329998</v>
      </c>
      <c r="AO165" s="42">
        <v>423917.40376722999</v>
      </c>
      <c r="AP165" s="42">
        <v>77507.891158550003</v>
      </c>
      <c r="AQ165" s="42">
        <v>24209.927378979999</v>
      </c>
      <c r="AR165" s="42">
        <v>63194.672686240003</v>
      </c>
      <c r="AS165" s="42">
        <v>-151615.64382210001</v>
      </c>
      <c r="AT165" s="42">
        <v>17901.483448480001</v>
      </c>
      <c r="AU165" s="24">
        <v>621659.58723244001</v>
      </c>
      <c r="AV165" s="37"/>
      <c r="AW165" s="42">
        <v>58800.3156871795</v>
      </c>
      <c r="AX165" s="42">
        <v>58800.3156871795</v>
      </c>
      <c r="AY165" s="42">
        <v>72836.042225641097</v>
      </c>
      <c r="AZ165" s="42">
        <v>59078.189276871803</v>
      </c>
      <c r="BA165" s="42">
        <v>-140921.810723128</v>
      </c>
      <c r="BB165" s="42">
        <v>72280.295046256404</v>
      </c>
      <c r="BC165" s="42">
        <v>58800.3156871795</v>
      </c>
      <c r="BD165" s="42">
        <v>58800.3156871795</v>
      </c>
      <c r="BE165" s="42">
        <v>72836.042225640995</v>
      </c>
      <c r="BF165" s="42">
        <v>58800.3156871795</v>
      </c>
      <c r="BG165" s="42">
        <v>58800.3156871795</v>
      </c>
      <c r="BH165" s="42">
        <v>72836.042225641097</v>
      </c>
      <c r="BI165" s="24">
        <v>561746.69440000039</v>
      </c>
      <c r="BJ165" s="43">
        <v>-0.13327711277668658</v>
      </c>
      <c r="BK165" s="43">
        <v>8.7970651084877616E-2</v>
      </c>
      <c r="BL165" s="43">
        <v>-9.6375724050465017E-2</v>
      </c>
      <c r="BM165" s="37"/>
      <c r="BN165" s="20">
        <v>1.0795851490460669E-2</v>
      </c>
      <c r="BO165" s="24">
        <v>567811.22828799998</v>
      </c>
      <c r="BP165" s="20">
        <v>1.0803098389327331E-2</v>
      </c>
      <c r="BQ165" s="24">
        <v>573945.34885376005</v>
      </c>
      <c r="BR165" s="20">
        <v>1.0810405467117317E-2</v>
      </c>
      <c r="BS165" s="24">
        <v>580149.93079083529</v>
      </c>
      <c r="BT165" s="20">
        <v>1.0817773117479371E-2</v>
      </c>
      <c r="BU165" s="24">
        <v>586425.86111625191</v>
      </c>
    </row>
    <row r="166" spans="1:73" ht="12.75" customHeight="1">
      <c r="B166" s="109" t="s">
        <v>224</v>
      </c>
      <c r="E166" s="41" t="s">
        <v>88</v>
      </c>
      <c r="F166" s="41" t="s">
        <v>225</v>
      </c>
      <c r="G166" s="42">
        <v>136894.29282356001</v>
      </c>
      <c r="H166" s="42">
        <v>219987.73691296001</v>
      </c>
      <c r="I166" s="42">
        <v>90273.406864100005</v>
      </c>
      <c r="J166" s="42">
        <v>144433.38660691999</v>
      </c>
      <c r="K166" s="42">
        <v>165450.87238062001</v>
      </c>
      <c r="L166" s="42">
        <v>169492.76230526</v>
      </c>
      <c r="M166" s="42">
        <v>185812.98279852001</v>
      </c>
      <c r="N166" s="42">
        <v>126841.33136539999</v>
      </c>
      <c r="O166" s="42">
        <v>166611.65102849001</v>
      </c>
      <c r="P166" s="42">
        <v>145347.78662867</v>
      </c>
      <c r="Q166" s="42">
        <v>143393.09199647</v>
      </c>
      <c r="R166" s="42">
        <v>175167.60258014</v>
      </c>
      <c r="S166" s="24">
        <v>1869706.9042911101</v>
      </c>
      <c r="T166" s="37"/>
      <c r="U166" s="42">
        <v>126600.59771187999</v>
      </c>
      <c r="V166" s="42">
        <v>173426.65714649</v>
      </c>
      <c r="W166" s="42">
        <v>180552.71712206001</v>
      </c>
      <c r="X166" s="42">
        <v>246181.85825135</v>
      </c>
      <c r="Y166" s="42">
        <v>363451.75612520002</v>
      </c>
      <c r="Z166" s="42">
        <v>362905.67236030998</v>
      </c>
      <c r="AA166" s="42">
        <v>288646.88200526999</v>
      </c>
      <c r="AB166" s="42">
        <v>268301.75646052998</v>
      </c>
      <c r="AC166" s="42">
        <v>340062.08833598002</v>
      </c>
      <c r="AD166" s="42">
        <v>293323.17642570997</v>
      </c>
      <c r="AE166" s="42">
        <v>283754.28053319</v>
      </c>
      <c r="AF166" s="42">
        <v>389346.85329484998</v>
      </c>
      <c r="AG166" s="24">
        <v>3316554.2957728198</v>
      </c>
      <c r="AH166" s="37"/>
      <c r="AI166" s="42">
        <v>283372.93456540001</v>
      </c>
      <c r="AJ166" s="42">
        <v>185706.66972506</v>
      </c>
      <c r="AK166" s="42">
        <v>139497.65876352999</v>
      </c>
      <c r="AL166" s="42">
        <v>159882.42540094999</v>
      </c>
      <c r="AM166" s="42">
        <v>112640.91671278</v>
      </c>
      <c r="AN166" s="42">
        <v>202034.12451435</v>
      </c>
      <c r="AO166" s="42">
        <v>147924.43347682999</v>
      </c>
      <c r="AP166" s="42">
        <v>156262.48855995</v>
      </c>
      <c r="AQ166" s="42">
        <v>111761.29624744999</v>
      </c>
      <c r="AR166" s="42">
        <v>100990.75764076</v>
      </c>
      <c r="AS166" s="42">
        <v>126817.91652504</v>
      </c>
      <c r="AT166" s="42">
        <v>-54364.685711550002</v>
      </c>
      <c r="AU166" s="24">
        <v>1672526.9364205496</v>
      </c>
      <c r="AV166" s="37"/>
      <c r="AW166" s="42">
        <v>96591.220508974293</v>
      </c>
      <c r="AX166" s="42">
        <v>96591.220508974293</v>
      </c>
      <c r="AY166" s="42">
        <v>118909.987432051</v>
      </c>
      <c r="AZ166" s="42">
        <v>98225.996406435894</v>
      </c>
      <c r="BA166" s="42">
        <v>98226.150252589694</v>
      </c>
      <c r="BB166" s="42">
        <v>115640.435637128</v>
      </c>
      <c r="BC166" s="42">
        <v>96583.903585897395</v>
      </c>
      <c r="BD166" s="42">
        <v>96583.903585897395</v>
      </c>
      <c r="BE166" s="42">
        <v>118900.841278205</v>
      </c>
      <c r="BF166" s="42">
        <v>96583.903585897395</v>
      </c>
      <c r="BG166" s="42">
        <v>96583.903585897395</v>
      </c>
      <c r="BH166" s="42">
        <v>118900.841278205</v>
      </c>
      <c r="BI166" s="24">
        <v>1248322.3076461528</v>
      </c>
      <c r="BJ166" s="43">
        <v>0.77383647039067571</v>
      </c>
      <c r="BK166" s="43">
        <v>-0.49570343577600945</v>
      </c>
      <c r="BL166" s="43">
        <v>-0.25363096972432403</v>
      </c>
      <c r="BM166" s="37"/>
      <c r="BN166" s="20">
        <v>5.9211577400538305E-3</v>
      </c>
      <c r="BO166" s="24">
        <v>1255713.8209401537</v>
      </c>
      <c r="BP166" s="20">
        <v>5.9702923828671844E-3</v>
      </c>
      <c r="BQ166" s="24">
        <v>1263210.7996003737</v>
      </c>
      <c r="BR166" s="20">
        <v>6.0196838779193011E-3</v>
      </c>
      <c r="BS166" s="24">
        <v>1270814.9292851416</v>
      </c>
      <c r="BT166" s="20">
        <v>6.0693305268758845E-3</v>
      </c>
      <c r="BU166" s="24">
        <v>1278527.9251294616</v>
      </c>
    </row>
    <row r="167" spans="1:73" ht="12.75" customHeight="1">
      <c r="B167" s="109" t="s">
        <v>226</v>
      </c>
      <c r="E167" s="41" t="s">
        <v>88</v>
      </c>
      <c r="F167" s="41" t="s">
        <v>227</v>
      </c>
      <c r="G167" s="42">
        <v>47041.916917069997</v>
      </c>
      <c r="H167" s="42">
        <v>45534.134175090003</v>
      </c>
      <c r="I167" s="42">
        <v>56649.278321470003</v>
      </c>
      <c r="J167" s="42">
        <v>41378.489910199998</v>
      </c>
      <c r="K167" s="42">
        <v>57206.49400459</v>
      </c>
      <c r="L167" s="42">
        <v>49354.202963069998</v>
      </c>
      <c r="M167" s="42">
        <v>39530.011152890002</v>
      </c>
      <c r="N167" s="42">
        <v>43946.230004149998</v>
      </c>
      <c r="O167" s="42">
        <v>53027.406656599996</v>
      </c>
      <c r="P167" s="42">
        <v>42589.609800309998</v>
      </c>
      <c r="Q167" s="42">
        <v>46305.257246480003</v>
      </c>
      <c r="R167" s="42">
        <v>51057.334732570002</v>
      </c>
      <c r="S167" s="24">
        <v>573620.36588448996</v>
      </c>
      <c r="T167" s="37"/>
      <c r="U167" s="42">
        <v>42880.103684579997</v>
      </c>
      <c r="V167" s="42">
        <v>40819.067851380001</v>
      </c>
      <c r="W167" s="42">
        <v>48576.127693150003</v>
      </c>
      <c r="X167" s="42">
        <v>45721.902292240004</v>
      </c>
      <c r="Y167" s="42">
        <v>37484.016062739996</v>
      </c>
      <c r="Z167" s="42">
        <v>47936.14555383</v>
      </c>
      <c r="AA167" s="42">
        <v>45798.742946589999</v>
      </c>
      <c r="AB167" s="42">
        <v>39631.12971252</v>
      </c>
      <c r="AC167" s="42">
        <v>46130.763092499998</v>
      </c>
      <c r="AD167" s="42">
        <v>33835.011049929999</v>
      </c>
      <c r="AE167" s="42">
        <v>41429.71109597</v>
      </c>
      <c r="AF167" s="42">
        <v>41537.893441040003</v>
      </c>
      <c r="AG167" s="24">
        <v>511780.61447647004</v>
      </c>
      <c r="AH167" s="37"/>
      <c r="AI167" s="42">
        <v>42239.246374870003</v>
      </c>
      <c r="AJ167" s="42">
        <v>40441.003079299997</v>
      </c>
      <c r="AK167" s="42">
        <v>48454.137930459998</v>
      </c>
      <c r="AL167" s="42">
        <v>44510.724487530002</v>
      </c>
      <c r="AM167" s="42">
        <v>43371.847546860001</v>
      </c>
      <c r="AN167" s="42">
        <v>50503.364003100003</v>
      </c>
      <c r="AO167" s="42">
        <v>39880.297220059998</v>
      </c>
      <c r="AP167" s="42">
        <v>45508.521677069999</v>
      </c>
      <c r="AQ167" s="42">
        <v>48566.006381159998</v>
      </c>
      <c r="AR167" s="42">
        <v>43788.298439010003</v>
      </c>
      <c r="AS167" s="42">
        <v>47026.206803089997</v>
      </c>
      <c r="AT167" s="42">
        <v>49463.338242279999</v>
      </c>
      <c r="AU167" s="24">
        <v>543752.99218478997</v>
      </c>
      <c r="AV167" s="37"/>
      <c r="AW167" s="42">
        <v>44622.937087179504</v>
      </c>
      <c r="AX167" s="42">
        <v>44622.937087179504</v>
      </c>
      <c r="AY167" s="42">
        <v>55718.486125641</v>
      </c>
      <c r="AZ167" s="42">
        <v>46036.404523102603</v>
      </c>
      <c r="BA167" s="42">
        <v>46036.404523102603</v>
      </c>
      <c r="BB167" s="42">
        <v>52891.551253794802</v>
      </c>
      <c r="BC167" s="42">
        <v>44622.937087179504</v>
      </c>
      <c r="BD167" s="42">
        <v>44622.937087179504</v>
      </c>
      <c r="BE167" s="42">
        <v>55718.486125641</v>
      </c>
      <c r="BF167" s="42">
        <v>44622.937087179504</v>
      </c>
      <c r="BG167" s="42">
        <v>44622.937087179504</v>
      </c>
      <c r="BH167" s="42">
        <v>55718.486125641</v>
      </c>
      <c r="BI167" s="24">
        <v>579857.4412</v>
      </c>
      <c r="BJ167" s="43">
        <v>-0.10780605969710741</v>
      </c>
      <c r="BK167" s="43">
        <v>6.2472819024273353E-2</v>
      </c>
      <c r="BL167" s="43">
        <v>6.6398621311752226E-2</v>
      </c>
      <c r="BM167" s="37"/>
      <c r="BN167" s="20">
        <v>9.5211485301879492E-3</v>
      </c>
      <c r="BO167" s="24">
        <v>585378.35002399993</v>
      </c>
      <c r="BP167" s="20">
        <v>9.5430666341708402E-3</v>
      </c>
      <c r="BQ167" s="24">
        <v>590964.65462447994</v>
      </c>
      <c r="BR167" s="20">
        <v>9.5649680979336682E-3</v>
      </c>
      <c r="BS167" s="24">
        <v>596617.21269296948</v>
      </c>
      <c r="BT167" s="20">
        <v>9.586853610545806E-3</v>
      </c>
      <c r="BU167" s="24">
        <v>602336.89457258885</v>
      </c>
    </row>
    <row r="168" spans="1:73" ht="12.75" customHeight="1">
      <c r="B168" s="109" t="s">
        <v>228</v>
      </c>
      <c r="E168" s="41" t="s">
        <v>88</v>
      </c>
      <c r="F168" s="41" t="s">
        <v>229</v>
      </c>
      <c r="G168" s="42">
        <v>169575.78511808001</v>
      </c>
      <c r="H168" s="42">
        <v>25562.07641455</v>
      </c>
      <c r="I168" s="42">
        <v>52861.530961370001</v>
      </c>
      <c r="J168" s="42">
        <v>149739.76625566001</v>
      </c>
      <c r="K168" s="42">
        <v>-1999.2264288599999</v>
      </c>
      <c r="L168" s="42">
        <v>70809.30616444</v>
      </c>
      <c r="M168" s="42">
        <v>-27110.721862409999</v>
      </c>
      <c r="N168" s="42">
        <v>49616.52758758</v>
      </c>
      <c r="O168" s="42">
        <v>-2599.38912634999</v>
      </c>
      <c r="P168" s="42">
        <v>98360.957801230004</v>
      </c>
      <c r="Q168" s="42">
        <v>93367.803794509993</v>
      </c>
      <c r="R168" s="42">
        <v>-149094.58448665999</v>
      </c>
      <c r="S168" s="24">
        <v>529089.83219313994</v>
      </c>
      <c r="T168" s="37"/>
      <c r="U168" s="42">
        <v>17217.394588899999</v>
      </c>
      <c r="V168" s="42">
        <v>8076.68211978</v>
      </c>
      <c r="W168" s="42">
        <v>48538.583514320002</v>
      </c>
      <c r="X168" s="42">
        <v>-73638.106787199999</v>
      </c>
      <c r="Y168" s="42">
        <v>-34356.143227690001</v>
      </c>
      <c r="Z168" s="42">
        <v>32044.704828680002</v>
      </c>
      <c r="AA168" s="42">
        <v>-34411.56771368</v>
      </c>
      <c r="AB168" s="42">
        <v>126228.02218775</v>
      </c>
      <c r="AC168" s="42">
        <v>62056.804696599997</v>
      </c>
      <c r="AD168" s="42">
        <v>-133390.87744367999</v>
      </c>
      <c r="AE168" s="42">
        <v>114910.72357791</v>
      </c>
      <c r="AF168" s="42">
        <v>-98992.963202960003</v>
      </c>
      <c r="AG168" s="24">
        <v>34283.257138729998</v>
      </c>
      <c r="AH168" s="37"/>
      <c r="AI168" s="42">
        <v>19416.875595810001</v>
      </c>
      <c r="AJ168" s="42">
        <v>-24677.479723280001</v>
      </c>
      <c r="AK168" s="42">
        <v>-70302.304270690001</v>
      </c>
      <c r="AL168" s="42">
        <v>52936.619857229998</v>
      </c>
      <c r="AM168" s="42">
        <v>-37619.819671329999</v>
      </c>
      <c r="AN168" s="42">
        <v>53240.366008620003</v>
      </c>
      <c r="AO168" s="42">
        <v>22611.703533129999</v>
      </c>
      <c r="AP168" s="42">
        <v>32261.43276639</v>
      </c>
      <c r="AQ168" s="42">
        <v>77857.4603088</v>
      </c>
      <c r="AR168" s="42">
        <v>55310.524103939999</v>
      </c>
      <c r="AS168" s="42">
        <v>-44297.644756070003</v>
      </c>
      <c r="AT168" s="42">
        <v>36215.939645760001</v>
      </c>
      <c r="AU168" s="24">
        <v>172953.67339831003</v>
      </c>
      <c r="AV168" s="37"/>
      <c r="AW168" s="42">
        <v>7815.84585541874</v>
      </c>
      <c r="AX168" s="42">
        <v>7815.84585541873</v>
      </c>
      <c r="AY168" s="42">
        <v>9075.3567692734105</v>
      </c>
      <c r="AZ168" s="42">
        <v>13969.776706726399</v>
      </c>
      <c r="BA168" s="42">
        <v>13969.776706726399</v>
      </c>
      <c r="BB168" s="42">
        <v>16767.506166658</v>
      </c>
      <c r="BC168" s="42">
        <v>12369.7135477264</v>
      </c>
      <c r="BD168" s="42">
        <v>12369.7135477264</v>
      </c>
      <c r="BE168" s="42">
        <v>14767.691384657999</v>
      </c>
      <c r="BF168" s="42">
        <v>12985.098163111001</v>
      </c>
      <c r="BG168" s="42">
        <v>12985.098163111001</v>
      </c>
      <c r="BH168" s="42">
        <v>15536.9221538888</v>
      </c>
      <c r="BI168" s="24">
        <v>150428.34502044326</v>
      </c>
      <c r="BJ168" s="43">
        <v>-0.93520333400356259</v>
      </c>
      <c r="BK168" s="43">
        <v>4.0448436885223265</v>
      </c>
      <c r="BL168" s="43">
        <v>-0.13023908619732658</v>
      </c>
      <c r="BM168" s="37"/>
      <c r="BN168" s="20">
        <v>1.176385241733636E-2</v>
      </c>
      <c r="BO168" s="24">
        <v>152197.96187064791</v>
      </c>
      <c r="BP168" s="20">
        <v>1.177821085560918E-2</v>
      </c>
      <c r="BQ168" s="24">
        <v>153990.58155735437</v>
      </c>
      <c r="BR168" s="20">
        <v>1.1792660736573781E-2</v>
      </c>
      <c r="BS168" s="24">
        <v>155806.54024228794</v>
      </c>
      <c r="BT168" s="20">
        <v>1.1807202228541484E-2</v>
      </c>
      <c r="BU168" s="24">
        <v>157646.17957145802</v>
      </c>
    </row>
    <row r="169" spans="1:73" ht="12.75" customHeight="1">
      <c r="B169" s="109" t="s">
        <v>230</v>
      </c>
      <c r="E169" s="41" t="s">
        <v>88</v>
      </c>
      <c r="F169" s="41" t="s">
        <v>231</v>
      </c>
      <c r="G169" s="42">
        <v>33737.006078049999</v>
      </c>
      <c r="H169" s="42">
        <v>51643.708767709999</v>
      </c>
      <c r="I169" s="42">
        <v>63598.41571419</v>
      </c>
      <c r="J169" s="42">
        <v>43599.302894139997</v>
      </c>
      <c r="K169" s="42">
        <v>45534.57069814</v>
      </c>
      <c r="L169" s="42">
        <v>47253.975796639999</v>
      </c>
      <c r="M169" s="42">
        <v>32856.205620760004</v>
      </c>
      <c r="N169" s="42">
        <v>40644.766616350003</v>
      </c>
      <c r="O169" s="42">
        <v>40124.065805880004</v>
      </c>
      <c r="P169" s="42">
        <v>44887.232757099999</v>
      </c>
      <c r="Q169" s="42">
        <v>49966.117257869999</v>
      </c>
      <c r="R169" s="42">
        <v>64890.23289454</v>
      </c>
      <c r="S169" s="24">
        <v>558735.60090136994</v>
      </c>
      <c r="T169" s="37"/>
      <c r="U169" s="42">
        <v>39305.641430399999</v>
      </c>
      <c r="V169" s="42">
        <v>33444.874597529997</v>
      </c>
      <c r="W169" s="42">
        <v>37464.0980729</v>
      </c>
      <c r="X169" s="42">
        <v>38316.72108553</v>
      </c>
      <c r="Y169" s="42">
        <v>30646.003241539998</v>
      </c>
      <c r="Z169" s="42">
        <v>42459.971086450001</v>
      </c>
      <c r="AA169" s="42">
        <v>36543.281009270002</v>
      </c>
      <c r="AB169" s="42">
        <v>43071.278187119999</v>
      </c>
      <c r="AC169" s="42">
        <v>31479.458938799999</v>
      </c>
      <c r="AD169" s="42">
        <v>39481.46618589</v>
      </c>
      <c r="AE169" s="42">
        <v>39596.954792730001</v>
      </c>
      <c r="AF169" s="42">
        <v>72927.736281449994</v>
      </c>
      <c r="AG169" s="24">
        <v>484737.48490961001</v>
      </c>
      <c r="AH169" s="37"/>
      <c r="AI169" s="42">
        <v>32398.652732260001</v>
      </c>
      <c r="AJ169" s="42">
        <v>37793.443348239998</v>
      </c>
      <c r="AK169" s="42">
        <v>41384.022747939998</v>
      </c>
      <c r="AL169" s="42">
        <v>43403.195362170001</v>
      </c>
      <c r="AM169" s="42">
        <v>40789.04018104</v>
      </c>
      <c r="AN169" s="42">
        <v>40633.227102450001</v>
      </c>
      <c r="AO169" s="42">
        <v>33901.771130410001</v>
      </c>
      <c r="AP169" s="42">
        <v>37996.39752482</v>
      </c>
      <c r="AQ169" s="42">
        <v>49187.401016919997</v>
      </c>
      <c r="AR169" s="42">
        <v>54231.189784920003</v>
      </c>
      <c r="AS169" s="42">
        <v>39330.010945249996</v>
      </c>
      <c r="AT169" s="42">
        <v>47694.566038899997</v>
      </c>
      <c r="AU169" s="24">
        <v>498742.91791532002</v>
      </c>
      <c r="AV169" s="37"/>
      <c r="AW169" s="42">
        <v>41132.7203774359</v>
      </c>
      <c r="AX169" s="42">
        <v>41132.7203774359</v>
      </c>
      <c r="AY169" s="42">
        <v>50365.686205128201</v>
      </c>
      <c r="AZ169" s="42">
        <v>41267.9808899743</v>
      </c>
      <c r="BA169" s="42">
        <v>41267.9808899743</v>
      </c>
      <c r="BB169" s="42">
        <v>50547.947423051301</v>
      </c>
      <c r="BC169" s="42">
        <v>41208.104992820503</v>
      </c>
      <c r="BD169" s="42">
        <v>41208.104992820503</v>
      </c>
      <c r="BE169" s="42">
        <v>50459.916974359003</v>
      </c>
      <c r="BF169" s="42">
        <v>41214.258800512798</v>
      </c>
      <c r="BG169" s="42">
        <v>42467.584300512797</v>
      </c>
      <c r="BH169" s="42">
        <v>55569.577358974399</v>
      </c>
      <c r="BI169" s="24">
        <v>537842.583583</v>
      </c>
      <c r="BJ169" s="43">
        <v>-0.13243851988737398</v>
      </c>
      <c r="BK169" s="43">
        <v>2.889282022066364E-2</v>
      </c>
      <c r="BL169" s="43">
        <v>7.8396432837806396E-2</v>
      </c>
      <c r="BM169" s="37"/>
      <c r="BN169" s="20">
        <v>8.3838244477044445E-3</v>
      </c>
      <c r="BO169" s="24">
        <v>542351.76138425968</v>
      </c>
      <c r="BP169" s="20">
        <v>8.4206350517325688E-3</v>
      </c>
      <c r="BQ169" s="24">
        <v>546918.70763654087</v>
      </c>
      <c r="BR169" s="20">
        <v>8.4574651711251652E-3</v>
      </c>
      <c r="BS169" s="24">
        <v>551544.2535578137</v>
      </c>
      <c r="BT169" s="20">
        <v>8.494314211167215E-3</v>
      </c>
      <c r="BU169" s="24">
        <v>556229.24374889745</v>
      </c>
    </row>
    <row r="170" spans="1:73" ht="12.75" customHeight="1">
      <c r="B170" s="109" t="s">
        <v>232</v>
      </c>
      <c r="E170" s="41" t="s">
        <v>88</v>
      </c>
      <c r="F170" s="41" t="s">
        <v>233</v>
      </c>
      <c r="G170" s="42">
        <v>-31883.42427223</v>
      </c>
      <c r="H170" s="42">
        <v>-14228.7067981</v>
      </c>
      <c r="I170" s="42">
        <v>-28714.347830359999</v>
      </c>
      <c r="J170" s="42">
        <v>-26319.121105239999</v>
      </c>
      <c r="K170" s="42">
        <v>-29397.194524840001</v>
      </c>
      <c r="L170" s="42">
        <v>-19836.262140800001</v>
      </c>
      <c r="M170" s="42">
        <v>-9038.2293740900095</v>
      </c>
      <c r="N170" s="42">
        <v>-19365.86833963</v>
      </c>
      <c r="O170" s="42">
        <v>-28499.544765279901</v>
      </c>
      <c r="P170" s="42">
        <v>-15429.667753309999</v>
      </c>
      <c r="Q170" s="42">
        <v>-16213.11618004</v>
      </c>
      <c r="R170" s="42">
        <v>-17149.15093308</v>
      </c>
      <c r="S170" s="24">
        <v>-256074.63401699989</v>
      </c>
      <c r="T170" s="37"/>
      <c r="U170" s="42">
        <v>2338.0297581699601</v>
      </c>
      <c r="V170" s="42">
        <v>8804.9111064799999</v>
      </c>
      <c r="W170" s="42">
        <v>8710.76263148002</v>
      </c>
      <c r="X170" s="42">
        <v>-9301.84331346002</v>
      </c>
      <c r="Y170" s="42">
        <v>-31138.16271936</v>
      </c>
      <c r="Z170" s="42">
        <v>27179.104975990002</v>
      </c>
      <c r="AA170" s="42">
        <v>-5388.4792342500004</v>
      </c>
      <c r="AB170" s="42">
        <v>11985.242891739999</v>
      </c>
      <c r="AC170" s="42">
        <v>-9346.7351476800195</v>
      </c>
      <c r="AD170" s="42">
        <v>-10618.961690640001</v>
      </c>
      <c r="AE170" s="42">
        <v>2554.4653771199801</v>
      </c>
      <c r="AF170" s="42">
        <v>-3834.2502197400599</v>
      </c>
      <c r="AG170" s="24">
        <v>-8055.9155841501397</v>
      </c>
      <c r="AH170" s="37"/>
      <c r="AI170" s="42">
        <v>-1042.7778196000199</v>
      </c>
      <c r="AJ170" s="42">
        <v>-5699.3233479799701</v>
      </c>
      <c r="AK170" s="42">
        <v>3361.0767920000098</v>
      </c>
      <c r="AL170" s="42">
        <v>845.21095241999103</v>
      </c>
      <c r="AM170" s="42">
        <v>-4412.2196001299599</v>
      </c>
      <c r="AN170" s="42">
        <v>-217.686609740005</v>
      </c>
      <c r="AO170" s="42">
        <v>2461.10566204003</v>
      </c>
      <c r="AP170" s="42">
        <v>-2953.8920043100002</v>
      </c>
      <c r="AQ170" s="42">
        <v>-316.57134199001302</v>
      </c>
      <c r="AR170" s="42">
        <v>-15611.28918514</v>
      </c>
      <c r="AS170" s="42">
        <v>-12775.277857810001</v>
      </c>
      <c r="AT170" s="42">
        <v>-10775.387622079999</v>
      </c>
      <c r="AU170" s="24">
        <v>-47137.031982319939</v>
      </c>
      <c r="AV170" s="37"/>
      <c r="AW170" s="42">
        <v>-9580.0126968997793</v>
      </c>
      <c r="AX170" s="42">
        <v>-9580.0126968998193</v>
      </c>
      <c r="AY170" s="42">
        <v>-10929.2421211247</v>
      </c>
      <c r="AZ170" s="42">
        <v>-9649.6639826014907</v>
      </c>
      <c r="BA170" s="42">
        <v>-9649.6639826015307</v>
      </c>
      <c r="BB170" s="42">
        <v>-11016.3062897212</v>
      </c>
      <c r="BC170" s="42">
        <v>-9649.6640015151406</v>
      </c>
      <c r="BD170" s="42">
        <v>-9649.6640015151806</v>
      </c>
      <c r="BE170" s="42">
        <v>-11016.3062518939</v>
      </c>
      <c r="BF170" s="42">
        <v>-9649.6640015151606</v>
      </c>
      <c r="BG170" s="42">
        <v>-9649.6640015151497</v>
      </c>
      <c r="BH170" s="42">
        <v>-11016.3062518939</v>
      </c>
      <c r="BI170" s="24">
        <v>-121036.17027969695</v>
      </c>
      <c r="BJ170" s="43">
        <v>-0.96854075135136053</v>
      </c>
      <c r="BK170" s="43">
        <v>4.8512321150759261</v>
      </c>
      <c r="BL170" s="43">
        <v>1.567751196661999</v>
      </c>
      <c r="BM170" s="37"/>
      <c r="BN170" s="20">
        <v>2.3925336729947418E-14</v>
      </c>
      <c r="BO170" s="24">
        <v>-121036.17027969984</v>
      </c>
      <c r="BP170" s="20">
        <v>0</v>
      </c>
      <c r="BQ170" s="24">
        <v>-121036.17027969984</v>
      </c>
      <c r="BR170" s="20">
        <v>0</v>
      </c>
      <c r="BS170" s="24">
        <v>-121036.17027969984</v>
      </c>
      <c r="BT170" s="20">
        <v>0</v>
      </c>
      <c r="BU170" s="24">
        <v>-121036.17027969984</v>
      </c>
    </row>
    <row r="171" spans="1:73" ht="19.5" customHeight="1">
      <c r="B171" s="45" t="s">
        <v>237</v>
      </c>
      <c r="E171" s="57"/>
      <c r="F171" s="57"/>
      <c r="G171" s="48">
        <v>2859637.28179857</v>
      </c>
      <c r="H171" s="48">
        <v>2744091.0642741104</v>
      </c>
      <c r="I171" s="48">
        <v>3502975.9573569004</v>
      </c>
      <c r="J171" s="48">
        <v>2635435.3418486896</v>
      </c>
      <c r="K171" s="48">
        <v>2702576.20118629</v>
      </c>
      <c r="L171" s="48">
        <v>3178156.4553741789</v>
      </c>
      <c r="M171" s="48">
        <v>2703290.2996517099</v>
      </c>
      <c r="N171" s="48">
        <v>2556678.8205619501</v>
      </c>
      <c r="O171" s="48">
        <v>2995739.55198156</v>
      </c>
      <c r="P171" s="48">
        <v>2679443.8851680593</v>
      </c>
      <c r="Q171" s="48">
        <v>2535378.9271000898</v>
      </c>
      <c r="R171" s="48">
        <v>2084806.3106984999</v>
      </c>
      <c r="S171" s="48">
        <v>33178210.097000614</v>
      </c>
      <c r="T171" s="37"/>
      <c r="U171" s="48">
        <v>2358742.5311776195</v>
      </c>
      <c r="V171" s="48">
        <v>2395390.8916707798</v>
      </c>
      <c r="W171" s="48">
        <v>3012743.0033270107</v>
      </c>
      <c r="X171" s="48">
        <v>2305635.2006948297</v>
      </c>
      <c r="Y171" s="48">
        <v>2223948.4378395397</v>
      </c>
      <c r="Z171" s="48">
        <v>2593697.4581224001</v>
      </c>
      <c r="AA171" s="48">
        <v>2217435.9763950896</v>
      </c>
      <c r="AB171" s="48">
        <v>2372965.2307618898</v>
      </c>
      <c r="AC171" s="48">
        <v>2682537.97932046</v>
      </c>
      <c r="AD171" s="48">
        <v>2129339.6409329902</v>
      </c>
      <c r="AE171" s="48">
        <v>2406891.7272904501</v>
      </c>
      <c r="AF171" s="48">
        <v>2961099.546763821</v>
      </c>
      <c r="AG171" s="48">
        <v>29660427.624296878</v>
      </c>
      <c r="AH171" s="37"/>
      <c r="AI171" s="48">
        <v>2210397.9045784199</v>
      </c>
      <c r="AJ171" s="48">
        <v>2322036.1791592995</v>
      </c>
      <c r="AK171" s="48">
        <v>2358565.2448811396</v>
      </c>
      <c r="AL171" s="48">
        <v>2232866.1938052601</v>
      </c>
      <c r="AM171" s="48">
        <v>1996221.3733833502</v>
      </c>
      <c r="AN171" s="48">
        <v>2406342.1644312898</v>
      </c>
      <c r="AO171" s="48">
        <v>2586008.5917252307</v>
      </c>
      <c r="AP171" s="48">
        <v>2240290.6183660594</v>
      </c>
      <c r="AQ171" s="48">
        <v>2280232.4517331799</v>
      </c>
      <c r="AR171" s="48">
        <v>2243944.6252237</v>
      </c>
      <c r="AS171" s="48">
        <v>2221637.7880071006</v>
      </c>
      <c r="AT171" s="48">
        <v>2556326.7220748807</v>
      </c>
      <c r="AU171" s="48">
        <v>27654869.857368905</v>
      </c>
      <c r="AV171" s="37"/>
      <c r="AW171" s="47">
        <v>2166292.280844409</v>
      </c>
      <c r="AX171" s="48">
        <v>2134362.8384912205</v>
      </c>
      <c r="AY171" s="48">
        <v>2614833.7376793399</v>
      </c>
      <c r="AZ171" s="48">
        <v>2152738.1199115799</v>
      </c>
      <c r="BA171" s="48">
        <v>1958706.5367831341</v>
      </c>
      <c r="BB171" s="48">
        <v>2643633.0070967549</v>
      </c>
      <c r="BC171" s="48">
        <v>2338592.5460944856</v>
      </c>
      <c r="BD171" s="48">
        <v>2336320.7317012381</v>
      </c>
      <c r="BE171" s="48">
        <v>2928338.5808973201</v>
      </c>
      <c r="BF171" s="48">
        <v>2373919.7840467929</v>
      </c>
      <c r="BG171" s="48">
        <v>2345675.0267643332</v>
      </c>
      <c r="BH171" s="48">
        <v>2798406.3340999708</v>
      </c>
      <c r="BI171" s="48">
        <v>28791819.524410579</v>
      </c>
      <c r="BJ171" s="43">
        <v>-0.10602689121622483</v>
      </c>
      <c r="BK171" s="43">
        <v>-6.7617291036123947E-2</v>
      </c>
      <c r="BL171" s="43">
        <v>4.1112096093944304E-2</v>
      </c>
      <c r="BM171" s="37"/>
      <c r="BN171" s="20">
        <v>1.6892462142139235E-2</v>
      </c>
      <c r="BO171" s="48">
        <v>29278184.24572999</v>
      </c>
      <c r="BP171" s="20">
        <v>1.7303184083397708E-2</v>
      </c>
      <c r="BQ171" s="48">
        <v>29784790.057361491</v>
      </c>
      <c r="BR171" s="20">
        <v>1.435865604223526E-2</v>
      </c>
      <c r="BS171" s="48">
        <v>30212459.613085333</v>
      </c>
      <c r="BT171" s="20">
        <v>2.072228372374485E-2</v>
      </c>
      <c r="BU171" s="48">
        <v>30838530.77317987</v>
      </c>
    </row>
    <row r="172" spans="1:73" ht="19.5" customHeight="1">
      <c r="A172" s="51"/>
      <c r="B172" s="62" t="s">
        <v>238</v>
      </c>
      <c r="C172" s="51"/>
      <c r="D172" s="51"/>
      <c r="E172" s="52"/>
      <c r="F172" s="52"/>
      <c r="G172" s="53">
        <v>0.13573466076848767</v>
      </c>
      <c r="H172" s="53">
        <v>0.13940672966499607</v>
      </c>
      <c r="I172" s="53">
        <v>0.13902291665078806</v>
      </c>
      <c r="J172" s="53">
        <v>0.15394757896539626</v>
      </c>
      <c r="K172" s="53">
        <v>0.14487008503809226</v>
      </c>
      <c r="L172" s="53">
        <v>0.13836741379949968</v>
      </c>
      <c r="M172" s="53">
        <v>0.16483675982996898</v>
      </c>
      <c r="N172" s="53">
        <v>0.16056862021658311</v>
      </c>
      <c r="O172" s="53">
        <v>0.12425422098925647</v>
      </c>
      <c r="P172" s="53">
        <v>0.13914525349206908</v>
      </c>
      <c r="Q172" s="53">
        <v>0.14002256816687514</v>
      </c>
      <c r="R172" s="53">
        <v>0.12210744665574977</v>
      </c>
      <c r="S172" s="53">
        <v>0.14084742925676938</v>
      </c>
      <c r="T172" s="37"/>
      <c r="U172" s="53">
        <v>0.12542078576061855</v>
      </c>
      <c r="V172" s="53">
        <v>0.13287156296768221</v>
      </c>
      <c r="W172" s="53">
        <v>0.13947722925243713</v>
      </c>
      <c r="X172" s="53">
        <v>0.13989642573754638</v>
      </c>
      <c r="Y172" s="53">
        <v>0.13519754059917721</v>
      </c>
      <c r="Z172" s="53">
        <v>0.12403072539769608</v>
      </c>
      <c r="AA172" s="53">
        <v>0.14536139768476433</v>
      </c>
      <c r="AB172" s="53">
        <v>0.17641701139380625</v>
      </c>
      <c r="AC172" s="53">
        <v>0.12695829167152195</v>
      </c>
      <c r="AD172" s="53">
        <v>0.12871457211722337</v>
      </c>
      <c r="AE172" s="53">
        <v>0.14558972830103922</v>
      </c>
      <c r="AF172" s="53">
        <v>0.17444739355271813</v>
      </c>
      <c r="AG172" s="53">
        <v>0.13980135531887977</v>
      </c>
      <c r="AH172" s="37"/>
      <c r="AI172" s="53">
        <v>0.14388400129201798</v>
      </c>
      <c r="AJ172" s="53">
        <v>0.13586421809868726</v>
      </c>
      <c r="AK172" s="53">
        <v>0.12050071489237059</v>
      </c>
      <c r="AL172" s="53">
        <v>0.13858348055958114</v>
      </c>
      <c r="AM172" s="53">
        <v>0.12215128398737865</v>
      </c>
      <c r="AN172" s="53">
        <v>0.12549146098116215</v>
      </c>
      <c r="AO172" s="53">
        <v>0.18086556488402109</v>
      </c>
      <c r="AP172" s="53">
        <v>0.17804912638867046</v>
      </c>
      <c r="AQ172" s="53">
        <v>0.11880946384244857</v>
      </c>
      <c r="AR172" s="53">
        <v>0.13553423753638283</v>
      </c>
      <c r="AS172" s="53">
        <v>0.14441054770477604</v>
      </c>
      <c r="AT172" s="53">
        <v>0.15220931237352034</v>
      </c>
      <c r="AU172" s="53">
        <v>0.13934458721048704</v>
      </c>
      <c r="AV172" s="37"/>
      <c r="AW172" s="54">
        <v>0.15348500337888654</v>
      </c>
      <c r="AX172" s="53">
        <v>0.12180440171329637</v>
      </c>
      <c r="AY172" s="53">
        <v>0.13920478149538479</v>
      </c>
      <c r="AZ172" s="53">
        <v>0.13049142389772539</v>
      </c>
      <c r="BA172" s="53">
        <v>0.10909600424017041</v>
      </c>
      <c r="BB172" s="53">
        <v>0.1293173142169084</v>
      </c>
      <c r="BC172" s="53">
        <v>0.1601021035820093</v>
      </c>
      <c r="BD172" s="53">
        <v>0.16777763789083799</v>
      </c>
      <c r="BE172" s="53">
        <v>0.14320855587188489</v>
      </c>
      <c r="BF172" s="53">
        <v>0.13542698468208075</v>
      </c>
      <c r="BG172" s="53">
        <v>0.14478538113936468</v>
      </c>
      <c r="BH172" s="53">
        <v>0.17835346503373894</v>
      </c>
      <c r="BI172" s="53">
        <v>0.14133341352587975</v>
      </c>
      <c r="BJ172" s="55"/>
      <c r="BK172" s="55"/>
      <c r="BL172" s="55"/>
      <c r="BM172" s="37"/>
      <c r="BN172" s="110"/>
      <c r="BO172" s="53">
        <v>0.140257164902855</v>
      </c>
      <c r="BP172" s="110"/>
      <c r="BQ172" s="53">
        <v>0.13832786603769812</v>
      </c>
      <c r="BR172" s="110"/>
      <c r="BS172" s="53">
        <v>0.13595719231355238</v>
      </c>
      <c r="BT172" s="110"/>
      <c r="BU172" s="53">
        <v>0.13446078667715472</v>
      </c>
    </row>
    <row r="173" spans="1:73" ht="30" customHeight="1">
      <c r="B173" s="107" t="s">
        <v>239</v>
      </c>
      <c r="T173" s="37"/>
      <c r="AH173" s="37"/>
      <c r="AU173" s="9"/>
      <c r="AV173" s="37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55"/>
      <c r="BK173" s="55"/>
      <c r="BL173" s="55"/>
      <c r="BM173" s="37"/>
      <c r="BO173" s="9"/>
      <c r="BQ173" s="9"/>
      <c r="BS173" s="9"/>
      <c r="BU173" s="9"/>
    </row>
    <row r="174" spans="1:73" ht="19.5" customHeight="1">
      <c r="B174" s="9" t="s">
        <v>188</v>
      </c>
      <c r="E174" s="41" t="s">
        <v>90</v>
      </c>
      <c r="F174" s="41" t="s">
        <v>188</v>
      </c>
      <c r="G174" s="42">
        <v>170237.26</v>
      </c>
      <c r="H174" s="42">
        <v>173418.44</v>
      </c>
      <c r="I174" s="42">
        <v>220734.07999999999</v>
      </c>
      <c r="J174" s="42">
        <v>181858.09</v>
      </c>
      <c r="K174" s="42">
        <v>185292.71</v>
      </c>
      <c r="L174" s="42">
        <v>228557.51</v>
      </c>
      <c r="M174" s="42">
        <v>177621.92</v>
      </c>
      <c r="N174" s="42">
        <v>178328.59</v>
      </c>
      <c r="O174" s="42">
        <v>216881.38</v>
      </c>
      <c r="P174" s="42">
        <v>153665.26</v>
      </c>
      <c r="Q174" s="42">
        <v>147279.06</v>
      </c>
      <c r="R174" s="42">
        <v>180179.38</v>
      </c>
      <c r="S174" s="24">
        <v>2214053.6800000002</v>
      </c>
      <c r="T174" s="37"/>
      <c r="U174" s="42">
        <v>147814.14000000001</v>
      </c>
      <c r="V174" s="42">
        <v>147848.95999999999</v>
      </c>
      <c r="W174" s="42">
        <v>184712.69</v>
      </c>
      <c r="X174" s="42">
        <v>149352.39000000001</v>
      </c>
      <c r="Y174" s="42">
        <v>149172.1</v>
      </c>
      <c r="Z174" s="42">
        <v>186492.2</v>
      </c>
      <c r="AA174" s="42">
        <v>124084.34</v>
      </c>
      <c r="AB174" s="42">
        <v>145959.17000000001</v>
      </c>
      <c r="AC174" s="42">
        <v>182583.08</v>
      </c>
      <c r="AD174" s="42">
        <v>146077.15</v>
      </c>
      <c r="AE174" s="42">
        <v>146167.12</v>
      </c>
      <c r="AF174" s="42">
        <v>177803.22</v>
      </c>
      <c r="AG174" s="24">
        <v>1888066.5599999998</v>
      </c>
      <c r="AH174" s="37"/>
      <c r="AI174" s="42">
        <v>151507.51</v>
      </c>
      <c r="AJ174" s="42">
        <v>146393.23000000001</v>
      </c>
      <c r="AK174" s="42">
        <v>196665.9</v>
      </c>
      <c r="AL174" s="42">
        <v>167792.11</v>
      </c>
      <c r="AM174" s="42">
        <v>150101.69</v>
      </c>
      <c r="AN174" s="42">
        <v>196099.5</v>
      </c>
      <c r="AO174" s="42">
        <v>114985.03</v>
      </c>
      <c r="AP174" s="42">
        <v>153576.07999999999</v>
      </c>
      <c r="AQ174" s="42">
        <v>194727.79</v>
      </c>
      <c r="AR174" s="42">
        <v>154134.74</v>
      </c>
      <c r="AS174" s="42">
        <v>149463.63</v>
      </c>
      <c r="AT174" s="42">
        <v>185725.15</v>
      </c>
      <c r="AU174" s="24">
        <v>1961172.3599999999</v>
      </c>
      <c r="AV174" s="37"/>
      <c r="AW174" s="42">
        <v>147688.774615384</v>
      </c>
      <c r="AX174" s="42">
        <v>147688.774615384</v>
      </c>
      <c r="AY174" s="42">
        <v>184610.968269231</v>
      </c>
      <c r="AZ174" s="42">
        <v>150642.55010769199</v>
      </c>
      <c r="BA174" s="42">
        <v>150642.55010769199</v>
      </c>
      <c r="BB174" s="42">
        <v>188303.18763461499</v>
      </c>
      <c r="BC174" s="42">
        <v>150642.55010769199</v>
      </c>
      <c r="BD174" s="42">
        <v>150642.55010769199</v>
      </c>
      <c r="BE174" s="42">
        <v>188303.18763461499</v>
      </c>
      <c r="BF174" s="42">
        <v>150642.55010769199</v>
      </c>
      <c r="BG174" s="42">
        <v>150642.55010769199</v>
      </c>
      <c r="BH174" s="42">
        <v>188303.18763461499</v>
      </c>
      <c r="BI174" s="24">
        <v>1948753.3810499958</v>
      </c>
      <c r="BJ174" s="43">
        <v>-0.14723541842942142</v>
      </c>
      <c r="BK174" s="43">
        <v>3.8719927331375463E-2</v>
      </c>
      <c r="BL174" s="43">
        <v>-6.3324260545891513E-3</v>
      </c>
      <c r="BM174" s="37"/>
      <c r="BN174" s="20">
        <v>2.2999999999999923E-2</v>
      </c>
      <c r="BO174" s="24">
        <v>1993574.7088141455</v>
      </c>
      <c r="BP174" s="20">
        <v>2.2999999999999885E-2</v>
      </c>
      <c r="BQ174" s="24">
        <v>2039426.9271168706</v>
      </c>
      <c r="BR174" s="20">
        <v>2.2999999999999896E-2</v>
      </c>
      <c r="BS174" s="24">
        <v>2086333.7464405585</v>
      </c>
      <c r="BT174" s="20">
        <v>2.3400000000000056E-2</v>
      </c>
      <c r="BU174" s="24">
        <v>2135153.9561072676</v>
      </c>
    </row>
    <row r="175" spans="1:73" ht="12.75" customHeight="1">
      <c r="B175" s="109" t="s">
        <v>189</v>
      </c>
      <c r="E175" s="41" t="s">
        <v>90</v>
      </c>
      <c r="F175" s="41" t="s">
        <v>189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24">
        <v>0</v>
      </c>
      <c r="T175" s="37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24">
        <v>0</v>
      </c>
      <c r="AH175" s="37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24">
        <v>0</v>
      </c>
      <c r="AV175" s="37"/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24">
        <v>0</v>
      </c>
      <c r="BJ175" s="43">
        <v>0</v>
      </c>
      <c r="BK175" s="43">
        <v>0</v>
      </c>
      <c r="BL175" s="43">
        <v>0</v>
      </c>
      <c r="BM175" s="37"/>
      <c r="BN175" s="20">
        <v>0</v>
      </c>
      <c r="BO175" s="24">
        <v>0</v>
      </c>
      <c r="BP175" s="20">
        <v>0</v>
      </c>
      <c r="BQ175" s="24">
        <v>0</v>
      </c>
      <c r="BR175" s="20">
        <v>0</v>
      </c>
      <c r="BS175" s="24">
        <v>0</v>
      </c>
      <c r="BT175" s="20">
        <v>0</v>
      </c>
      <c r="BU175" s="24">
        <v>0</v>
      </c>
    </row>
    <row r="176" spans="1:73" ht="12.75" customHeight="1">
      <c r="B176" s="109" t="s">
        <v>190</v>
      </c>
      <c r="E176" s="41" t="s">
        <v>90</v>
      </c>
      <c r="F176" s="41" t="s">
        <v>190</v>
      </c>
      <c r="G176" s="42">
        <v>4901</v>
      </c>
      <c r="H176" s="42">
        <v>4901</v>
      </c>
      <c r="I176" s="42">
        <v>6127</v>
      </c>
      <c r="J176" s="42">
        <v>8394</v>
      </c>
      <c r="K176" s="42">
        <v>4901</v>
      </c>
      <c r="L176" s="42">
        <v>6127</v>
      </c>
      <c r="M176" s="42">
        <v>8394</v>
      </c>
      <c r="N176" s="42">
        <v>5901</v>
      </c>
      <c r="O176" s="42">
        <v>6127</v>
      </c>
      <c r="P176" s="42">
        <v>8394</v>
      </c>
      <c r="Q176" s="42">
        <v>4901</v>
      </c>
      <c r="R176" s="42">
        <v>-35651</v>
      </c>
      <c r="S176" s="24">
        <v>33417</v>
      </c>
      <c r="T176" s="37"/>
      <c r="U176" s="42">
        <v>7892</v>
      </c>
      <c r="V176" s="42">
        <v>5392</v>
      </c>
      <c r="W176" s="42">
        <v>6740</v>
      </c>
      <c r="X176" s="42">
        <v>5392</v>
      </c>
      <c r="Y176" s="42">
        <v>5392</v>
      </c>
      <c r="Z176" s="42">
        <v>10233</v>
      </c>
      <c r="AA176" s="42">
        <v>5392</v>
      </c>
      <c r="AB176" s="42">
        <v>5392</v>
      </c>
      <c r="AC176" s="42">
        <v>6740</v>
      </c>
      <c r="AD176" s="42">
        <v>8885</v>
      </c>
      <c r="AE176" s="42">
        <v>5392</v>
      </c>
      <c r="AF176" s="42">
        <v>6740</v>
      </c>
      <c r="AG176" s="24">
        <v>79582</v>
      </c>
      <c r="AH176" s="37"/>
      <c r="AI176" s="42">
        <v>9842.77</v>
      </c>
      <c r="AJ176" s="42">
        <v>6566.34</v>
      </c>
      <c r="AK176" s="42">
        <v>7937.2</v>
      </c>
      <c r="AL176" s="42">
        <v>6349.77</v>
      </c>
      <c r="AM176" s="42">
        <v>2856.77</v>
      </c>
      <c r="AN176" s="42">
        <v>7937.21</v>
      </c>
      <c r="AO176" s="42">
        <v>6349.77</v>
      </c>
      <c r="AP176" s="42">
        <v>6349.77</v>
      </c>
      <c r="AQ176" s="42">
        <v>7937.2</v>
      </c>
      <c r="AR176" s="42">
        <v>6349.77</v>
      </c>
      <c r="AS176" s="42">
        <v>6349.77</v>
      </c>
      <c r="AT176" s="42">
        <v>-24465.49</v>
      </c>
      <c r="AU176" s="24">
        <v>50360.850000000006</v>
      </c>
      <c r="AV176" s="37"/>
      <c r="AW176" s="42">
        <v>6015.2346153846202</v>
      </c>
      <c r="AX176" s="42">
        <v>6015.2346153846202</v>
      </c>
      <c r="AY176" s="42">
        <v>7519.0432692307704</v>
      </c>
      <c r="AZ176" s="42">
        <v>6015.2346153846202</v>
      </c>
      <c r="BA176" s="42">
        <v>6015.2346153846202</v>
      </c>
      <c r="BB176" s="42">
        <v>7519.0432692307704</v>
      </c>
      <c r="BC176" s="42">
        <v>6015.2346153846202</v>
      </c>
      <c r="BD176" s="42">
        <v>6015.2346153846202</v>
      </c>
      <c r="BE176" s="42">
        <v>7519.0432692307804</v>
      </c>
      <c r="BF176" s="42">
        <v>6015.2346153846202</v>
      </c>
      <c r="BG176" s="42">
        <v>6015.2346153846202</v>
      </c>
      <c r="BH176" s="42">
        <v>7519.0432692307804</v>
      </c>
      <c r="BI176" s="24">
        <v>78198.050000000076</v>
      </c>
      <c r="BJ176" s="43">
        <v>1.3814824789777658</v>
      </c>
      <c r="BK176" s="43">
        <v>-0.36718290568218936</v>
      </c>
      <c r="BL176" s="43">
        <v>0.55275476883333119</v>
      </c>
      <c r="BM176" s="37"/>
      <c r="BN176" s="20">
        <v>2.2999999999999979E-2</v>
      </c>
      <c r="BO176" s="24">
        <v>79996.605150000076</v>
      </c>
      <c r="BP176" s="20">
        <v>2.299999999999993E-2</v>
      </c>
      <c r="BQ176" s="24">
        <v>81836.527068450072</v>
      </c>
      <c r="BR176" s="20">
        <v>2.2999999999999833E-2</v>
      </c>
      <c r="BS176" s="24">
        <v>83718.76719102441</v>
      </c>
      <c r="BT176" s="20">
        <v>2.2999999999999889E-2</v>
      </c>
      <c r="BU176" s="24">
        <v>85644.298836417962</v>
      </c>
    </row>
    <row r="177" spans="2:73" ht="12.75" customHeight="1">
      <c r="B177" s="109" t="s">
        <v>191</v>
      </c>
      <c r="E177" s="41" t="s">
        <v>90</v>
      </c>
      <c r="F177" s="41" t="s">
        <v>192</v>
      </c>
      <c r="G177" s="42">
        <v>162.96</v>
      </c>
      <c r="H177" s="42">
        <v>84.68</v>
      </c>
      <c r="I177" s="42">
        <v>37.96</v>
      </c>
      <c r="J177" s="42">
        <v>54.52</v>
      </c>
      <c r="K177" s="42">
        <v>143.37</v>
      </c>
      <c r="L177" s="42">
        <v>114.5</v>
      </c>
      <c r="M177" s="42">
        <v>38.54</v>
      </c>
      <c r="N177" s="42">
        <v>0</v>
      </c>
      <c r="O177" s="42">
        <v>45.77</v>
      </c>
      <c r="P177" s="42">
        <v>35.520000000000003</v>
      </c>
      <c r="Q177" s="42">
        <v>4.9800000000000004</v>
      </c>
      <c r="R177" s="42">
        <v>11.27</v>
      </c>
      <c r="S177" s="24">
        <v>734.06999999999994</v>
      </c>
      <c r="T177" s="37"/>
      <c r="U177" s="42">
        <v>37.69</v>
      </c>
      <c r="V177" s="42">
        <v>238.1</v>
      </c>
      <c r="W177" s="42">
        <v>635.66</v>
      </c>
      <c r="X177" s="42">
        <v>336.06</v>
      </c>
      <c r="Y177" s="42">
        <v>34.11</v>
      </c>
      <c r="Z177" s="42">
        <v>91</v>
      </c>
      <c r="AA177" s="42">
        <v>49.73</v>
      </c>
      <c r="AB177" s="42">
        <v>20.67</v>
      </c>
      <c r="AC177" s="42">
        <v>64.47</v>
      </c>
      <c r="AD177" s="42">
        <v>42.47</v>
      </c>
      <c r="AE177" s="42">
        <v>263.26</v>
      </c>
      <c r="AF177" s="42">
        <v>352.72</v>
      </c>
      <c r="AG177" s="24">
        <v>2165.94</v>
      </c>
      <c r="AH177" s="37"/>
      <c r="AI177" s="42">
        <v>1656.83</v>
      </c>
      <c r="AJ177" s="42">
        <v>2315.91</v>
      </c>
      <c r="AK177" s="42">
        <v>3327.7</v>
      </c>
      <c r="AL177" s="42">
        <v>1813.75</v>
      </c>
      <c r="AM177" s="42">
        <v>3463.32</v>
      </c>
      <c r="AN177" s="42">
        <v>1405.59</v>
      </c>
      <c r="AO177" s="42">
        <v>1765.56</v>
      </c>
      <c r="AP177" s="42">
        <v>1301.76</v>
      </c>
      <c r="AQ177" s="42">
        <v>1338.55</v>
      </c>
      <c r="AR177" s="42">
        <v>1344.75</v>
      </c>
      <c r="AS177" s="42">
        <v>1348.25</v>
      </c>
      <c r="AT177" s="42">
        <v>1598.08</v>
      </c>
      <c r="AU177" s="24">
        <v>22680.049999999996</v>
      </c>
      <c r="AV177" s="37"/>
      <c r="AW177" s="42">
        <v>1519.2235576923099</v>
      </c>
      <c r="AX177" s="42">
        <v>1519.2235576923099</v>
      </c>
      <c r="AY177" s="42">
        <v>1899.05288461538</v>
      </c>
      <c r="AZ177" s="42">
        <v>1519.2235576923099</v>
      </c>
      <c r="BA177" s="42">
        <v>1519.2235576923099</v>
      </c>
      <c r="BB177" s="42">
        <v>1899.05288461538</v>
      </c>
      <c r="BC177" s="42">
        <v>1519.2235576923099</v>
      </c>
      <c r="BD177" s="42">
        <v>1519.2235576923099</v>
      </c>
      <c r="BE177" s="42">
        <v>1899.05288461538</v>
      </c>
      <c r="BF177" s="42">
        <v>1519.2235576923099</v>
      </c>
      <c r="BG177" s="42">
        <v>1519.2235576923099</v>
      </c>
      <c r="BH177" s="42">
        <v>1899.05288461538</v>
      </c>
      <c r="BI177" s="24">
        <v>19750</v>
      </c>
      <c r="BJ177" s="43">
        <v>1.9505905431362136</v>
      </c>
      <c r="BK177" s="43">
        <v>9.471227273146992</v>
      </c>
      <c r="BL177" s="43">
        <v>-0.12919063229578401</v>
      </c>
      <c r="BM177" s="37"/>
      <c r="BN177" s="20">
        <v>1.4999999999999816E-2</v>
      </c>
      <c r="BO177" s="24">
        <v>20046.249999999996</v>
      </c>
      <c r="BP177" s="20">
        <v>1.499999999999993E-2</v>
      </c>
      <c r="BQ177" s="24">
        <v>20346.943749999995</v>
      </c>
      <c r="BR177" s="20">
        <v>1.4999999999999908E-2</v>
      </c>
      <c r="BS177" s="24">
        <v>20652.147906249993</v>
      </c>
      <c r="BT177" s="20">
        <v>1.4999999999999885E-2</v>
      </c>
      <c r="BU177" s="24">
        <v>20961.93012484374</v>
      </c>
    </row>
    <row r="178" spans="2:73" ht="12.75" customHeight="1">
      <c r="B178" s="109" t="s">
        <v>193</v>
      </c>
      <c r="E178" s="41" t="s">
        <v>90</v>
      </c>
      <c r="F178" s="41" t="s">
        <v>194</v>
      </c>
      <c r="G178" s="42">
        <v>18046.68</v>
      </c>
      <c r="H178" s="42">
        <v>20192.71</v>
      </c>
      <c r="I178" s="42">
        <v>21206.09</v>
      </c>
      <c r="J178" s="42">
        <v>17136.88</v>
      </c>
      <c r="K178" s="42">
        <v>15553.11</v>
      </c>
      <c r="L178" s="42">
        <v>18587.23</v>
      </c>
      <c r="M178" s="42">
        <v>13411.23</v>
      </c>
      <c r="N178" s="42">
        <v>13070.81</v>
      </c>
      <c r="O178" s="42">
        <v>15567.39</v>
      </c>
      <c r="P178" s="42">
        <v>10809.84</v>
      </c>
      <c r="Q178" s="42">
        <v>9709.41</v>
      </c>
      <c r="R178" s="42">
        <v>12731.86</v>
      </c>
      <c r="S178" s="24">
        <v>186023.24</v>
      </c>
      <c r="T178" s="37"/>
      <c r="U178" s="42">
        <v>16267.27</v>
      </c>
      <c r="V178" s="42">
        <v>15132.64</v>
      </c>
      <c r="W178" s="42">
        <v>18078.14</v>
      </c>
      <c r="X178" s="42">
        <v>13304.17</v>
      </c>
      <c r="Y178" s="42">
        <v>11302.28</v>
      </c>
      <c r="Z178" s="42">
        <v>14198.16</v>
      </c>
      <c r="AA178" s="42">
        <v>8350.1299999999992</v>
      </c>
      <c r="AB178" s="42">
        <v>15190.63</v>
      </c>
      <c r="AC178" s="42">
        <v>12683.44</v>
      </c>
      <c r="AD178" s="42">
        <v>10232.15</v>
      </c>
      <c r="AE178" s="42">
        <v>9402.82</v>
      </c>
      <c r="AF178" s="42">
        <v>14195.13</v>
      </c>
      <c r="AG178" s="24">
        <v>158336.96000000002</v>
      </c>
      <c r="AH178" s="37"/>
      <c r="AI178" s="42">
        <v>14991.69</v>
      </c>
      <c r="AJ178" s="42">
        <v>14895.58</v>
      </c>
      <c r="AK178" s="42">
        <v>19663.41</v>
      </c>
      <c r="AL178" s="42">
        <v>14723.8</v>
      </c>
      <c r="AM178" s="42">
        <v>12407.37</v>
      </c>
      <c r="AN178" s="42">
        <v>14989.71</v>
      </c>
      <c r="AO178" s="42">
        <v>11356.37</v>
      </c>
      <c r="AP178" s="42">
        <v>10759.17</v>
      </c>
      <c r="AQ178" s="42">
        <v>13809.56</v>
      </c>
      <c r="AR178" s="42">
        <v>11249</v>
      </c>
      <c r="AS178" s="42">
        <v>9981.01</v>
      </c>
      <c r="AT178" s="42">
        <v>13491.74</v>
      </c>
      <c r="AU178" s="24">
        <v>162318.40999999997</v>
      </c>
      <c r="AV178" s="37"/>
      <c r="AW178" s="42">
        <v>17123.1791052308</v>
      </c>
      <c r="AX178" s="42">
        <v>17123.1791052308</v>
      </c>
      <c r="AY178" s="42">
        <v>20904.5675795385</v>
      </c>
      <c r="AZ178" s="42">
        <v>15935.5875969954</v>
      </c>
      <c r="BA178" s="42">
        <v>14175.684469023099</v>
      </c>
      <c r="BB178" s="42">
        <v>16900.070729436498</v>
      </c>
      <c r="BC178" s="42">
        <v>13042.6753571015</v>
      </c>
      <c r="BD178" s="42">
        <v>12783.481135018499</v>
      </c>
      <c r="BE178" s="42">
        <v>15002.107285374999</v>
      </c>
      <c r="BF178" s="42">
        <v>11634.4351473769</v>
      </c>
      <c r="BG178" s="42">
        <v>11573.756547007701</v>
      </c>
      <c r="BH178" s="42">
        <v>14432.569817990399</v>
      </c>
      <c r="BI178" s="24">
        <v>180631.29387532512</v>
      </c>
      <c r="BJ178" s="43">
        <v>-0.14883237169721358</v>
      </c>
      <c r="BK178" s="43">
        <v>2.5145424037444908E-2</v>
      </c>
      <c r="BL178" s="43">
        <v>0.11282074458051401</v>
      </c>
      <c r="BM178" s="37"/>
      <c r="BN178" s="20">
        <v>2.0000000000000025E-2</v>
      </c>
      <c r="BO178" s="24">
        <v>184243.91975283163</v>
      </c>
      <c r="BP178" s="20">
        <v>2.0000000000000056E-2</v>
      </c>
      <c r="BQ178" s="24">
        <v>187928.79814788827</v>
      </c>
      <c r="BR178" s="20">
        <v>2.000000000000008E-2</v>
      </c>
      <c r="BS178" s="24">
        <v>191687.37411084605</v>
      </c>
      <c r="BT178" s="20">
        <v>1.999999999999998E-2</v>
      </c>
      <c r="BU178" s="24">
        <v>195521.12159306297</v>
      </c>
    </row>
    <row r="179" spans="2:73" ht="12.75" customHeight="1">
      <c r="B179" s="109" t="s">
        <v>195</v>
      </c>
      <c r="E179" s="41" t="s">
        <v>90</v>
      </c>
      <c r="F179" s="41" t="s">
        <v>195</v>
      </c>
      <c r="G179" s="42">
        <v>12800</v>
      </c>
      <c r="H179" s="42">
        <v>12000</v>
      </c>
      <c r="I179" s="42">
        <v>16000</v>
      </c>
      <c r="J179" s="42">
        <v>12400</v>
      </c>
      <c r="K179" s="42">
        <v>12800</v>
      </c>
      <c r="L179" s="42">
        <v>16500</v>
      </c>
      <c r="M179" s="42">
        <v>13200</v>
      </c>
      <c r="N179" s="42">
        <v>13200</v>
      </c>
      <c r="O179" s="42">
        <v>16000</v>
      </c>
      <c r="P179" s="42">
        <v>12800</v>
      </c>
      <c r="Q179" s="42">
        <v>10400</v>
      </c>
      <c r="R179" s="42">
        <v>13000</v>
      </c>
      <c r="S179" s="24">
        <v>161100</v>
      </c>
      <c r="T179" s="37"/>
      <c r="U179" s="42">
        <v>10400</v>
      </c>
      <c r="V179" s="42">
        <v>8800</v>
      </c>
      <c r="W179" s="42">
        <v>13000</v>
      </c>
      <c r="X179" s="42">
        <v>10400</v>
      </c>
      <c r="Y179" s="42">
        <v>10400</v>
      </c>
      <c r="Z179" s="42">
        <v>13000</v>
      </c>
      <c r="AA179" s="42">
        <v>10400</v>
      </c>
      <c r="AB179" s="42">
        <v>10000</v>
      </c>
      <c r="AC179" s="42">
        <v>12500</v>
      </c>
      <c r="AD179" s="42">
        <v>10000</v>
      </c>
      <c r="AE179" s="42">
        <v>10000</v>
      </c>
      <c r="AF179" s="42">
        <v>12500</v>
      </c>
      <c r="AG179" s="24">
        <v>131400</v>
      </c>
      <c r="AH179" s="37"/>
      <c r="AI179" s="42">
        <v>10000</v>
      </c>
      <c r="AJ179" s="42">
        <v>5626</v>
      </c>
      <c r="AK179" s="42">
        <v>8579.16</v>
      </c>
      <c r="AL179" s="42">
        <v>8196.7900000000009</v>
      </c>
      <c r="AM179" s="42">
        <v>7813</v>
      </c>
      <c r="AN179" s="42">
        <v>10147.19</v>
      </c>
      <c r="AO179" s="42">
        <v>8195.9599999999991</v>
      </c>
      <c r="AP179" s="42">
        <v>8146.04</v>
      </c>
      <c r="AQ179" s="42">
        <v>10157.69</v>
      </c>
      <c r="AR179" s="42">
        <v>8520.66</v>
      </c>
      <c r="AS179" s="42">
        <v>8467.09</v>
      </c>
      <c r="AT179" s="42">
        <v>9715.1</v>
      </c>
      <c r="AU179" s="24">
        <v>103564.68000000001</v>
      </c>
      <c r="AV179" s="37"/>
      <c r="AW179" s="42">
        <v>7200.3887500000001</v>
      </c>
      <c r="AX179" s="42">
        <v>7200.3887500000001</v>
      </c>
      <c r="AY179" s="42">
        <v>9000.4937499999996</v>
      </c>
      <c r="AZ179" s="42">
        <v>7200.3887500000001</v>
      </c>
      <c r="BA179" s="42">
        <v>7200.3887500000001</v>
      </c>
      <c r="BB179" s="42">
        <v>9000.4937499999996</v>
      </c>
      <c r="BC179" s="42">
        <v>7200.3887500000001</v>
      </c>
      <c r="BD179" s="42">
        <v>7200.3887500000001</v>
      </c>
      <c r="BE179" s="42">
        <v>9000.4937499999996</v>
      </c>
      <c r="BF179" s="42">
        <v>7200.3887500000001</v>
      </c>
      <c r="BG179" s="42">
        <v>7200.3887500000001</v>
      </c>
      <c r="BH179" s="42">
        <v>9000.4937499999996</v>
      </c>
      <c r="BI179" s="24">
        <v>93605.084999999977</v>
      </c>
      <c r="BJ179" s="43">
        <v>-0.18435754189944134</v>
      </c>
      <c r="BK179" s="43">
        <v>-0.21183652968036523</v>
      </c>
      <c r="BL179" s="43">
        <v>-9.6167873062515424E-2</v>
      </c>
      <c r="BM179" s="37"/>
      <c r="BN179" s="20">
        <v>1.4999999999999842E-2</v>
      </c>
      <c r="BO179" s="24">
        <v>95009.161274999962</v>
      </c>
      <c r="BP179" s="20">
        <v>1.4999999999999927E-2</v>
      </c>
      <c r="BQ179" s="24">
        <v>96434.298694124955</v>
      </c>
      <c r="BR179" s="20">
        <v>1.4999999999999861E-2</v>
      </c>
      <c r="BS179" s="24">
        <v>97880.813174536815</v>
      </c>
      <c r="BT179" s="20">
        <v>1.4999999999999973E-2</v>
      </c>
      <c r="BU179" s="24">
        <v>99349.025372154865</v>
      </c>
    </row>
    <row r="180" spans="2:73" ht="12.75" customHeight="1">
      <c r="B180" s="109" t="s">
        <v>196</v>
      </c>
      <c r="E180" s="41" t="s">
        <v>90</v>
      </c>
      <c r="F180" s="41" t="s">
        <v>197</v>
      </c>
      <c r="G180" s="42">
        <v>7921</v>
      </c>
      <c r="H180" s="42">
        <v>7918.67</v>
      </c>
      <c r="I180" s="42">
        <v>7915.1</v>
      </c>
      <c r="J180" s="42">
        <v>8367.58</v>
      </c>
      <c r="K180" s="42">
        <v>8024.84</v>
      </c>
      <c r="L180" s="42">
        <v>7922.97</v>
      </c>
      <c r="M180" s="42">
        <v>7925.3</v>
      </c>
      <c r="N180" s="42">
        <v>7925.61</v>
      </c>
      <c r="O180" s="42">
        <v>7925.48</v>
      </c>
      <c r="P180" s="42">
        <v>7918.36</v>
      </c>
      <c r="Q180" s="42">
        <v>7920.08</v>
      </c>
      <c r="R180" s="42">
        <v>7920.26</v>
      </c>
      <c r="S180" s="24">
        <v>95605.25</v>
      </c>
      <c r="T180" s="37"/>
      <c r="U180" s="42">
        <v>7918.67</v>
      </c>
      <c r="V180" s="42">
        <v>7921.92</v>
      </c>
      <c r="W180" s="42">
        <v>7917.93</v>
      </c>
      <c r="X180" s="42">
        <v>7922.84</v>
      </c>
      <c r="Y180" s="42">
        <v>7923.15</v>
      </c>
      <c r="Z180" s="42">
        <v>7922.23</v>
      </c>
      <c r="AA180" s="42">
        <v>7923.89</v>
      </c>
      <c r="AB180" s="42">
        <v>7922.97</v>
      </c>
      <c r="AC180" s="42">
        <v>7925.11</v>
      </c>
      <c r="AD180" s="42">
        <v>7925.48</v>
      </c>
      <c r="AE180" s="42">
        <v>7924.07</v>
      </c>
      <c r="AF180" s="42">
        <v>7925.18</v>
      </c>
      <c r="AG180" s="24">
        <v>95073.44</v>
      </c>
      <c r="AH180" s="37"/>
      <c r="AI180" s="42">
        <v>7911.6</v>
      </c>
      <c r="AJ180" s="42">
        <v>7886.29</v>
      </c>
      <c r="AK180" s="42">
        <v>7912.15</v>
      </c>
      <c r="AL180" s="42">
        <v>7916.21</v>
      </c>
      <c r="AM180" s="42">
        <v>7911.11</v>
      </c>
      <c r="AN180" s="42">
        <v>7911.42</v>
      </c>
      <c r="AO180" s="42">
        <v>7917.44</v>
      </c>
      <c r="AP180" s="42">
        <v>8076.6</v>
      </c>
      <c r="AQ180" s="42">
        <v>8076.1</v>
      </c>
      <c r="AR180" s="42">
        <v>8078.35</v>
      </c>
      <c r="AS180" s="42">
        <v>8078.67</v>
      </c>
      <c r="AT180" s="42">
        <v>8077.29</v>
      </c>
      <c r="AU180" s="24">
        <v>95753.23</v>
      </c>
      <c r="AV180" s="37"/>
      <c r="AW180" s="42">
        <v>7608.7589760000001</v>
      </c>
      <c r="AX180" s="42">
        <v>7608.7589760000001</v>
      </c>
      <c r="AY180" s="42">
        <v>9510.9487200000003</v>
      </c>
      <c r="AZ180" s="42">
        <v>7608.7589760000001</v>
      </c>
      <c r="BA180" s="42">
        <v>7608.7589760000001</v>
      </c>
      <c r="BB180" s="42">
        <v>9510.9487200000003</v>
      </c>
      <c r="BC180" s="42">
        <v>7608.7589760000001</v>
      </c>
      <c r="BD180" s="42">
        <v>7608.7589760000001</v>
      </c>
      <c r="BE180" s="42">
        <v>9510.9487200000003</v>
      </c>
      <c r="BF180" s="42">
        <v>7608.7589760000001</v>
      </c>
      <c r="BG180" s="42">
        <v>7608.7589760000001</v>
      </c>
      <c r="BH180" s="42">
        <v>9510.9487200000003</v>
      </c>
      <c r="BI180" s="24">
        <v>98913.866687999995</v>
      </c>
      <c r="BJ180" s="43">
        <v>-5.5625606334379933E-3</v>
      </c>
      <c r="BK180" s="43">
        <v>7.1501567630243906E-3</v>
      </c>
      <c r="BL180" s="43">
        <v>3.3008146962770851E-2</v>
      </c>
      <c r="BM180" s="37"/>
      <c r="BN180" s="20">
        <v>0</v>
      </c>
      <c r="BO180" s="24">
        <v>98913.866687999995</v>
      </c>
      <c r="BP180" s="20">
        <v>0</v>
      </c>
      <c r="BQ180" s="24">
        <v>98913.866687999995</v>
      </c>
      <c r="BR180" s="20">
        <v>0</v>
      </c>
      <c r="BS180" s="24">
        <v>98913.866687999995</v>
      </c>
      <c r="BT180" s="20">
        <v>0</v>
      </c>
      <c r="BU180" s="24">
        <v>98913.866687999995</v>
      </c>
    </row>
    <row r="181" spans="2:73" ht="12.75" customHeight="1">
      <c r="B181" s="9" t="s">
        <v>198</v>
      </c>
      <c r="E181" s="41" t="s">
        <v>90</v>
      </c>
      <c r="F181" s="41" t="s">
        <v>199</v>
      </c>
      <c r="G181" s="42"/>
      <c r="H181" s="42">
        <v>5649</v>
      </c>
      <c r="I181" s="42">
        <v>3600</v>
      </c>
      <c r="J181" s="42">
        <v>11400</v>
      </c>
      <c r="K181" s="42"/>
      <c r="L181" s="42">
        <v>4500</v>
      </c>
      <c r="M181" s="42"/>
      <c r="N181" s="42"/>
      <c r="O181" s="42">
        <v>-4500</v>
      </c>
      <c r="P181" s="42"/>
      <c r="Q181" s="42"/>
      <c r="R181" s="42"/>
      <c r="S181" s="24">
        <v>20649</v>
      </c>
      <c r="T181" s="37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24">
        <v>0</v>
      </c>
      <c r="AH181" s="37"/>
      <c r="AI181" s="42"/>
      <c r="AJ181" s="42"/>
      <c r="AK181" s="42">
        <v>0</v>
      </c>
      <c r="AL181" s="42"/>
      <c r="AM181" s="42">
        <v>0</v>
      </c>
      <c r="AN181" s="42">
        <v>0</v>
      </c>
      <c r="AO181" s="42"/>
      <c r="AP181" s="42"/>
      <c r="AQ181" s="42">
        <v>4000</v>
      </c>
      <c r="AR181" s="42"/>
      <c r="AS181" s="42"/>
      <c r="AT181" s="42">
        <v>5616</v>
      </c>
      <c r="AU181" s="24">
        <v>9616</v>
      </c>
      <c r="AV181" s="37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24">
        <v>0</v>
      </c>
      <c r="BJ181" s="43">
        <v>-1</v>
      </c>
      <c r="BK181" s="43">
        <v>0</v>
      </c>
      <c r="BL181" s="43">
        <v>-1</v>
      </c>
      <c r="BM181" s="37"/>
      <c r="BN181" s="20">
        <v>0</v>
      </c>
      <c r="BO181" s="24">
        <v>0</v>
      </c>
      <c r="BP181" s="20">
        <v>0</v>
      </c>
      <c r="BQ181" s="24">
        <v>0</v>
      </c>
      <c r="BR181" s="20">
        <v>0</v>
      </c>
      <c r="BS181" s="24">
        <v>0</v>
      </c>
      <c r="BT181" s="20">
        <v>0</v>
      </c>
      <c r="BU181" s="24">
        <v>0</v>
      </c>
    </row>
    <row r="182" spans="2:73" ht="19.5" customHeight="1">
      <c r="B182" s="45" t="s">
        <v>200</v>
      </c>
      <c r="E182" s="57"/>
      <c r="F182" s="57"/>
      <c r="G182" s="48">
        <v>214068.9</v>
      </c>
      <c r="H182" s="48">
        <v>224164.5</v>
      </c>
      <c r="I182" s="48">
        <v>275620.23</v>
      </c>
      <c r="J182" s="48">
        <v>239611.06999999998</v>
      </c>
      <c r="K182" s="48">
        <v>226715.03</v>
      </c>
      <c r="L182" s="48">
        <v>282309.20999999996</v>
      </c>
      <c r="M182" s="48">
        <v>220590.99000000002</v>
      </c>
      <c r="N182" s="48">
        <v>218426.00999999998</v>
      </c>
      <c r="O182" s="48">
        <v>258047.01999999996</v>
      </c>
      <c r="P182" s="48">
        <v>193622.97999999998</v>
      </c>
      <c r="Q182" s="48">
        <v>180214.53</v>
      </c>
      <c r="R182" s="48">
        <v>178191.77000000002</v>
      </c>
      <c r="S182" s="48">
        <v>2711582.24</v>
      </c>
      <c r="T182" s="37"/>
      <c r="U182" s="48">
        <v>190329.77000000002</v>
      </c>
      <c r="V182" s="48">
        <v>185333.62000000002</v>
      </c>
      <c r="W182" s="48">
        <v>231084.41999999998</v>
      </c>
      <c r="X182" s="48">
        <v>186707.46000000002</v>
      </c>
      <c r="Y182" s="48">
        <v>184223.63999999998</v>
      </c>
      <c r="Z182" s="48">
        <v>231936.59000000003</v>
      </c>
      <c r="AA182" s="48">
        <v>156200.09</v>
      </c>
      <c r="AB182" s="48">
        <v>184485.44000000003</v>
      </c>
      <c r="AC182" s="48">
        <v>222496.09999999998</v>
      </c>
      <c r="AD182" s="48">
        <v>183162.25</v>
      </c>
      <c r="AE182" s="48">
        <v>179149.27000000002</v>
      </c>
      <c r="AF182" s="48">
        <v>219516.25</v>
      </c>
      <c r="AG182" s="48">
        <v>2354624.9</v>
      </c>
      <c r="AH182" s="37"/>
      <c r="AI182" s="48">
        <v>195910.39999999999</v>
      </c>
      <c r="AJ182" s="48">
        <v>183683.35</v>
      </c>
      <c r="AK182" s="48">
        <v>244085.52000000002</v>
      </c>
      <c r="AL182" s="48">
        <v>206792.42999999996</v>
      </c>
      <c r="AM182" s="48">
        <v>184553.25999999998</v>
      </c>
      <c r="AN182" s="48">
        <v>238490.62</v>
      </c>
      <c r="AO182" s="48">
        <v>150570.13</v>
      </c>
      <c r="AP182" s="48">
        <v>188209.42</v>
      </c>
      <c r="AQ182" s="48">
        <v>240046.89</v>
      </c>
      <c r="AR182" s="48">
        <v>189677.27</v>
      </c>
      <c r="AS182" s="48">
        <v>183688.42</v>
      </c>
      <c r="AT182" s="48">
        <v>199757.87</v>
      </c>
      <c r="AU182" s="48">
        <v>2405465.58</v>
      </c>
      <c r="AV182" s="37"/>
      <c r="AW182" s="47">
        <v>187155.55961969178</v>
      </c>
      <c r="AX182" s="48">
        <v>187155.55961969178</v>
      </c>
      <c r="AY182" s="48">
        <v>233445.07447261567</v>
      </c>
      <c r="AZ182" s="48">
        <v>188921.74360376436</v>
      </c>
      <c r="BA182" s="48">
        <v>187161.84047579207</v>
      </c>
      <c r="BB182" s="48">
        <v>233132.79698789766</v>
      </c>
      <c r="BC182" s="48">
        <v>186028.83136387044</v>
      </c>
      <c r="BD182" s="48">
        <v>185769.63714178745</v>
      </c>
      <c r="BE182" s="48">
        <v>231234.83354383614</v>
      </c>
      <c r="BF182" s="48">
        <v>184620.59115414586</v>
      </c>
      <c r="BG182" s="48">
        <v>184559.91255377667</v>
      </c>
      <c r="BH182" s="48">
        <v>230665.29607645154</v>
      </c>
      <c r="BI182" s="48">
        <v>2419851.6766133211</v>
      </c>
      <c r="BJ182" s="43">
        <v>-0.13164171631394087</v>
      </c>
      <c r="BK182" s="43">
        <v>2.159183825839953E-2</v>
      </c>
      <c r="BL182" s="43">
        <v>5.9805871815139366E-3</v>
      </c>
      <c r="BM182" s="37"/>
      <c r="BN182" s="20">
        <v>2.1461164569945127E-2</v>
      </c>
      <c r="BO182" s="48">
        <v>2471784.5116799772</v>
      </c>
      <c r="BP182" s="20">
        <v>2.1483608111641097E-2</v>
      </c>
      <c r="BQ182" s="48">
        <v>2524887.361465334</v>
      </c>
      <c r="BR182" s="20">
        <v>2.1505654024252575E-2</v>
      </c>
      <c r="BS182" s="48">
        <v>2579186.7155112154</v>
      </c>
      <c r="BT182" s="20">
        <v>2.1850873715965728E-2</v>
      </c>
      <c r="BU182" s="48">
        <v>2635544.1987217474</v>
      </c>
    </row>
    <row r="183" spans="2:73" ht="19.5" customHeight="1">
      <c r="B183" s="9" t="s">
        <v>201</v>
      </c>
      <c r="E183" s="41" t="s">
        <v>90</v>
      </c>
      <c r="F183" s="41" t="s">
        <v>202</v>
      </c>
      <c r="G183" s="42"/>
      <c r="H183" s="42">
        <v>5.65</v>
      </c>
      <c r="I183" s="42"/>
      <c r="J183" s="42">
        <v>17.52</v>
      </c>
      <c r="K183" s="42"/>
      <c r="L183" s="42"/>
      <c r="M183" s="42">
        <v>9.0399999999999991</v>
      </c>
      <c r="N183" s="42">
        <v>0</v>
      </c>
      <c r="O183" s="42"/>
      <c r="P183" s="42"/>
      <c r="Q183" s="42"/>
      <c r="R183" s="42"/>
      <c r="S183" s="24">
        <v>32.21</v>
      </c>
      <c r="T183" s="37"/>
      <c r="U183" s="42"/>
      <c r="V183" s="42"/>
      <c r="W183" s="42"/>
      <c r="X183" s="42"/>
      <c r="Y183" s="42"/>
      <c r="Z183" s="42"/>
      <c r="AA183" s="42">
        <v>31.86</v>
      </c>
      <c r="AB183" s="42">
        <v>757.99</v>
      </c>
      <c r="AC183" s="42">
        <v>55.84</v>
      </c>
      <c r="AD183" s="42"/>
      <c r="AE183" s="42">
        <v>3.84</v>
      </c>
      <c r="AF183" s="42">
        <v>93.81</v>
      </c>
      <c r="AG183" s="24">
        <v>943.34000000000015</v>
      </c>
      <c r="AH183" s="37"/>
      <c r="AI183" s="42"/>
      <c r="AJ183" s="42">
        <v>12.84</v>
      </c>
      <c r="AK183" s="42">
        <v>26.23</v>
      </c>
      <c r="AL183" s="42"/>
      <c r="AM183" s="42"/>
      <c r="AN183" s="42"/>
      <c r="AO183" s="42"/>
      <c r="AP183" s="42">
        <v>625.97</v>
      </c>
      <c r="AQ183" s="42">
        <v>22.6</v>
      </c>
      <c r="AR183" s="42">
        <v>0</v>
      </c>
      <c r="AS183" s="42">
        <v>7.16</v>
      </c>
      <c r="AT183" s="42">
        <v>0</v>
      </c>
      <c r="AU183" s="24">
        <v>694.80000000000007</v>
      </c>
      <c r="AV183" s="37"/>
      <c r="AW183" s="42">
        <v>61.538461538461497</v>
      </c>
      <c r="AX183" s="42">
        <v>61.538461538461497</v>
      </c>
      <c r="AY183" s="42">
        <v>76.923076923076906</v>
      </c>
      <c r="AZ183" s="42">
        <v>61.538461538461497</v>
      </c>
      <c r="BA183" s="42">
        <v>61.538461538461497</v>
      </c>
      <c r="BB183" s="42">
        <v>76.923076923076906</v>
      </c>
      <c r="BC183" s="42">
        <v>61.538461538461497</v>
      </c>
      <c r="BD183" s="42">
        <v>61.538461538461497</v>
      </c>
      <c r="BE183" s="42">
        <v>76.923076923076906</v>
      </c>
      <c r="BF183" s="42">
        <v>61.538461538461497</v>
      </c>
      <c r="BG183" s="42">
        <v>61.538461538461497</v>
      </c>
      <c r="BH183" s="42">
        <v>76.923076923076906</v>
      </c>
      <c r="BI183" s="24">
        <v>799.99999999999966</v>
      </c>
      <c r="BJ183" s="43">
        <v>28.287177895063646</v>
      </c>
      <c r="BK183" s="43">
        <v>-0.2634681026989209</v>
      </c>
      <c r="BL183" s="43">
        <v>0.1514104778353477</v>
      </c>
      <c r="BM183" s="37"/>
      <c r="BN183" s="20">
        <v>1.4999999999999864E-2</v>
      </c>
      <c r="BO183" s="24">
        <v>811.99999999999955</v>
      </c>
      <c r="BP183" s="20">
        <v>1.4999999999999947E-2</v>
      </c>
      <c r="BQ183" s="24">
        <v>824.1799999999995</v>
      </c>
      <c r="BR183" s="20">
        <v>1.4999999999999894E-2</v>
      </c>
      <c r="BS183" s="24">
        <v>836.5426999999994</v>
      </c>
      <c r="BT183" s="20">
        <v>1.4999999999999928E-2</v>
      </c>
      <c r="BU183" s="24">
        <v>849.09084049999933</v>
      </c>
    </row>
    <row r="184" spans="2:73" ht="12.75" customHeight="1">
      <c r="B184" s="109" t="s">
        <v>203</v>
      </c>
      <c r="E184" s="41" t="s">
        <v>90</v>
      </c>
      <c r="F184" s="41" t="s">
        <v>203</v>
      </c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24">
        <v>0</v>
      </c>
      <c r="T184" s="37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>
        <v>3211.67</v>
      </c>
      <c r="AF184" s="42">
        <v>2646.1</v>
      </c>
      <c r="AG184" s="24">
        <v>5857.77</v>
      </c>
      <c r="AH184" s="37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24">
        <v>0</v>
      </c>
      <c r="AV184" s="37"/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24">
        <v>0</v>
      </c>
      <c r="BJ184" s="43">
        <v>0</v>
      </c>
      <c r="BK184" s="43">
        <v>-1</v>
      </c>
      <c r="BL184" s="43">
        <v>0</v>
      </c>
      <c r="BM184" s="37"/>
      <c r="BN184" s="20">
        <v>0</v>
      </c>
      <c r="BO184" s="24">
        <v>0</v>
      </c>
      <c r="BP184" s="20">
        <v>0</v>
      </c>
      <c r="BQ184" s="24">
        <v>0</v>
      </c>
      <c r="BR184" s="20">
        <v>0</v>
      </c>
      <c r="BS184" s="24">
        <v>0</v>
      </c>
      <c r="BT184" s="20">
        <v>0</v>
      </c>
      <c r="BU184" s="24">
        <v>0</v>
      </c>
    </row>
    <row r="185" spans="2:73" ht="12.75" customHeight="1">
      <c r="B185" s="109" t="s">
        <v>204</v>
      </c>
      <c r="E185" s="41" t="s">
        <v>90</v>
      </c>
      <c r="F185" s="41" t="s">
        <v>204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24">
        <v>0</v>
      </c>
      <c r="T185" s="37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24">
        <v>0</v>
      </c>
      <c r="AH185" s="37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24">
        <v>0</v>
      </c>
      <c r="AV185" s="37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24">
        <v>0</v>
      </c>
      <c r="BJ185" s="43">
        <v>0</v>
      </c>
      <c r="BK185" s="43">
        <v>0</v>
      </c>
      <c r="BL185" s="43">
        <v>0</v>
      </c>
      <c r="BM185" s="37"/>
      <c r="BN185" s="20">
        <v>0</v>
      </c>
      <c r="BO185" s="24">
        <v>0</v>
      </c>
      <c r="BP185" s="20">
        <v>0</v>
      </c>
      <c r="BQ185" s="24">
        <v>0</v>
      </c>
      <c r="BR185" s="20">
        <v>0</v>
      </c>
      <c r="BS185" s="24">
        <v>0</v>
      </c>
      <c r="BT185" s="20">
        <v>0</v>
      </c>
      <c r="BU185" s="24">
        <v>0</v>
      </c>
    </row>
    <row r="186" spans="2:73" ht="12.75" customHeight="1">
      <c r="B186" s="109" t="s">
        <v>205</v>
      </c>
      <c r="E186" s="41" t="s">
        <v>90</v>
      </c>
      <c r="F186" s="41" t="s">
        <v>206</v>
      </c>
      <c r="G186" s="42">
        <v>1975.58</v>
      </c>
      <c r="H186" s="42">
        <v>2740.03</v>
      </c>
      <c r="I186" s="42">
        <v>1781.91</v>
      </c>
      <c r="J186" s="42">
        <v>1185.49</v>
      </c>
      <c r="K186" s="42">
        <v>1223.28</v>
      </c>
      <c r="L186" s="42">
        <v>2815.23</v>
      </c>
      <c r="M186" s="42">
        <v>2094.04</v>
      </c>
      <c r="N186" s="42">
        <v>1630.1</v>
      </c>
      <c r="O186" s="42">
        <v>3825.85</v>
      </c>
      <c r="P186" s="42">
        <v>3762.73</v>
      </c>
      <c r="Q186" s="42">
        <v>1630.1</v>
      </c>
      <c r="R186" s="42">
        <v>3997.64</v>
      </c>
      <c r="S186" s="24">
        <v>28661.98</v>
      </c>
      <c r="T186" s="37"/>
      <c r="U186" s="42">
        <v>1960.1</v>
      </c>
      <c r="V186" s="42">
        <v>4395.9799999999996</v>
      </c>
      <c r="W186" s="42">
        <v>1277.77</v>
      </c>
      <c r="X186" s="42">
        <v>1665.64</v>
      </c>
      <c r="Y186" s="42">
        <v>3721.12</v>
      </c>
      <c r="Z186" s="42">
        <v>2071.5500000000002</v>
      </c>
      <c r="AA186" s="42">
        <v>3553.48</v>
      </c>
      <c r="AB186" s="42">
        <v>1870.42</v>
      </c>
      <c r="AC186" s="42">
        <v>7795.36</v>
      </c>
      <c r="AD186" s="42">
        <v>1016.26</v>
      </c>
      <c r="AE186" s="42">
        <v>965.81</v>
      </c>
      <c r="AF186" s="42">
        <v>1207.26</v>
      </c>
      <c r="AG186" s="24">
        <v>31500.749999999996</v>
      </c>
      <c r="AH186" s="37"/>
      <c r="AI186" s="42">
        <v>965.81</v>
      </c>
      <c r="AJ186" s="42">
        <v>2781.51</v>
      </c>
      <c r="AK186" s="42">
        <v>1220.82</v>
      </c>
      <c r="AL186" s="42">
        <v>1087.67</v>
      </c>
      <c r="AM186" s="42">
        <v>976.67</v>
      </c>
      <c r="AN186" s="42">
        <v>1431.96</v>
      </c>
      <c r="AO186" s="42">
        <v>2495.12</v>
      </c>
      <c r="AP186" s="42">
        <v>1026.17</v>
      </c>
      <c r="AQ186" s="42">
        <v>3006.58</v>
      </c>
      <c r="AR186" s="42">
        <v>2186.3200000000002</v>
      </c>
      <c r="AS186" s="42">
        <v>2920.94</v>
      </c>
      <c r="AT186" s="42">
        <v>4133.87</v>
      </c>
      <c r="AU186" s="24">
        <v>24233.439999999999</v>
      </c>
      <c r="AV186" s="37"/>
      <c r="AW186" s="42">
        <v>2307.6923076923099</v>
      </c>
      <c r="AX186" s="42">
        <v>2307.6923076923099</v>
      </c>
      <c r="AY186" s="42">
        <v>2884.6153846153802</v>
      </c>
      <c r="AZ186" s="42">
        <v>2307.6923076923099</v>
      </c>
      <c r="BA186" s="42">
        <v>2307.6923076923099</v>
      </c>
      <c r="BB186" s="42">
        <v>2884.6153846153802</v>
      </c>
      <c r="BC186" s="42">
        <v>2307.6923076923099</v>
      </c>
      <c r="BD186" s="42">
        <v>2307.6923076923099</v>
      </c>
      <c r="BE186" s="42">
        <v>2884.6153846153802</v>
      </c>
      <c r="BF186" s="42">
        <v>2307.6923076923099</v>
      </c>
      <c r="BG186" s="42">
        <v>2307.6923076923099</v>
      </c>
      <c r="BH186" s="42">
        <v>2884.6153846153802</v>
      </c>
      <c r="BI186" s="24">
        <v>29999.999999999993</v>
      </c>
      <c r="BJ186" s="43">
        <v>9.9043052852594168E-2</v>
      </c>
      <c r="BK186" s="43">
        <v>-0.23070276104537188</v>
      </c>
      <c r="BL186" s="43">
        <v>0.23795878752665714</v>
      </c>
      <c r="BM186" s="37"/>
      <c r="BN186" s="20">
        <v>1.4999999999999883E-2</v>
      </c>
      <c r="BO186" s="24">
        <v>30449.999999999989</v>
      </c>
      <c r="BP186" s="20">
        <v>1.4999999999999887E-2</v>
      </c>
      <c r="BQ186" s="24">
        <v>30906.749999999985</v>
      </c>
      <c r="BR186" s="20">
        <v>1.499999999999988E-2</v>
      </c>
      <c r="BS186" s="24">
        <v>31370.351249999982</v>
      </c>
      <c r="BT186" s="20">
        <v>1.4999999999999845E-2</v>
      </c>
      <c r="BU186" s="24">
        <v>31840.906518749976</v>
      </c>
    </row>
    <row r="187" spans="2:73" ht="12.75" customHeight="1">
      <c r="B187" s="109" t="s">
        <v>207</v>
      </c>
      <c r="E187" s="41" t="s">
        <v>90</v>
      </c>
      <c r="F187" s="41" t="s">
        <v>207</v>
      </c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24">
        <v>0</v>
      </c>
      <c r="T187" s="37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24">
        <v>0</v>
      </c>
      <c r="AH187" s="37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24">
        <v>0</v>
      </c>
      <c r="AV187" s="37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24">
        <v>0</v>
      </c>
      <c r="BJ187" s="43">
        <v>0</v>
      </c>
      <c r="BK187" s="43">
        <v>0</v>
      </c>
      <c r="BL187" s="43">
        <v>0</v>
      </c>
      <c r="BM187" s="37"/>
      <c r="BN187" s="20">
        <v>0</v>
      </c>
      <c r="BO187" s="24">
        <v>0</v>
      </c>
      <c r="BP187" s="20">
        <v>0</v>
      </c>
      <c r="BQ187" s="24">
        <v>0</v>
      </c>
      <c r="BR187" s="20">
        <v>0</v>
      </c>
      <c r="BS187" s="24">
        <v>0</v>
      </c>
      <c r="BT187" s="20">
        <v>0</v>
      </c>
      <c r="BU187" s="24">
        <v>0</v>
      </c>
    </row>
    <row r="188" spans="2:73" ht="12.75" customHeight="1">
      <c r="B188" s="109" t="s">
        <v>208</v>
      </c>
      <c r="E188" s="41" t="s">
        <v>90</v>
      </c>
      <c r="F188" s="41" t="s">
        <v>208</v>
      </c>
      <c r="G188" s="42">
        <v>141.91</v>
      </c>
      <c r="H188" s="42">
        <v>716.66</v>
      </c>
      <c r="I188" s="42">
        <v>1233.8900000000001</v>
      </c>
      <c r="J188" s="42">
        <v>304.57</v>
      </c>
      <c r="K188" s="42">
        <v>793.77</v>
      </c>
      <c r="L188" s="42">
        <v>64.81</v>
      </c>
      <c r="M188" s="42">
        <v>15.89</v>
      </c>
      <c r="N188" s="42">
        <v>516.99</v>
      </c>
      <c r="O188" s="42">
        <v>0</v>
      </c>
      <c r="P188" s="42">
        <v>127.41</v>
      </c>
      <c r="Q188" s="42">
        <v>69.23</v>
      </c>
      <c r="R188" s="42"/>
      <c r="S188" s="24">
        <v>3985.1299999999997</v>
      </c>
      <c r="T188" s="37"/>
      <c r="U188" s="42"/>
      <c r="V188" s="42">
        <v>301.77</v>
      </c>
      <c r="W188" s="42"/>
      <c r="X188" s="42">
        <v>626.02</v>
      </c>
      <c r="Y188" s="42">
        <v>82.47</v>
      </c>
      <c r="Z188" s="42"/>
      <c r="AA188" s="42">
        <v>181.71</v>
      </c>
      <c r="AB188" s="42">
        <v>936.04</v>
      </c>
      <c r="AC188" s="42"/>
      <c r="AD188" s="42">
        <v>298.94</v>
      </c>
      <c r="AE188" s="42">
        <v>23.66</v>
      </c>
      <c r="AF188" s="42">
        <v>80.400000000000006</v>
      </c>
      <c r="AG188" s="24">
        <v>2531.0100000000002</v>
      </c>
      <c r="AH188" s="37"/>
      <c r="AI188" s="42">
        <v>354.5</v>
      </c>
      <c r="AJ188" s="42">
        <v>818.38</v>
      </c>
      <c r="AK188" s="42">
        <v>70.680000000000007</v>
      </c>
      <c r="AL188" s="42">
        <v>71.06</v>
      </c>
      <c r="AM188" s="42">
        <v>383.62</v>
      </c>
      <c r="AN188" s="42">
        <v>123.5</v>
      </c>
      <c r="AO188" s="42">
        <v>392.97</v>
      </c>
      <c r="AP188" s="42">
        <v>650.35</v>
      </c>
      <c r="AQ188" s="42">
        <v>200.76</v>
      </c>
      <c r="AR188" s="42">
        <v>195.22</v>
      </c>
      <c r="AS188" s="42">
        <v>0</v>
      </c>
      <c r="AT188" s="42">
        <v>819.76</v>
      </c>
      <c r="AU188" s="24">
        <v>4080.7999999999993</v>
      </c>
      <c r="AV188" s="37"/>
      <c r="AW188" s="42">
        <v>230.769230769231</v>
      </c>
      <c r="AX188" s="42">
        <v>230.769230769231</v>
      </c>
      <c r="AY188" s="42">
        <v>288.461538461538</v>
      </c>
      <c r="AZ188" s="42">
        <v>230.769230769231</v>
      </c>
      <c r="BA188" s="42">
        <v>230.769230769231</v>
      </c>
      <c r="BB188" s="42">
        <v>288.461538461538</v>
      </c>
      <c r="BC188" s="42">
        <v>230.769230769231</v>
      </c>
      <c r="BD188" s="42">
        <v>230.769230769231</v>
      </c>
      <c r="BE188" s="42">
        <v>288.461538461538</v>
      </c>
      <c r="BF188" s="42">
        <v>230.769230769231</v>
      </c>
      <c r="BG188" s="42">
        <v>230.769230769231</v>
      </c>
      <c r="BH188" s="42">
        <v>288.461538461538</v>
      </c>
      <c r="BI188" s="24">
        <v>3000</v>
      </c>
      <c r="BJ188" s="43">
        <v>-0.36488646543525544</v>
      </c>
      <c r="BK188" s="43">
        <v>0.61232077313009392</v>
      </c>
      <c r="BL188" s="43">
        <v>-0.26485002940599867</v>
      </c>
      <c r="BM188" s="37"/>
      <c r="BN188" s="20">
        <v>1.4999999999999849E-2</v>
      </c>
      <c r="BO188" s="24">
        <v>3044.9999999999995</v>
      </c>
      <c r="BP188" s="20">
        <v>1.4999999999999913E-2</v>
      </c>
      <c r="BQ188" s="24">
        <v>3090.6749999999993</v>
      </c>
      <c r="BR188" s="20">
        <v>1.4999999999999906E-2</v>
      </c>
      <c r="BS188" s="24">
        <v>3137.035124999999</v>
      </c>
      <c r="BT188" s="20">
        <v>1.4999999999999842E-2</v>
      </c>
      <c r="BU188" s="24">
        <v>3184.0906518749985</v>
      </c>
    </row>
    <row r="189" spans="2:73" ht="12.75" customHeight="1">
      <c r="B189" s="109" t="s">
        <v>209</v>
      </c>
      <c r="E189" s="41" t="s">
        <v>90</v>
      </c>
      <c r="F189" s="41" t="s">
        <v>210</v>
      </c>
      <c r="G189" s="42"/>
      <c r="H189" s="42"/>
      <c r="I189" s="42"/>
      <c r="J189" s="42"/>
      <c r="K189" s="42"/>
      <c r="L189" s="42"/>
      <c r="M189" s="42">
        <v>349</v>
      </c>
      <c r="N189" s="42"/>
      <c r="O189" s="42"/>
      <c r="P189" s="42"/>
      <c r="Q189" s="42"/>
      <c r="R189" s="42"/>
      <c r="S189" s="24">
        <v>349</v>
      </c>
      <c r="T189" s="37"/>
      <c r="U189" s="42"/>
      <c r="V189" s="42"/>
      <c r="W189" s="42">
        <v>189</v>
      </c>
      <c r="X189" s="42"/>
      <c r="Y189" s="42"/>
      <c r="Z189" s="42"/>
      <c r="AA189" s="42"/>
      <c r="AB189" s="42"/>
      <c r="AC189" s="42"/>
      <c r="AD189" s="42"/>
      <c r="AE189" s="42"/>
      <c r="AF189" s="42"/>
      <c r="AG189" s="24">
        <v>189</v>
      </c>
      <c r="AH189" s="37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24">
        <v>0</v>
      </c>
      <c r="AV189" s="37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24">
        <v>0</v>
      </c>
      <c r="BJ189" s="43">
        <v>-0.45845272206303728</v>
      </c>
      <c r="BK189" s="43">
        <v>-1</v>
      </c>
      <c r="BL189" s="43">
        <v>0</v>
      </c>
      <c r="BM189" s="37"/>
      <c r="BN189" s="20">
        <v>0</v>
      </c>
      <c r="BO189" s="24">
        <v>0</v>
      </c>
      <c r="BP189" s="20">
        <v>0</v>
      </c>
      <c r="BQ189" s="24">
        <v>0</v>
      </c>
      <c r="BR189" s="20">
        <v>0</v>
      </c>
      <c r="BS189" s="24">
        <v>0</v>
      </c>
      <c r="BT189" s="20">
        <v>0</v>
      </c>
      <c r="BU189" s="24">
        <v>0</v>
      </c>
    </row>
    <row r="190" spans="2:73" ht="12.75" customHeight="1">
      <c r="B190" s="109" t="s">
        <v>211</v>
      </c>
      <c r="E190" s="41" t="s">
        <v>90</v>
      </c>
      <c r="F190" s="41" t="s">
        <v>212</v>
      </c>
      <c r="G190" s="42">
        <v>632.04999999999995</v>
      </c>
      <c r="H190" s="42">
        <v>632.04999999999995</v>
      </c>
      <c r="I190" s="42">
        <v>632.04999999999995</v>
      </c>
      <c r="J190" s="42">
        <v>632.04999999999995</v>
      </c>
      <c r="K190" s="42">
        <v>632.04999999999995</v>
      </c>
      <c r="L190" s="42">
        <v>632.04999999999995</v>
      </c>
      <c r="M190" s="42">
        <v>632.04999999999995</v>
      </c>
      <c r="N190" s="42">
        <v>632.04999999999995</v>
      </c>
      <c r="O190" s="42">
        <v>632.04999999999995</v>
      </c>
      <c r="P190" s="42">
        <v>632.04999999999995</v>
      </c>
      <c r="Q190" s="42">
        <v>632.04999999999995</v>
      </c>
      <c r="R190" s="42">
        <v>632.04999999999995</v>
      </c>
      <c r="S190" s="24">
        <v>7584.6000000000013</v>
      </c>
      <c r="T190" s="37"/>
      <c r="U190" s="42">
        <v>612.61</v>
      </c>
      <c r="V190" s="42">
        <v>612.61</v>
      </c>
      <c r="W190" s="42">
        <v>612.61</v>
      </c>
      <c r="X190" s="42">
        <v>612.61</v>
      </c>
      <c r="Y190" s="42">
        <v>612.61</v>
      </c>
      <c r="Z190" s="42">
        <v>612.61</v>
      </c>
      <c r="AA190" s="42">
        <v>612.61</v>
      </c>
      <c r="AB190" s="42">
        <v>612.61</v>
      </c>
      <c r="AC190" s="42">
        <v>612.61</v>
      </c>
      <c r="AD190" s="42">
        <v>612.61</v>
      </c>
      <c r="AE190" s="42">
        <v>612.61</v>
      </c>
      <c r="AF190" s="42">
        <v>612.61</v>
      </c>
      <c r="AG190" s="24">
        <v>7351.3199999999988</v>
      </c>
      <c r="AH190" s="37"/>
      <c r="AI190" s="42">
        <v>883.5</v>
      </c>
      <c r="AJ190" s="42">
        <v>883.5</v>
      </c>
      <c r="AK190" s="42">
        <v>883.5</v>
      </c>
      <c r="AL190" s="42">
        <v>883.5</v>
      </c>
      <c r="AM190" s="42">
        <v>883.5</v>
      </c>
      <c r="AN190" s="42">
        <v>883.5</v>
      </c>
      <c r="AO190" s="42">
        <v>1203.18</v>
      </c>
      <c r="AP190" s="42">
        <v>883.5</v>
      </c>
      <c r="AQ190" s="42">
        <v>883.5</v>
      </c>
      <c r="AR190" s="42">
        <v>883.5</v>
      </c>
      <c r="AS190" s="42">
        <v>883.5</v>
      </c>
      <c r="AT190" s="42">
        <v>883.5</v>
      </c>
      <c r="AU190" s="24">
        <v>10921.68</v>
      </c>
      <c r="AV190" s="37"/>
      <c r="AW190" s="42">
        <v>870.98767999999995</v>
      </c>
      <c r="AX190" s="42">
        <v>870.98767999999995</v>
      </c>
      <c r="AY190" s="42">
        <v>870.98767999999995</v>
      </c>
      <c r="AZ190" s="42">
        <v>870.98767999999995</v>
      </c>
      <c r="BA190" s="42">
        <v>870.98767999999995</v>
      </c>
      <c r="BB190" s="42">
        <v>870.98767999999995</v>
      </c>
      <c r="BC190" s="42">
        <v>870.98767999999995</v>
      </c>
      <c r="BD190" s="42">
        <v>870.98767999999995</v>
      </c>
      <c r="BE190" s="42">
        <v>870.98767999999995</v>
      </c>
      <c r="BF190" s="42">
        <v>870.98767999999995</v>
      </c>
      <c r="BG190" s="42">
        <v>870.98767999999995</v>
      </c>
      <c r="BH190" s="42">
        <v>870.98767999999995</v>
      </c>
      <c r="BI190" s="24">
        <v>10451.85216</v>
      </c>
      <c r="BJ190" s="43">
        <v>-3.0757060359149123E-2</v>
      </c>
      <c r="BK190" s="43">
        <v>0.48567604185370816</v>
      </c>
      <c r="BL190" s="43">
        <v>-4.3017909332630139E-2</v>
      </c>
      <c r="BM190" s="37"/>
      <c r="BN190" s="20">
        <v>1.4999999999999868E-2</v>
      </c>
      <c r="BO190" s="24">
        <v>10608.629942399999</v>
      </c>
      <c r="BP190" s="20">
        <v>1.4999999999999868E-2</v>
      </c>
      <c r="BQ190" s="24">
        <v>10767.759391535998</v>
      </c>
      <c r="BR190" s="20">
        <v>1.4999999999999928E-2</v>
      </c>
      <c r="BS190" s="24">
        <v>10929.275782409037</v>
      </c>
      <c r="BT190" s="20">
        <v>1.4999999999999947E-2</v>
      </c>
      <c r="BU190" s="24">
        <v>11093.214919145172</v>
      </c>
    </row>
    <row r="191" spans="2:73" ht="12.75" customHeight="1">
      <c r="B191" s="109" t="s">
        <v>213</v>
      </c>
      <c r="E191" s="41" t="s">
        <v>90</v>
      </c>
      <c r="F191" s="41" t="s">
        <v>214</v>
      </c>
      <c r="G191" s="42">
        <v>9040.2099999999991</v>
      </c>
      <c r="H191" s="42">
        <v>14506.5</v>
      </c>
      <c r="I191" s="42">
        <v>19297.919999999998</v>
      </c>
      <c r="J191" s="42">
        <v>9211.93</v>
      </c>
      <c r="K191" s="42">
        <v>10350.92</v>
      </c>
      <c r="L191" s="42">
        <v>13289.53</v>
      </c>
      <c r="M191" s="42">
        <v>4719.62</v>
      </c>
      <c r="N191" s="42">
        <v>4960.71</v>
      </c>
      <c r="O191" s="42">
        <v>12264.69</v>
      </c>
      <c r="P191" s="42">
        <v>2127.0100000000002</v>
      </c>
      <c r="Q191" s="42">
        <v>9390.58</v>
      </c>
      <c r="R191" s="42">
        <v>6308.12</v>
      </c>
      <c r="S191" s="24">
        <v>115467.73999999999</v>
      </c>
      <c r="T191" s="37"/>
      <c r="U191" s="42">
        <v>8686.9</v>
      </c>
      <c r="V191" s="42">
        <v>10500.26</v>
      </c>
      <c r="W191" s="42">
        <v>12288.12</v>
      </c>
      <c r="X191" s="42">
        <v>2176.21</v>
      </c>
      <c r="Y191" s="42">
        <v>16550.740000000002</v>
      </c>
      <c r="Z191" s="42">
        <v>13011.13</v>
      </c>
      <c r="AA191" s="42">
        <v>5208.1499999999996</v>
      </c>
      <c r="AB191" s="42">
        <v>16513.400000000001</v>
      </c>
      <c r="AC191" s="42">
        <v>9564.0300000000007</v>
      </c>
      <c r="AD191" s="42">
        <v>10671.28</v>
      </c>
      <c r="AE191" s="42">
        <v>15943.53</v>
      </c>
      <c r="AF191" s="42">
        <v>11065.86</v>
      </c>
      <c r="AG191" s="24">
        <v>132179.60999999999</v>
      </c>
      <c r="AH191" s="37"/>
      <c r="AI191" s="42">
        <v>11694.57</v>
      </c>
      <c r="AJ191" s="42">
        <v>10334.76</v>
      </c>
      <c r="AK191" s="42">
        <v>9845.7999999999993</v>
      </c>
      <c r="AL191" s="42">
        <v>-25.8399999999999</v>
      </c>
      <c r="AM191" s="42">
        <v>3745.67</v>
      </c>
      <c r="AN191" s="42">
        <v>7923.13</v>
      </c>
      <c r="AO191" s="42">
        <v>3302.16</v>
      </c>
      <c r="AP191" s="42">
        <v>10592.66</v>
      </c>
      <c r="AQ191" s="42">
        <v>14775.56</v>
      </c>
      <c r="AR191" s="42">
        <v>7603.77</v>
      </c>
      <c r="AS191" s="42">
        <v>13001.12</v>
      </c>
      <c r="AT191" s="42">
        <v>7170.71</v>
      </c>
      <c r="AU191" s="24">
        <v>99964.07</v>
      </c>
      <c r="AV191" s="37"/>
      <c r="AW191" s="42">
        <v>6769.2298461538403</v>
      </c>
      <c r="AX191" s="42">
        <v>6769.2298461538403</v>
      </c>
      <c r="AY191" s="42">
        <v>8461.5373076923097</v>
      </c>
      <c r="AZ191" s="42">
        <v>6769.2298461538403</v>
      </c>
      <c r="BA191" s="42">
        <v>6769.2298461538403</v>
      </c>
      <c r="BB191" s="42">
        <v>8461.5373076923097</v>
      </c>
      <c r="BC191" s="42">
        <v>6769.2298461538403</v>
      </c>
      <c r="BD191" s="42">
        <v>6769.2298461538403</v>
      </c>
      <c r="BE191" s="42">
        <v>8461.5373076923097</v>
      </c>
      <c r="BF191" s="42">
        <v>6769.2298461538403</v>
      </c>
      <c r="BG191" s="42">
        <v>6769.2298461538403</v>
      </c>
      <c r="BH191" s="42">
        <v>8461.5373076923097</v>
      </c>
      <c r="BI191" s="24">
        <v>87999.987999999968</v>
      </c>
      <c r="BJ191" s="43">
        <v>0.14473193984744134</v>
      </c>
      <c r="BK191" s="43">
        <v>-0.24372548837146654</v>
      </c>
      <c r="BL191" s="43">
        <v>-0.11968382239738776</v>
      </c>
      <c r="BM191" s="37"/>
      <c r="BN191" s="20">
        <v>1.4999999999999975E-2</v>
      </c>
      <c r="BO191" s="24">
        <v>89319.987819999966</v>
      </c>
      <c r="BP191" s="20">
        <v>1.499999999999994E-2</v>
      </c>
      <c r="BQ191" s="24">
        <v>90659.78763729996</v>
      </c>
      <c r="BR191" s="20">
        <v>1.4999999999999835E-2</v>
      </c>
      <c r="BS191" s="24">
        <v>92019.684451859444</v>
      </c>
      <c r="BT191" s="20">
        <v>1.4999999999999961E-2</v>
      </c>
      <c r="BU191" s="24">
        <v>93399.979718637333</v>
      </c>
    </row>
    <row r="192" spans="2:73" ht="12.75" customHeight="1">
      <c r="B192" s="109" t="s">
        <v>215</v>
      </c>
      <c r="E192" s="41" t="s">
        <v>90</v>
      </c>
      <c r="F192" s="41" t="s">
        <v>216</v>
      </c>
      <c r="G192" s="42">
        <v>73784.320000000007</v>
      </c>
      <c r="H192" s="42">
        <v>10992.62</v>
      </c>
      <c r="I192" s="42">
        <v>56500.84</v>
      </c>
      <c r="J192" s="42">
        <v>40455.839999999997</v>
      </c>
      <c r="K192" s="42">
        <v>23462.07</v>
      </c>
      <c r="L192" s="42">
        <v>83590.77</v>
      </c>
      <c r="M192" s="42">
        <v>62321.22</v>
      </c>
      <c r="N192" s="42">
        <v>26522.86</v>
      </c>
      <c r="O192" s="42">
        <v>6845.68</v>
      </c>
      <c r="P192" s="42">
        <v>123529.71</v>
      </c>
      <c r="Q192" s="42">
        <v>29896.54</v>
      </c>
      <c r="R192" s="42">
        <v>37495.21</v>
      </c>
      <c r="S192" s="24">
        <v>575397.68000000005</v>
      </c>
      <c r="T192" s="37"/>
      <c r="U192" s="42">
        <v>30943.42</v>
      </c>
      <c r="V192" s="42">
        <v>37263.379999999997</v>
      </c>
      <c r="W192" s="42">
        <v>43152.71</v>
      </c>
      <c r="X192" s="42">
        <v>32488.3</v>
      </c>
      <c r="Y192" s="42">
        <v>48481.33</v>
      </c>
      <c r="Z192" s="42">
        <v>36813.730000000003</v>
      </c>
      <c r="AA192" s="42">
        <v>12978.74</v>
      </c>
      <c r="AB192" s="42">
        <v>52705.64</v>
      </c>
      <c r="AC192" s="42">
        <v>37892.31</v>
      </c>
      <c r="AD192" s="42">
        <v>11390.52</v>
      </c>
      <c r="AE192" s="42">
        <v>18522.96</v>
      </c>
      <c r="AF192" s="42">
        <v>116071.05</v>
      </c>
      <c r="AG192" s="24">
        <v>478704.08999999997</v>
      </c>
      <c r="AH192" s="37"/>
      <c r="AI192" s="42">
        <v>30312.07</v>
      </c>
      <c r="AJ192" s="42">
        <v>26189.09</v>
      </c>
      <c r="AK192" s="42">
        <v>36952.519999999997</v>
      </c>
      <c r="AL192" s="42">
        <v>46696.84</v>
      </c>
      <c r="AM192" s="42">
        <v>31753.22</v>
      </c>
      <c r="AN192" s="42">
        <v>28445.45</v>
      </c>
      <c r="AO192" s="42">
        <v>41008.49</v>
      </c>
      <c r="AP192" s="42">
        <v>26452.07</v>
      </c>
      <c r="AQ192" s="42">
        <v>27983.22</v>
      </c>
      <c r="AR192" s="42">
        <v>27817.08</v>
      </c>
      <c r="AS192" s="42">
        <v>55695.41</v>
      </c>
      <c r="AT192" s="42">
        <v>56037.51</v>
      </c>
      <c r="AU192" s="24">
        <v>435342.97</v>
      </c>
      <c r="AV192" s="37"/>
      <c r="AW192" s="42">
        <v>33461.538461538403</v>
      </c>
      <c r="AX192" s="42">
        <v>33461.538461538403</v>
      </c>
      <c r="AY192" s="42">
        <v>41826.9230769231</v>
      </c>
      <c r="AZ192" s="42">
        <v>33461.538461538403</v>
      </c>
      <c r="BA192" s="42">
        <v>33461.538461538403</v>
      </c>
      <c r="BB192" s="42">
        <v>41826.9230769231</v>
      </c>
      <c r="BC192" s="42">
        <v>33461.538461538403</v>
      </c>
      <c r="BD192" s="42">
        <v>33461.538461538403</v>
      </c>
      <c r="BE192" s="42">
        <v>41826.9230769231</v>
      </c>
      <c r="BF192" s="42">
        <v>33461.538461538403</v>
      </c>
      <c r="BG192" s="42">
        <v>33461.538461538403</v>
      </c>
      <c r="BH192" s="42">
        <v>41826.9230769231</v>
      </c>
      <c r="BI192" s="24">
        <v>434999.99999999965</v>
      </c>
      <c r="BJ192" s="43">
        <v>-0.16804654130687505</v>
      </c>
      <c r="BK192" s="43">
        <v>-9.0580216266796465E-2</v>
      </c>
      <c r="BL192" s="43">
        <v>-7.8781563878319049E-4</v>
      </c>
      <c r="BM192" s="37"/>
      <c r="BN192" s="20">
        <v>4.99999999999987E-3</v>
      </c>
      <c r="BO192" s="24">
        <v>437174.99999999959</v>
      </c>
      <c r="BP192" s="20">
        <v>4.9999999999998717E-3</v>
      </c>
      <c r="BQ192" s="24">
        <v>439360.87499999953</v>
      </c>
      <c r="BR192" s="20">
        <v>4.9999999999998891E-3</v>
      </c>
      <c r="BS192" s="24">
        <v>441557.67937499948</v>
      </c>
      <c r="BT192" s="20">
        <v>4.9999999999999298E-3</v>
      </c>
      <c r="BU192" s="24">
        <v>443765.46777187445</v>
      </c>
    </row>
    <row r="193" spans="1:73" ht="12.75" customHeight="1">
      <c r="B193" s="109" t="s">
        <v>217</v>
      </c>
      <c r="E193" s="41" t="s">
        <v>90</v>
      </c>
      <c r="F193" s="41" t="s">
        <v>217</v>
      </c>
      <c r="G193" s="42">
        <v>1389.8</v>
      </c>
      <c r="H193" s="42">
        <v>575.98</v>
      </c>
      <c r="I193" s="42">
        <v>1151.76</v>
      </c>
      <c r="J193" s="42">
        <v>1313.5</v>
      </c>
      <c r="K193" s="42">
        <v>996.9</v>
      </c>
      <c r="L193" s="42">
        <v>1129.94</v>
      </c>
      <c r="M193" s="42">
        <v>1199.75</v>
      </c>
      <c r="N193" s="42">
        <v>1150.96</v>
      </c>
      <c r="O193" s="42">
        <v>1201.6300000000001</v>
      </c>
      <c r="P193" s="42">
        <v>1389.51</v>
      </c>
      <c r="Q193" s="42">
        <v>835.24</v>
      </c>
      <c r="R193" s="42">
        <v>1005.82</v>
      </c>
      <c r="S193" s="24">
        <v>13340.79</v>
      </c>
      <c r="T193" s="37"/>
      <c r="U193" s="42">
        <v>794.03</v>
      </c>
      <c r="V193" s="42">
        <v>836.83</v>
      </c>
      <c r="W193" s="42">
        <v>914.06</v>
      </c>
      <c r="X193" s="42">
        <v>1420.68</v>
      </c>
      <c r="Y193" s="42">
        <v>1058.93</v>
      </c>
      <c r="Z193" s="42">
        <v>1844.29</v>
      </c>
      <c r="AA193" s="42">
        <v>1510.09</v>
      </c>
      <c r="AB193" s="42">
        <v>1135.6199999999999</v>
      </c>
      <c r="AC193" s="42">
        <v>1333.98</v>
      </c>
      <c r="AD193" s="42">
        <v>1841.9</v>
      </c>
      <c r="AE193" s="42">
        <v>1609.06</v>
      </c>
      <c r="AF193" s="42">
        <v>2121.9499999999998</v>
      </c>
      <c r="AG193" s="24">
        <v>16421.419999999998</v>
      </c>
      <c r="AH193" s="37"/>
      <c r="AI193" s="42">
        <v>1359.91</v>
      </c>
      <c r="AJ193" s="42">
        <v>1490.1</v>
      </c>
      <c r="AK193" s="42">
        <v>1713.19</v>
      </c>
      <c r="AL193" s="42">
        <v>2057.85</v>
      </c>
      <c r="AM193" s="42">
        <v>1624.06</v>
      </c>
      <c r="AN193" s="42">
        <v>1866.33</v>
      </c>
      <c r="AO193" s="42">
        <v>1579.24</v>
      </c>
      <c r="AP193" s="42">
        <v>237.05</v>
      </c>
      <c r="AQ193" s="42">
        <v>2868.37</v>
      </c>
      <c r="AR193" s="42">
        <v>1110.0899999999999</v>
      </c>
      <c r="AS193" s="42">
        <v>615.67999999999995</v>
      </c>
      <c r="AT193" s="42">
        <v>651.95000000000005</v>
      </c>
      <c r="AU193" s="24">
        <v>17173.82</v>
      </c>
      <c r="AV193" s="37"/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24">
        <v>0</v>
      </c>
      <c r="BJ193" s="43">
        <v>0.23091810904751497</v>
      </c>
      <c r="BK193" s="43">
        <v>4.5818205733730792E-2</v>
      </c>
      <c r="BL193" s="43">
        <v>-1</v>
      </c>
      <c r="BM193" s="37"/>
      <c r="BN193" s="20">
        <v>0</v>
      </c>
      <c r="BO193" s="24">
        <v>0</v>
      </c>
      <c r="BP193" s="20">
        <v>0</v>
      </c>
      <c r="BQ193" s="24">
        <v>0</v>
      </c>
      <c r="BR193" s="20">
        <v>0</v>
      </c>
      <c r="BS193" s="24">
        <v>0</v>
      </c>
      <c r="BT193" s="20">
        <v>0</v>
      </c>
      <c r="BU193" s="24">
        <v>0</v>
      </c>
    </row>
    <row r="194" spans="1:73" ht="12.75" customHeight="1">
      <c r="B194" s="109" t="s">
        <v>218</v>
      </c>
      <c r="E194" s="41" t="s">
        <v>90</v>
      </c>
      <c r="F194" s="41" t="s">
        <v>219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24">
        <v>0</v>
      </c>
      <c r="T194" s="37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24">
        <v>0</v>
      </c>
      <c r="AH194" s="37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24">
        <v>0</v>
      </c>
      <c r="AV194" s="37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24">
        <v>0</v>
      </c>
      <c r="BJ194" s="43">
        <v>0</v>
      </c>
      <c r="BK194" s="43">
        <v>0</v>
      </c>
      <c r="BL194" s="43">
        <v>0</v>
      </c>
      <c r="BM194" s="37"/>
      <c r="BN194" s="20">
        <v>0</v>
      </c>
      <c r="BO194" s="24">
        <v>0</v>
      </c>
      <c r="BP194" s="20">
        <v>0</v>
      </c>
      <c r="BQ194" s="24">
        <v>0</v>
      </c>
      <c r="BR194" s="20">
        <v>0</v>
      </c>
      <c r="BS194" s="24">
        <v>0</v>
      </c>
      <c r="BT194" s="20">
        <v>0</v>
      </c>
      <c r="BU194" s="24">
        <v>0</v>
      </c>
    </row>
    <row r="195" spans="1:73" ht="12.75" customHeight="1">
      <c r="B195" s="109" t="s">
        <v>220</v>
      </c>
      <c r="E195" s="41" t="s">
        <v>90</v>
      </c>
      <c r="F195" s="41" t="s">
        <v>220</v>
      </c>
      <c r="G195" s="42">
        <v>24985</v>
      </c>
      <c r="H195" s="42">
        <v>24985.279999999999</v>
      </c>
      <c r="I195" s="42">
        <v>24402.240000000002</v>
      </c>
      <c r="J195" s="42">
        <v>24078.48</v>
      </c>
      <c r="K195" s="42">
        <v>23954.49</v>
      </c>
      <c r="L195" s="42">
        <v>24287.72</v>
      </c>
      <c r="M195" s="42">
        <v>22383.95</v>
      </c>
      <c r="N195" s="42">
        <v>22914.52</v>
      </c>
      <c r="O195" s="42">
        <v>22680.48</v>
      </c>
      <c r="P195" s="42">
        <v>22342.42</v>
      </c>
      <c r="Q195" s="42">
        <v>21926.880000000001</v>
      </c>
      <c r="R195" s="42">
        <v>22869.94</v>
      </c>
      <c r="S195" s="24">
        <v>281811.40000000002</v>
      </c>
      <c r="T195" s="37"/>
      <c r="U195" s="42">
        <v>22870.14</v>
      </c>
      <c r="V195" s="42">
        <v>22258.67</v>
      </c>
      <c r="W195" s="42">
        <v>22111.73</v>
      </c>
      <c r="X195" s="42">
        <v>21907.97</v>
      </c>
      <c r="Y195" s="42">
        <v>22393</v>
      </c>
      <c r="Z195" s="42">
        <v>22052.04</v>
      </c>
      <c r="AA195" s="42">
        <v>22010.16</v>
      </c>
      <c r="AB195" s="42">
        <v>22209.54</v>
      </c>
      <c r="AC195" s="42">
        <v>20406.740000000002</v>
      </c>
      <c r="AD195" s="42">
        <v>20440.169999999998</v>
      </c>
      <c r="AE195" s="42">
        <v>19976.990000000002</v>
      </c>
      <c r="AF195" s="42">
        <v>16675.560000000001</v>
      </c>
      <c r="AG195" s="24">
        <v>255312.70999999996</v>
      </c>
      <c r="AH195" s="37"/>
      <c r="AI195" s="42">
        <v>16675.46</v>
      </c>
      <c r="AJ195" s="42">
        <v>16433.29</v>
      </c>
      <c r="AK195" s="42">
        <v>15700.37</v>
      </c>
      <c r="AL195" s="42">
        <v>15345.97</v>
      </c>
      <c r="AM195" s="42">
        <v>15221.88</v>
      </c>
      <c r="AN195" s="42">
        <v>14543.35</v>
      </c>
      <c r="AO195" s="42">
        <v>14543.35</v>
      </c>
      <c r="AP195" s="42">
        <v>14782.64</v>
      </c>
      <c r="AQ195" s="42">
        <v>14914.71</v>
      </c>
      <c r="AR195" s="42">
        <v>14857.48</v>
      </c>
      <c r="AS195" s="42">
        <v>15322.01</v>
      </c>
      <c r="AT195" s="42">
        <v>15309.07</v>
      </c>
      <c r="AU195" s="24">
        <v>183649.58000000005</v>
      </c>
      <c r="AV195" s="37"/>
      <c r="AW195" s="42">
        <v>16805.2</v>
      </c>
      <c r="AX195" s="42">
        <v>15971.92</v>
      </c>
      <c r="AY195" s="42">
        <v>15731.45</v>
      </c>
      <c r="AZ195" s="42">
        <v>17326.490000000002</v>
      </c>
      <c r="BA195" s="42">
        <v>17000.93</v>
      </c>
      <c r="BB195" s="42">
        <v>16572.669999999998</v>
      </c>
      <c r="BC195" s="42">
        <v>16876.21</v>
      </c>
      <c r="BD195" s="42">
        <v>16374.64</v>
      </c>
      <c r="BE195" s="42">
        <v>16295.65</v>
      </c>
      <c r="BF195" s="42">
        <v>16401.3</v>
      </c>
      <c r="BG195" s="42">
        <v>16318.51</v>
      </c>
      <c r="BH195" s="42">
        <v>16199.68</v>
      </c>
      <c r="BI195" s="24">
        <v>197874.65</v>
      </c>
      <c r="BJ195" s="43">
        <v>-9.4029872460802008E-2</v>
      </c>
      <c r="BK195" s="43">
        <v>-0.28068767120916122</v>
      </c>
      <c r="BL195" s="43">
        <v>7.7457677823167065E-2</v>
      </c>
      <c r="BM195" s="37"/>
      <c r="BN195" s="20">
        <v>0</v>
      </c>
      <c r="BO195" s="24">
        <v>197874.65</v>
      </c>
      <c r="BP195" s="20">
        <v>0</v>
      </c>
      <c r="BQ195" s="24">
        <v>197874.65</v>
      </c>
      <c r="BR195" s="20">
        <v>0</v>
      </c>
      <c r="BS195" s="24">
        <v>197874.65</v>
      </c>
      <c r="BT195" s="20">
        <v>0</v>
      </c>
      <c r="BU195" s="24">
        <v>197874.65</v>
      </c>
    </row>
    <row r="196" spans="1:73" ht="12.75" customHeight="1">
      <c r="B196" s="109" t="s">
        <v>221</v>
      </c>
      <c r="E196" s="41" t="s">
        <v>90</v>
      </c>
      <c r="F196" s="41" t="s">
        <v>221</v>
      </c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24">
        <v>0</v>
      </c>
      <c r="T196" s="37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24">
        <v>0</v>
      </c>
      <c r="AH196" s="37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24">
        <v>0</v>
      </c>
      <c r="AV196" s="37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24">
        <v>0</v>
      </c>
      <c r="BJ196" s="43">
        <v>0</v>
      </c>
      <c r="BK196" s="43">
        <v>0</v>
      </c>
      <c r="BL196" s="43">
        <v>0</v>
      </c>
      <c r="BM196" s="37"/>
      <c r="BN196" s="20">
        <v>0</v>
      </c>
      <c r="BO196" s="24">
        <v>0</v>
      </c>
      <c r="BP196" s="20">
        <v>0</v>
      </c>
      <c r="BQ196" s="24">
        <v>0</v>
      </c>
      <c r="BR196" s="20">
        <v>0</v>
      </c>
      <c r="BS196" s="24">
        <v>0</v>
      </c>
      <c r="BT196" s="20">
        <v>0</v>
      </c>
      <c r="BU196" s="24">
        <v>0</v>
      </c>
    </row>
    <row r="197" spans="1:73" ht="12.75" customHeight="1">
      <c r="B197" s="109" t="s">
        <v>222</v>
      </c>
      <c r="E197" s="41" t="s">
        <v>90</v>
      </c>
      <c r="F197" s="41" t="s">
        <v>223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24">
        <v>0</v>
      </c>
      <c r="T197" s="37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24">
        <v>0</v>
      </c>
      <c r="AH197" s="37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24">
        <v>0</v>
      </c>
      <c r="AV197" s="37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24">
        <v>0</v>
      </c>
      <c r="BJ197" s="43">
        <v>0</v>
      </c>
      <c r="BK197" s="43">
        <v>0</v>
      </c>
      <c r="BL197" s="43">
        <v>0</v>
      </c>
      <c r="BM197" s="37"/>
      <c r="BN197" s="20">
        <v>0</v>
      </c>
      <c r="BO197" s="24">
        <v>0</v>
      </c>
      <c r="BP197" s="20">
        <v>0</v>
      </c>
      <c r="BQ197" s="24">
        <v>0</v>
      </c>
      <c r="BR197" s="20">
        <v>0</v>
      </c>
      <c r="BS197" s="24">
        <v>0</v>
      </c>
      <c r="BT197" s="20">
        <v>0</v>
      </c>
      <c r="BU197" s="24">
        <v>0</v>
      </c>
    </row>
    <row r="198" spans="1:73" ht="12.75" customHeight="1">
      <c r="B198" s="109" t="s">
        <v>224</v>
      </c>
      <c r="E198" s="41" t="s">
        <v>90</v>
      </c>
      <c r="F198" s="41" t="s">
        <v>225</v>
      </c>
      <c r="G198" s="42">
        <v>1285.6099999999999</v>
      </c>
      <c r="H198" s="42">
        <v>917.7</v>
      </c>
      <c r="I198" s="42"/>
      <c r="J198" s="42">
        <v>0</v>
      </c>
      <c r="K198" s="42">
        <v>0</v>
      </c>
      <c r="L198" s="42"/>
      <c r="M198" s="42">
        <v>930</v>
      </c>
      <c r="N198" s="42">
        <v>0</v>
      </c>
      <c r="O198" s="42">
        <v>-780</v>
      </c>
      <c r="P198" s="42"/>
      <c r="Q198" s="42"/>
      <c r="R198" s="42">
        <v>0</v>
      </c>
      <c r="S198" s="24">
        <v>2353.31</v>
      </c>
      <c r="T198" s="37"/>
      <c r="U198" s="42"/>
      <c r="V198" s="42"/>
      <c r="W198" s="42"/>
      <c r="X198" s="42"/>
      <c r="Y198" s="42"/>
      <c r="Z198" s="42"/>
      <c r="AA198" s="42">
        <v>300</v>
      </c>
      <c r="AB198" s="42"/>
      <c r="AC198" s="42"/>
      <c r="AD198" s="42">
        <v>1553.63</v>
      </c>
      <c r="AE198" s="42">
        <v>-1545.67</v>
      </c>
      <c r="AF198" s="42">
        <v>6601.5</v>
      </c>
      <c r="AG198" s="24">
        <v>6909.46</v>
      </c>
      <c r="AH198" s="37"/>
      <c r="AI198" s="42">
        <v>-27.12</v>
      </c>
      <c r="AJ198" s="42">
        <v>3375</v>
      </c>
      <c r="AK198" s="42"/>
      <c r="AL198" s="42"/>
      <c r="AM198" s="42">
        <v>0</v>
      </c>
      <c r="AN198" s="42">
        <v>0</v>
      </c>
      <c r="AO198" s="42"/>
      <c r="AP198" s="42">
        <v>13450</v>
      </c>
      <c r="AQ198" s="42">
        <v>1956.6</v>
      </c>
      <c r="AR198" s="42"/>
      <c r="AS198" s="42"/>
      <c r="AT198" s="42"/>
      <c r="AU198" s="24">
        <v>18754.48</v>
      </c>
      <c r="AV198" s="37"/>
      <c r="AW198" s="42">
        <v>1076.9230769230801</v>
      </c>
      <c r="AX198" s="42">
        <v>1076.9230769230801</v>
      </c>
      <c r="AY198" s="42">
        <v>1346.1538461538501</v>
      </c>
      <c r="AZ198" s="42">
        <v>1076.9230769230801</v>
      </c>
      <c r="BA198" s="42">
        <v>1076.9230769230801</v>
      </c>
      <c r="BB198" s="42">
        <v>1346.1538461538501</v>
      </c>
      <c r="BC198" s="42">
        <v>1076.9230769230801</v>
      </c>
      <c r="BD198" s="42">
        <v>1076.9230769230801</v>
      </c>
      <c r="BE198" s="42">
        <v>1346.1538461538501</v>
      </c>
      <c r="BF198" s="42">
        <v>1076.9230769230801</v>
      </c>
      <c r="BG198" s="42">
        <v>1076.9230769230801</v>
      </c>
      <c r="BH198" s="42">
        <v>1346.1538461538501</v>
      </c>
      <c r="BI198" s="24">
        <v>14000.000000000038</v>
      </c>
      <c r="BJ198" s="43">
        <v>1.9360602725522773</v>
      </c>
      <c r="BK198" s="43">
        <v>1.7143192087370069</v>
      </c>
      <c r="BL198" s="43">
        <v>-0.25351169427251308</v>
      </c>
      <c r="BM198" s="37"/>
      <c r="BN198" s="20">
        <v>1.499999999999996E-2</v>
      </c>
      <c r="BO198" s="24">
        <v>14210.000000000038</v>
      </c>
      <c r="BP198" s="20">
        <v>1.4999999999999934E-2</v>
      </c>
      <c r="BQ198" s="24">
        <v>14423.150000000038</v>
      </c>
      <c r="BR198" s="20">
        <v>1.4999999999999883E-2</v>
      </c>
      <c r="BS198" s="24">
        <v>14639.497250000037</v>
      </c>
      <c r="BT198" s="20">
        <v>1.4999999999999923E-2</v>
      </c>
      <c r="BU198" s="24">
        <v>14859.089708750036</v>
      </c>
    </row>
    <row r="199" spans="1:73" ht="12.75" customHeight="1">
      <c r="B199" s="109" t="s">
        <v>226</v>
      </c>
      <c r="E199" s="41" t="s">
        <v>90</v>
      </c>
      <c r="F199" s="41" t="s">
        <v>227</v>
      </c>
      <c r="G199" s="42"/>
      <c r="H199" s="42">
        <v>20.64</v>
      </c>
      <c r="I199" s="42">
        <v>103.3</v>
      </c>
      <c r="J199" s="42">
        <v>117.92</v>
      </c>
      <c r="K199" s="42">
        <v>58.47</v>
      </c>
      <c r="L199" s="42">
        <v>22.71</v>
      </c>
      <c r="M199" s="42">
        <v>48.02</v>
      </c>
      <c r="N199" s="42">
        <v>0</v>
      </c>
      <c r="O199" s="42"/>
      <c r="P199" s="42">
        <v>13.98</v>
      </c>
      <c r="Q199" s="42">
        <v>34.979999999999997</v>
      </c>
      <c r="R199" s="42"/>
      <c r="S199" s="24">
        <v>420.02000000000004</v>
      </c>
      <c r="T199" s="37"/>
      <c r="U199" s="42"/>
      <c r="V199" s="42"/>
      <c r="W199" s="42">
        <v>15.37</v>
      </c>
      <c r="X199" s="42"/>
      <c r="Y199" s="42">
        <v>1.94</v>
      </c>
      <c r="Z199" s="42">
        <v>12.36</v>
      </c>
      <c r="AA199" s="42">
        <v>26.07</v>
      </c>
      <c r="AB199" s="42">
        <v>1.17</v>
      </c>
      <c r="AC199" s="42">
        <v>8.5299999999999994</v>
      </c>
      <c r="AD199" s="42">
        <v>24.42</v>
      </c>
      <c r="AE199" s="42">
        <v>6.69</v>
      </c>
      <c r="AF199" s="42">
        <v>49.63</v>
      </c>
      <c r="AG199" s="24">
        <v>146.18</v>
      </c>
      <c r="AH199" s="37"/>
      <c r="AI199" s="42">
        <v>35.1</v>
      </c>
      <c r="AJ199" s="42">
        <v>2.4700000000000002</v>
      </c>
      <c r="AK199" s="42">
        <v>1.24</v>
      </c>
      <c r="AL199" s="42">
        <v>45.32</v>
      </c>
      <c r="AM199" s="42">
        <v>35.549999999999997</v>
      </c>
      <c r="AN199" s="42">
        <v>0.61</v>
      </c>
      <c r="AO199" s="42">
        <v>0.62</v>
      </c>
      <c r="AP199" s="42">
        <v>44.49</v>
      </c>
      <c r="AQ199" s="42">
        <v>34.06</v>
      </c>
      <c r="AR199" s="42">
        <v>0.64</v>
      </c>
      <c r="AS199" s="42">
        <v>115.56</v>
      </c>
      <c r="AT199" s="42">
        <v>43.53</v>
      </c>
      <c r="AU199" s="24">
        <v>359.18999999999994</v>
      </c>
      <c r="AV199" s="37"/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24">
        <v>0</v>
      </c>
      <c r="BJ199" s="43">
        <v>-0.65196895385934006</v>
      </c>
      <c r="BK199" s="43">
        <v>1.4571760842796546</v>
      </c>
      <c r="BL199" s="43">
        <v>-1</v>
      </c>
      <c r="BM199" s="37"/>
      <c r="BN199" s="20">
        <v>0</v>
      </c>
      <c r="BO199" s="24">
        <v>0</v>
      </c>
      <c r="BP199" s="20">
        <v>0</v>
      </c>
      <c r="BQ199" s="24">
        <v>0</v>
      </c>
      <c r="BR199" s="20">
        <v>0</v>
      </c>
      <c r="BS199" s="24">
        <v>0</v>
      </c>
      <c r="BT199" s="20">
        <v>0</v>
      </c>
      <c r="BU199" s="24">
        <v>0</v>
      </c>
    </row>
    <row r="200" spans="1:73" ht="12.75" customHeight="1">
      <c r="B200" s="109" t="s">
        <v>228</v>
      </c>
      <c r="E200" s="41" t="s">
        <v>90</v>
      </c>
      <c r="F200" s="41" t="s">
        <v>229</v>
      </c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24">
        <v>0</v>
      </c>
      <c r="T200" s="37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24">
        <v>0</v>
      </c>
      <c r="AH200" s="37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24">
        <v>0</v>
      </c>
      <c r="AV200" s="37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24">
        <v>0</v>
      </c>
      <c r="BJ200" s="43">
        <v>0</v>
      </c>
      <c r="BK200" s="43">
        <v>0</v>
      </c>
      <c r="BL200" s="43">
        <v>0</v>
      </c>
      <c r="BM200" s="37"/>
      <c r="BN200" s="20">
        <v>0</v>
      </c>
      <c r="BO200" s="24">
        <v>0</v>
      </c>
      <c r="BP200" s="20">
        <v>0</v>
      </c>
      <c r="BQ200" s="24">
        <v>0</v>
      </c>
      <c r="BR200" s="20">
        <v>0</v>
      </c>
      <c r="BS200" s="24">
        <v>0</v>
      </c>
      <c r="BT200" s="20">
        <v>0</v>
      </c>
      <c r="BU200" s="24">
        <v>0</v>
      </c>
    </row>
    <row r="201" spans="1:73" ht="12.75" customHeight="1">
      <c r="B201" s="109" t="s">
        <v>230</v>
      </c>
      <c r="E201" s="41" t="s">
        <v>90</v>
      </c>
      <c r="F201" s="41" t="s">
        <v>231</v>
      </c>
      <c r="G201" s="42">
        <v>4368.53</v>
      </c>
      <c r="H201" s="42">
        <v>4672.1400000000003</v>
      </c>
      <c r="I201" s="42">
        <v>13533.34</v>
      </c>
      <c r="J201" s="42">
        <v>5772.02</v>
      </c>
      <c r="K201" s="42">
        <v>7486.94</v>
      </c>
      <c r="L201" s="42">
        <v>12893.12</v>
      </c>
      <c r="M201" s="42">
        <v>9270.8700000000008</v>
      </c>
      <c r="N201" s="42">
        <v>6496.81</v>
      </c>
      <c r="O201" s="42">
        <v>6767.1</v>
      </c>
      <c r="P201" s="42">
        <v>6858.22</v>
      </c>
      <c r="Q201" s="42">
        <v>4140.2</v>
      </c>
      <c r="R201" s="42">
        <v>7654.45</v>
      </c>
      <c r="S201" s="24">
        <v>89913.74</v>
      </c>
      <c r="T201" s="37"/>
      <c r="U201" s="42">
        <v>2574.44</v>
      </c>
      <c r="V201" s="42">
        <v>8927.35</v>
      </c>
      <c r="W201" s="42">
        <v>5358.88</v>
      </c>
      <c r="X201" s="42">
        <v>5335.14</v>
      </c>
      <c r="Y201" s="42">
        <v>5407.05</v>
      </c>
      <c r="Z201" s="42">
        <v>6513.33</v>
      </c>
      <c r="AA201" s="42">
        <v>8609.2800000000007</v>
      </c>
      <c r="AB201" s="42">
        <v>5829.34</v>
      </c>
      <c r="AC201" s="42">
        <v>5697.71</v>
      </c>
      <c r="AD201" s="42">
        <v>14517.93</v>
      </c>
      <c r="AE201" s="42">
        <v>6047.74</v>
      </c>
      <c r="AF201" s="42">
        <v>15999.72</v>
      </c>
      <c r="AG201" s="24">
        <v>90817.91</v>
      </c>
      <c r="AH201" s="37"/>
      <c r="AI201" s="42">
        <v>6133.37</v>
      </c>
      <c r="AJ201" s="42">
        <v>6501.77</v>
      </c>
      <c r="AK201" s="42">
        <v>6043.49</v>
      </c>
      <c r="AL201" s="42">
        <v>5560.24</v>
      </c>
      <c r="AM201" s="42">
        <v>6916.04</v>
      </c>
      <c r="AN201" s="42">
        <v>8312.67</v>
      </c>
      <c r="AO201" s="42">
        <v>3252.69</v>
      </c>
      <c r="AP201" s="42">
        <v>7906.9</v>
      </c>
      <c r="AQ201" s="42">
        <v>10353.39</v>
      </c>
      <c r="AR201" s="42">
        <v>5825.26</v>
      </c>
      <c r="AS201" s="42">
        <v>6839.54</v>
      </c>
      <c r="AT201" s="42">
        <v>8158.93</v>
      </c>
      <c r="AU201" s="24">
        <v>81804.289999999979</v>
      </c>
      <c r="AV201" s="37"/>
      <c r="AW201" s="42">
        <v>6245.5384615384601</v>
      </c>
      <c r="AX201" s="42">
        <v>6245.5384615384601</v>
      </c>
      <c r="AY201" s="42">
        <v>7806.9230769230799</v>
      </c>
      <c r="AZ201" s="42">
        <v>6153.8461538461497</v>
      </c>
      <c r="BA201" s="42">
        <v>6153.8461538461497</v>
      </c>
      <c r="BB201" s="42">
        <v>7692.3076923076997</v>
      </c>
      <c r="BC201" s="42">
        <v>6153.8461538461497</v>
      </c>
      <c r="BD201" s="42">
        <v>6153.8461538461497</v>
      </c>
      <c r="BE201" s="42">
        <v>7692.3076923076997</v>
      </c>
      <c r="BF201" s="42">
        <v>6153.8461538461497</v>
      </c>
      <c r="BG201" s="42">
        <v>6153.8461538461497</v>
      </c>
      <c r="BH201" s="42">
        <v>7692.3076923076997</v>
      </c>
      <c r="BI201" s="24">
        <v>80298.000000000015</v>
      </c>
      <c r="BJ201" s="43">
        <v>1.0055971423277446E-2</v>
      </c>
      <c r="BK201" s="43">
        <v>-9.924936612172669E-2</v>
      </c>
      <c r="BL201" s="43">
        <v>-1.8413337491224053E-2</v>
      </c>
      <c r="BM201" s="37"/>
      <c r="BN201" s="20">
        <v>4.999999999999883E-3</v>
      </c>
      <c r="BO201" s="24">
        <v>80699.490000000005</v>
      </c>
      <c r="BP201" s="20">
        <v>4.9999999999999411E-3</v>
      </c>
      <c r="BQ201" s="24">
        <v>81102.987450000001</v>
      </c>
      <c r="BR201" s="20">
        <v>4.9999999999998431E-3</v>
      </c>
      <c r="BS201" s="24">
        <v>81508.502387249988</v>
      </c>
      <c r="BT201" s="20">
        <v>4.9999999999999767E-3</v>
      </c>
      <c r="BU201" s="24">
        <v>81916.044899186236</v>
      </c>
    </row>
    <row r="202" spans="1:73" ht="12.75" customHeight="1">
      <c r="B202" s="109" t="s">
        <v>232</v>
      </c>
      <c r="E202" s="41" t="s">
        <v>90</v>
      </c>
      <c r="F202" s="41" t="s">
        <v>233</v>
      </c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24">
        <v>0</v>
      </c>
      <c r="T202" s="37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24">
        <v>0</v>
      </c>
      <c r="AH202" s="37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24">
        <v>0</v>
      </c>
      <c r="AV202" s="37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24">
        <v>0</v>
      </c>
      <c r="BJ202" s="43">
        <v>0</v>
      </c>
      <c r="BK202" s="43">
        <v>0</v>
      </c>
      <c r="BL202" s="43">
        <v>0</v>
      </c>
      <c r="BM202" s="37"/>
      <c r="BN202" s="20">
        <v>0</v>
      </c>
      <c r="BO202" s="24">
        <v>0</v>
      </c>
      <c r="BP202" s="20">
        <v>0</v>
      </c>
      <c r="BQ202" s="24">
        <v>0</v>
      </c>
      <c r="BR202" s="20">
        <v>0</v>
      </c>
      <c r="BS202" s="24">
        <v>0</v>
      </c>
      <c r="BT202" s="20">
        <v>0</v>
      </c>
      <c r="BU202" s="24">
        <v>0</v>
      </c>
    </row>
    <row r="203" spans="1:73" ht="19.5" customHeight="1">
      <c r="B203" s="45" t="s">
        <v>240</v>
      </c>
      <c r="E203" s="57"/>
      <c r="F203" s="57"/>
      <c r="G203" s="48">
        <v>331671.90999999997</v>
      </c>
      <c r="H203" s="48">
        <v>284929.75000000006</v>
      </c>
      <c r="I203" s="48">
        <v>394257.48</v>
      </c>
      <c r="J203" s="48">
        <v>322700.38999999996</v>
      </c>
      <c r="K203" s="48">
        <v>295673.92</v>
      </c>
      <c r="L203" s="48">
        <v>421035.09</v>
      </c>
      <c r="M203" s="48">
        <v>324564.44000000006</v>
      </c>
      <c r="N203" s="48">
        <v>283251.00999999995</v>
      </c>
      <c r="O203" s="48">
        <v>311484.49999999994</v>
      </c>
      <c r="P203" s="48">
        <v>354406.01999999996</v>
      </c>
      <c r="Q203" s="48">
        <v>248770.33000000002</v>
      </c>
      <c r="R203" s="48">
        <v>258155.00000000003</v>
      </c>
      <c r="S203" s="48">
        <v>3830899.8400000008</v>
      </c>
      <c r="T203" s="37"/>
      <c r="U203" s="48">
        <v>258771.40999999997</v>
      </c>
      <c r="V203" s="48">
        <v>270430.46999999997</v>
      </c>
      <c r="W203" s="48">
        <v>317004.66999999993</v>
      </c>
      <c r="X203" s="48">
        <v>252940.03</v>
      </c>
      <c r="Y203" s="48">
        <v>282532.82999999996</v>
      </c>
      <c r="Z203" s="48">
        <v>314867.62999999995</v>
      </c>
      <c r="AA203" s="48">
        <v>211222.23999999996</v>
      </c>
      <c r="AB203" s="48">
        <v>287057.21000000002</v>
      </c>
      <c r="AC203" s="48">
        <v>305863.20999999996</v>
      </c>
      <c r="AD203" s="48">
        <v>245529.91</v>
      </c>
      <c r="AE203" s="48">
        <v>244528.15999999997</v>
      </c>
      <c r="AF203" s="48">
        <v>392741.69999999995</v>
      </c>
      <c r="AG203" s="48">
        <v>3383489.4699999993</v>
      </c>
      <c r="AH203" s="37"/>
      <c r="AI203" s="48">
        <v>264297.57</v>
      </c>
      <c r="AJ203" s="48">
        <v>252506.06000000003</v>
      </c>
      <c r="AK203" s="48">
        <v>316543.35999999999</v>
      </c>
      <c r="AL203" s="48">
        <v>278515.03999999998</v>
      </c>
      <c r="AM203" s="48">
        <v>246093.47</v>
      </c>
      <c r="AN203" s="48">
        <v>302021.11999999994</v>
      </c>
      <c r="AO203" s="48">
        <v>218347.94999999998</v>
      </c>
      <c r="AP203" s="48">
        <v>264861.22000000003</v>
      </c>
      <c r="AQ203" s="48">
        <v>317046.24</v>
      </c>
      <c r="AR203" s="48">
        <v>250156.63</v>
      </c>
      <c r="AS203" s="48">
        <v>279089.33999999997</v>
      </c>
      <c r="AT203" s="48">
        <v>292966.7</v>
      </c>
      <c r="AU203" s="48">
        <v>3282444.6999999997</v>
      </c>
      <c r="AV203" s="37"/>
      <c r="AW203" s="47">
        <v>254984.97714584559</v>
      </c>
      <c r="AX203" s="48">
        <v>254151.6971458456</v>
      </c>
      <c r="AY203" s="48">
        <v>312739.04946030799</v>
      </c>
      <c r="AZ203" s="48">
        <v>257180.75882222585</v>
      </c>
      <c r="BA203" s="48">
        <v>255095.29569425355</v>
      </c>
      <c r="BB203" s="48">
        <v>313153.37659097457</v>
      </c>
      <c r="BC203" s="48">
        <v>253837.56658233193</v>
      </c>
      <c r="BD203" s="48">
        <v>253076.80236024893</v>
      </c>
      <c r="BE203" s="48">
        <v>310978.39314691309</v>
      </c>
      <c r="BF203" s="48">
        <v>251954.41637260735</v>
      </c>
      <c r="BG203" s="48">
        <v>251810.94777223817</v>
      </c>
      <c r="BH203" s="48">
        <v>310312.88567952847</v>
      </c>
      <c r="BI203" s="48">
        <v>3279276.1667733202</v>
      </c>
      <c r="BJ203" s="43">
        <v>-0.11678988976125292</v>
      </c>
      <c r="BK203" s="43">
        <v>-2.9864071070982105E-2</v>
      </c>
      <c r="BL203" s="43">
        <v>-9.6529675783404523E-4</v>
      </c>
      <c r="BM203" s="37"/>
      <c r="BN203" s="20">
        <v>1.7291347170936854E-2</v>
      </c>
      <c r="BO203" s="48">
        <v>3335979.2694423767</v>
      </c>
      <c r="BP203" s="20">
        <v>1.7361890414706854E-2</v>
      </c>
      <c r="BQ203" s="48">
        <v>3393898.1759441691</v>
      </c>
      <c r="BR203" s="20">
        <v>1.7431801079920539E-2</v>
      </c>
      <c r="BS203" s="48">
        <v>3453059.933832733</v>
      </c>
      <c r="BT203" s="20">
        <v>1.7742756016901409E-2</v>
      </c>
      <c r="BU203" s="48">
        <v>3514326.7337504649</v>
      </c>
    </row>
    <row r="204" spans="1:73" ht="19.5" customHeight="1">
      <c r="A204" s="51"/>
      <c r="B204" s="62" t="s">
        <v>241</v>
      </c>
      <c r="C204" s="51"/>
      <c r="D204" s="51"/>
      <c r="E204" s="52"/>
      <c r="F204" s="52"/>
      <c r="G204" s="53">
        <v>1.5743036530133436E-2</v>
      </c>
      <c r="H204" s="53">
        <v>1.4475148127881931E-2</v>
      </c>
      <c r="I204" s="53">
        <v>1.5646931480039657E-2</v>
      </c>
      <c r="J204" s="53">
        <v>1.8850374730438529E-2</v>
      </c>
      <c r="K204" s="53">
        <v>1.5849435037259656E-2</v>
      </c>
      <c r="L204" s="53">
        <v>1.8330606859718199E-2</v>
      </c>
      <c r="M204" s="53">
        <v>1.9790753014029352E-2</v>
      </c>
      <c r="N204" s="53">
        <v>1.7789181607354553E-2</v>
      </c>
      <c r="O204" s="53">
        <v>1.291943549369217E-2</v>
      </c>
      <c r="P204" s="53">
        <v>1.8404533778441954E-2</v>
      </c>
      <c r="Q204" s="53">
        <v>1.3738956381625672E-2</v>
      </c>
      <c r="R204" s="53">
        <v>1.5120180579678713E-2</v>
      </c>
      <c r="S204" s="53">
        <v>1.6262854223499774E-2</v>
      </c>
      <c r="T204" s="37"/>
      <c r="U204" s="53">
        <v>1.3759582975077669E-2</v>
      </c>
      <c r="V204" s="53">
        <v>1.500069126418112E-2</v>
      </c>
      <c r="W204" s="53">
        <v>1.4675972355709084E-2</v>
      </c>
      <c r="X204" s="53">
        <v>1.5347356820490923E-2</v>
      </c>
      <c r="Y204" s="53">
        <v>1.7175642701335612E-2</v>
      </c>
      <c r="Z204" s="53">
        <v>1.5056983778448994E-2</v>
      </c>
      <c r="AA204" s="53">
        <v>1.3846424589187847E-2</v>
      </c>
      <c r="AB204" s="53">
        <v>2.1341136579141801E-2</v>
      </c>
      <c r="AC204" s="53">
        <v>1.4475795282721346E-2</v>
      </c>
      <c r="AD204" s="53">
        <v>1.4841820769270556E-2</v>
      </c>
      <c r="AE204" s="53">
        <v>1.4791188142239578E-2</v>
      </c>
      <c r="AF204" s="53">
        <v>2.3137609804216475E-2</v>
      </c>
      <c r="AG204" s="53">
        <v>1.5947727376178424E-2</v>
      </c>
      <c r="AH204" s="37"/>
      <c r="AI204" s="53">
        <v>1.72042290777552E-2</v>
      </c>
      <c r="AJ204" s="53">
        <v>1.4774334144742312E-2</v>
      </c>
      <c r="AK204" s="53">
        <v>1.6172417217296561E-2</v>
      </c>
      <c r="AL204" s="53">
        <v>1.7286115817631145E-2</v>
      </c>
      <c r="AM204" s="53">
        <v>1.5058767400361195E-2</v>
      </c>
      <c r="AN204" s="53">
        <v>1.5750491412315149E-2</v>
      </c>
      <c r="AO204" s="53">
        <v>1.5271266091065664E-2</v>
      </c>
      <c r="AP204" s="53">
        <v>2.1050085399023831E-2</v>
      </c>
      <c r="AQ204" s="53">
        <v>1.6519409571174714E-2</v>
      </c>
      <c r="AR204" s="53">
        <v>1.5109458464618326E-2</v>
      </c>
      <c r="AS204" s="53">
        <v>1.8141321085521456E-2</v>
      </c>
      <c r="AT204" s="53">
        <v>1.7443881320125403E-2</v>
      </c>
      <c r="AU204" s="53">
        <v>1.6539253452348999E-2</v>
      </c>
      <c r="AV204" s="37"/>
      <c r="AW204" s="54">
        <v>1.8066061733618084E-2</v>
      </c>
      <c r="AX204" s="53">
        <v>1.4503998503437192E-2</v>
      </c>
      <c r="AY204" s="53">
        <v>1.664915455918568E-2</v>
      </c>
      <c r="AZ204" s="53">
        <v>1.5589394319448464E-2</v>
      </c>
      <c r="BA204" s="53">
        <v>1.4208293553976689E-2</v>
      </c>
      <c r="BB204" s="53">
        <v>1.5318371910923405E-2</v>
      </c>
      <c r="BC204" s="53">
        <v>1.7377943176052409E-2</v>
      </c>
      <c r="BD204" s="53">
        <v>1.8174143442219286E-2</v>
      </c>
      <c r="BE204" s="53">
        <v>1.5208202658137318E-2</v>
      </c>
      <c r="BF204" s="53">
        <v>1.4373454029903782E-2</v>
      </c>
      <c r="BG204" s="53">
        <v>1.554287939815761E-2</v>
      </c>
      <c r="BH204" s="53">
        <v>1.9777463240827999E-2</v>
      </c>
      <c r="BI204" s="53">
        <v>1.6097325636234637E-2</v>
      </c>
      <c r="BJ204" s="55"/>
      <c r="BK204" s="55"/>
      <c r="BL204" s="55"/>
      <c r="BM204" s="37"/>
      <c r="BN204" s="110"/>
      <c r="BO204" s="53">
        <v>1.5981011342085676E-2</v>
      </c>
      <c r="BP204" s="110"/>
      <c r="BQ204" s="53">
        <v>1.5762095060044262E-2</v>
      </c>
      <c r="BR204" s="110"/>
      <c r="BS204" s="53">
        <v>1.5538898173354534E-2</v>
      </c>
      <c r="BT204" s="110"/>
      <c r="BU204" s="53">
        <v>1.5323010708136858E-2</v>
      </c>
    </row>
    <row r="205" spans="1:73" ht="30" customHeight="1">
      <c r="B205" s="107" t="s">
        <v>242</v>
      </c>
      <c r="T205" s="37"/>
      <c r="AH205" s="37"/>
      <c r="AU205" s="9"/>
      <c r="AV205" s="37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55"/>
      <c r="BK205" s="55"/>
      <c r="BL205" s="55"/>
      <c r="BM205" s="37"/>
      <c r="BO205" s="9"/>
      <c r="BQ205" s="9"/>
      <c r="BS205" s="9"/>
      <c r="BU205" s="9"/>
    </row>
    <row r="206" spans="1:73" ht="12.75" customHeight="1">
      <c r="B206" s="9" t="s">
        <v>243</v>
      </c>
      <c r="E206" s="41" t="s">
        <v>95</v>
      </c>
      <c r="F206" s="41" t="s">
        <v>244</v>
      </c>
      <c r="G206" s="42">
        <v>779509.07160343998</v>
      </c>
      <c r="H206" s="42">
        <v>770965.58582653</v>
      </c>
      <c r="I206" s="42">
        <v>778334.29229482997</v>
      </c>
      <c r="J206" s="42">
        <v>775083.16024894</v>
      </c>
      <c r="K206" s="42">
        <v>783450.92024593998</v>
      </c>
      <c r="L206" s="42">
        <v>775748.17975718004</v>
      </c>
      <c r="M206" s="42">
        <v>782205.63025908999</v>
      </c>
      <c r="N206" s="42">
        <v>777054.02884366002</v>
      </c>
      <c r="O206" s="42">
        <v>792621.17270375998</v>
      </c>
      <c r="P206" s="42">
        <v>771999.32833459997</v>
      </c>
      <c r="Q206" s="42">
        <v>875983.07157228002</v>
      </c>
      <c r="R206" s="42">
        <v>607383.14333300001</v>
      </c>
      <c r="S206" s="24">
        <v>9270337.5850232486</v>
      </c>
      <c r="T206" s="37"/>
      <c r="U206" s="42">
        <v>707269.56276491995</v>
      </c>
      <c r="V206" s="42">
        <v>691345.09670867003</v>
      </c>
      <c r="W206" s="42">
        <v>691576.03504650004</v>
      </c>
      <c r="X206" s="42">
        <v>684336.17761895002</v>
      </c>
      <c r="Y206" s="42">
        <v>708098.47848639998</v>
      </c>
      <c r="Z206" s="42">
        <v>688128.72059931001</v>
      </c>
      <c r="AA206" s="42">
        <v>696773.67947615997</v>
      </c>
      <c r="AB206" s="42">
        <v>668809.16829466005</v>
      </c>
      <c r="AC206" s="42">
        <v>694998.72245781997</v>
      </c>
      <c r="AD206" s="42">
        <v>686819.09057160001</v>
      </c>
      <c r="AE206" s="42">
        <v>663812.28590589995</v>
      </c>
      <c r="AF206" s="42">
        <v>813659.08089946001</v>
      </c>
      <c r="AG206" s="24">
        <v>8395626.0988303497</v>
      </c>
      <c r="AH206" s="37"/>
      <c r="AI206" s="42">
        <v>677998.98181777995</v>
      </c>
      <c r="AJ206" s="42">
        <v>662307.52150300995</v>
      </c>
      <c r="AK206" s="42">
        <v>644716.20929615002</v>
      </c>
      <c r="AL206" s="42">
        <v>667367.96767162997</v>
      </c>
      <c r="AM206" s="42">
        <v>685406.42003511998</v>
      </c>
      <c r="AN206" s="42">
        <v>659214.71221118001</v>
      </c>
      <c r="AO206" s="42">
        <v>672027.04025948001</v>
      </c>
      <c r="AP206" s="42">
        <v>651380.13923165004</v>
      </c>
      <c r="AQ206" s="42">
        <v>669926.93092799</v>
      </c>
      <c r="AR206" s="42">
        <v>681500.65707116004</v>
      </c>
      <c r="AS206" s="42">
        <v>691780.61075971997</v>
      </c>
      <c r="AT206" s="42">
        <v>733506.04191599996</v>
      </c>
      <c r="AU206" s="24">
        <v>8097133.2327008704</v>
      </c>
      <c r="AV206" s="37"/>
      <c r="AW206" s="42">
        <v>702262.12361055298</v>
      </c>
      <c r="AX206" s="42">
        <v>702262.12361038895</v>
      </c>
      <c r="AY206" s="42">
        <v>702262.12360998802</v>
      </c>
      <c r="AZ206" s="42">
        <v>702262.12361083296</v>
      </c>
      <c r="BA206" s="42">
        <v>702262.12361091597</v>
      </c>
      <c r="BB206" s="42">
        <v>702262.12361012795</v>
      </c>
      <c r="BC206" s="42">
        <v>702262.12361083797</v>
      </c>
      <c r="BD206" s="42">
        <v>702262.123611029</v>
      </c>
      <c r="BE206" s="42">
        <v>702262.12361012201</v>
      </c>
      <c r="BF206" s="42">
        <v>702262.12361059501</v>
      </c>
      <c r="BG206" s="42">
        <v>702262.12361044704</v>
      </c>
      <c r="BH206" s="42">
        <v>702262.12361037103</v>
      </c>
      <c r="BI206" s="24">
        <v>8427145.4833262097</v>
      </c>
      <c r="BJ206" s="43">
        <v>-9.4355947469059204E-2</v>
      </c>
      <c r="BK206" s="43">
        <v>-3.5553377748809512E-2</v>
      </c>
      <c r="BL206" s="43">
        <v>4.0756677844025153E-2</v>
      </c>
      <c r="BM206" s="37"/>
      <c r="BN206" s="20">
        <v>2.2102919107262969E-16</v>
      </c>
      <c r="BO206" s="24">
        <v>8427145.4833262116</v>
      </c>
      <c r="BP206" s="20">
        <v>0</v>
      </c>
      <c r="BQ206" s="24">
        <v>8427145.4833262116</v>
      </c>
      <c r="BR206" s="20">
        <v>0</v>
      </c>
      <c r="BS206" s="24">
        <v>8427145.4833262116</v>
      </c>
      <c r="BT206" s="20">
        <v>0</v>
      </c>
      <c r="BU206" s="24">
        <v>8427145.4833262116</v>
      </c>
    </row>
    <row r="207" spans="1:73" ht="12.75" customHeight="1">
      <c r="B207" s="9" t="s">
        <v>245</v>
      </c>
      <c r="E207" s="41" t="s">
        <v>95</v>
      </c>
      <c r="F207" s="41" t="s">
        <v>246</v>
      </c>
      <c r="G207" s="42">
        <v>-777024</v>
      </c>
      <c r="H207" s="42">
        <v>-777024</v>
      </c>
      <c r="I207" s="42">
        <v>-777024</v>
      </c>
      <c r="J207" s="42">
        <v>-777024</v>
      </c>
      <c r="K207" s="42">
        <v>-777024</v>
      </c>
      <c r="L207" s="42">
        <v>-777024</v>
      </c>
      <c r="M207" s="42">
        <v>-777024</v>
      </c>
      <c r="N207" s="42">
        <v>-777024</v>
      </c>
      <c r="O207" s="42">
        <v>-777024</v>
      </c>
      <c r="P207" s="42">
        <v>-777024</v>
      </c>
      <c r="Q207" s="42">
        <v>-875693</v>
      </c>
      <c r="R207" s="42">
        <v>-609618</v>
      </c>
      <c r="S207" s="24">
        <v>-9255551</v>
      </c>
      <c r="T207" s="37"/>
      <c r="U207" s="42">
        <v>-694130</v>
      </c>
      <c r="V207" s="42">
        <v>-694130</v>
      </c>
      <c r="W207" s="42">
        <v>-694130</v>
      </c>
      <c r="X207" s="42">
        <v>-691453</v>
      </c>
      <c r="Y207" s="42">
        <v>-691453</v>
      </c>
      <c r="Z207" s="42">
        <v>-691453</v>
      </c>
      <c r="AA207" s="42">
        <v>-691453</v>
      </c>
      <c r="AB207" s="42">
        <v>-691453</v>
      </c>
      <c r="AC207" s="42">
        <v>-691453</v>
      </c>
      <c r="AD207" s="42">
        <v>-691453</v>
      </c>
      <c r="AE207" s="42">
        <v>-651967</v>
      </c>
      <c r="AF207" s="42">
        <v>-836667</v>
      </c>
      <c r="AG207" s="24">
        <v>-8411195</v>
      </c>
      <c r="AH207" s="37"/>
      <c r="AI207" s="42">
        <v>-666438</v>
      </c>
      <c r="AJ207" s="42">
        <v>-666438</v>
      </c>
      <c r="AK207" s="42">
        <v>-666438</v>
      </c>
      <c r="AL207" s="42">
        <v>-666438</v>
      </c>
      <c r="AM207" s="42">
        <v>-666438</v>
      </c>
      <c r="AN207" s="42">
        <v>-666438</v>
      </c>
      <c r="AO207" s="42">
        <v>-666438</v>
      </c>
      <c r="AP207" s="42">
        <v>-666438</v>
      </c>
      <c r="AQ207" s="42">
        <v>-666438</v>
      </c>
      <c r="AR207" s="42">
        <v>-666438</v>
      </c>
      <c r="AS207" s="42">
        <v>-666438</v>
      </c>
      <c r="AT207" s="42">
        <v>-713419</v>
      </c>
      <c r="AU207" s="24">
        <v>-8044237</v>
      </c>
      <c r="AV207" s="37"/>
      <c r="AW207" s="42">
        <v>-702262.12361055298</v>
      </c>
      <c r="AX207" s="42">
        <v>-702262.12361038895</v>
      </c>
      <c r="AY207" s="42">
        <v>-702262.12360998802</v>
      </c>
      <c r="AZ207" s="42">
        <v>-702262.12361083296</v>
      </c>
      <c r="BA207" s="42">
        <v>-702262.12361091597</v>
      </c>
      <c r="BB207" s="42">
        <v>-702262.12361012795</v>
      </c>
      <c r="BC207" s="42">
        <v>-702262.12361083797</v>
      </c>
      <c r="BD207" s="42">
        <v>-702262.123611029</v>
      </c>
      <c r="BE207" s="42">
        <v>-702262.12361012201</v>
      </c>
      <c r="BF207" s="42">
        <v>-702262.12361059501</v>
      </c>
      <c r="BG207" s="42">
        <v>-702262.12361044704</v>
      </c>
      <c r="BH207" s="42">
        <v>-702262.12361037103</v>
      </c>
      <c r="BI207" s="24">
        <v>-8427145.4833262097</v>
      </c>
      <c r="BJ207" s="43">
        <v>-9.1226983677146822E-2</v>
      </c>
      <c r="BK207" s="43">
        <v>-4.3627332382616263E-2</v>
      </c>
      <c r="BL207" s="43">
        <v>4.7600348339588913E-2</v>
      </c>
      <c r="BM207" s="37"/>
      <c r="BN207" s="20">
        <v>0</v>
      </c>
      <c r="BO207" s="24">
        <v>-8427145.4833262097</v>
      </c>
      <c r="BP207" s="20">
        <v>0</v>
      </c>
      <c r="BQ207" s="24">
        <v>-8427145.4833262097</v>
      </c>
      <c r="BR207" s="20">
        <v>0</v>
      </c>
      <c r="BS207" s="24">
        <v>-8427145.4833262097</v>
      </c>
      <c r="BT207" s="20">
        <v>0</v>
      </c>
      <c r="BU207" s="24">
        <v>-8427145.4833262097</v>
      </c>
    </row>
    <row r="208" spans="1:73" ht="12.75" customHeight="1">
      <c r="B208" s="9" t="s">
        <v>247</v>
      </c>
      <c r="E208" s="41" t="s">
        <v>95</v>
      </c>
      <c r="F208" s="41" t="s">
        <v>248</v>
      </c>
      <c r="G208" s="42">
        <v>9.9144800100475605E-2</v>
      </c>
      <c r="H208" s="42">
        <v>-6.9862619973719106E-2</v>
      </c>
      <c r="I208" s="42">
        <v>0.18259788025170601</v>
      </c>
      <c r="J208" s="42">
        <v>5.12104000663385E-2</v>
      </c>
      <c r="K208" s="42">
        <v>7.1404739894205704E-2</v>
      </c>
      <c r="L208" s="42">
        <v>-0.13568405975820499</v>
      </c>
      <c r="M208" s="42">
        <v>-3.89265799894929E-2</v>
      </c>
      <c r="N208" s="42">
        <v>7.57426500786096E-2</v>
      </c>
      <c r="O208" s="42">
        <v>-0.123692919965833</v>
      </c>
      <c r="P208" s="42">
        <v>0.20477314974414201</v>
      </c>
      <c r="Q208" s="42">
        <v>-5.1327380118891597E-2</v>
      </c>
      <c r="R208" s="42">
        <v>0.21275115059688701</v>
      </c>
      <c r="S208" s="24">
        <v>0.4781312109262229</v>
      </c>
      <c r="T208" s="37"/>
      <c r="U208" s="42">
        <v>-0.168853539973497</v>
      </c>
      <c r="V208" s="42">
        <v>0.25009326008148502</v>
      </c>
      <c r="W208" s="42">
        <v>-0.257627730257809</v>
      </c>
      <c r="X208" s="42">
        <v>-6.1862029950134498E-2</v>
      </c>
      <c r="Y208" s="42">
        <v>-5.5548029951751197E-2</v>
      </c>
      <c r="Z208" s="42">
        <v>2.4658520007505999E-2</v>
      </c>
      <c r="AA208" s="42">
        <v>-7.5317380134947598E-2</v>
      </c>
      <c r="AB208" s="42">
        <v>-5.28009799891151E-2</v>
      </c>
      <c r="AC208" s="42">
        <v>0.27211594022810498</v>
      </c>
      <c r="AD208" s="42">
        <v>-3.9606440288480399E-2</v>
      </c>
      <c r="AE208" s="42">
        <v>-0.26558784954249898</v>
      </c>
      <c r="AF208" s="42">
        <v>0.16274447011528501</v>
      </c>
      <c r="AG208" s="24">
        <v>-0.26759178965585273</v>
      </c>
      <c r="AH208" s="37"/>
      <c r="AI208" s="42">
        <v>-0.149144849972799</v>
      </c>
      <c r="AJ208" s="42">
        <v>5.2904189644323203E-2</v>
      </c>
      <c r="AK208" s="42">
        <v>0.13515568961156499</v>
      </c>
      <c r="AL208" s="42">
        <v>-8.8768719695508494E-2</v>
      </c>
      <c r="AM208" s="42">
        <v>0.158563640085049</v>
      </c>
      <c r="AN208" s="42">
        <v>0.135958359343931</v>
      </c>
      <c r="AO208" s="42">
        <v>9.1778340167365996E-2</v>
      </c>
      <c r="AP208" s="42">
        <v>9.5951290044467896E-2</v>
      </c>
      <c r="AQ208" s="42">
        <v>-6.1453450238332201E-2</v>
      </c>
      <c r="AR208" s="42">
        <v>1.19366301223636E-2</v>
      </c>
      <c r="AS208" s="42">
        <v>-0.11252236040309101</v>
      </c>
      <c r="AT208" s="42">
        <v>9.7760279895737795E-2</v>
      </c>
      <c r="AU208" s="24">
        <v>0.36811903860507278</v>
      </c>
      <c r="AV208" s="37"/>
      <c r="AW208" s="42">
        <v>2.3283064365386999E-10</v>
      </c>
      <c r="AX208" s="42">
        <v>1.4551915228366901E-10</v>
      </c>
      <c r="AY208" s="42">
        <v>4.65661287307739E-10</v>
      </c>
      <c r="AZ208" s="42">
        <v>-5.8207660913467401E-11</v>
      </c>
      <c r="BA208" s="42">
        <v>-4.0745362639427201E-10</v>
      </c>
      <c r="BB208" s="42">
        <v>4.77484718430787E-11</v>
      </c>
      <c r="BC208" s="42">
        <v>1.16415321826935E-10</v>
      </c>
      <c r="BD208" s="42">
        <v>2.2896529117133499E-10</v>
      </c>
      <c r="BE208" s="42">
        <v>5.8207660913467401E-11</v>
      </c>
      <c r="BF208" s="42">
        <v>2.03726813197136E-10</v>
      </c>
      <c r="BG208" s="42">
        <v>1.16415321826935E-10</v>
      </c>
      <c r="BH208" s="42">
        <v>-1.16415321826935E-10</v>
      </c>
      <c r="BI208" s="24">
        <v>1.0334133548894907E-9</v>
      </c>
      <c r="BJ208" s="43">
        <v>-1.5596618324444478</v>
      </c>
      <c r="BK208" s="43">
        <v>-2.3756738914841415</v>
      </c>
      <c r="BL208" s="43">
        <v>-0.99999999719271959</v>
      </c>
      <c r="BM208" s="37"/>
      <c r="BN208" s="20">
        <v>-3.7036303630363006</v>
      </c>
      <c r="BO208" s="24">
        <v>-2.7939677238464355E-9</v>
      </c>
      <c r="BP208" s="20">
        <v>0</v>
      </c>
      <c r="BQ208" s="24">
        <v>-2.7939677238464355E-9</v>
      </c>
      <c r="BR208" s="20">
        <v>0</v>
      </c>
      <c r="BS208" s="24">
        <v>-2.7939677238464355E-9</v>
      </c>
      <c r="BT208" s="20">
        <v>0</v>
      </c>
      <c r="BU208" s="24">
        <v>-2.7939677238464355E-9</v>
      </c>
    </row>
    <row r="209" spans="2:73" ht="12.75" customHeight="1">
      <c r="B209" s="9" t="s">
        <v>249</v>
      </c>
      <c r="E209" s="41" t="s">
        <v>95</v>
      </c>
      <c r="F209" s="41" t="s">
        <v>250</v>
      </c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24">
        <v>0</v>
      </c>
      <c r="T209" s="37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24">
        <v>0</v>
      </c>
      <c r="AH209" s="37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24">
        <v>0</v>
      </c>
      <c r="AV209" s="37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24">
        <v>0</v>
      </c>
      <c r="BJ209" s="43">
        <v>0</v>
      </c>
      <c r="BK209" s="43">
        <v>0</v>
      </c>
      <c r="BL209" s="43">
        <v>0</v>
      </c>
      <c r="BM209" s="37"/>
      <c r="BN209" s="20">
        <v>0</v>
      </c>
      <c r="BO209" s="24">
        <v>0</v>
      </c>
      <c r="BP209" s="20">
        <v>0</v>
      </c>
      <c r="BQ209" s="24">
        <v>0</v>
      </c>
      <c r="BR209" s="20">
        <v>0</v>
      </c>
      <c r="BS209" s="24">
        <v>0</v>
      </c>
      <c r="BT209" s="20">
        <v>0</v>
      </c>
      <c r="BU209" s="24">
        <v>0</v>
      </c>
    </row>
    <row r="210" spans="2:73" ht="19.5" customHeight="1">
      <c r="B210" s="45" t="s">
        <v>251</v>
      </c>
      <c r="E210" s="57"/>
      <c r="F210" s="57"/>
      <c r="G210" s="48">
        <v>2485.1707482400816</v>
      </c>
      <c r="H210" s="48">
        <v>-6058.4840360899689</v>
      </c>
      <c r="I210" s="48">
        <v>1310.4748927102191</v>
      </c>
      <c r="J210" s="48">
        <v>-1940.788540659938</v>
      </c>
      <c r="K210" s="48">
        <v>6426.9916506798763</v>
      </c>
      <c r="L210" s="48">
        <v>-1275.9559268797166</v>
      </c>
      <c r="M210" s="48">
        <v>5181.5913325099973</v>
      </c>
      <c r="N210" s="48">
        <v>30.104586310102604</v>
      </c>
      <c r="O210" s="48">
        <v>15597.049010840012</v>
      </c>
      <c r="P210" s="48">
        <v>-5024.4668922502897</v>
      </c>
      <c r="Q210" s="48">
        <v>290.02024489990436</v>
      </c>
      <c r="R210" s="48">
        <v>-2234.6439158493886</v>
      </c>
      <c r="S210" s="48">
        <v>14787.063154459494</v>
      </c>
      <c r="T210" s="37"/>
      <c r="U210" s="48">
        <v>13139.393911379972</v>
      </c>
      <c r="V210" s="48">
        <v>-2784.6531980698928</v>
      </c>
      <c r="W210" s="48">
        <v>-2554.2225812302204</v>
      </c>
      <c r="X210" s="48">
        <v>-7116.8842430799268</v>
      </c>
      <c r="Y210" s="48">
        <v>16645.422938370029</v>
      </c>
      <c r="Z210" s="48">
        <v>-3324.2547421699855</v>
      </c>
      <c r="AA210" s="48">
        <v>5320.6041587798391</v>
      </c>
      <c r="AB210" s="48">
        <v>-22643.884506319941</v>
      </c>
      <c r="AC210" s="48">
        <v>3545.9945737601956</v>
      </c>
      <c r="AD210" s="48">
        <v>-4633.949034840276</v>
      </c>
      <c r="AE210" s="48">
        <v>11845.020318050403</v>
      </c>
      <c r="AF210" s="48">
        <v>-23007.756356069876</v>
      </c>
      <c r="AG210" s="48">
        <v>-15569.168761439912</v>
      </c>
      <c r="AH210" s="37"/>
      <c r="AI210" s="48">
        <v>11560.832672929973</v>
      </c>
      <c r="AJ210" s="48">
        <v>-4130.4255928004059</v>
      </c>
      <c r="AK210" s="48">
        <v>-21721.655548160372</v>
      </c>
      <c r="AL210" s="48">
        <v>929.87890291027725</v>
      </c>
      <c r="AM210" s="48">
        <v>18968.578598760068</v>
      </c>
      <c r="AN210" s="48">
        <v>-7223.1518304606434</v>
      </c>
      <c r="AO210" s="48">
        <v>5589.1320378201781</v>
      </c>
      <c r="AP210" s="48">
        <v>-15057.764817059913</v>
      </c>
      <c r="AQ210" s="48">
        <v>3488.8694745397661</v>
      </c>
      <c r="AR210" s="48">
        <v>15062.669007790159</v>
      </c>
      <c r="AS210" s="48">
        <v>25342.49823735957</v>
      </c>
      <c r="AT210" s="48">
        <v>20087.139676279854</v>
      </c>
      <c r="AU210" s="48">
        <v>52896.600819908977</v>
      </c>
      <c r="AV210" s="37"/>
      <c r="AW210" s="47">
        <v>2.3283064365386999E-10</v>
      </c>
      <c r="AX210" s="48">
        <v>1.4551915228366901E-10</v>
      </c>
      <c r="AY210" s="48">
        <v>4.65661287307739E-10</v>
      </c>
      <c r="AZ210" s="48">
        <v>-5.8207660913467401E-11</v>
      </c>
      <c r="BA210" s="48">
        <v>-4.0745362639427201E-10</v>
      </c>
      <c r="BB210" s="48">
        <v>4.77484718430787E-11</v>
      </c>
      <c r="BC210" s="48">
        <v>1.16415321826935E-10</v>
      </c>
      <c r="BD210" s="48">
        <v>2.2896529117133499E-10</v>
      </c>
      <c r="BE210" s="48">
        <v>5.8207660913467401E-11</v>
      </c>
      <c r="BF210" s="48">
        <v>2.03726813197136E-10</v>
      </c>
      <c r="BG210" s="48">
        <v>1.16415321826935E-10</v>
      </c>
      <c r="BH210" s="48">
        <v>-1.16415321826935E-10</v>
      </c>
      <c r="BI210" s="48">
        <v>1.0334133548894907E-9</v>
      </c>
      <c r="BJ210" s="43">
        <v>-2.0528912062395941</v>
      </c>
      <c r="BK210" s="43">
        <v>-4.3975224773025614</v>
      </c>
      <c r="BL210" s="43">
        <v>-0.99999999999998046</v>
      </c>
      <c r="BM210" s="37"/>
      <c r="BN210" s="20">
        <v>-1.9012101210121002</v>
      </c>
      <c r="BO210" s="48">
        <v>-9.3132257461547852E-10</v>
      </c>
      <c r="BP210" s="20">
        <v>0</v>
      </c>
      <c r="BQ210" s="48">
        <v>-9.3132257461547852E-10</v>
      </c>
      <c r="BR210" s="20">
        <v>0</v>
      </c>
      <c r="BS210" s="48">
        <v>-9.3132257461547852E-10</v>
      </c>
      <c r="BT210" s="20">
        <v>0</v>
      </c>
      <c r="BU210" s="48">
        <v>-9.3132257461547852E-10</v>
      </c>
    </row>
    <row r="211" spans="2:73" ht="30" customHeight="1">
      <c r="B211" s="107" t="s">
        <v>252</v>
      </c>
      <c r="T211" s="37"/>
      <c r="AH211" s="37"/>
      <c r="AU211" s="9"/>
      <c r="AV211" s="37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55"/>
      <c r="BK211" s="55"/>
      <c r="BL211" s="55"/>
      <c r="BM211" s="37"/>
      <c r="BO211" s="9"/>
      <c r="BQ211" s="9"/>
      <c r="BS211" s="9"/>
      <c r="BU211" s="9"/>
    </row>
    <row r="212" spans="2:73" ht="12.75" customHeight="1">
      <c r="B212" s="9" t="s">
        <v>253</v>
      </c>
      <c r="G212" s="24">
        <v>31464.77346244</v>
      </c>
      <c r="H212" s="24">
        <v>-1167.5221443800001</v>
      </c>
      <c r="I212" s="24">
        <v>10331.88403576</v>
      </c>
      <c r="J212" s="24">
        <v>-125489.26900797</v>
      </c>
      <c r="K212" s="24">
        <v>-121775.02989619999</v>
      </c>
      <c r="L212" s="24">
        <v>107863.87629977</v>
      </c>
      <c r="M212" s="24">
        <v>142797.88135166999</v>
      </c>
      <c r="N212" s="24">
        <v>123120.67948961</v>
      </c>
      <c r="O212" s="24">
        <v>-178026.89772117999</v>
      </c>
      <c r="P212" s="24">
        <v>151999.60309320001</v>
      </c>
      <c r="Q212" s="24">
        <v>110743.66358348</v>
      </c>
      <c r="R212" s="24">
        <v>-565969.53081908997</v>
      </c>
      <c r="S212" s="24">
        <v>-314105.88827288995</v>
      </c>
      <c r="T212" s="37"/>
      <c r="U212" s="24">
        <v>41093.698193800003</v>
      </c>
      <c r="V212" s="24">
        <v>338071.98759716999</v>
      </c>
      <c r="W212" s="24">
        <v>-1158797.3078316101</v>
      </c>
      <c r="X212" s="24">
        <v>171043.15123742999</v>
      </c>
      <c r="Y212" s="24">
        <v>66271.884495580001</v>
      </c>
      <c r="Z212" s="24">
        <v>-1052680.7264976699</v>
      </c>
      <c r="AA212" s="24">
        <v>-3972.0568295999001</v>
      </c>
      <c r="AB212" s="24">
        <v>-9390.3657755799904</v>
      </c>
      <c r="AC212" s="24">
        <v>-368020.2993751</v>
      </c>
      <c r="AD212" s="24">
        <v>15981.370678830001</v>
      </c>
      <c r="AE212" s="24">
        <v>-66462.5681276299</v>
      </c>
      <c r="AF212" s="24">
        <v>-651965.96375709004</v>
      </c>
      <c r="AG212" s="24">
        <v>-2678827.19599147</v>
      </c>
      <c r="AH212" s="37"/>
      <c r="AI212" s="24">
        <v>-269325.43508392002</v>
      </c>
      <c r="AJ212" s="24">
        <v>-487952.61429919</v>
      </c>
      <c r="AK212" s="24">
        <v>2088.2954175800101</v>
      </c>
      <c r="AL212" s="24">
        <v>-49114.481496660097</v>
      </c>
      <c r="AM212" s="24">
        <v>2096.5255509999802</v>
      </c>
      <c r="AN212" s="24">
        <v>60552.409648890003</v>
      </c>
      <c r="AO212" s="24">
        <v>216346.16433833001</v>
      </c>
      <c r="AP212" s="24">
        <v>-13192.339728860001</v>
      </c>
      <c r="AQ212" s="24">
        <v>66799.619796409999</v>
      </c>
      <c r="AR212" s="24">
        <v>-9392.3928138000301</v>
      </c>
      <c r="AS212" s="24">
        <v>-1348.15800193005</v>
      </c>
      <c r="AT212" s="24">
        <v>147300.85328141999</v>
      </c>
      <c r="AU212" s="24">
        <v>-335141.55339073006</v>
      </c>
      <c r="AV212" s="37"/>
      <c r="AW212" s="42">
        <v>-22479.959138400001</v>
      </c>
      <c r="AX212" s="24">
        <v>-24092.843084399999</v>
      </c>
      <c r="AY212" s="24">
        <v>-25869.867170400001</v>
      </c>
      <c r="AZ212" s="24">
        <v>-24384.064293899999</v>
      </c>
      <c r="BA212" s="24">
        <v>-25709.7543879</v>
      </c>
      <c r="BB212" s="24">
        <v>-26975.2502919</v>
      </c>
      <c r="BC212" s="24">
        <v>-11196.7213152</v>
      </c>
      <c r="BD212" s="24">
        <v>-12266.566399200001</v>
      </c>
      <c r="BE212" s="24">
        <v>-13096.3152642</v>
      </c>
      <c r="BF212" s="24">
        <v>0</v>
      </c>
      <c r="BG212" s="24">
        <v>0</v>
      </c>
      <c r="BH212" s="24">
        <v>0</v>
      </c>
      <c r="BI212" s="24">
        <v>-186071.34134550003</v>
      </c>
      <c r="BJ212" s="43">
        <v>7.5284208160534378</v>
      </c>
      <c r="BK212" s="43">
        <v>-0.87489243281827678</v>
      </c>
      <c r="BL212" s="43">
        <v>-0.4447977594453475</v>
      </c>
      <c r="BM212" s="37"/>
      <c r="BN212" s="20">
        <v>-1</v>
      </c>
      <c r="BO212" s="24">
        <v>0</v>
      </c>
      <c r="BP212" s="20">
        <v>0</v>
      </c>
      <c r="BQ212" s="24">
        <v>0</v>
      </c>
      <c r="BR212" s="20">
        <v>0</v>
      </c>
      <c r="BS212" s="24">
        <v>0</v>
      </c>
      <c r="BT212" s="20">
        <v>0</v>
      </c>
      <c r="BU212" s="24">
        <v>0</v>
      </c>
    </row>
    <row r="213" spans="2:73" ht="10.5" hidden="1" customHeight="1">
      <c r="B213" s="9"/>
      <c r="E213" s="41" t="s">
        <v>95</v>
      </c>
      <c r="F213" s="41" t="s">
        <v>254</v>
      </c>
      <c r="G213" s="42">
        <v>31464.77346244</v>
      </c>
      <c r="H213" s="42">
        <v>-1167.5221443800001</v>
      </c>
      <c r="I213" s="42">
        <v>10331.88403576</v>
      </c>
      <c r="J213" s="42">
        <v>-125489.26900797</v>
      </c>
      <c r="K213" s="42">
        <v>-121775.02989619999</v>
      </c>
      <c r="L213" s="42">
        <v>107863.87629977</v>
      </c>
      <c r="M213" s="42">
        <v>142797.88135166999</v>
      </c>
      <c r="N213" s="42">
        <v>123120.67948961</v>
      </c>
      <c r="O213" s="42">
        <v>-178026.89772117999</v>
      </c>
      <c r="P213" s="42">
        <v>151999.60309320001</v>
      </c>
      <c r="Q213" s="42">
        <v>110743.66358348</v>
      </c>
      <c r="R213" s="42">
        <v>-565969.53081908997</v>
      </c>
      <c r="S213" s="24">
        <v>-314105.88827288995</v>
      </c>
      <c r="T213" s="37"/>
      <c r="U213" s="42">
        <v>41093.698193800003</v>
      </c>
      <c r="V213" s="42">
        <v>338071.98759716999</v>
      </c>
      <c r="W213" s="42">
        <v>-1158797.3078316101</v>
      </c>
      <c r="X213" s="42">
        <v>171043.15123742999</v>
      </c>
      <c r="Y213" s="42">
        <v>66271.884495580001</v>
      </c>
      <c r="Z213" s="42">
        <v>-1052680.7264976699</v>
      </c>
      <c r="AA213" s="42">
        <v>-3972.0568295999001</v>
      </c>
      <c r="AB213" s="42">
        <v>-9390.3657755799904</v>
      </c>
      <c r="AC213" s="42">
        <v>-368020.2993751</v>
      </c>
      <c r="AD213" s="42">
        <v>15981.370678830001</v>
      </c>
      <c r="AE213" s="42">
        <v>-66462.5681276299</v>
      </c>
      <c r="AF213" s="42">
        <v>-651965.96375709004</v>
      </c>
      <c r="AG213" s="24">
        <v>-2678827.19599147</v>
      </c>
      <c r="AH213" s="37"/>
      <c r="AI213" s="42">
        <v>-269325.43508392002</v>
      </c>
      <c r="AJ213" s="42">
        <v>-487952.61429919</v>
      </c>
      <c r="AK213" s="42">
        <v>2088.2954175800101</v>
      </c>
      <c r="AL213" s="42">
        <v>-49114.481496660097</v>
      </c>
      <c r="AM213" s="42">
        <v>2096.5255509999802</v>
      </c>
      <c r="AN213" s="42">
        <v>60552.409648890003</v>
      </c>
      <c r="AO213" s="42">
        <v>216346.16433833001</v>
      </c>
      <c r="AP213" s="42">
        <v>-13192.339728860001</v>
      </c>
      <c r="AQ213" s="42">
        <v>66799.619796409999</v>
      </c>
      <c r="AR213" s="42">
        <v>-9392.3928138000301</v>
      </c>
      <c r="AS213" s="42">
        <v>-1348.15800193005</v>
      </c>
      <c r="AT213" s="42">
        <v>147300.85328141999</v>
      </c>
      <c r="AU213" s="24">
        <v>-335141.55339073006</v>
      </c>
      <c r="AV213" s="37"/>
      <c r="AW213" s="42">
        <v>-22479.959138400001</v>
      </c>
      <c r="AX213" s="42">
        <v>-24092.843084399999</v>
      </c>
      <c r="AY213" s="42">
        <v>-25869.867170400001</v>
      </c>
      <c r="AZ213" s="42">
        <v>-24384.064293899999</v>
      </c>
      <c r="BA213" s="42">
        <v>-25709.7543879</v>
      </c>
      <c r="BB213" s="42">
        <v>-26975.2502919</v>
      </c>
      <c r="BC213" s="42">
        <v>-11196.7213152</v>
      </c>
      <c r="BD213" s="42">
        <v>-12266.566399200001</v>
      </c>
      <c r="BE213" s="42">
        <v>-13096.3152642</v>
      </c>
      <c r="BF213" s="42"/>
      <c r="BG213" s="42"/>
      <c r="BH213" s="42"/>
      <c r="BI213" s="24">
        <v>-186071.34134550003</v>
      </c>
      <c r="BJ213" s="43">
        <v>7.5284208160534378</v>
      </c>
      <c r="BK213" s="43">
        <v>-0.87489243281827678</v>
      </c>
      <c r="BL213" s="43">
        <v>-0.4447977594453475</v>
      </c>
      <c r="BM213" s="37"/>
      <c r="BN213" s="20">
        <v>0</v>
      </c>
      <c r="BO213" s="24">
        <v>-186071.34134550003</v>
      </c>
      <c r="BP213" s="20">
        <v>0</v>
      </c>
      <c r="BQ213" s="24">
        <v>-186071.34134550003</v>
      </c>
      <c r="BR213" s="20">
        <v>0</v>
      </c>
      <c r="BS213" s="24">
        <v>-186071.34134550003</v>
      </c>
      <c r="BT213" s="20">
        <v>0</v>
      </c>
      <c r="BU213" s="24">
        <v>-186071.34134550003</v>
      </c>
    </row>
    <row r="214" spans="2:73" ht="10.5" hidden="1" customHeight="1">
      <c r="B214" s="9"/>
      <c r="E214" s="41" t="s">
        <v>95</v>
      </c>
      <c r="F214" s="41" t="s">
        <v>255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T214" s="37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H214" s="37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9"/>
      <c r="AV214" s="37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9"/>
      <c r="BJ214" s="43">
        <v>0</v>
      </c>
      <c r="BK214" s="43">
        <v>0</v>
      </c>
      <c r="BL214" s="43">
        <v>0</v>
      </c>
      <c r="BM214" s="37"/>
      <c r="BN214" s="20">
        <v>0</v>
      </c>
      <c r="BO214" s="9">
        <v>0</v>
      </c>
      <c r="BP214" s="20">
        <v>0</v>
      </c>
      <c r="BQ214" s="9">
        <v>0</v>
      </c>
      <c r="BR214" s="20">
        <v>0</v>
      </c>
      <c r="BS214" s="9">
        <v>0</v>
      </c>
      <c r="BT214" s="20">
        <v>0</v>
      </c>
      <c r="BU214" s="9">
        <v>0</v>
      </c>
    </row>
    <row r="215" spans="2:73" ht="12.75" customHeight="1">
      <c r="B215" s="109" t="s">
        <v>256</v>
      </c>
      <c r="E215" s="41" t="s">
        <v>95</v>
      </c>
      <c r="F215" s="41" t="s">
        <v>257</v>
      </c>
      <c r="G215" s="42">
        <v>344729.43029768998</v>
      </c>
      <c r="H215" s="42">
        <v>-253386.08192112</v>
      </c>
      <c r="I215" s="42">
        <v>-163525.92237769</v>
      </c>
      <c r="J215" s="42">
        <v>81689.414997910004</v>
      </c>
      <c r="K215" s="42">
        <v>218965.44131620001</v>
      </c>
      <c r="L215" s="42">
        <v>-232417.52499154999</v>
      </c>
      <c r="M215" s="42">
        <v>83494.456600970007</v>
      </c>
      <c r="N215" s="42">
        <v>105114.65750464</v>
      </c>
      <c r="O215" s="42">
        <v>361521.58785095997</v>
      </c>
      <c r="P215" s="42">
        <v>-129111.9741811</v>
      </c>
      <c r="Q215" s="42">
        <v>51995.375960680001</v>
      </c>
      <c r="R215" s="42">
        <v>15866.210629470001</v>
      </c>
      <c r="S215" s="24">
        <v>484935.07168705994</v>
      </c>
      <c r="T215" s="37"/>
      <c r="U215" s="42">
        <v>504657.36522343999</v>
      </c>
      <c r="V215" s="42">
        <v>-156759.87740594</v>
      </c>
      <c r="W215" s="42">
        <v>594307.77357204002</v>
      </c>
      <c r="X215" s="42">
        <v>-360836.48910774</v>
      </c>
      <c r="Y215" s="42">
        <v>-166736.91852313001</v>
      </c>
      <c r="Z215" s="42">
        <v>114036.61635328</v>
      </c>
      <c r="AA215" s="42">
        <v>19384.580813460001</v>
      </c>
      <c r="AB215" s="42">
        <v>210941.86677026001</v>
      </c>
      <c r="AC215" s="42">
        <v>-203749.25322427999</v>
      </c>
      <c r="AD215" s="42">
        <v>-300311.43752754998</v>
      </c>
      <c r="AE215" s="42">
        <v>89038.979533409904</v>
      </c>
      <c r="AF215" s="42">
        <v>333028.22221714002</v>
      </c>
      <c r="AG215" s="24">
        <v>677001.42869439011</v>
      </c>
      <c r="AH215" s="37"/>
      <c r="AI215" s="42">
        <v>89704.755591509995</v>
      </c>
      <c r="AJ215" s="42">
        <v>282448.30756553001</v>
      </c>
      <c r="AK215" s="42">
        <v>325081.97495603998</v>
      </c>
      <c r="AL215" s="42">
        <v>114429.18904433001</v>
      </c>
      <c r="AM215" s="42">
        <v>-180334.25210514001</v>
      </c>
      <c r="AN215" s="42">
        <v>388260.27034480998</v>
      </c>
      <c r="AO215" s="42">
        <v>-121000.03239444</v>
      </c>
      <c r="AP215" s="42">
        <v>330789.67431735998</v>
      </c>
      <c r="AQ215" s="42">
        <v>12443.98452527</v>
      </c>
      <c r="AR215" s="42">
        <v>-393621.15223909001</v>
      </c>
      <c r="AS215" s="42">
        <v>-418961.47302117001</v>
      </c>
      <c r="AT215" s="42">
        <v>-213510.94790284001</v>
      </c>
      <c r="AU215" s="24">
        <v>215730.29868216996</v>
      </c>
      <c r="AV215" s="37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24">
        <v>0</v>
      </c>
      <c r="BJ215" s="43">
        <v>0.39606612971741323</v>
      </c>
      <c r="BK215" s="43">
        <v>-0.6813443967197973</v>
      </c>
      <c r="BL215" s="43">
        <v>-1</v>
      </c>
      <c r="BM215" s="37"/>
      <c r="BN215" s="20">
        <v>0</v>
      </c>
      <c r="BO215" s="24">
        <v>0</v>
      </c>
      <c r="BP215" s="20">
        <v>0</v>
      </c>
      <c r="BQ215" s="24">
        <v>0</v>
      </c>
      <c r="BR215" s="20">
        <v>0</v>
      </c>
      <c r="BS215" s="24">
        <v>0</v>
      </c>
      <c r="BT215" s="20">
        <v>0</v>
      </c>
      <c r="BU215" s="24">
        <v>0</v>
      </c>
    </row>
    <row r="216" spans="2:73" ht="12.75" customHeight="1">
      <c r="B216" s="109" t="s">
        <v>102</v>
      </c>
      <c r="E216" s="41" t="s">
        <v>95</v>
      </c>
      <c r="F216" s="41" t="s">
        <v>102</v>
      </c>
      <c r="G216" s="42">
        <v>58209.42952587</v>
      </c>
      <c r="H216" s="42">
        <v>58278.011046330001</v>
      </c>
      <c r="I216" s="42">
        <v>58562.825249709997</v>
      </c>
      <c r="J216" s="42">
        <v>58589.947626740002</v>
      </c>
      <c r="K216" s="42">
        <v>58502.806769839997</v>
      </c>
      <c r="L216" s="42">
        <v>58283.575897759998</v>
      </c>
      <c r="M216" s="42">
        <v>58216.633416750003</v>
      </c>
      <c r="N216" s="42">
        <v>57828.831154</v>
      </c>
      <c r="O216" s="42">
        <v>57063.184782539996</v>
      </c>
      <c r="P216" s="42">
        <v>56673.132809379997</v>
      </c>
      <c r="Q216" s="42">
        <v>56290.063217100003</v>
      </c>
      <c r="R216" s="42">
        <v>56008.488162070003</v>
      </c>
      <c r="S216" s="24">
        <v>692506.92965809</v>
      </c>
      <c r="T216" s="37"/>
      <c r="U216" s="42">
        <v>52756.28949232</v>
      </c>
      <c r="V216" s="42">
        <v>52413.06335841</v>
      </c>
      <c r="W216" s="42">
        <v>51635.53117953</v>
      </c>
      <c r="X216" s="42">
        <v>51586.769525299998</v>
      </c>
      <c r="Y216" s="42">
        <v>52194.111602539997</v>
      </c>
      <c r="Z216" s="42">
        <v>52263.670352710003</v>
      </c>
      <c r="AA216" s="42">
        <v>51985.616460229998</v>
      </c>
      <c r="AB216" s="42">
        <v>52178.279232159999</v>
      </c>
      <c r="AC216" s="42">
        <v>52249.867457380002</v>
      </c>
      <c r="AD216" s="42">
        <v>44641.44173387</v>
      </c>
      <c r="AE216" s="42">
        <v>42779.179901839998</v>
      </c>
      <c r="AF216" s="42">
        <v>40208.230651880003</v>
      </c>
      <c r="AG216" s="24">
        <v>596892.05094817001</v>
      </c>
      <c r="AH216" s="37"/>
      <c r="AI216" s="42">
        <v>81437.69083259</v>
      </c>
      <c r="AJ216" s="42">
        <v>82124.800266299993</v>
      </c>
      <c r="AK216" s="42">
        <v>82107.766517609998</v>
      </c>
      <c r="AL216" s="42">
        <v>82824.823054220004</v>
      </c>
      <c r="AM216" s="42">
        <v>82891.123692940004</v>
      </c>
      <c r="AN216" s="42">
        <v>82498.3432703</v>
      </c>
      <c r="AO216" s="42">
        <v>81695.205944150002</v>
      </c>
      <c r="AP216" s="42">
        <v>82143.834586059995</v>
      </c>
      <c r="AQ216" s="42">
        <v>82136.814742019997</v>
      </c>
      <c r="AR216" s="42">
        <v>81485.822564899994</v>
      </c>
      <c r="AS216" s="42">
        <v>44228.713616690002</v>
      </c>
      <c r="AT216" s="42">
        <v>76681.370069679993</v>
      </c>
      <c r="AU216" s="24">
        <v>942256.30915746011</v>
      </c>
      <c r="AV216" s="37"/>
      <c r="AW216" s="42">
        <v>78265.936666666705</v>
      </c>
      <c r="AX216" s="42">
        <v>78265.936666666705</v>
      </c>
      <c r="AY216" s="42">
        <v>78265.936666666705</v>
      </c>
      <c r="AZ216" s="42">
        <v>78265.936666666705</v>
      </c>
      <c r="BA216" s="42">
        <v>78265.936666666705</v>
      </c>
      <c r="BB216" s="42">
        <v>78265.936666666705</v>
      </c>
      <c r="BC216" s="42">
        <v>78264.789999999994</v>
      </c>
      <c r="BD216" s="42">
        <v>78265.936666666705</v>
      </c>
      <c r="BE216" s="42">
        <v>78265.936666666705</v>
      </c>
      <c r="BF216" s="42">
        <v>78265.936666666705</v>
      </c>
      <c r="BG216" s="42">
        <v>78265.936666666705</v>
      </c>
      <c r="BH216" s="42">
        <v>78265.936666666705</v>
      </c>
      <c r="BI216" s="24">
        <v>939190.09333333396</v>
      </c>
      <c r="BJ216" s="43">
        <v>-0.13807064538275121</v>
      </c>
      <c r="BK216" s="43">
        <v>0.57860421773195825</v>
      </c>
      <c r="BL216" s="43">
        <v>-3.2541207677005378E-3</v>
      </c>
      <c r="BM216" s="37"/>
      <c r="BN216" s="20">
        <v>0</v>
      </c>
      <c r="BO216" s="24">
        <v>939190.09333333396</v>
      </c>
      <c r="BP216" s="20">
        <v>0</v>
      </c>
      <c r="BQ216" s="24">
        <v>939190.09333333396</v>
      </c>
      <c r="BR216" s="20">
        <v>0</v>
      </c>
      <c r="BS216" s="24">
        <v>939190.09333333396</v>
      </c>
      <c r="BT216" s="20">
        <v>0</v>
      </c>
      <c r="BU216" s="24">
        <v>939190.09333333396</v>
      </c>
    </row>
    <row r="217" spans="2:73" ht="12.75" customHeight="1">
      <c r="B217" s="9" t="s">
        <v>258</v>
      </c>
      <c r="G217" s="24">
        <v>-36909.574770109997</v>
      </c>
      <c r="H217" s="24">
        <v>-24168.531660199998</v>
      </c>
      <c r="I217" s="24">
        <v>-27377.078097990001</v>
      </c>
      <c r="J217" s="24">
        <v>-18502.809433369999</v>
      </c>
      <c r="K217" s="24">
        <v>9837.41935122</v>
      </c>
      <c r="L217" s="24">
        <v>-4656.9503826800001</v>
      </c>
      <c r="M217" s="24">
        <v>-2569.62793164</v>
      </c>
      <c r="N217" s="24">
        <v>-7718.4283640699996</v>
      </c>
      <c r="O217" s="24">
        <v>-1110.6260259799999</v>
      </c>
      <c r="P217" s="24">
        <v>-49223.468541620001</v>
      </c>
      <c r="Q217" s="24">
        <v>-561334.53374012001</v>
      </c>
      <c r="R217" s="24">
        <v>-3954.7201846600001</v>
      </c>
      <c r="S217" s="24">
        <v>-727688.92978122004</v>
      </c>
      <c r="T217" s="37"/>
      <c r="U217" s="24">
        <v>-2025.32842437967</v>
      </c>
      <c r="V217" s="24">
        <v>-2880.1973299900001</v>
      </c>
      <c r="W217" s="24">
        <v>-8891.3312172200003</v>
      </c>
      <c r="X217" s="24">
        <v>-5769.5090904500003</v>
      </c>
      <c r="Y217" s="24">
        <v>671.85958048999998</v>
      </c>
      <c r="Z217" s="24">
        <v>-1963.7107810800001</v>
      </c>
      <c r="AA217" s="24">
        <v>-3829.4125408499999</v>
      </c>
      <c r="AB217" s="24">
        <v>-1267.0536125399999</v>
      </c>
      <c r="AC217" s="24">
        <v>-1578.572725</v>
      </c>
      <c r="AD217" s="24">
        <v>-1180.38808159</v>
      </c>
      <c r="AE217" s="24">
        <v>-1755.48135239</v>
      </c>
      <c r="AF217" s="24">
        <v>-1830.4609996500001</v>
      </c>
      <c r="AG217" s="24">
        <v>-32299.586574649675</v>
      </c>
      <c r="AH217" s="37"/>
      <c r="AI217" s="24">
        <v>-1446.5122407900001</v>
      </c>
      <c r="AJ217" s="24">
        <v>-2367.57981126</v>
      </c>
      <c r="AK217" s="24">
        <v>648.45726485</v>
      </c>
      <c r="AL217" s="24">
        <v>-41954.357741849999</v>
      </c>
      <c r="AM217" s="24">
        <v>-32450.914021500001</v>
      </c>
      <c r="AN217" s="24">
        <v>-45067.89226293</v>
      </c>
      <c r="AO217" s="24">
        <v>-37231.008798880001</v>
      </c>
      <c r="AP217" s="24">
        <v>-22946.084865190001</v>
      </c>
      <c r="AQ217" s="24">
        <v>-4886.8126628</v>
      </c>
      <c r="AR217" s="24">
        <v>14558.51152333</v>
      </c>
      <c r="AS217" s="24">
        <v>8241.6130453900005</v>
      </c>
      <c r="AT217" s="24">
        <v>-98281.468010719895</v>
      </c>
      <c r="AU217" s="24">
        <v>-263184.0485823499</v>
      </c>
      <c r="AV217" s="37"/>
      <c r="AW217" s="42">
        <v>-23291.340516153799</v>
      </c>
      <c r="AX217" s="24">
        <v>-23291.340516153799</v>
      </c>
      <c r="AY217" s="24">
        <v>-23393.903977692298</v>
      </c>
      <c r="AZ217" s="24">
        <v>-39260.329169999997</v>
      </c>
      <c r="BA217" s="24">
        <v>-39003.904106000002</v>
      </c>
      <c r="BB217" s="24">
        <v>-38850.091734000001</v>
      </c>
      <c r="BC217" s="24">
        <v>-39003.920516153798</v>
      </c>
      <c r="BD217" s="24">
        <v>-24679.300516153799</v>
      </c>
      <c r="BE217" s="24">
        <v>-24781.863977692301</v>
      </c>
      <c r="BF217" s="24">
        <v>-24679.300516153799</v>
      </c>
      <c r="BG217" s="24">
        <v>-24679.300516153799</v>
      </c>
      <c r="BH217" s="24">
        <v>-24781.863977692301</v>
      </c>
      <c r="BI217" s="24">
        <v>-349696.46003999974</v>
      </c>
      <c r="BJ217" s="43">
        <v>-0.95561346991445839</v>
      </c>
      <c r="BK217" s="43">
        <v>7.1482172526910874</v>
      </c>
      <c r="BL217" s="43">
        <v>0.32871449437628142</v>
      </c>
      <c r="BM217" s="37"/>
      <c r="BN217" s="20">
        <v>4.0546621370940887E-2</v>
      </c>
      <c r="BO217" s="24">
        <v>-363875.47</v>
      </c>
      <c r="BP217" s="20">
        <v>-0.31800025798203241</v>
      </c>
      <c r="BQ217" s="24">
        <v>-248162.97666666668</v>
      </c>
      <c r="BR217" s="20">
        <v>-1</v>
      </c>
      <c r="BS217" s="24">
        <v>0</v>
      </c>
      <c r="BT217" s="20">
        <v>0</v>
      </c>
      <c r="BU217" s="24">
        <v>0</v>
      </c>
    </row>
    <row r="218" spans="2:73" ht="10.5" hidden="1" customHeight="1">
      <c r="B218" s="9"/>
      <c r="E218" s="41" t="s">
        <v>95</v>
      </c>
      <c r="F218" s="41" t="s">
        <v>259</v>
      </c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>
        <v>-558200.16988734005</v>
      </c>
      <c r="R218" s="42">
        <v>-300</v>
      </c>
      <c r="T218" s="37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H218" s="37"/>
      <c r="AI218" s="42"/>
      <c r="AJ218" s="42"/>
      <c r="AK218" s="42"/>
      <c r="AL218" s="42"/>
      <c r="AM218" s="42"/>
      <c r="AN218" s="42"/>
      <c r="AO218" s="42"/>
      <c r="AP218" s="42"/>
      <c r="AQ218" s="42">
        <v>0</v>
      </c>
      <c r="AR218" s="42">
        <v>0</v>
      </c>
      <c r="AS218" s="42"/>
      <c r="AT218" s="42"/>
      <c r="AU218" s="9"/>
      <c r="AV218" s="37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9"/>
      <c r="BJ218" s="43">
        <v>0</v>
      </c>
      <c r="BK218" s="43">
        <v>0</v>
      </c>
      <c r="BL218" s="43">
        <v>0</v>
      </c>
      <c r="BM218" s="37"/>
      <c r="BN218" s="20">
        <v>0</v>
      </c>
      <c r="BO218" s="9">
        <v>0</v>
      </c>
      <c r="BP218" s="20">
        <v>0</v>
      </c>
      <c r="BQ218" s="9">
        <v>0</v>
      </c>
      <c r="BR218" s="20">
        <v>0</v>
      </c>
      <c r="BS218" s="9">
        <v>0</v>
      </c>
      <c r="BT218" s="20">
        <v>0</v>
      </c>
      <c r="BU218" s="9">
        <v>0</v>
      </c>
    </row>
    <row r="219" spans="2:73" ht="10.5" hidden="1" customHeight="1">
      <c r="B219" s="9"/>
      <c r="E219" s="41" t="s">
        <v>95</v>
      </c>
      <c r="F219" s="41" t="s">
        <v>260</v>
      </c>
      <c r="G219" s="42">
        <v>-36909.574770109997</v>
      </c>
      <c r="H219" s="42">
        <v>-24168.531660199998</v>
      </c>
      <c r="I219" s="42">
        <v>-27377.078097990001</v>
      </c>
      <c r="J219" s="42">
        <v>-18502.809433369999</v>
      </c>
      <c r="K219" s="42">
        <v>9837.41935122</v>
      </c>
      <c r="L219" s="42">
        <v>-4656.9503826800001</v>
      </c>
      <c r="M219" s="42">
        <v>-2569.62793164</v>
      </c>
      <c r="N219" s="42">
        <v>-7718.4283640699996</v>
      </c>
      <c r="O219" s="42">
        <v>-1110.6260259799999</v>
      </c>
      <c r="P219" s="42">
        <v>-49223.468541620001</v>
      </c>
      <c r="Q219" s="42">
        <v>-3134.3638527799999</v>
      </c>
      <c r="R219" s="42">
        <v>-3654.7201846600001</v>
      </c>
      <c r="T219" s="37"/>
      <c r="U219" s="42">
        <v>-2025.32842437967</v>
      </c>
      <c r="V219" s="42">
        <v>-2880.1973299900001</v>
      </c>
      <c r="W219" s="42">
        <v>-8891.3312172200003</v>
      </c>
      <c r="X219" s="42">
        <v>-5769.5090904500003</v>
      </c>
      <c r="Y219" s="42">
        <v>671.85958048999998</v>
      </c>
      <c r="Z219" s="42">
        <v>-1963.7107810800001</v>
      </c>
      <c r="AA219" s="42">
        <v>-3829.4125408499999</v>
      </c>
      <c r="AB219" s="42">
        <v>-1267.0536125399999</v>
      </c>
      <c r="AC219" s="42">
        <v>-1578.572725</v>
      </c>
      <c r="AD219" s="42">
        <v>-1180.38808159</v>
      </c>
      <c r="AE219" s="42">
        <v>-1755.48135239</v>
      </c>
      <c r="AF219" s="42">
        <v>-1830.4609996500001</v>
      </c>
      <c r="AH219" s="37"/>
      <c r="AI219" s="42">
        <v>-1446.5122407900001</v>
      </c>
      <c r="AJ219" s="42">
        <v>-2367.57981126</v>
      </c>
      <c r="AK219" s="42">
        <v>648.45726485</v>
      </c>
      <c r="AL219" s="42">
        <v>-41954.357741849999</v>
      </c>
      <c r="AM219" s="42">
        <v>-32450.914021500001</v>
      </c>
      <c r="AN219" s="42">
        <v>-45067.89226293</v>
      </c>
      <c r="AO219" s="42">
        <v>-37231.008798880001</v>
      </c>
      <c r="AP219" s="42">
        <v>-22946.084865190001</v>
      </c>
      <c r="AQ219" s="42">
        <v>-4886.8126628</v>
      </c>
      <c r="AR219" s="42">
        <v>14558.51152333</v>
      </c>
      <c r="AS219" s="42">
        <v>8241.6130453900005</v>
      </c>
      <c r="AT219" s="42">
        <v>-98281.468010719895</v>
      </c>
      <c r="AU219" s="9"/>
      <c r="AV219" s="37"/>
      <c r="AW219" s="42">
        <v>-23291.340516153799</v>
      </c>
      <c r="AX219" s="42">
        <v>-23291.340516153799</v>
      </c>
      <c r="AY219" s="42">
        <v>-23393.903977692298</v>
      </c>
      <c r="AZ219" s="42">
        <v>-39260.329169999997</v>
      </c>
      <c r="BA219" s="42">
        <v>-39003.904106000002</v>
      </c>
      <c r="BB219" s="42">
        <v>-38850.091734000001</v>
      </c>
      <c r="BC219" s="42">
        <v>-39003.920516153798</v>
      </c>
      <c r="BD219" s="42">
        <v>-24679.300516153799</v>
      </c>
      <c r="BE219" s="42">
        <v>-24781.863977692301</v>
      </c>
      <c r="BF219" s="42">
        <v>-24679.300516153799</v>
      </c>
      <c r="BG219" s="42">
        <v>-24679.300516153799</v>
      </c>
      <c r="BH219" s="42">
        <v>-24781.863977692301</v>
      </c>
      <c r="BI219" s="9"/>
      <c r="BJ219" s="43">
        <v>0</v>
      </c>
      <c r="BK219" s="43">
        <v>0</v>
      </c>
      <c r="BL219" s="43">
        <v>0</v>
      </c>
      <c r="BM219" s="37"/>
      <c r="BN219" s="20">
        <v>0</v>
      </c>
      <c r="BO219" s="9">
        <v>0</v>
      </c>
      <c r="BP219" s="20">
        <v>0</v>
      </c>
      <c r="BQ219" s="9">
        <v>0</v>
      </c>
      <c r="BR219" s="20">
        <v>0</v>
      </c>
      <c r="BS219" s="9">
        <v>0</v>
      </c>
      <c r="BT219" s="20">
        <v>0</v>
      </c>
      <c r="BU219" s="9">
        <v>0</v>
      </c>
    </row>
    <row r="220" spans="2:73" ht="12.75" customHeight="1">
      <c r="B220" s="109" t="s">
        <v>261</v>
      </c>
      <c r="E220" s="41" t="s">
        <v>95</v>
      </c>
      <c r="F220" s="41" t="s">
        <v>261</v>
      </c>
      <c r="G220" s="42">
        <v>-6137.8994962500001</v>
      </c>
      <c r="H220" s="42">
        <v>-6059.3781824999996</v>
      </c>
      <c r="I220" s="42">
        <v>-5380.1050837700004</v>
      </c>
      <c r="J220" s="42">
        <v>-6265.9332825000001</v>
      </c>
      <c r="K220" s="42">
        <v>-6376.197255</v>
      </c>
      <c r="L220" s="42">
        <v>-6324.4066012499998</v>
      </c>
      <c r="M220" s="42">
        <v>-6332.91181125</v>
      </c>
      <c r="N220" s="42">
        <v>-6187.1082112499998</v>
      </c>
      <c r="O220" s="42">
        <v>-5642.8879740599996</v>
      </c>
      <c r="P220" s="42">
        <v>-17861.409013550001</v>
      </c>
      <c r="Q220" s="42">
        <v>-5915.9894560000002</v>
      </c>
      <c r="R220" s="42">
        <v>-2296.1836334200002</v>
      </c>
      <c r="S220" s="24">
        <v>-80780.410000799995</v>
      </c>
      <c r="T220" s="37"/>
      <c r="U220" s="42"/>
      <c r="V220" s="42">
        <v>6255.2690313000003</v>
      </c>
      <c r="W220" s="42"/>
      <c r="X220" s="42"/>
      <c r="Y220" s="42"/>
      <c r="Z220" s="42"/>
      <c r="AA220" s="42"/>
      <c r="AB220" s="42"/>
      <c r="AC220" s="42">
        <v>1363.26</v>
      </c>
      <c r="AD220" s="42">
        <v>668.06764356999997</v>
      </c>
      <c r="AE220" s="42">
        <v>1171.1317762599999</v>
      </c>
      <c r="AF220" s="42">
        <v>472.164279300001</v>
      </c>
      <c r="AG220" s="24">
        <v>9929.8927304300014</v>
      </c>
      <c r="AH220" s="37"/>
      <c r="AI220" s="42"/>
      <c r="AJ220" s="42">
        <v>-13951.85948739</v>
      </c>
      <c r="AK220" s="42">
        <v>0</v>
      </c>
      <c r="AL220" s="42"/>
      <c r="AM220" s="42"/>
      <c r="AN220" s="42"/>
      <c r="AO220" s="42"/>
      <c r="AP220" s="42"/>
      <c r="AQ220" s="42">
        <v>653.42971199999999</v>
      </c>
      <c r="AR220" s="42"/>
      <c r="AS220" s="42">
        <v>-1774.7822033299999</v>
      </c>
      <c r="AT220" s="42">
        <v>-6851.1606632800003</v>
      </c>
      <c r="AU220" s="24">
        <v>-21924.372642000002</v>
      </c>
      <c r="AV220" s="37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24">
        <v>0</v>
      </c>
      <c r="BJ220" s="43">
        <v>-1.1229245151185994</v>
      </c>
      <c r="BK220" s="43">
        <v>-3.2079163629646374</v>
      </c>
      <c r="BL220" s="43">
        <v>-1</v>
      </c>
      <c r="BM220" s="37"/>
      <c r="BN220" s="20">
        <v>0</v>
      </c>
      <c r="BO220" s="24">
        <v>0</v>
      </c>
      <c r="BP220" s="20">
        <v>0</v>
      </c>
      <c r="BQ220" s="24">
        <v>0</v>
      </c>
      <c r="BR220" s="20">
        <v>0</v>
      </c>
      <c r="BS220" s="24">
        <v>0</v>
      </c>
      <c r="BT220" s="20">
        <v>0</v>
      </c>
      <c r="BU220" s="24">
        <v>0</v>
      </c>
    </row>
    <row r="221" spans="2:73" ht="12.75" customHeight="1">
      <c r="B221" s="9" t="s">
        <v>262</v>
      </c>
      <c r="G221" s="24">
        <v>7503.8635332599997</v>
      </c>
      <c r="H221" s="24">
        <v>106329.57957614001</v>
      </c>
      <c r="I221" s="24">
        <v>117668.02172549002</v>
      </c>
      <c r="J221" s="24">
        <v>150800.71748287001</v>
      </c>
      <c r="K221" s="24">
        <v>34898.210969539999</v>
      </c>
      <c r="L221" s="24">
        <v>116845.70757524999</v>
      </c>
      <c r="M221" s="24">
        <v>69869.869235709994</v>
      </c>
      <c r="N221" s="24">
        <v>-15516.34425419</v>
      </c>
      <c r="O221" s="24">
        <v>101898.95392294</v>
      </c>
      <c r="P221" s="24">
        <v>581842.18951550999</v>
      </c>
      <c r="Q221" s="24">
        <v>134153.26028426</v>
      </c>
      <c r="R221" s="24">
        <v>-115340.33310326</v>
      </c>
      <c r="S221" s="24">
        <v>1290953.6964635199</v>
      </c>
      <c r="T221" s="37"/>
      <c r="U221" s="24">
        <v>31219.588749399998</v>
      </c>
      <c r="V221" s="24">
        <v>33367.867881129998</v>
      </c>
      <c r="W221" s="24">
        <v>78873.844355399997</v>
      </c>
      <c r="X221" s="24">
        <v>62376.898103339998</v>
      </c>
      <c r="Y221" s="24">
        <v>162258.39099413002</v>
      </c>
      <c r="Z221" s="24">
        <v>125696.73820990999</v>
      </c>
      <c r="AA221" s="24">
        <v>83936.512326370008</v>
      </c>
      <c r="AB221" s="24">
        <v>52302.938943100002</v>
      </c>
      <c r="AC221" s="24">
        <v>89792.663405839994</v>
      </c>
      <c r="AD221" s="24">
        <v>206816.42120806998</v>
      </c>
      <c r="AE221" s="24">
        <v>35586.815532519999</v>
      </c>
      <c r="AF221" s="24">
        <v>1232564.31257905</v>
      </c>
      <c r="AG221" s="24">
        <v>2194792.9922882598</v>
      </c>
      <c r="AH221" s="37"/>
      <c r="AI221" s="24">
        <v>503250.43159231998</v>
      </c>
      <c r="AJ221" s="24">
        <v>32533.191447959998</v>
      </c>
      <c r="AK221" s="24">
        <v>110248.31564832998</v>
      </c>
      <c r="AL221" s="24">
        <v>182247.60916171002</v>
      </c>
      <c r="AM221" s="24">
        <v>447491.04629049002</v>
      </c>
      <c r="AN221" s="24">
        <v>63028.29137341</v>
      </c>
      <c r="AO221" s="24">
        <v>113370.73833286999</v>
      </c>
      <c r="AP221" s="24">
        <v>107348.15512971999</v>
      </c>
      <c r="AQ221" s="24">
        <v>117404.77500322</v>
      </c>
      <c r="AR221" s="24">
        <v>53740.433454919999</v>
      </c>
      <c r="AS221" s="24">
        <v>31051.012544500001</v>
      </c>
      <c r="AT221" s="24">
        <v>990586.22425691003</v>
      </c>
      <c r="AU221" s="24">
        <v>2752300.2242363598</v>
      </c>
      <c r="AV221" s="37"/>
      <c r="AW221" s="42">
        <v>76774.615230769225</v>
      </c>
      <c r="AX221" s="24">
        <v>51774.615230769232</v>
      </c>
      <c r="AY221" s="24">
        <v>51780.769038461542</v>
      </c>
      <c r="AZ221" s="24">
        <v>76789.999750000003</v>
      </c>
      <c r="BA221" s="24">
        <v>126789.99975</v>
      </c>
      <c r="BB221" s="24">
        <v>51789.999750000003</v>
      </c>
      <c r="BC221" s="24">
        <v>184647.6921507692</v>
      </c>
      <c r="BD221" s="24">
        <v>134647.6921507692</v>
      </c>
      <c r="BE221" s="24">
        <v>155372.11523846199</v>
      </c>
      <c r="BF221" s="24">
        <v>234647.6921507692</v>
      </c>
      <c r="BG221" s="24">
        <v>151297.6921507692</v>
      </c>
      <c r="BH221" s="24">
        <v>215372.11523846199</v>
      </c>
      <c r="BI221" s="24">
        <v>1511684.9978300007</v>
      </c>
      <c r="BJ221" s="43">
        <v>0.70013300887610941</v>
      </c>
      <c r="BK221" s="43">
        <v>0.25401358301533983</v>
      </c>
      <c r="BL221" s="43">
        <v>-0.45075577710661063</v>
      </c>
      <c r="BM221" s="37"/>
      <c r="BN221" s="20">
        <v>-0.45580626838203725</v>
      </c>
      <c r="BO221" s="24">
        <v>822649.5</v>
      </c>
      <c r="BP221" s="20">
        <v>0</v>
      </c>
      <c r="BQ221" s="24">
        <v>822649.5</v>
      </c>
      <c r="BR221" s="20">
        <v>0</v>
      </c>
      <c r="BS221" s="24">
        <v>822649.5</v>
      </c>
      <c r="BT221" s="20">
        <v>0</v>
      </c>
      <c r="BU221" s="24">
        <v>822649.5</v>
      </c>
    </row>
    <row r="222" spans="2:73" ht="10.5" hidden="1" customHeight="1">
      <c r="E222" s="41" t="s">
        <v>95</v>
      </c>
      <c r="F222" s="41" t="s">
        <v>263</v>
      </c>
      <c r="G222" s="42">
        <v>1537.7032807600001</v>
      </c>
      <c r="H222" s="42">
        <v>7274.43</v>
      </c>
      <c r="I222" s="42">
        <v>183916.24515520001</v>
      </c>
      <c r="J222" s="42">
        <v>44511.30991186</v>
      </c>
      <c r="K222" s="42">
        <v>19369.200632200002</v>
      </c>
      <c r="L222" s="42">
        <v>117088.83348088</v>
      </c>
      <c r="M222" s="42">
        <v>-37654.837647580003</v>
      </c>
      <c r="N222" s="42">
        <v>1834.9267932</v>
      </c>
      <c r="O222" s="42">
        <v>100612.08427366</v>
      </c>
      <c r="P222" s="42">
        <v>781962.87</v>
      </c>
      <c r="Q222" s="42">
        <v>102502.08935506</v>
      </c>
      <c r="R222" s="42">
        <v>-155462.62684154999</v>
      </c>
      <c r="T222" s="37"/>
      <c r="U222" s="42">
        <v>31094.921603039998</v>
      </c>
      <c r="V222" s="42">
        <v>26975.97360247</v>
      </c>
      <c r="W222" s="42">
        <v>75377.289432999998</v>
      </c>
      <c r="X222" s="42">
        <v>59907.929799999998</v>
      </c>
      <c r="Y222" s="42">
        <v>161368.03995465001</v>
      </c>
      <c r="Z222" s="42">
        <v>125679.02434608</v>
      </c>
      <c r="AA222" s="42">
        <v>79989.013000000006</v>
      </c>
      <c r="AB222" s="42">
        <v>56335.96</v>
      </c>
      <c r="AC222" s="42">
        <v>87644.933803139997</v>
      </c>
      <c r="AD222" s="42">
        <v>204581.71</v>
      </c>
      <c r="AE222" s="42">
        <v>23555.203000000001</v>
      </c>
      <c r="AF222" s="42">
        <v>1140863.5731002199</v>
      </c>
      <c r="AH222" s="37"/>
      <c r="AI222" s="42">
        <v>493190.93193704</v>
      </c>
      <c r="AJ222" s="42">
        <v>31969.230234719998</v>
      </c>
      <c r="AK222" s="42">
        <v>109631.64684014001</v>
      </c>
      <c r="AL222" s="42">
        <v>181827.49090808001</v>
      </c>
      <c r="AM222" s="42">
        <v>447246.14</v>
      </c>
      <c r="AN222" s="42">
        <v>58222.1006308</v>
      </c>
      <c r="AO222" s="42">
        <v>112272.746785</v>
      </c>
      <c r="AP222" s="42">
        <v>107035.07186647999</v>
      </c>
      <c r="AQ222" s="42">
        <v>116853.22</v>
      </c>
      <c r="AR222" s="42">
        <v>53587.876901279997</v>
      </c>
      <c r="AS222" s="42">
        <v>30932.823901</v>
      </c>
      <c r="AT222" s="42">
        <v>814413.67376604001</v>
      </c>
      <c r="AU222" s="9"/>
      <c r="AV222" s="37"/>
      <c r="AW222" s="42">
        <v>76750</v>
      </c>
      <c r="AX222" s="42">
        <v>51750</v>
      </c>
      <c r="AY222" s="42">
        <v>51750</v>
      </c>
      <c r="AZ222" s="42">
        <v>76750</v>
      </c>
      <c r="BA222" s="42">
        <v>126750</v>
      </c>
      <c r="BB222" s="42">
        <v>51750</v>
      </c>
      <c r="BC222" s="42">
        <v>101750</v>
      </c>
      <c r="BD222" s="42">
        <v>51750</v>
      </c>
      <c r="BE222" s="42">
        <v>51750</v>
      </c>
      <c r="BF222" s="42">
        <v>151750</v>
      </c>
      <c r="BG222" s="42">
        <v>68400</v>
      </c>
      <c r="BH222" s="42">
        <v>111750</v>
      </c>
      <c r="BI222" s="9"/>
      <c r="BJ222" s="43">
        <v>0</v>
      </c>
      <c r="BK222" s="43">
        <v>0</v>
      </c>
      <c r="BL222" s="43">
        <v>0</v>
      </c>
      <c r="BM222" s="37"/>
      <c r="BN222" s="20">
        <v>0</v>
      </c>
      <c r="BO222" s="9">
        <v>0</v>
      </c>
      <c r="BP222" s="20">
        <v>0</v>
      </c>
      <c r="BQ222" s="9">
        <v>0</v>
      </c>
      <c r="BR222" s="20">
        <v>0</v>
      </c>
      <c r="BS222" s="9">
        <v>0</v>
      </c>
      <c r="BT222" s="20">
        <v>0</v>
      </c>
      <c r="BU222" s="9">
        <v>0</v>
      </c>
    </row>
    <row r="223" spans="2:73" ht="10.5" hidden="1" customHeight="1">
      <c r="E223" s="41" t="s">
        <v>95</v>
      </c>
      <c r="F223" s="41" t="s">
        <v>264</v>
      </c>
      <c r="G223" s="42">
        <v>5966.1602524999998</v>
      </c>
      <c r="H223" s="42">
        <v>99055.14957614</v>
      </c>
      <c r="I223" s="42">
        <v>-66248.223429709993</v>
      </c>
      <c r="J223" s="42">
        <v>106289.40757101</v>
      </c>
      <c r="K223" s="42">
        <v>15529.01033734</v>
      </c>
      <c r="L223" s="42">
        <v>-243.12590562999901</v>
      </c>
      <c r="M223" s="42">
        <v>107524.70688329</v>
      </c>
      <c r="N223" s="42">
        <v>-17351.271047390001</v>
      </c>
      <c r="O223" s="42">
        <v>1286.86964928</v>
      </c>
      <c r="P223" s="42">
        <v>-200120.68048449</v>
      </c>
      <c r="Q223" s="42">
        <v>31651.170929200001</v>
      </c>
      <c r="R223" s="42">
        <v>40122.293738289998</v>
      </c>
      <c r="T223" s="37"/>
      <c r="U223" s="42">
        <v>124.66714636</v>
      </c>
      <c r="V223" s="42">
        <v>6391.8942786600001</v>
      </c>
      <c r="W223" s="42">
        <v>3496.5549224000001</v>
      </c>
      <c r="X223" s="42">
        <v>2468.9683033400001</v>
      </c>
      <c r="Y223" s="42">
        <v>890.35103948000005</v>
      </c>
      <c r="Z223" s="42">
        <v>17.713863830000001</v>
      </c>
      <c r="AA223" s="42">
        <v>3947.4993263699998</v>
      </c>
      <c r="AB223" s="42">
        <v>-4033.0210569000001</v>
      </c>
      <c r="AC223" s="42">
        <v>2147.7296027000002</v>
      </c>
      <c r="AD223" s="42">
        <v>2234.7112080699999</v>
      </c>
      <c r="AE223" s="42">
        <v>12031.612532519999</v>
      </c>
      <c r="AF223" s="42">
        <v>91700.739478830103</v>
      </c>
      <c r="AH223" s="37"/>
      <c r="AI223" s="42">
        <v>10059.49965528</v>
      </c>
      <c r="AJ223" s="42">
        <v>563.96121324000001</v>
      </c>
      <c r="AK223" s="42">
        <v>616.66880818997902</v>
      </c>
      <c r="AL223" s="42">
        <v>420.11825363000003</v>
      </c>
      <c r="AM223" s="42">
        <v>244.90629049</v>
      </c>
      <c r="AN223" s="42">
        <v>4806.1907426099997</v>
      </c>
      <c r="AO223" s="42">
        <v>1097.99154787</v>
      </c>
      <c r="AP223" s="42">
        <v>313.08326324000001</v>
      </c>
      <c r="AQ223" s="42">
        <v>551.55500322</v>
      </c>
      <c r="AR223" s="42">
        <v>152.55655364</v>
      </c>
      <c r="AS223" s="42">
        <v>118.1886435</v>
      </c>
      <c r="AT223" s="42">
        <v>176172.55049086999</v>
      </c>
      <c r="AU223" s="9"/>
      <c r="AV223" s="37"/>
      <c r="AW223" s="42">
        <v>24.615230769230799</v>
      </c>
      <c r="AX223" s="42">
        <v>24.615230769230799</v>
      </c>
      <c r="AY223" s="42">
        <v>30.7690384615385</v>
      </c>
      <c r="AZ223" s="42">
        <v>39.999749999999999</v>
      </c>
      <c r="BA223" s="42">
        <v>39.999749999999999</v>
      </c>
      <c r="BB223" s="42">
        <v>39.999749999999999</v>
      </c>
      <c r="BC223" s="42">
        <v>82897.692150769202</v>
      </c>
      <c r="BD223" s="42">
        <v>82897.692150769202</v>
      </c>
      <c r="BE223" s="42">
        <v>103622.11523846201</v>
      </c>
      <c r="BF223" s="42">
        <v>82897.692150769202</v>
      </c>
      <c r="BG223" s="42">
        <v>82897.692150769202</v>
      </c>
      <c r="BH223" s="42">
        <v>103622.11523846201</v>
      </c>
      <c r="BI223" s="9"/>
      <c r="BJ223" s="43">
        <v>0</v>
      </c>
      <c r="BK223" s="43">
        <v>0</v>
      </c>
      <c r="BL223" s="43">
        <v>0</v>
      </c>
      <c r="BM223" s="37"/>
      <c r="BN223" s="20">
        <v>0</v>
      </c>
      <c r="BO223" s="9">
        <v>0</v>
      </c>
      <c r="BP223" s="20">
        <v>0</v>
      </c>
      <c r="BQ223" s="9">
        <v>0</v>
      </c>
      <c r="BR223" s="20">
        <v>0</v>
      </c>
      <c r="BS223" s="9">
        <v>0</v>
      </c>
      <c r="BT223" s="20">
        <v>0</v>
      </c>
      <c r="BU223" s="9">
        <v>0</v>
      </c>
    </row>
    <row r="224" spans="2:73" ht="12.75" customHeight="1">
      <c r="B224" s="109" t="s">
        <v>265</v>
      </c>
      <c r="E224" s="41" t="s">
        <v>95</v>
      </c>
      <c r="F224" s="41" t="s">
        <v>266</v>
      </c>
      <c r="G224" s="42">
        <v>86782.19546119</v>
      </c>
      <c r="H224" s="42">
        <v>86916.875450830004</v>
      </c>
      <c r="I224" s="42">
        <v>87664.245393339996</v>
      </c>
      <c r="J224" s="42">
        <v>87646.218728060005</v>
      </c>
      <c r="K224" s="42">
        <v>87338.205418419995</v>
      </c>
      <c r="L224" s="42">
        <v>86680.838802319995</v>
      </c>
      <c r="M224" s="42">
        <v>-518273.87295324</v>
      </c>
      <c r="N224" s="42">
        <v>0</v>
      </c>
      <c r="O224" s="42">
        <v>0</v>
      </c>
      <c r="P224" s="42"/>
      <c r="Q224" s="42"/>
      <c r="R224" s="42">
        <v>0</v>
      </c>
      <c r="S224" s="24">
        <v>4754.7063009199919</v>
      </c>
      <c r="T224" s="37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24">
        <v>0</v>
      </c>
      <c r="AH224" s="37"/>
      <c r="AI224" s="42"/>
      <c r="AJ224" s="42"/>
      <c r="AK224" s="42"/>
      <c r="AL224" s="42"/>
      <c r="AM224" s="42">
        <v>500000</v>
      </c>
      <c r="AN224" s="42">
        <v>-9.3755540006895899E-2</v>
      </c>
      <c r="AO224" s="42">
        <v>83332.995219250006</v>
      </c>
      <c r="AP224" s="42">
        <v>83332.998935540003</v>
      </c>
      <c r="AQ224" s="42">
        <v>83332.995139160004</v>
      </c>
      <c r="AR224" s="42">
        <v>87484.445816260006</v>
      </c>
      <c r="AS224" s="42">
        <v>83332.995604340002</v>
      </c>
      <c r="AT224" s="42">
        <v>88944.681171999997</v>
      </c>
      <c r="AU224" s="24">
        <v>1009761.01813101</v>
      </c>
      <c r="AV224" s="37"/>
      <c r="AW224" s="42">
        <v>83333.5</v>
      </c>
      <c r="AX224" s="42">
        <v>83333.5</v>
      </c>
      <c r="AY224" s="42">
        <v>83333.5</v>
      </c>
      <c r="AZ224" s="42">
        <v>83333.5</v>
      </c>
      <c r="BA224" s="42">
        <v>83333.5</v>
      </c>
      <c r="BB224" s="42">
        <v>83333.5</v>
      </c>
      <c r="BC224" s="42">
        <v>83333.5</v>
      </c>
      <c r="BD224" s="42">
        <v>83333.5</v>
      </c>
      <c r="BE224" s="42">
        <v>83332.5</v>
      </c>
      <c r="BF224" s="42">
        <v>83333.5</v>
      </c>
      <c r="BG224" s="42">
        <v>83333.5</v>
      </c>
      <c r="BH224" s="42">
        <v>83332.5</v>
      </c>
      <c r="BI224" s="24">
        <v>1000000</v>
      </c>
      <c r="BJ224" s="43">
        <v>-1</v>
      </c>
      <c r="BK224" s="43">
        <v>0</v>
      </c>
      <c r="BL224" s="43">
        <v>-9.6666616711713581E-3</v>
      </c>
      <c r="BM224" s="37"/>
      <c r="BN224" s="20">
        <v>0</v>
      </c>
      <c r="BO224" s="24">
        <v>1000000</v>
      </c>
      <c r="BP224" s="20">
        <v>0</v>
      </c>
      <c r="BQ224" s="24">
        <v>1000000</v>
      </c>
      <c r="BR224" s="20">
        <v>0</v>
      </c>
      <c r="BS224" s="24">
        <v>1000000</v>
      </c>
      <c r="BT224" s="20">
        <v>0</v>
      </c>
      <c r="BU224" s="24">
        <v>1000000</v>
      </c>
    </row>
    <row r="225" spans="2:73" ht="12.75" customHeight="1">
      <c r="B225" s="109" t="s">
        <v>267</v>
      </c>
      <c r="E225" s="41" t="s">
        <v>95</v>
      </c>
      <c r="F225" s="41" t="s">
        <v>267</v>
      </c>
      <c r="G225" s="42">
        <v>-6.0360200004652099E-3</v>
      </c>
      <c r="H225" s="42">
        <v>-1.7751599953044199E-3</v>
      </c>
      <c r="I225" s="42">
        <v>4.7295399999711697E-3</v>
      </c>
      <c r="J225" s="42">
        <v>-556.88041263999901</v>
      </c>
      <c r="K225" s="42">
        <v>5.2241199955460598E-3</v>
      </c>
      <c r="L225" s="42">
        <v>-4.14104000083171E-3</v>
      </c>
      <c r="M225" s="42">
        <v>-4.9573799915378896E-3</v>
      </c>
      <c r="N225" s="42">
        <v>3.87264000164578E-3</v>
      </c>
      <c r="O225" s="42">
        <v>1.40127999475226E-3</v>
      </c>
      <c r="P225" s="42">
        <v>-5.3671200003009298E-3</v>
      </c>
      <c r="Q225" s="42">
        <v>-6.1767200022586604E-3</v>
      </c>
      <c r="R225" s="42">
        <v>-5.5677599739283297E-3</v>
      </c>
      <c r="S225" s="24">
        <v>-557</v>
      </c>
      <c r="T225" s="37"/>
      <c r="U225" s="42">
        <v>-1.8176000012317701E-3</v>
      </c>
      <c r="V225" s="42">
        <v>-5.2288000006228703E-3</v>
      </c>
      <c r="W225" s="42">
        <v>2.1662100043613498E-3</v>
      </c>
      <c r="X225" s="42">
        <v>-2.1394599971245E-3</v>
      </c>
      <c r="Y225" s="42">
        <v>-6.5097799961222301E-3</v>
      </c>
      <c r="Z225" s="42">
        <v>3.6302899970905899E-3</v>
      </c>
      <c r="AA225" s="42">
        <v>3.5925400006817701E-3</v>
      </c>
      <c r="AB225" s="42">
        <v>-1.2665600224863701E-3</v>
      </c>
      <c r="AC225" s="42">
        <v>-5.2624800300691303E-3</v>
      </c>
      <c r="AD225" s="42">
        <v>2.4637699825689201E-3</v>
      </c>
      <c r="AE225" s="42">
        <v>2643.3731099000101</v>
      </c>
      <c r="AF225" s="42">
        <v>-5.2073599654249804E-3</v>
      </c>
      <c r="AG225" s="24">
        <v>2643.3575306699818</v>
      </c>
      <c r="AH225" s="37"/>
      <c r="AI225" s="42">
        <v>8.4590400219894894E-3</v>
      </c>
      <c r="AJ225" s="42">
        <v>-6.7776002106256805E-4</v>
      </c>
      <c r="AK225" s="42">
        <v>-3.0942099401727301E-3</v>
      </c>
      <c r="AL225" s="42">
        <v>1927.98502454002</v>
      </c>
      <c r="AM225" s="42">
        <v>-1927.9767515200399</v>
      </c>
      <c r="AN225" s="42">
        <v>7.8338000457733902E-4</v>
      </c>
      <c r="AO225" s="42">
        <v>2.7358999650459702E-3</v>
      </c>
      <c r="AP225" s="42">
        <v>-2.7931199874728901E-3</v>
      </c>
      <c r="AQ225" s="42">
        <v>1.1184940056409701E-2</v>
      </c>
      <c r="AR225" s="42">
        <v>-6.3593000231776404E-3</v>
      </c>
      <c r="AS225" s="42">
        <v>1.39800540637225E-5</v>
      </c>
      <c r="AT225" s="42">
        <v>-9.6800000173971092E-3</v>
      </c>
      <c r="AU225" s="24">
        <v>0</v>
      </c>
      <c r="AV225" s="37"/>
      <c r="AW225" s="42">
        <v>-8.4500000230036698E-4</v>
      </c>
      <c r="AX225" s="42">
        <v>-4.6399999935147198E-3</v>
      </c>
      <c r="AY225" s="42">
        <v>-2.1600000270609598E-3</v>
      </c>
      <c r="AZ225" s="42">
        <v>5.6409999961033498E-3</v>
      </c>
      <c r="BA225" s="42">
        <v>6.56700000399724E-3</v>
      </c>
      <c r="BB225" s="42">
        <v>3.2099999370984698E-3</v>
      </c>
      <c r="BC225" s="42">
        <v>-3.1930000056945599E-3</v>
      </c>
      <c r="BD225" s="42">
        <v>5.7289999676868302E-3</v>
      </c>
      <c r="BE225" s="42">
        <v>4.9129999824799597E-3</v>
      </c>
      <c r="BF225" s="42">
        <v>-5.6780000159051304E-3</v>
      </c>
      <c r="BG225" s="42">
        <v>-6.7790000175591602E-3</v>
      </c>
      <c r="BH225" s="42">
        <v>-2.4470000644214499E-3</v>
      </c>
      <c r="BI225" s="24">
        <v>0</v>
      </c>
      <c r="BJ225" s="43">
        <v>-5.7457047229263587</v>
      </c>
      <c r="BK225" s="43">
        <v>-1</v>
      </c>
      <c r="BL225" s="43">
        <v>0</v>
      </c>
      <c r="BM225" s="37"/>
      <c r="BN225" s="20">
        <v>0</v>
      </c>
      <c r="BO225" s="24">
        <v>0</v>
      </c>
      <c r="BP225" s="20">
        <v>0</v>
      </c>
      <c r="BQ225" s="24">
        <v>0</v>
      </c>
      <c r="BR225" s="20">
        <v>0</v>
      </c>
      <c r="BS225" s="24">
        <v>0</v>
      </c>
      <c r="BT225" s="20">
        <v>0</v>
      </c>
      <c r="BU225" s="24">
        <v>0</v>
      </c>
    </row>
    <row r="226" spans="2:73" ht="19.5" customHeight="1">
      <c r="B226" s="45" t="s">
        <v>268</v>
      </c>
      <c r="E226" s="57"/>
      <c r="F226" s="57"/>
      <c r="G226" s="48">
        <v>485642.21197806997</v>
      </c>
      <c r="H226" s="48">
        <v>-33257.04961005997</v>
      </c>
      <c r="I226" s="48">
        <v>77943.875574390026</v>
      </c>
      <c r="J226" s="48">
        <v>227911.40669910004</v>
      </c>
      <c r="K226" s="48">
        <v>281390.86189814005</v>
      </c>
      <c r="L226" s="48">
        <v>126275.11245857998</v>
      </c>
      <c r="M226" s="48">
        <v>-172797.57704841002</v>
      </c>
      <c r="N226" s="48">
        <v>256642.29119138003</v>
      </c>
      <c r="O226" s="48">
        <v>335703.31623649999</v>
      </c>
      <c r="P226" s="48">
        <v>594318.06831469992</v>
      </c>
      <c r="Q226" s="48">
        <v>-214068.16632731998</v>
      </c>
      <c r="R226" s="48">
        <v>-615686.07451664994</v>
      </c>
      <c r="S226" s="48">
        <v>1350018.1760546798</v>
      </c>
      <c r="T226" s="37"/>
      <c r="U226" s="48">
        <v>627701.61141698039</v>
      </c>
      <c r="V226" s="48">
        <v>270468.10790328</v>
      </c>
      <c r="W226" s="48">
        <v>-442871.48777564999</v>
      </c>
      <c r="X226" s="48">
        <v>-81599.181471579999</v>
      </c>
      <c r="Y226" s="48">
        <v>114659.32163983003</v>
      </c>
      <c r="Z226" s="48">
        <v>-762647.40873255976</v>
      </c>
      <c r="AA226" s="48">
        <v>147505.24382215011</v>
      </c>
      <c r="AB226" s="48">
        <v>304765.66429083992</v>
      </c>
      <c r="AC226" s="48">
        <v>-429942.33972364001</v>
      </c>
      <c r="AD226" s="48">
        <v>-33384.521881029999</v>
      </c>
      <c r="AE226" s="48">
        <v>103001.43037391001</v>
      </c>
      <c r="AF226" s="48">
        <v>952476.49976326991</v>
      </c>
      <c r="AG226" s="48">
        <v>770132.93962580035</v>
      </c>
      <c r="AH226" s="37"/>
      <c r="AI226" s="48">
        <v>403620.93915074994</v>
      </c>
      <c r="AJ226" s="48">
        <v>-107165.75499581003</v>
      </c>
      <c r="AK226" s="48">
        <v>520174.80671019998</v>
      </c>
      <c r="AL226" s="48">
        <v>290360.76704628998</v>
      </c>
      <c r="AM226" s="48">
        <v>817765.55265626987</v>
      </c>
      <c r="AN226" s="48">
        <v>549271.32940231997</v>
      </c>
      <c r="AO226" s="48">
        <v>336514.06537718</v>
      </c>
      <c r="AP226" s="48">
        <v>567476.23558151</v>
      </c>
      <c r="AQ226" s="48">
        <v>357884.8174402201</v>
      </c>
      <c r="AR226" s="48">
        <v>-165744.33805278005</v>
      </c>
      <c r="AS226" s="48">
        <v>-255230.07840153002</v>
      </c>
      <c r="AT226" s="48">
        <v>984869.54252317012</v>
      </c>
      <c r="AU226" s="48">
        <v>4299797.8755919198</v>
      </c>
      <c r="AV226" s="37"/>
      <c r="AW226" s="47">
        <v>192602.75139788212</v>
      </c>
      <c r="AX226" s="48">
        <v>165989.86365688214</v>
      </c>
      <c r="AY226" s="48">
        <v>164116.43239703591</v>
      </c>
      <c r="AZ226" s="48">
        <v>174745.0485937667</v>
      </c>
      <c r="BA226" s="48">
        <v>223675.78448976669</v>
      </c>
      <c r="BB226" s="48">
        <v>147564.09760076663</v>
      </c>
      <c r="BC226" s="48">
        <v>296045.3371264154</v>
      </c>
      <c r="BD226" s="48">
        <v>259301.26763108207</v>
      </c>
      <c r="BE226" s="48">
        <v>279092.37757623638</v>
      </c>
      <c r="BF226" s="48">
        <v>371567.82262328209</v>
      </c>
      <c r="BG226" s="48">
        <v>288217.82152228209</v>
      </c>
      <c r="BH226" s="48">
        <v>352188.68548043631</v>
      </c>
      <c r="BI226" s="48">
        <v>2915107.2897778349</v>
      </c>
      <c r="BJ226" s="43">
        <v>-0.42953883637592766</v>
      </c>
      <c r="BK226" s="43">
        <v>4.5831891539156171</v>
      </c>
      <c r="BL226" s="43">
        <v>-0.32203620399795313</v>
      </c>
      <c r="BM226" s="37"/>
      <c r="BN226" s="20">
        <v>-0.17740107482764836</v>
      </c>
      <c r="BO226" s="48">
        <v>2397964.123333334</v>
      </c>
      <c r="BP226" s="20">
        <v>4.8254472286468113E-2</v>
      </c>
      <c r="BQ226" s="48">
        <v>2513676.6166666672</v>
      </c>
      <c r="BR226" s="20">
        <v>9.8725100524565568E-2</v>
      </c>
      <c r="BS226" s="48">
        <v>2761839.5933333337</v>
      </c>
      <c r="BT226" s="20">
        <v>0</v>
      </c>
      <c r="BU226" s="48">
        <v>2761839.5933333337</v>
      </c>
    </row>
    <row r="227" spans="2:73" ht="30" customHeight="1">
      <c r="B227" s="107" t="s">
        <v>269</v>
      </c>
      <c r="T227" s="37"/>
      <c r="AH227" s="37"/>
      <c r="AU227" s="9"/>
      <c r="AV227" s="37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55"/>
      <c r="BK227" s="55"/>
      <c r="BL227" s="55"/>
      <c r="BM227" s="37"/>
      <c r="BO227" s="9"/>
      <c r="BQ227" s="9"/>
      <c r="BS227" s="9"/>
      <c r="BU227" s="9"/>
    </row>
    <row r="228" spans="2:73" ht="12.75" customHeight="1">
      <c r="B228" s="9" t="s">
        <v>270</v>
      </c>
      <c r="E228" s="41" t="s">
        <v>95</v>
      </c>
      <c r="F228" s="41" t="s">
        <v>270</v>
      </c>
      <c r="G228" s="42">
        <v>-1498.2814350799999</v>
      </c>
      <c r="H228" s="42">
        <v>-1007.94560703</v>
      </c>
      <c r="I228" s="42">
        <v>-360.29925352999999</v>
      </c>
      <c r="J228" s="42">
        <v>-872.56681184000001</v>
      </c>
      <c r="K228" s="42">
        <v>-317.79123959999998</v>
      </c>
      <c r="L228" s="42">
        <v>-22464.360161559998</v>
      </c>
      <c r="M228" s="42">
        <v>-249.5462272</v>
      </c>
      <c r="N228" s="42">
        <v>-839.22306029000003</v>
      </c>
      <c r="O228" s="42">
        <v>-893.54645428000003</v>
      </c>
      <c r="P228" s="42">
        <v>-16897.486492349999</v>
      </c>
      <c r="Q228" s="42">
        <v>766.33312237999996</v>
      </c>
      <c r="R228" s="42">
        <v>-557.84054755</v>
      </c>
      <c r="S228" s="24">
        <v>-45192.554167929993</v>
      </c>
      <c r="T228" s="37"/>
      <c r="U228" s="42">
        <v>-254.47857020000001</v>
      </c>
      <c r="V228" s="42">
        <v>-1437.51362679</v>
      </c>
      <c r="W228" s="42">
        <v>-227.20774351</v>
      </c>
      <c r="X228" s="42">
        <v>-1114.76378163</v>
      </c>
      <c r="Y228" s="42">
        <v>-2144.4757774599998</v>
      </c>
      <c r="Z228" s="42">
        <v>-61.818687910000001</v>
      </c>
      <c r="AA228" s="42">
        <v>-96.514950959999993</v>
      </c>
      <c r="AB228" s="42">
        <v>-140.45259867999999</v>
      </c>
      <c r="AC228" s="42">
        <v>-78.528386679999997</v>
      </c>
      <c r="AD228" s="42">
        <v>-177.08235306</v>
      </c>
      <c r="AE228" s="42">
        <v>-8940.6708938499996</v>
      </c>
      <c r="AF228" s="42">
        <v>-13030.22821655</v>
      </c>
      <c r="AG228" s="24">
        <v>-27703.73558728</v>
      </c>
      <c r="AH228" s="37"/>
      <c r="AI228" s="42">
        <v>-248.80492677999999</v>
      </c>
      <c r="AJ228" s="42">
        <v>-75.870603419999995</v>
      </c>
      <c r="AK228" s="42">
        <v>-160.37577365999999</v>
      </c>
      <c r="AL228" s="42">
        <v>-328.75815761000001</v>
      </c>
      <c r="AM228" s="42">
        <v>-128.14691880999999</v>
      </c>
      <c r="AN228" s="42">
        <v>-340.81791901000003</v>
      </c>
      <c r="AO228" s="42">
        <v>34.981421539999999</v>
      </c>
      <c r="AP228" s="42">
        <v>-2597.62050654</v>
      </c>
      <c r="AQ228" s="42">
        <v>-454.43428847000001</v>
      </c>
      <c r="AR228" s="42">
        <v>-652.85407511999995</v>
      </c>
      <c r="AS228" s="42">
        <v>-251.68174859999999</v>
      </c>
      <c r="AT228" s="42">
        <v>-461.97473703999998</v>
      </c>
      <c r="AU228" s="24">
        <v>-5666.3582335199999</v>
      </c>
      <c r="AV228" s="37"/>
      <c r="AW228" s="42">
        <v>-73.845692307692104</v>
      </c>
      <c r="AX228" s="42">
        <v>-73.845692307692104</v>
      </c>
      <c r="AY228" s="42">
        <v>-92.307115384615301</v>
      </c>
      <c r="AZ228" s="42">
        <v>-119.99925</v>
      </c>
      <c r="BA228" s="42">
        <v>-119.99925</v>
      </c>
      <c r="BB228" s="42">
        <v>-119.99925</v>
      </c>
      <c r="BC228" s="42">
        <v>-73.845692307692104</v>
      </c>
      <c r="BD228" s="42">
        <v>-73.845692307692104</v>
      </c>
      <c r="BE228" s="42">
        <v>-92.307115384615301</v>
      </c>
      <c r="BF228" s="42">
        <v>-73.845692307692104</v>
      </c>
      <c r="BG228" s="42">
        <v>-73.845692307692104</v>
      </c>
      <c r="BH228" s="42">
        <v>-92.307115384615301</v>
      </c>
      <c r="BI228" s="24">
        <v>-1079.9932499999986</v>
      </c>
      <c r="BJ228" s="55"/>
      <c r="BK228" s="55"/>
      <c r="BL228" s="55"/>
      <c r="BM228" s="37"/>
      <c r="BN228" s="20">
        <v>0</v>
      </c>
      <c r="BO228" s="24">
        <v>-1079.9932499999986</v>
      </c>
      <c r="BP228" s="20">
        <v>0</v>
      </c>
      <c r="BQ228" s="24">
        <v>-1079.9932499999986</v>
      </c>
      <c r="BR228" s="20">
        <v>0</v>
      </c>
      <c r="BS228" s="24">
        <v>-1079.9932499999986</v>
      </c>
      <c r="BT228" s="20">
        <v>0</v>
      </c>
      <c r="BU228" s="24">
        <v>-1079.9932499999986</v>
      </c>
    </row>
    <row r="229" spans="2:73" ht="12.75" customHeight="1">
      <c r="B229" s="109" t="s">
        <v>271</v>
      </c>
      <c r="E229" s="41" t="s">
        <v>95</v>
      </c>
      <c r="F229" s="41" t="s">
        <v>271</v>
      </c>
      <c r="G229" s="42">
        <v>456397.57479694998</v>
      </c>
      <c r="H229" s="42">
        <v>451570.03965632</v>
      </c>
      <c r="I229" s="42">
        <v>501984.04822144</v>
      </c>
      <c r="J229" s="42">
        <v>452268.28065822</v>
      </c>
      <c r="K229" s="42">
        <v>445059.29382279998</v>
      </c>
      <c r="L229" s="42">
        <v>535848.08791032003</v>
      </c>
      <c r="M229" s="42">
        <v>435082.56478714</v>
      </c>
      <c r="N229" s="42">
        <v>425365.55969952</v>
      </c>
      <c r="O229" s="42">
        <v>515159.04929116002</v>
      </c>
      <c r="P229" s="42">
        <v>452680.03619115998</v>
      </c>
      <c r="Q229" s="42">
        <v>421845.50137198</v>
      </c>
      <c r="R229" s="42">
        <v>441711.13895579003</v>
      </c>
      <c r="S229" s="24">
        <v>5534971.1753627993</v>
      </c>
      <c r="T229" s="37"/>
      <c r="U229" s="42">
        <v>386212.93021104002</v>
      </c>
      <c r="V229" s="42">
        <v>324092.58988938999</v>
      </c>
      <c r="W229" s="42">
        <v>350704.08858427999</v>
      </c>
      <c r="X229" s="42">
        <v>295042.64534073998</v>
      </c>
      <c r="Y229" s="42">
        <v>259364.04212634001</v>
      </c>
      <c r="Z229" s="42">
        <v>284597.64693572</v>
      </c>
      <c r="AA229" s="42">
        <v>194080.15397091999</v>
      </c>
      <c r="AB229" s="42">
        <v>182047.21115903999</v>
      </c>
      <c r="AC229" s="42">
        <v>209927.93382624001</v>
      </c>
      <c r="AD229" s="42">
        <v>177358.53190815999</v>
      </c>
      <c r="AE229" s="42">
        <v>178514.5772036</v>
      </c>
      <c r="AF229" s="42">
        <v>180006.65552666</v>
      </c>
      <c r="AG229" s="24">
        <v>3021949.0066821305</v>
      </c>
      <c r="AH229" s="37"/>
      <c r="AI229" s="42">
        <v>221785.72844101</v>
      </c>
      <c r="AJ229" s="42">
        <v>383541.62312150002</v>
      </c>
      <c r="AK229" s="42">
        <v>549129.49599562003</v>
      </c>
      <c r="AL229" s="42">
        <v>338063.41183012002</v>
      </c>
      <c r="AM229" s="42">
        <v>438771.11409902002</v>
      </c>
      <c r="AN229" s="42">
        <v>471290.25254098</v>
      </c>
      <c r="AO229" s="42">
        <v>396071.61924000003</v>
      </c>
      <c r="AP229" s="42">
        <v>414271.63274302002</v>
      </c>
      <c r="AQ229" s="42">
        <v>472855.13287201</v>
      </c>
      <c r="AR229" s="42">
        <v>464799.64159438002</v>
      </c>
      <c r="AS229" s="42">
        <v>390400.15817836003</v>
      </c>
      <c r="AT229" s="42">
        <v>534418.37110240001</v>
      </c>
      <c r="AU229" s="24">
        <v>5075398.1817584205</v>
      </c>
      <c r="AV229" s="37"/>
      <c r="AW229" s="42">
        <v>387294.14607999998</v>
      </c>
      <c r="AX229" s="42">
        <v>390361.99</v>
      </c>
      <c r="AY229" s="42">
        <v>472711.27737999998</v>
      </c>
      <c r="AZ229" s="42">
        <v>364848.52163999999</v>
      </c>
      <c r="BA229" s="42">
        <v>374553.48622999998</v>
      </c>
      <c r="BB229" s="42">
        <v>449291.31208</v>
      </c>
      <c r="BC229" s="42">
        <v>365555.54116000002</v>
      </c>
      <c r="BD229" s="42">
        <v>363825.23521000001</v>
      </c>
      <c r="BE229" s="42">
        <v>435019.62407999998</v>
      </c>
      <c r="BF229" s="42">
        <v>354323.90896999999</v>
      </c>
      <c r="BG229" s="42">
        <v>349027.45064</v>
      </c>
      <c r="BH229" s="42">
        <v>414276.37952000002</v>
      </c>
      <c r="BI229" s="24">
        <v>4721088.8729900001</v>
      </c>
      <c r="BJ229" s="43">
        <v>-0.4540262431476797</v>
      </c>
      <c r="BK229" s="43">
        <v>0.67951152403157877</v>
      </c>
      <c r="BL229" s="43">
        <v>-6.9809164932487441E-2</v>
      </c>
      <c r="BM229" s="37"/>
      <c r="BN229" s="20">
        <v>0</v>
      </c>
      <c r="BO229" s="24">
        <v>4721088.8729900001</v>
      </c>
      <c r="BP229" s="20">
        <v>0</v>
      </c>
      <c r="BQ229" s="24">
        <v>4721088.8729900001</v>
      </c>
      <c r="BR229" s="20">
        <v>0</v>
      </c>
      <c r="BS229" s="24">
        <v>4721088.8729900001</v>
      </c>
      <c r="BT229" s="20">
        <v>0</v>
      </c>
      <c r="BU229" s="24">
        <v>4721088.8729900001</v>
      </c>
    </row>
    <row r="230" spans="2:73" ht="19.5" customHeight="1">
      <c r="B230" s="45" t="s">
        <v>272</v>
      </c>
      <c r="E230" s="57"/>
      <c r="F230" s="57"/>
      <c r="G230" s="48">
        <v>454899.29336186999</v>
      </c>
      <c r="H230" s="48">
        <v>450562.09404929</v>
      </c>
      <c r="I230" s="48">
        <v>501623.74896791001</v>
      </c>
      <c r="J230" s="48">
        <v>451395.71384638001</v>
      </c>
      <c r="K230" s="48">
        <v>444741.5025832</v>
      </c>
      <c r="L230" s="48">
        <v>513383.72774876002</v>
      </c>
      <c r="M230" s="48">
        <v>434833.01855993998</v>
      </c>
      <c r="N230" s="48">
        <v>424526.33663923002</v>
      </c>
      <c r="O230" s="48">
        <v>514265.50283688004</v>
      </c>
      <c r="P230" s="48">
        <v>435782.54969880998</v>
      </c>
      <c r="Q230" s="48">
        <v>422611.83449436002</v>
      </c>
      <c r="R230" s="48">
        <v>441153.29840824002</v>
      </c>
      <c r="S230" s="48">
        <v>5489778.6211948693</v>
      </c>
      <c r="T230" s="37"/>
      <c r="U230" s="48">
        <v>385958.45164084004</v>
      </c>
      <c r="V230" s="48">
        <v>322655.07626259996</v>
      </c>
      <c r="W230" s="48">
        <v>350476.88084076997</v>
      </c>
      <c r="X230" s="48">
        <v>293927.88155910996</v>
      </c>
      <c r="Y230" s="48">
        <v>257219.56634888001</v>
      </c>
      <c r="Z230" s="48">
        <v>284535.82824781002</v>
      </c>
      <c r="AA230" s="48">
        <v>193983.63901995998</v>
      </c>
      <c r="AB230" s="48">
        <v>181906.75856035997</v>
      </c>
      <c r="AC230" s="48">
        <v>209849.40543956001</v>
      </c>
      <c r="AD230" s="48">
        <v>177181.4495551</v>
      </c>
      <c r="AE230" s="48">
        <v>169573.90630974999</v>
      </c>
      <c r="AF230" s="48">
        <v>166976.42731011001</v>
      </c>
      <c r="AG230" s="48">
        <v>2994245.2710948507</v>
      </c>
      <c r="AH230" s="37"/>
      <c r="AI230" s="48">
        <v>221536.92351423</v>
      </c>
      <c r="AJ230" s="48">
        <v>383465.75251808</v>
      </c>
      <c r="AK230" s="48">
        <v>548969.12022196001</v>
      </c>
      <c r="AL230" s="48">
        <v>337734.65367251</v>
      </c>
      <c r="AM230" s="48">
        <v>438642.96718021005</v>
      </c>
      <c r="AN230" s="48">
        <v>470949.43462196999</v>
      </c>
      <c r="AO230" s="48">
        <v>396106.60066154005</v>
      </c>
      <c r="AP230" s="48">
        <v>411674.01223648002</v>
      </c>
      <c r="AQ230" s="48">
        <v>472400.69858353998</v>
      </c>
      <c r="AR230" s="48">
        <v>464146.78751926002</v>
      </c>
      <c r="AS230" s="48">
        <v>390148.47642976005</v>
      </c>
      <c r="AT230" s="48">
        <v>533956.39636536001</v>
      </c>
      <c r="AU230" s="48">
        <v>5069731.8235249007</v>
      </c>
      <c r="AV230" s="37"/>
      <c r="AW230" s="47">
        <v>387220.30038769229</v>
      </c>
      <c r="AX230" s="48">
        <v>390288.1443076923</v>
      </c>
      <c r="AY230" s="48">
        <v>472618.97026461537</v>
      </c>
      <c r="AZ230" s="48">
        <v>364728.52239</v>
      </c>
      <c r="BA230" s="48">
        <v>374433.48697999999</v>
      </c>
      <c r="BB230" s="48">
        <v>449171.31283000001</v>
      </c>
      <c r="BC230" s="48">
        <v>365481.69546769233</v>
      </c>
      <c r="BD230" s="48">
        <v>363751.38951769233</v>
      </c>
      <c r="BE230" s="48">
        <v>434927.31696461537</v>
      </c>
      <c r="BF230" s="48">
        <v>354250.0632776923</v>
      </c>
      <c r="BG230" s="48">
        <v>348953.60494769231</v>
      </c>
      <c r="BH230" s="48">
        <v>414184.07240461541</v>
      </c>
      <c r="BI230" s="48">
        <v>4720008.8797399998</v>
      </c>
      <c r="BJ230" s="43">
        <v>-0.45457813917400863</v>
      </c>
      <c r="BK230" s="43">
        <v>0.69315849722329026</v>
      </c>
      <c r="BL230" s="43">
        <v>-6.8982533190827505E-2</v>
      </c>
      <c r="BM230" s="37"/>
      <c r="BN230" s="20">
        <v>0</v>
      </c>
      <c r="BO230" s="48">
        <v>4720008.8797399998</v>
      </c>
      <c r="BP230" s="20">
        <v>0</v>
      </c>
      <c r="BQ230" s="48">
        <v>4720008.8797399998</v>
      </c>
      <c r="BR230" s="20">
        <v>0</v>
      </c>
      <c r="BS230" s="48">
        <v>4720008.8797399998</v>
      </c>
      <c r="BT230" s="20">
        <v>0</v>
      </c>
      <c r="BU230" s="48">
        <v>4720008.8797399998</v>
      </c>
    </row>
    <row r="231" spans="2:73" ht="10.5" hidden="1" customHeight="1">
      <c r="T231" s="37"/>
      <c r="AH231" s="37"/>
      <c r="AU231" s="9"/>
      <c r="AV231" s="37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55"/>
      <c r="BK231" s="55"/>
      <c r="BL231" s="55"/>
      <c r="BM231" s="37"/>
      <c r="BO231" s="9"/>
      <c r="BQ231" s="9"/>
      <c r="BS231" s="9"/>
      <c r="BU231" s="9"/>
    </row>
    <row r="232" spans="2:73" ht="30" customHeight="1">
      <c r="B232" s="107" t="s">
        <v>273</v>
      </c>
      <c r="T232" s="37"/>
      <c r="AH232" s="37"/>
      <c r="AU232" s="9"/>
      <c r="AV232" s="37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55"/>
      <c r="BK232" s="55"/>
      <c r="BL232" s="55"/>
      <c r="BM232" s="37"/>
      <c r="BO232" s="9"/>
      <c r="BQ232" s="9"/>
      <c r="BS232" s="9"/>
      <c r="BU232" s="9"/>
    </row>
    <row r="233" spans="2:73" ht="12.75" customHeight="1">
      <c r="B233" s="9" t="s">
        <v>274</v>
      </c>
      <c r="E233" s="41" t="s">
        <v>77</v>
      </c>
      <c r="F233" s="41" t="s">
        <v>274</v>
      </c>
      <c r="G233" s="42">
        <v>-9346314.5560980197</v>
      </c>
      <c r="H233" s="42">
        <v>-7314540.4490356604</v>
      </c>
      <c r="I233" s="42">
        <v>-10963598.0628551</v>
      </c>
      <c r="J233" s="42">
        <v>-8206945.6110183802</v>
      </c>
      <c r="K233" s="42">
        <v>-7453321.0322258798</v>
      </c>
      <c r="L233" s="42">
        <v>-9875865.9168036804</v>
      </c>
      <c r="M233" s="42">
        <v>-7275808.7237174204</v>
      </c>
      <c r="N233" s="42">
        <v>-5630130.79890195</v>
      </c>
      <c r="O233" s="42">
        <v>-10720580.402625401</v>
      </c>
      <c r="P233" s="42">
        <v>-8213988.5250110403</v>
      </c>
      <c r="Q233" s="42">
        <v>-8331466.4388956903</v>
      </c>
      <c r="R233" s="42">
        <v>-10537099.163140301</v>
      </c>
      <c r="S233" s="24">
        <v>-103869659.68032853</v>
      </c>
      <c r="T233" s="37"/>
      <c r="U233" s="42">
        <v>-7585309.7831284003</v>
      </c>
      <c r="V233" s="42">
        <v>-8537979.8456938397</v>
      </c>
      <c r="W233" s="42">
        <v>-8866026.6870726496</v>
      </c>
      <c r="X233" s="42">
        <v>-7152539.4272404397</v>
      </c>
      <c r="Y233" s="42">
        <v>-7039285.7194655798</v>
      </c>
      <c r="Z233" s="42">
        <v>-9414624.5801059399</v>
      </c>
      <c r="AA233" s="42">
        <v>-5887488.3176391805</v>
      </c>
      <c r="AB233" s="42">
        <v>-5087152.9985472001</v>
      </c>
      <c r="AC233" s="42">
        <v>-7869486.7023384003</v>
      </c>
      <c r="AD233" s="42">
        <v>-6602377.1596344998</v>
      </c>
      <c r="AE233" s="42">
        <v>-6193533.8457821999</v>
      </c>
      <c r="AF233" s="42">
        <v>-6251933.8794181999</v>
      </c>
      <c r="AG233" s="24">
        <v>-86487738.946066529</v>
      </c>
      <c r="AH233" s="37"/>
      <c r="AI233" s="42">
        <v>-6088387.2594809597</v>
      </c>
      <c r="AJ233" s="42">
        <v>-6897730.5178156197</v>
      </c>
      <c r="AK233" s="42">
        <v>-7883515.9875045698</v>
      </c>
      <c r="AL233" s="42">
        <v>-6590292.0751948999</v>
      </c>
      <c r="AM233" s="42">
        <v>-6730705.9518744899</v>
      </c>
      <c r="AN233" s="42">
        <v>-8726308.8244614005</v>
      </c>
      <c r="AO233" s="42">
        <v>-5298657.3623278001</v>
      </c>
      <c r="AP233" s="42">
        <v>-5645126.0498450398</v>
      </c>
      <c r="AQ233" s="42">
        <v>-7737042.4920698302</v>
      </c>
      <c r="AR233" s="42">
        <v>-6677738.9495612802</v>
      </c>
      <c r="AS233" s="42">
        <v>-6036460.5835096203</v>
      </c>
      <c r="AT233" s="42">
        <v>-6749620.8902178397</v>
      </c>
      <c r="AU233" s="24">
        <v>-81061586.943863362</v>
      </c>
      <c r="AV233" s="37"/>
      <c r="AW233" s="42">
        <v>-8352349.2786564101</v>
      </c>
      <c r="AX233" s="42">
        <v>-9054366.2367564104</v>
      </c>
      <c r="AY233" s="42">
        <v>-10829146.881862201</v>
      </c>
      <c r="AZ233" s="42">
        <v>-7693147.89545641</v>
      </c>
      <c r="BA233" s="42">
        <v>-8156553.8589564096</v>
      </c>
      <c r="BB233" s="42">
        <v>-10484853.4088622</v>
      </c>
      <c r="BC233" s="42">
        <v>-7343945.6583564105</v>
      </c>
      <c r="BD233" s="42">
        <v>-5954509.1634564102</v>
      </c>
      <c r="BE233" s="42">
        <v>-10348946.1410622</v>
      </c>
      <c r="BF233" s="42">
        <v>-8799840.7392564099</v>
      </c>
      <c r="BG233" s="42">
        <v>-8755808.1825564094</v>
      </c>
      <c r="BH233" s="42">
        <v>-8949376.4561621808</v>
      </c>
      <c r="BI233" s="24">
        <v>-104722843.90140007</v>
      </c>
      <c r="BJ233" s="43">
        <v>-0.16734358028857485</v>
      </c>
      <c r="BK233" s="43">
        <v>-6.2738973967013945E-2</v>
      </c>
      <c r="BL233" s="43">
        <v>0.29189234814663284</v>
      </c>
      <c r="BM233" s="37"/>
      <c r="BN233" s="20">
        <v>-8.5374846434905328E-16</v>
      </c>
      <c r="BO233" s="24">
        <v>-104722843.90139998</v>
      </c>
      <c r="BP233" s="20">
        <v>0</v>
      </c>
      <c r="BQ233" s="24">
        <v>-104722843.90139998</v>
      </c>
      <c r="BR233" s="20">
        <v>0</v>
      </c>
      <c r="BS233" s="24">
        <v>-104722843.90139998</v>
      </c>
      <c r="BT233" s="20">
        <v>0</v>
      </c>
      <c r="BU233" s="24">
        <v>-104722843.90139998</v>
      </c>
    </row>
    <row r="234" spans="2:73" ht="12.75" customHeight="1">
      <c r="B234" s="109" t="s">
        <v>275</v>
      </c>
      <c r="E234" s="41" t="s">
        <v>77</v>
      </c>
      <c r="F234" s="41" t="s">
        <v>275</v>
      </c>
      <c r="G234" s="42">
        <v>9346314.3909335993</v>
      </c>
      <c r="H234" s="42">
        <v>7314540.4335616799</v>
      </c>
      <c r="I234" s="42">
        <v>10963598.0731289</v>
      </c>
      <c r="J234" s="42">
        <v>8206945.6158790197</v>
      </c>
      <c r="K234" s="42">
        <v>7453321.0373190399</v>
      </c>
      <c r="L234" s="42">
        <v>9875865.9021040797</v>
      </c>
      <c r="M234" s="42">
        <v>7275808.7295519495</v>
      </c>
      <c r="N234" s="42">
        <v>5630130.7924492899</v>
      </c>
      <c r="O234" s="42">
        <v>10720580.388880201</v>
      </c>
      <c r="P234" s="42">
        <v>8213988.5271820799</v>
      </c>
      <c r="Q234" s="42">
        <v>8331466.4466093602</v>
      </c>
      <c r="R234" s="42">
        <v>10537099.157343199</v>
      </c>
      <c r="S234" s="24">
        <v>103869659.4949424</v>
      </c>
      <c r="T234" s="37"/>
      <c r="U234" s="42">
        <v>7585309.7631647196</v>
      </c>
      <c r="V234" s="42">
        <v>8537979.8554088604</v>
      </c>
      <c r="W234" s="42">
        <v>8866026.6963468194</v>
      </c>
      <c r="X234" s="42">
        <v>7152539.3971162597</v>
      </c>
      <c r="Y234" s="42">
        <v>7039285.7152705602</v>
      </c>
      <c r="Z234" s="42">
        <v>9414624.5710636098</v>
      </c>
      <c r="AA234" s="42">
        <v>5887488.3126937598</v>
      </c>
      <c r="AB234" s="42">
        <v>5087152.9964485001</v>
      </c>
      <c r="AC234" s="42">
        <v>7869486.6694494998</v>
      </c>
      <c r="AD234" s="42">
        <v>6602377.1556220697</v>
      </c>
      <c r="AE234" s="42">
        <v>6193533.8652686002</v>
      </c>
      <c r="AF234" s="42">
        <v>6251933.8671530997</v>
      </c>
      <c r="AG234" s="24">
        <v>86487738.865006343</v>
      </c>
      <c r="AH234" s="37"/>
      <c r="AI234" s="42">
        <v>6088387.26757643</v>
      </c>
      <c r="AJ234" s="42">
        <v>6897730.5329636</v>
      </c>
      <c r="AK234" s="42">
        <v>7883515.9640855696</v>
      </c>
      <c r="AL234" s="42">
        <v>6590292.0782857202</v>
      </c>
      <c r="AM234" s="42">
        <v>6730705.9587942902</v>
      </c>
      <c r="AN234" s="42">
        <v>8726308.8359682597</v>
      </c>
      <c r="AO234" s="42">
        <v>5298657.3756842604</v>
      </c>
      <c r="AP234" s="42">
        <v>5645126.0481191399</v>
      </c>
      <c r="AQ234" s="42">
        <v>7737042.5236944202</v>
      </c>
      <c r="AR234" s="42">
        <v>6677738.9759786399</v>
      </c>
      <c r="AS234" s="42">
        <v>6036460.5870524496</v>
      </c>
      <c r="AT234" s="42">
        <v>6749620.8685974302</v>
      </c>
      <c r="AU234" s="24">
        <v>81061587.01680021</v>
      </c>
      <c r="AV234" s="37"/>
      <c r="AW234" s="42">
        <v>8352349.2786564101</v>
      </c>
      <c r="AX234" s="42">
        <v>9054366.2367564104</v>
      </c>
      <c r="AY234" s="42">
        <v>10829146.881862201</v>
      </c>
      <c r="AZ234" s="42">
        <v>7693147.89545641</v>
      </c>
      <c r="BA234" s="42">
        <v>8156553.8589564096</v>
      </c>
      <c r="BB234" s="42">
        <v>10484853.4088622</v>
      </c>
      <c r="BC234" s="42">
        <v>7343945.6583564105</v>
      </c>
      <c r="BD234" s="42">
        <v>5954509.1634564102</v>
      </c>
      <c r="BE234" s="42">
        <v>10348946.1410622</v>
      </c>
      <c r="BF234" s="42">
        <v>8799840.7392564099</v>
      </c>
      <c r="BG234" s="42">
        <v>8755808.1825564094</v>
      </c>
      <c r="BH234" s="42">
        <v>8949376.4561621808</v>
      </c>
      <c r="BI234" s="24">
        <v>104722843.90140007</v>
      </c>
      <c r="BJ234" s="43">
        <v>-0.16734357958285606</v>
      </c>
      <c r="BK234" s="43">
        <v>-6.273897224525081E-2</v>
      </c>
      <c r="BL234" s="43">
        <v>0.29189234698422584</v>
      </c>
      <c r="BM234" s="37"/>
      <c r="BN234" s="20">
        <v>-7.1145705362421107E-16</v>
      </c>
      <c r="BO234" s="24">
        <v>104722843.9014</v>
      </c>
      <c r="BP234" s="20">
        <v>0</v>
      </c>
      <c r="BQ234" s="24">
        <v>104722843.9014</v>
      </c>
      <c r="BR234" s="20">
        <v>0</v>
      </c>
      <c r="BS234" s="24">
        <v>104722843.9014</v>
      </c>
      <c r="BT234" s="20">
        <v>0</v>
      </c>
      <c r="BU234" s="24">
        <v>104722843.9014</v>
      </c>
    </row>
    <row r="235" spans="2:73" ht="19.5" customHeight="1">
      <c r="B235" s="45" t="s">
        <v>276</v>
      </c>
      <c r="E235" s="57"/>
      <c r="F235" s="57"/>
      <c r="G235" s="48">
        <v>-0.16516442038118839</v>
      </c>
      <c r="H235" s="48">
        <v>-1.5473980456590652E-2</v>
      </c>
      <c r="I235" s="48">
        <v>1.0273799300193787E-2</v>
      </c>
      <c r="J235" s="48">
        <v>4.8606395721435547E-3</v>
      </c>
      <c r="K235" s="48">
        <v>5.0931600853800774E-3</v>
      </c>
      <c r="L235" s="48">
        <v>-1.4699600636959076E-2</v>
      </c>
      <c r="M235" s="48">
        <v>5.8345291763544083E-3</v>
      </c>
      <c r="N235" s="48">
        <v>-6.4526600763201714E-3</v>
      </c>
      <c r="O235" s="48">
        <v>-1.3745199888944626E-2</v>
      </c>
      <c r="P235" s="48">
        <v>2.1710395812988281E-3</v>
      </c>
      <c r="Q235" s="48">
        <v>7.7136699110269547E-3</v>
      </c>
      <c r="R235" s="48">
        <v>-5.7971011847257614E-3</v>
      </c>
      <c r="S235" s="48">
        <v>-0.18538613617420197</v>
      </c>
      <c r="T235" s="37"/>
      <c r="U235" s="48">
        <v>-1.9963680766522884E-2</v>
      </c>
      <c r="V235" s="48">
        <v>9.7150206565856934E-3</v>
      </c>
      <c r="W235" s="48">
        <v>9.2741698026657104E-3</v>
      </c>
      <c r="X235" s="48">
        <v>-3.0124180018901825E-2</v>
      </c>
      <c r="Y235" s="48">
        <v>-4.1950196027755737E-3</v>
      </c>
      <c r="Z235" s="48">
        <v>-9.0423300862312317E-3</v>
      </c>
      <c r="AA235" s="48">
        <v>-4.9454206600785255E-3</v>
      </c>
      <c r="AB235" s="48">
        <v>-2.0987000316381454E-3</v>
      </c>
      <c r="AC235" s="48">
        <v>-3.2888900488615036E-2</v>
      </c>
      <c r="AD235" s="48">
        <v>-4.0124300867319107E-3</v>
      </c>
      <c r="AE235" s="48">
        <v>1.9486400298774242E-2</v>
      </c>
      <c r="AF235" s="48">
        <v>-1.226510014384985E-2</v>
      </c>
      <c r="AG235" s="48">
        <v>-8.106018602848053E-2</v>
      </c>
      <c r="AH235" s="37"/>
      <c r="AI235" s="48">
        <v>8.0954702571034431E-3</v>
      </c>
      <c r="AJ235" s="48">
        <v>1.514798030257225E-2</v>
      </c>
      <c r="AK235" s="48">
        <v>-2.3419000208377838E-2</v>
      </c>
      <c r="AL235" s="48">
        <v>3.090820275247097E-3</v>
      </c>
      <c r="AM235" s="48">
        <v>6.9198003038764E-3</v>
      </c>
      <c r="AN235" s="48">
        <v>1.1506859213113785E-2</v>
      </c>
      <c r="AO235" s="48">
        <v>1.3356460258364677E-2</v>
      </c>
      <c r="AP235" s="48">
        <v>-1.7258999869227409E-3</v>
      </c>
      <c r="AQ235" s="48">
        <v>3.1624590046703815E-2</v>
      </c>
      <c r="AR235" s="48">
        <v>2.6417359709739685E-2</v>
      </c>
      <c r="AS235" s="48">
        <v>3.542829304933548E-3</v>
      </c>
      <c r="AT235" s="48">
        <v>-2.1620409563183784E-2</v>
      </c>
      <c r="AU235" s="48">
        <v>7.2936847805976868E-2</v>
      </c>
      <c r="AV235" s="37"/>
      <c r="AW235" s="47">
        <v>0</v>
      </c>
      <c r="AX235" s="48">
        <v>0</v>
      </c>
      <c r="AY235" s="48">
        <v>0</v>
      </c>
      <c r="AZ235" s="48">
        <v>0</v>
      </c>
      <c r="BA235" s="48">
        <v>0</v>
      </c>
      <c r="BB235" s="48">
        <v>0</v>
      </c>
      <c r="BC235" s="48">
        <v>0</v>
      </c>
      <c r="BD235" s="48">
        <v>0</v>
      </c>
      <c r="BE235" s="48">
        <v>0</v>
      </c>
      <c r="BF235" s="48">
        <v>0</v>
      </c>
      <c r="BG235" s="48">
        <v>0</v>
      </c>
      <c r="BH235" s="48">
        <v>0</v>
      </c>
      <c r="BI235" s="48">
        <v>0</v>
      </c>
      <c r="BJ235" s="43">
        <v>-0.56274947144747312</v>
      </c>
      <c r="BK235" s="43">
        <v>-1.8997863362952372</v>
      </c>
      <c r="BL235" s="43">
        <v>-1</v>
      </c>
      <c r="BM235" s="37"/>
      <c r="BN235" s="20">
        <v>0</v>
      </c>
      <c r="BO235" s="48">
        <v>0</v>
      </c>
      <c r="BP235" s="20">
        <v>0</v>
      </c>
      <c r="BQ235" s="48">
        <v>0</v>
      </c>
      <c r="BR235" s="20">
        <v>0</v>
      </c>
      <c r="BS235" s="48">
        <v>0</v>
      </c>
      <c r="BT235" s="20">
        <v>0</v>
      </c>
      <c r="BU235" s="48">
        <v>0</v>
      </c>
    </row>
    <row r="236" spans="2:73" ht="30" customHeight="1">
      <c r="B236" s="107" t="s">
        <v>277</v>
      </c>
      <c r="T236" s="37"/>
      <c r="AH236" s="37"/>
      <c r="AU236" s="9"/>
      <c r="AV236" s="37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55"/>
      <c r="BK236" s="55"/>
      <c r="BL236" s="55"/>
      <c r="BM236" s="37"/>
      <c r="BO236" s="9"/>
      <c r="BQ236" s="9"/>
      <c r="BS236" s="9"/>
      <c r="BU236" s="9"/>
    </row>
    <row r="237" spans="2:73" ht="12.75" customHeight="1">
      <c r="B237" s="9" t="s">
        <v>109</v>
      </c>
      <c r="E237" s="41" t="s">
        <v>95</v>
      </c>
      <c r="F237" s="41" t="s">
        <v>109</v>
      </c>
      <c r="G237" s="42">
        <v>235875.45088250999</v>
      </c>
      <c r="H237" s="42">
        <v>235321.30597245999</v>
      </c>
      <c r="I237" s="42">
        <v>328474.64495007001</v>
      </c>
      <c r="J237" s="42">
        <v>54663.542174779999</v>
      </c>
      <c r="K237" s="42">
        <v>135599.79959785999</v>
      </c>
      <c r="L237" s="42">
        <v>267173.27925487002</v>
      </c>
      <c r="M237" s="42">
        <v>244622.06210688001</v>
      </c>
      <c r="N237" s="42">
        <v>-189942.12297224</v>
      </c>
      <c r="O237" s="42">
        <v>448731.18091833999</v>
      </c>
      <c r="P237" s="42">
        <v>-66191.589902339998</v>
      </c>
      <c r="Q237" s="42">
        <v>293653.50310613099</v>
      </c>
      <c r="R237" s="42">
        <v>382380.06643695</v>
      </c>
      <c r="S237" s="24">
        <v>2370361.1225262708</v>
      </c>
      <c r="T237" s="37"/>
      <c r="U237" s="42">
        <v>175574.98204864</v>
      </c>
      <c r="V237" s="42">
        <v>177183.28569230001</v>
      </c>
      <c r="W237" s="42">
        <v>237353.02235662</v>
      </c>
      <c r="X237" s="42">
        <v>538704.32144295995</v>
      </c>
      <c r="Y237" s="42">
        <v>241272.96268415</v>
      </c>
      <c r="Z237" s="42">
        <v>561119.63977820997</v>
      </c>
      <c r="AA237" s="42">
        <v>176577.43431116</v>
      </c>
      <c r="AB237" s="42">
        <v>13823.168355559999</v>
      </c>
      <c r="AC237" s="42">
        <v>-234196.3288135</v>
      </c>
      <c r="AD237" s="42">
        <v>333053.15905061999</v>
      </c>
      <c r="AE237" s="42">
        <v>323920.86176711001</v>
      </c>
      <c r="AF237" s="42">
        <v>-374395.43083114998</v>
      </c>
      <c r="AG237" s="24">
        <v>2169991.0778426798</v>
      </c>
      <c r="AH237" s="37"/>
      <c r="AI237" s="42">
        <v>256499.46276175999</v>
      </c>
      <c r="AJ237" s="42">
        <v>213257.52231427</v>
      </c>
      <c r="AK237" s="42">
        <v>-353897.43761548999</v>
      </c>
      <c r="AL237" s="42">
        <v>139279.46409856001</v>
      </c>
      <c r="AM237" s="42">
        <v>131564.77923543</v>
      </c>
      <c r="AN237" s="42">
        <v>170506.91557732999</v>
      </c>
      <c r="AO237" s="42">
        <v>-170034.43060384999</v>
      </c>
      <c r="AP237" s="42">
        <v>-67883.157130980006</v>
      </c>
      <c r="AQ237" s="42">
        <v>137068.62022958999</v>
      </c>
      <c r="AR237" s="42">
        <v>119911.97845980999</v>
      </c>
      <c r="AS237" s="42">
        <v>279107.63959650998</v>
      </c>
      <c r="AT237" s="42">
        <v>29816.63576288</v>
      </c>
      <c r="AU237" s="24">
        <v>885197.99268582009</v>
      </c>
      <c r="AV237" s="37"/>
      <c r="AW237" s="42">
        <v>170344.50489668199</v>
      </c>
      <c r="AX237" s="42">
        <v>252109.31414895999</v>
      </c>
      <c r="AY237" s="42">
        <v>331188.84497926303</v>
      </c>
      <c r="AZ237" s="42">
        <v>122152.877951014</v>
      </c>
      <c r="BA237" s="42">
        <v>224498.530430085</v>
      </c>
      <c r="BB237" s="42">
        <v>334755.59343747998</v>
      </c>
      <c r="BC237" s="42">
        <v>107336.89236765</v>
      </c>
      <c r="BD237" s="42">
        <v>55124.180931893898</v>
      </c>
      <c r="BE237" s="42">
        <v>391629.11116280302</v>
      </c>
      <c r="BF237" s="42">
        <v>290312.18368393002</v>
      </c>
      <c r="BG237" s="42">
        <v>203350.63017220399</v>
      </c>
      <c r="BH237" s="42">
        <v>42989.395174411897</v>
      </c>
      <c r="BI237" s="24">
        <v>2525792.0593363773</v>
      </c>
      <c r="BJ237" s="43">
        <v>-8.4531442394752784E-2</v>
      </c>
      <c r="BK237" s="43">
        <v>-0.59207298051849633</v>
      </c>
      <c r="BL237" s="43">
        <v>1.8533639707798648</v>
      </c>
      <c r="BM237" s="37"/>
      <c r="BN237" s="20">
        <v>1.4748998377327589E-15</v>
      </c>
      <c r="BO237" s="24">
        <v>2525792.059336381</v>
      </c>
      <c r="BP237" s="20">
        <v>0</v>
      </c>
      <c r="BQ237" s="24">
        <v>2525792.059336381</v>
      </c>
      <c r="BR237" s="20">
        <v>0</v>
      </c>
      <c r="BS237" s="24">
        <v>2525792.059336381</v>
      </c>
      <c r="BT237" s="20">
        <v>0</v>
      </c>
      <c r="BU237" s="24">
        <v>2525792.059336381</v>
      </c>
    </row>
    <row r="238" spans="2:73" ht="13.5" customHeight="1">
      <c r="B238" s="45" t="s">
        <v>278</v>
      </c>
      <c r="E238" s="57"/>
      <c r="F238" s="57"/>
      <c r="G238" s="48">
        <v>235875.45088250999</v>
      </c>
      <c r="H238" s="48">
        <v>235321.30597245999</v>
      </c>
      <c r="I238" s="48">
        <v>328474.64495007001</v>
      </c>
      <c r="J238" s="48">
        <v>54663.542174779999</v>
      </c>
      <c r="K238" s="48">
        <v>135599.79959785999</v>
      </c>
      <c r="L238" s="48">
        <v>267173.27925487002</v>
      </c>
      <c r="M238" s="48">
        <v>244622.06210688001</v>
      </c>
      <c r="N238" s="48">
        <v>-189942.12297224</v>
      </c>
      <c r="O238" s="48">
        <v>448731.18091833999</v>
      </c>
      <c r="P238" s="48">
        <v>-66191.589902339998</v>
      </c>
      <c r="Q238" s="48">
        <v>293653.50310613099</v>
      </c>
      <c r="R238" s="48">
        <v>382380.06643695</v>
      </c>
      <c r="S238" s="48">
        <v>2370361.1225262708</v>
      </c>
      <c r="T238" s="37"/>
      <c r="U238" s="48">
        <v>175574.98204864</v>
      </c>
      <c r="V238" s="48">
        <v>177183.28569230001</v>
      </c>
      <c r="W238" s="48">
        <v>237353.02235662</v>
      </c>
      <c r="X238" s="48">
        <v>538704.32144295995</v>
      </c>
      <c r="Y238" s="48">
        <v>241272.96268415</v>
      </c>
      <c r="Z238" s="48">
        <v>561119.63977820997</v>
      </c>
      <c r="AA238" s="48">
        <v>176577.43431116</v>
      </c>
      <c r="AB238" s="48">
        <v>13823.168355559999</v>
      </c>
      <c r="AC238" s="48">
        <v>-234196.3288135</v>
      </c>
      <c r="AD238" s="48">
        <v>333053.15905061999</v>
      </c>
      <c r="AE238" s="48">
        <v>323920.86176711001</v>
      </c>
      <c r="AF238" s="48">
        <v>-374395.43083114998</v>
      </c>
      <c r="AG238" s="48">
        <v>2169991.0778426798</v>
      </c>
      <c r="AH238" s="37"/>
      <c r="AI238" s="48">
        <v>256499.46276175999</v>
      </c>
      <c r="AJ238" s="48">
        <v>213257.52231427</v>
      </c>
      <c r="AK238" s="48">
        <v>-353897.43761548999</v>
      </c>
      <c r="AL238" s="48">
        <v>139279.46409856001</v>
      </c>
      <c r="AM238" s="48">
        <v>131564.77923543</v>
      </c>
      <c r="AN238" s="48">
        <v>170506.91557732999</v>
      </c>
      <c r="AO238" s="48">
        <v>-170034.43060384999</v>
      </c>
      <c r="AP238" s="48">
        <v>-67883.157130980006</v>
      </c>
      <c r="AQ238" s="48">
        <v>137068.62022958999</v>
      </c>
      <c r="AR238" s="48">
        <v>119911.97845980999</v>
      </c>
      <c r="AS238" s="48">
        <v>279107.63959650998</v>
      </c>
      <c r="AT238" s="48">
        <v>29816.63576288</v>
      </c>
      <c r="AU238" s="48">
        <v>885197.99268582009</v>
      </c>
      <c r="AV238" s="37"/>
      <c r="AW238" s="47">
        <v>170344.50489668199</v>
      </c>
      <c r="AX238" s="48">
        <v>252109.31414895999</v>
      </c>
      <c r="AY238" s="48">
        <v>331188.84497926303</v>
      </c>
      <c r="AZ238" s="48">
        <v>122152.877951014</v>
      </c>
      <c r="BA238" s="48">
        <v>224498.530430085</v>
      </c>
      <c r="BB238" s="48">
        <v>334755.59343747998</v>
      </c>
      <c r="BC238" s="48">
        <v>107336.89236765</v>
      </c>
      <c r="BD238" s="48">
        <v>55124.180931893898</v>
      </c>
      <c r="BE238" s="48">
        <v>391629.11116280302</v>
      </c>
      <c r="BF238" s="48">
        <v>290312.18368393002</v>
      </c>
      <c r="BG238" s="48">
        <v>203350.63017220399</v>
      </c>
      <c r="BH238" s="48">
        <v>42989.395174411897</v>
      </c>
      <c r="BI238" s="48">
        <v>2525792.0593363773</v>
      </c>
      <c r="BJ238" s="43">
        <v>-8.4531442394752784E-2</v>
      </c>
      <c r="BK238" s="43">
        <v>-0.59207298051849633</v>
      </c>
      <c r="BL238" s="43">
        <v>1.8533639707798648</v>
      </c>
      <c r="BM238" s="37"/>
      <c r="BN238" s="20">
        <v>1.4748998377327589E-15</v>
      </c>
      <c r="BO238" s="48">
        <v>2525792.059336381</v>
      </c>
      <c r="BP238" s="20">
        <v>0</v>
      </c>
      <c r="BQ238" s="48">
        <v>2525792.059336381</v>
      </c>
      <c r="BR238" s="20">
        <v>0</v>
      </c>
      <c r="BS238" s="48">
        <v>2525792.059336381</v>
      </c>
      <c r="BT238" s="20">
        <v>0</v>
      </c>
      <c r="BU238" s="48">
        <v>2525792.059336381</v>
      </c>
    </row>
    <row r="239" spans="2:73" ht="13.5" customHeight="1">
      <c r="T239" s="37"/>
      <c r="AH239" s="37"/>
      <c r="AV239" s="37"/>
      <c r="AW239" s="111"/>
      <c r="BJ239" s="14"/>
      <c r="BK239" s="14"/>
      <c r="BL239" s="14"/>
      <c r="BM239" s="37"/>
    </row>
    <row r="240" spans="2:73" ht="10.5" hidden="1" customHeight="1">
      <c r="E240" s="112" t="s">
        <v>95</v>
      </c>
      <c r="F240" s="112" t="s">
        <v>279</v>
      </c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T240" s="37"/>
      <c r="U240" s="111">
        <v>14346</v>
      </c>
      <c r="V240" s="111">
        <v>12500</v>
      </c>
      <c r="W240" s="111">
        <v>12500</v>
      </c>
      <c r="X240" s="111">
        <v>125</v>
      </c>
      <c r="Y240" s="111">
        <v>69784</v>
      </c>
      <c r="Z240" s="111">
        <v>54816.66</v>
      </c>
      <c r="AA240" s="111">
        <v>23491.82</v>
      </c>
      <c r="AB240" s="111">
        <v>38538.400000000001</v>
      </c>
      <c r="AC240" s="111">
        <v>8062.4</v>
      </c>
      <c r="AD240" s="111">
        <v>104958.8</v>
      </c>
      <c r="AE240" s="111">
        <v>3969.53</v>
      </c>
      <c r="AF240" s="111">
        <v>626305.44401712005</v>
      </c>
      <c r="AH240" s="37"/>
      <c r="AI240" s="111">
        <v>492021.75193704001</v>
      </c>
      <c r="AJ240" s="111">
        <v>15461.020234719999</v>
      </c>
      <c r="AK240" s="111">
        <v>56688.746840139996</v>
      </c>
      <c r="AL240" s="111">
        <v>4203.4109080799999</v>
      </c>
      <c r="AM240" s="111">
        <v>0</v>
      </c>
      <c r="AN240" s="111">
        <v>16906.206896799999</v>
      </c>
      <c r="AO240" s="111">
        <v>4995</v>
      </c>
      <c r="AP240" s="111">
        <v>31204.381866479998</v>
      </c>
      <c r="AQ240" s="111">
        <v>76606.25</v>
      </c>
      <c r="AR240" s="111">
        <v>273.98051928000001</v>
      </c>
      <c r="AS240" s="111">
        <v>7563.39</v>
      </c>
      <c r="AT240" s="111">
        <v>28093.89</v>
      </c>
      <c r="AV240" s="37"/>
      <c r="AX240" s="111"/>
      <c r="AY240" s="111"/>
      <c r="AZ240" s="111"/>
      <c r="BA240" s="111">
        <v>75000</v>
      </c>
      <c r="BB240" s="111"/>
      <c r="BC240" s="111"/>
      <c r="BD240" s="111"/>
      <c r="BE240" s="111"/>
      <c r="BF240" s="111">
        <v>75000</v>
      </c>
      <c r="BG240" s="111"/>
      <c r="BH240" s="111"/>
      <c r="BJ240" s="14"/>
      <c r="BK240" s="14"/>
      <c r="BL240" s="14"/>
      <c r="BM240" s="37"/>
    </row>
    <row r="241" spans="1:74" ht="19.5" customHeight="1">
      <c r="A241" s="113" t="s">
        <v>280</v>
      </c>
      <c r="T241" s="37"/>
      <c r="AH241" s="37"/>
      <c r="AV241" s="37"/>
      <c r="AW241" s="42"/>
      <c r="BJ241" s="14"/>
      <c r="BK241" s="14"/>
      <c r="BL241" s="14"/>
      <c r="BM241" s="37"/>
    </row>
    <row r="242" spans="1:74" ht="12.75" customHeight="1">
      <c r="B242" s="114" t="s">
        <v>281</v>
      </c>
      <c r="G242" s="23">
        <v>126233.95000000006</v>
      </c>
      <c r="H242" s="23">
        <v>-1167.5100000000139</v>
      </c>
      <c r="I242" s="23">
        <v>7625</v>
      </c>
      <c r="J242" s="23">
        <v>-122782.97999999986</v>
      </c>
      <c r="K242" s="23">
        <v>-121775</v>
      </c>
      <c r="L242" s="23">
        <v>144287</v>
      </c>
      <c r="M242" s="23">
        <v>106561</v>
      </c>
      <c r="N242" s="23">
        <v>123120.67946900001</v>
      </c>
      <c r="O242" s="23">
        <v>173356.82699199996</v>
      </c>
      <c r="P242" s="23">
        <v>152000</v>
      </c>
      <c r="Q242" s="23">
        <v>110744</v>
      </c>
      <c r="R242" s="23">
        <v>234317</v>
      </c>
      <c r="S242" s="23">
        <v>932519.96646100015</v>
      </c>
      <c r="T242" s="37"/>
      <c r="U242" s="23">
        <v>41094</v>
      </c>
      <c r="V242" s="23">
        <v>338071.98757999972</v>
      </c>
      <c r="W242" s="23">
        <v>102416.7230140001</v>
      </c>
      <c r="X242" s="23">
        <v>160022</v>
      </c>
      <c r="Y242" s="23">
        <v>66271.88449300002</v>
      </c>
      <c r="Z242" s="23">
        <v>-127997.862519</v>
      </c>
      <c r="AA242" s="23">
        <v>-3972.0568409999532</v>
      </c>
      <c r="AB242" s="23">
        <v>-9390.3657849999763</v>
      </c>
      <c r="AC242" s="23">
        <v>192620.38390500014</v>
      </c>
      <c r="AD242" s="23">
        <v>15981.370698000308</v>
      </c>
      <c r="AE242" s="23">
        <v>-66462.56814199996</v>
      </c>
      <c r="AF242" s="23">
        <v>-66607.246183000068</v>
      </c>
      <c r="AG242" s="23">
        <v>642048.25022000028</v>
      </c>
      <c r="AH242" s="37"/>
      <c r="AI242" s="23">
        <v>-9889.5857979999219</v>
      </c>
      <c r="AJ242" s="23">
        <v>-290755</v>
      </c>
      <c r="AK242" s="23">
        <v>-28331</v>
      </c>
      <c r="AL242" s="23">
        <v>-222538.18022199997</v>
      </c>
      <c r="AM242" s="23">
        <v>-109053</v>
      </c>
      <c r="AN242" s="23">
        <v>-40976</v>
      </c>
      <c r="AO242" s="23">
        <v>152123</v>
      </c>
      <c r="AP242" s="23">
        <v>-97283</v>
      </c>
      <c r="AQ242" s="23">
        <v>-2702</v>
      </c>
      <c r="AR242" s="23">
        <v>51777</v>
      </c>
      <c r="AS242" s="23">
        <v>132055</v>
      </c>
      <c r="AT242" s="23">
        <v>121288</v>
      </c>
      <c r="AU242" s="23">
        <v>-344284.76601999986</v>
      </c>
      <c r="AV242" s="37"/>
      <c r="AW242" s="23">
        <v>0</v>
      </c>
      <c r="AX242" s="23">
        <v>0</v>
      </c>
      <c r="AY242" s="23">
        <v>0</v>
      </c>
      <c r="AZ242" s="23">
        <v>0</v>
      </c>
      <c r="BA242" s="23">
        <v>0</v>
      </c>
      <c r="BB242" s="23">
        <v>0</v>
      </c>
      <c r="BC242" s="23">
        <v>0</v>
      </c>
      <c r="BD242" s="23">
        <v>0</v>
      </c>
      <c r="BE242" s="23">
        <v>0</v>
      </c>
      <c r="BF242" s="23">
        <v>0</v>
      </c>
      <c r="BG242" s="23">
        <v>0</v>
      </c>
      <c r="BH242" s="23">
        <v>0</v>
      </c>
      <c r="BI242" s="23">
        <v>0</v>
      </c>
      <c r="BJ242" s="43">
        <v>-0.31149114945320366</v>
      </c>
      <c r="BK242" s="43">
        <v>-1.5362288050812838</v>
      </c>
      <c r="BL242" s="43">
        <v>-1</v>
      </c>
      <c r="BM242" s="37"/>
      <c r="BN242" s="115"/>
      <c r="BO242" s="24">
        <v>0</v>
      </c>
      <c r="BP242" s="115">
        <v>0</v>
      </c>
      <c r="BQ242" s="24">
        <v>0</v>
      </c>
      <c r="BR242" s="115">
        <v>0</v>
      </c>
      <c r="BS242" s="24">
        <v>0</v>
      </c>
      <c r="BT242" s="115">
        <v>0</v>
      </c>
      <c r="BU242" s="24">
        <v>0</v>
      </c>
      <c r="BV242" s="116"/>
    </row>
    <row r="243" spans="1:74" ht="13.5" customHeight="1">
      <c r="B243" s="114" t="s">
        <v>282</v>
      </c>
      <c r="G243" s="117">
        <v>0</v>
      </c>
      <c r="H243" s="117">
        <v>0</v>
      </c>
      <c r="I243" s="117">
        <v>0</v>
      </c>
      <c r="J243" s="117">
        <v>0</v>
      </c>
      <c r="K243" s="117">
        <v>0</v>
      </c>
      <c r="L243" s="117">
        <v>0</v>
      </c>
      <c r="M243" s="117">
        <v>0</v>
      </c>
      <c r="N243" s="117">
        <v>0</v>
      </c>
      <c r="O243" s="117">
        <v>0</v>
      </c>
      <c r="P243" s="117">
        <v>0</v>
      </c>
      <c r="Q243" s="117">
        <v>0</v>
      </c>
      <c r="R243" s="117">
        <v>0</v>
      </c>
      <c r="S243" s="23">
        <v>0</v>
      </c>
      <c r="T243" s="37"/>
      <c r="U243" s="117">
        <v>0</v>
      </c>
      <c r="V243" s="117">
        <v>0</v>
      </c>
      <c r="W243" s="117">
        <v>0</v>
      </c>
      <c r="X243" s="117">
        <v>0</v>
      </c>
      <c r="Y243" s="117">
        <v>0</v>
      </c>
      <c r="Z243" s="117">
        <v>0</v>
      </c>
      <c r="AA243" s="117">
        <v>0</v>
      </c>
      <c r="AB243" s="117">
        <v>0</v>
      </c>
      <c r="AC243" s="117">
        <v>0</v>
      </c>
      <c r="AD243" s="117">
        <v>0</v>
      </c>
      <c r="AE243" s="117">
        <v>0</v>
      </c>
      <c r="AF243" s="117">
        <v>0</v>
      </c>
      <c r="AG243" s="23">
        <v>0</v>
      </c>
      <c r="AH243" s="37"/>
      <c r="AI243" s="117">
        <v>0</v>
      </c>
      <c r="AJ243" s="117">
        <v>0</v>
      </c>
      <c r="AK243" s="117">
        <v>0</v>
      </c>
      <c r="AL243" s="117">
        <v>0</v>
      </c>
      <c r="AM243" s="117">
        <v>0</v>
      </c>
      <c r="AN243" s="117">
        <v>0</v>
      </c>
      <c r="AO243" s="117">
        <v>0</v>
      </c>
      <c r="AP243" s="117">
        <v>0</v>
      </c>
      <c r="AQ243" s="117">
        <v>0</v>
      </c>
      <c r="AR243" s="117">
        <v>0</v>
      </c>
      <c r="AS243" s="117">
        <v>0</v>
      </c>
      <c r="AT243" s="117">
        <v>0</v>
      </c>
      <c r="AU243" s="23">
        <v>0</v>
      </c>
      <c r="AV243" s="37"/>
      <c r="AW243" s="117">
        <v>0</v>
      </c>
      <c r="AX243" s="117">
        <v>0</v>
      </c>
      <c r="AY243" s="117">
        <v>0</v>
      </c>
      <c r="AZ243" s="117">
        <v>0</v>
      </c>
      <c r="BA243" s="117">
        <v>0</v>
      </c>
      <c r="BB243" s="117">
        <v>0</v>
      </c>
      <c r="BC243" s="117">
        <v>0</v>
      </c>
      <c r="BD243" s="117">
        <v>0</v>
      </c>
      <c r="BE243" s="117">
        <v>0</v>
      </c>
      <c r="BF243" s="117">
        <v>0</v>
      </c>
      <c r="BG243" s="117">
        <v>0</v>
      </c>
      <c r="BH243" s="117">
        <v>0</v>
      </c>
      <c r="BI243" s="23">
        <v>0</v>
      </c>
      <c r="BJ243" s="43">
        <v>0</v>
      </c>
      <c r="BK243" s="43">
        <v>0</v>
      </c>
      <c r="BL243" s="43">
        <v>0</v>
      </c>
      <c r="BM243" s="37"/>
      <c r="BN243" s="115"/>
      <c r="BO243" s="24">
        <v>0</v>
      </c>
      <c r="BP243" s="115">
        <v>0</v>
      </c>
      <c r="BQ243" s="24">
        <v>0</v>
      </c>
      <c r="BR243" s="115">
        <v>0</v>
      </c>
      <c r="BS243" s="24">
        <v>0</v>
      </c>
      <c r="BT243" s="115">
        <v>0</v>
      </c>
      <c r="BU243" s="24">
        <v>0</v>
      </c>
      <c r="BV243" s="116"/>
    </row>
    <row r="244" spans="1:74" ht="13.5" customHeight="1">
      <c r="B244" s="114" t="s">
        <v>283</v>
      </c>
      <c r="G244" s="117">
        <v>-94769.099999999991</v>
      </c>
      <c r="H244" s="117">
        <v>0</v>
      </c>
      <c r="I244" s="117">
        <v>2707</v>
      </c>
      <c r="J244" s="117">
        <v>-2706</v>
      </c>
      <c r="K244" s="117">
        <v>0</v>
      </c>
      <c r="L244" s="117">
        <v>-36424</v>
      </c>
      <c r="M244" s="117">
        <v>36237</v>
      </c>
      <c r="N244" s="117">
        <v>0</v>
      </c>
      <c r="O244" s="117">
        <v>-351383.724735</v>
      </c>
      <c r="P244" s="117">
        <v>0</v>
      </c>
      <c r="Q244" s="117">
        <v>0</v>
      </c>
      <c r="R244" s="117">
        <v>-800287</v>
      </c>
      <c r="S244" s="23">
        <v>-1246625.824735</v>
      </c>
      <c r="T244" s="37"/>
      <c r="U244" s="117">
        <v>0</v>
      </c>
      <c r="V244" s="117">
        <v>0</v>
      </c>
      <c r="W244" s="117">
        <v>-1261214.0308739999</v>
      </c>
      <c r="X244" s="117">
        <v>11021</v>
      </c>
      <c r="Y244" s="117">
        <v>0</v>
      </c>
      <c r="Z244" s="117">
        <v>-924682.86397100007</v>
      </c>
      <c r="AA244" s="117">
        <v>0</v>
      </c>
      <c r="AB244" s="117">
        <v>0</v>
      </c>
      <c r="AC244" s="117">
        <v>-560640.68325900007</v>
      </c>
      <c r="AD244" s="117">
        <v>0</v>
      </c>
      <c r="AE244" s="117">
        <v>0</v>
      </c>
      <c r="AF244" s="117">
        <v>-585358.71698799985</v>
      </c>
      <c r="AG244" s="23">
        <v>-3320875.2950919997</v>
      </c>
      <c r="AH244" s="37"/>
      <c r="AI244" s="117">
        <v>-259435.84929300018</v>
      </c>
      <c r="AJ244" s="117">
        <v>-197197</v>
      </c>
      <c r="AK244" s="117">
        <v>30419</v>
      </c>
      <c r="AL244" s="117">
        <v>173423.69873599999</v>
      </c>
      <c r="AM244" s="117">
        <v>111150</v>
      </c>
      <c r="AN244" s="117">
        <v>101528</v>
      </c>
      <c r="AO244" s="117">
        <v>64223</v>
      </c>
      <c r="AP244" s="117">
        <v>84091</v>
      </c>
      <c r="AQ244" s="117">
        <v>69502</v>
      </c>
      <c r="AR244" s="117">
        <v>-61169</v>
      </c>
      <c r="AS244" s="117">
        <v>-133404</v>
      </c>
      <c r="AT244" s="117">
        <v>26012</v>
      </c>
      <c r="AU244" s="23">
        <v>9142.84944299981</v>
      </c>
      <c r="AV244" s="37"/>
      <c r="AW244" s="117">
        <v>-22479.959138400001</v>
      </c>
      <c r="AX244" s="117">
        <v>-24092.843084399999</v>
      </c>
      <c r="AY244" s="117">
        <v>-25869.867170400001</v>
      </c>
      <c r="AZ244" s="117">
        <v>-24384.064293899999</v>
      </c>
      <c r="BA244" s="117">
        <v>-25709.7543879</v>
      </c>
      <c r="BB244" s="117">
        <v>-26975.2502919</v>
      </c>
      <c r="BC244" s="117">
        <v>-11196.7213152</v>
      </c>
      <c r="BD244" s="117">
        <v>-12266.566399200001</v>
      </c>
      <c r="BE244" s="117">
        <v>-13096.3152642</v>
      </c>
      <c r="BF244" s="117">
        <v>0</v>
      </c>
      <c r="BG244" s="117">
        <v>0</v>
      </c>
      <c r="BH244" s="117">
        <v>0</v>
      </c>
      <c r="BI244" s="23">
        <v>-186071.34134550003</v>
      </c>
      <c r="BJ244" s="43">
        <v>1.6638909841274392</v>
      </c>
      <c r="BK244" s="43">
        <v>-1.0027531444666147</v>
      </c>
      <c r="BL244" s="43">
        <v>-21.351570099184439</v>
      </c>
      <c r="BM244" s="37"/>
      <c r="BN244" s="115"/>
      <c r="BO244" s="24">
        <v>0</v>
      </c>
      <c r="BP244" s="115">
        <v>0</v>
      </c>
      <c r="BQ244" s="24">
        <v>0</v>
      </c>
      <c r="BR244" s="115">
        <v>0</v>
      </c>
      <c r="BS244" s="24">
        <v>0</v>
      </c>
      <c r="BT244" s="115">
        <v>0</v>
      </c>
      <c r="BU244" s="24">
        <v>0</v>
      </c>
      <c r="BV244" s="116"/>
    </row>
    <row r="245" spans="1:74" ht="13.5" customHeight="1">
      <c r="B245" s="114" t="s">
        <v>284</v>
      </c>
      <c r="G245" s="117">
        <v>-4500</v>
      </c>
      <c r="H245" s="117">
        <v>0</v>
      </c>
      <c r="I245" s="117">
        <v>0</v>
      </c>
      <c r="J245" s="117">
        <v>-2114</v>
      </c>
      <c r="K245" s="117">
        <v>0</v>
      </c>
      <c r="L245" s="117">
        <v>0</v>
      </c>
      <c r="M245" s="117">
        <v>0</v>
      </c>
      <c r="N245" s="117">
        <v>0</v>
      </c>
      <c r="O245" s="117">
        <v>0</v>
      </c>
      <c r="P245" s="117">
        <v>0</v>
      </c>
      <c r="Q245" s="117">
        <v>0</v>
      </c>
      <c r="R245" s="117">
        <v>0</v>
      </c>
      <c r="S245" s="23">
        <v>-6614</v>
      </c>
      <c r="T245" s="37"/>
      <c r="U245" s="117">
        <v>0</v>
      </c>
      <c r="V245" s="117">
        <v>0</v>
      </c>
      <c r="W245" s="117">
        <v>0</v>
      </c>
      <c r="X245" s="117">
        <v>0</v>
      </c>
      <c r="Y245" s="117">
        <v>0</v>
      </c>
      <c r="Z245" s="117">
        <v>0</v>
      </c>
      <c r="AA245" s="117">
        <v>0</v>
      </c>
      <c r="AB245" s="117">
        <v>0</v>
      </c>
      <c r="AC245" s="117">
        <v>0</v>
      </c>
      <c r="AD245" s="117">
        <v>0</v>
      </c>
      <c r="AE245" s="117">
        <v>0</v>
      </c>
      <c r="AF245" s="117">
        <v>0</v>
      </c>
      <c r="AG245" s="23">
        <v>0</v>
      </c>
      <c r="AH245" s="37"/>
      <c r="AI245" s="117">
        <v>0</v>
      </c>
      <c r="AJ245" s="117">
        <v>0</v>
      </c>
      <c r="AK245" s="117">
        <v>0</v>
      </c>
      <c r="AL245" s="117">
        <v>-35163</v>
      </c>
      <c r="AM245" s="117">
        <v>-28446</v>
      </c>
      <c r="AN245" s="117">
        <v>-27924</v>
      </c>
      <c r="AO245" s="117">
        <v>-27759</v>
      </c>
      <c r="AP245" s="117">
        <v>-27759</v>
      </c>
      <c r="AQ245" s="117">
        <v>0</v>
      </c>
      <c r="AR245" s="117">
        <v>0</v>
      </c>
      <c r="AS245" s="117">
        <v>0</v>
      </c>
      <c r="AT245" s="117">
        <v>-106158</v>
      </c>
      <c r="AU245" s="23">
        <v>-253209</v>
      </c>
      <c r="AV245" s="37"/>
      <c r="AW245" s="117">
        <v>-22881.086670000001</v>
      </c>
      <c r="AX245" s="117">
        <v>-22881.086670000001</v>
      </c>
      <c r="AY245" s="117">
        <v>-22881.086670000001</v>
      </c>
      <c r="AZ245" s="117">
        <v>-38593.666669999999</v>
      </c>
      <c r="BA245" s="117">
        <v>-38593.666669999999</v>
      </c>
      <c r="BB245" s="117">
        <v>-38593.666669999999</v>
      </c>
      <c r="BC245" s="117">
        <v>-38593.666669999999</v>
      </c>
      <c r="BD245" s="117">
        <v>-24269.04667</v>
      </c>
      <c r="BE245" s="117">
        <v>-24269.04667</v>
      </c>
      <c r="BF245" s="117">
        <v>-24269.04667</v>
      </c>
      <c r="BG245" s="117">
        <v>-24269.04667</v>
      </c>
      <c r="BH245" s="117">
        <v>-24269.04667</v>
      </c>
      <c r="BI245" s="23">
        <v>-344363.16004000005</v>
      </c>
      <c r="BJ245" s="43">
        <v>-1</v>
      </c>
      <c r="BK245" s="43">
        <v>0</v>
      </c>
      <c r="BL245" s="43">
        <v>0.35999573490673731</v>
      </c>
      <c r="BM245" s="37"/>
      <c r="BN245" s="118"/>
      <c r="BO245" s="119">
        <v>-363875.47</v>
      </c>
      <c r="BP245" s="118"/>
      <c r="BQ245" s="119">
        <v>-248162.97666666668</v>
      </c>
      <c r="BR245" s="118"/>
      <c r="BS245" s="119">
        <v>0</v>
      </c>
      <c r="BT245" s="118"/>
      <c r="BU245" s="119">
        <v>0</v>
      </c>
      <c r="BV245" s="116"/>
    </row>
    <row r="246" spans="1:74" ht="13.5" customHeight="1">
      <c r="B246" s="114" t="s">
        <v>285</v>
      </c>
      <c r="G246" s="117">
        <v>0</v>
      </c>
      <c r="H246" s="117">
        <v>81422</v>
      </c>
      <c r="I246" s="117">
        <v>-83782</v>
      </c>
      <c r="J246" s="117">
        <v>100000</v>
      </c>
      <c r="K246" s="117">
        <v>0</v>
      </c>
      <c r="L246" s="117">
        <v>0</v>
      </c>
      <c r="M246" s="117">
        <v>100000</v>
      </c>
      <c r="N246" s="117">
        <v>0</v>
      </c>
      <c r="O246" s="117">
        <v>0</v>
      </c>
      <c r="P246" s="117">
        <v>-200000</v>
      </c>
      <c r="Q246" s="117">
        <v>0</v>
      </c>
      <c r="R246" s="117">
        <v>0</v>
      </c>
      <c r="S246" s="23">
        <v>-2360</v>
      </c>
      <c r="T246" s="37"/>
      <c r="U246" s="117">
        <v>0</v>
      </c>
      <c r="V246" s="117">
        <v>0</v>
      </c>
      <c r="W246" s="117">
        <v>0</v>
      </c>
      <c r="X246" s="117">
        <v>0</v>
      </c>
      <c r="Y246" s="117">
        <v>0</v>
      </c>
      <c r="Z246" s="117">
        <v>0</v>
      </c>
      <c r="AA246" s="117">
        <v>0</v>
      </c>
      <c r="AB246" s="117">
        <v>0</v>
      </c>
      <c r="AC246" s="117">
        <v>0</v>
      </c>
      <c r="AD246" s="117">
        <v>0</v>
      </c>
      <c r="AE246" s="117">
        <v>0</v>
      </c>
      <c r="AF246" s="117">
        <v>0</v>
      </c>
      <c r="AG246" s="23">
        <v>0</v>
      </c>
      <c r="AH246" s="37"/>
      <c r="AI246" s="117">
        <v>0</v>
      </c>
      <c r="AJ246" s="117">
        <v>0</v>
      </c>
      <c r="AK246" s="117">
        <v>0</v>
      </c>
      <c r="AL246" s="117">
        <v>0</v>
      </c>
      <c r="AM246" s="117">
        <v>0</v>
      </c>
      <c r="AN246" s="117">
        <v>0</v>
      </c>
      <c r="AO246" s="117">
        <v>0</v>
      </c>
      <c r="AP246" s="117">
        <v>0</v>
      </c>
      <c r="AQ246" s="117">
        <v>0</v>
      </c>
      <c r="AR246" s="117">
        <v>0</v>
      </c>
      <c r="AS246" s="117">
        <v>0</v>
      </c>
      <c r="AT246" s="117">
        <v>200000</v>
      </c>
      <c r="AU246" s="23">
        <v>200000</v>
      </c>
      <c r="AV246" s="37"/>
      <c r="AW246" s="117">
        <v>0</v>
      </c>
      <c r="AX246" s="117">
        <v>0</v>
      </c>
      <c r="AY246" s="117">
        <v>0</v>
      </c>
      <c r="AZ246" s="117">
        <v>0</v>
      </c>
      <c r="BA246" s="117">
        <v>0</v>
      </c>
      <c r="BB246" s="117">
        <v>0</v>
      </c>
      <c r="BC246" s="117">
        <v>0</v>
      </c>
      <c r="BD246" s="117">
        <v>0</v>
      </c>
      <c r="BE246" s="117">
        <v>0</v>
      </c>
      <c r="BF246" s="117">
        <v>0</v>
      </c>
      <c r="BG246" s="117">
        <v>0</v>
      </c>
      <c r="BH246" s="117">
        <v>0</v>
      </c>
      <c r="BI246" s="23">
        <v>0</v>
      </c>
      <c r="BJ246" s="43">
        <v>-1</v>
      </c>
      <c r="BK246" s="43">
        <v>0</v>
      </c>
      <c r="BL246" s="43">
        <v>-1</v>
      </c>
      <c r="BM246" s="37"/>
      <c r="BN246" s="115"/>
      <c r="BO246" s="24">
        <v>0</v>
      </c>
      <c r="BP246" s="115">
        <v>0</v>
      </c>
      <c r="BQ246" s="24">
        <v>0</v>
      </c>
      <c r="BR246" s="115">
        <v>0</v>
      </c>
      <c r="BS246" s="24">
        <v>0</v>
      </c>
      <c r="BT246" s="115">
        <v>0</v>
      </c>
      <c r="BU246" s="24">
        <v>0</v>
      </c>
      <c r="BV246" s="116"/>
    </row>
    <row r="247" spans="1:74" ht="13.5" customHeight="1">
      <c r="B247" s="114" t="s">
        <v>286</v>
      </c>
      <c r="G247" s="117">
        <v>0</v>
      </c>
      <c r="H247" s="117">
        <v>0</v>
      </c>
      <c r="I247" s="117">
        <v>0</v>
      </c>
      <c r="J247" s="117">
        <v>0</v>
      </c>
      <c r="K247" s="117">
        <v>9469</v>
      </c>
      <c r="L247" s="117">
        <v>2759</v>
      </c>
      <c r="M247" s="117">
        <v>8234</v>
      </c>
      <c r="N247" s="117">
        <v>0</v>
      </c>
      <c r="O247" s="117">
        <v>0</v>
      </c>
      <c r="P247" s="117">
        <v>0</v>
      </c>
      <c r="Q247" s="117">
        <v>0</v>
      </c>
      <c r="R247" s="117">
        <v>0</v>
      </c>
      <c r="S247" s="23">
        <v>20462</v>
      </c>
      <c r="T247" s="37"/>
      <c r="U247" s="117">
        <v>0</v>
      </c>
      <c r="V247" s="117">
        <v>0</v>
      </c>
      <c r="W247" s="117">
        <v>0</v>
      </c>
      <c r="X247" s="117">
        <v>0</v>
      </c>
      <c r="Y247" s="117">
        <v>0</v>
      </c>
      <c r="Z247" s="117">
        <v>0</v>
      </c>
      <c r="AA247" s="117">
        <v>0</v>
      </c>
      <c r="AB247" s="117">
        <v>0</v>
      </c>
      <c r="AC247" s="117">
        <v>0</v>
      </c>
      <c r="AD247" s="117">
        <v>0</v>
      </c>
      <c r="AE247" s="117">
        <v>11178.98</v>
      </c>
      <c r="AF247" s="117">
        <v>61285.349050999997</v>
      </c>
      <c r="AG247" s="23">
        <v>72464.329050999993</v>
      </c>
      <c r="AH247" s="37"/>
      <c r="AI247" s="117">
        <v>0</v>
      </c>
      <c r="AJ247" s="117">
        <v>0</v>
      </c>
      <c r="AK247" s="117">
        <v>0</v>
      </c>
      <c r="AL247" s="117">
        <v>0</v>
      </c>
      <c r="AM247" s="117">
        <v>0</v>
      </c>
      <c r="AN247" s="117">
        <v>0</v>
      </c>
      <c r="AO247" s="117">
        <v>0</v>
      </c>
      <c r="AP247" s="117">
        <v>0</v>
      </c>
      <c r="AQ247" s="117">
        <v>0</v>
      </c>
      <c r="AR247" s="117">
        <v>0</v>
      </c>
      <c r="AS247" s="117">
        <v>0</v>
      </c>
      <c r="AT247" s="117">
        <v>0</v>
      </c>
      <c r="AU247" s="23">
        <v>0</v>
      </c>
      <c r="AV247" s="37"/>
      <c r="AW247" s="117">
        <v>0</v>
      </c>
      <c r="AX247" s="117">
        <v>0</v>
      </c>
      <c r="AY247" s="117">
        <v>0</v>
      </c>
      <c r="AZ247" s="117">
        <v>0</v>
      </c>
      <c r="BA247" s="117">
        <v>0</v>
      </c>
      <c r="BB247" s="117">
        <v>0</v>
      </c>
      <c r="BC247" s="117">
        <v>0</v>
      </c>
      <c r="BD247" s="117">
        <v>0</v>
      </c>
      <c r="BE247" s="117">
        <v>0</v>
      </c>
      <c r="BF247" s="117">
        <v>0</v>
      </c>
      <c r="BG247" s="117">
        <v>0</v>
      </c>
      <c r="BH247" s="117">
        <v>0</v>
      </c>
      <c r="BI247" s="23">
        <v>0</v>
      </c>
      <c r="BJ247" s="43">
        <v>2.5414098842244157</v>
      </c>
      <c r="BK247" s="43">
        <v>-1</v>
      </c>
      <c r="BL247" s="43">
        <v>0</v>
      </c>
      <c r="BM247" s="37"/>
      <c r="BN247" s="115"/>
      <c r="BO247" s="24">
        <v>0</v>
      </c>
      <c r="BP247" s="115">
        <v>0</v>
      </c>
      <c r="BQ247" s="24">
        <v>0</v>
      </c>
      <c r="BR247" s="115">
        <v>0</v>
      </c>
      <c r="BS247" s="24">
        <v>0</v>
      </c>
      <c r="BT247" s="115">
        <v>0</v>
      </c>
      <c r="BU247" s="24">
        <v>0</v>
      </c>
      <c r="BV247" s="116"/>
    </row>
    <row r="248" spans="1:74" s="127" customFormat="1" ht="13.5" customHeight="1">
      <c r="A248" s="120"/>
      <c r="B248" s="121" t="s">
        <v>111</v>
      </c>
      <c r="C248" s="120"/>
      <c r="D248" s="120"/>
      <c r="E248" s="120"/>
      <c r="F248" s="120"/>
      <c r="G248" s="122">
        <v>-26443.43</v>
      </c>
      <c r="H248" s="122">
        <v>-6535.7699999999968</v>
      </c>
      <c r="I248" s="122">
        <v>-9843</v>
      </c>
      <c r="J248" s="122">
        <v>-10656</v>
      </c>
      <c r="K248" s="122">
        <v>15897</v>
      </c>
      <c r="L248" s="122">
        <v>-7659</v>
      </c>
      <c r="M248" s="122">
        <v>-3279</v>
      </c>
      <c r="N248" s="122">
        <v>-25070</v>
      </c>
      <c r="O248" s="122">
        <v>176.24503900000241</v>
      </c>
      <c r="P248" s="122">
        <v>-49344</v>
      </c>
      <c r="Q248" s="122">
        <v>28517</v>
      </c>
      <c r="R248" s="122">
        <v>36468</v>
      </c>
      <c r="S248" s="123">
        <v>-57771.954960999996</v>
      </c>
      <c r="T248" s="37"/>
      <c r="U248" s="122">
        <v>-1901</v>
      </c>
      <c r="V248" s="122">
        <v>3511.6917229999963</v>
      </c>
      <c r="W248" s="122">
        <v>-5394.7741360000036</v>
      </c>
      <c r="X248" s="122">
        <v>-3301</v>
      </c>
      <c r="Y248" s="122">
        <v>1562.2041039999995</v>
      </c>
      <c r="Z248" s="122">
        <v>-1945.9932729999966</v>
      </c>
      <c r="AA248" s="122">
        <v>118.09036299999684</v>
      </c>
      <c r="AB248" s="122">
        <v>-5300.0759319999988</v>
      </c>
      <c r="AC248" s="122">
        <v>569.15162100000362</v>
      </c>
      <c r="AD248" s="122">
        <v>1054.33</v>
      </c>
      <c r="AE248" s="122">
        <v>1740.5242900000212</v>
      </c>
      <c r="AF248" s="122">
        <v>28584</v>
      </c>
      <c r="AG248" s="123">
        <v>19297.148760000018</v>
      </c>
      <c r="AH248" s="37"/>
      <c r="AI248" s="122">
        <v>8612.9958730000344</v>
      </c>
      <c r="AJ248" s="122">
        <v>-1804</v>
      </c>
      <c r="AK248" s="122">
        <v>1265</v>
      </c>
      <c r="AL248" s="122">
        <v>-4443</v>
      </c>
      <c r="AM248" s="122">
        <v>-5688</v>
      </c>
      <c r="AN248" s="122">
        <v>-12337</v>
      </c>
      <c r="AO248" s="122">
        <v>-8374</v>
      </c>
      <c r="AP248" s="122">
        <v>5126</v>
      </c>
      <c r="AQ248" s="122">
        <v>-4335</v>
      </c>
      <c r="AR248" s="122">
        <v>14711</v>
      </c>
      <c r="AS248" s="122">
        <v>8360</v>
      </c>
      <c r="AT248" s="122">
        <v>-15950</v>
      </c>
      <c r="AU248" s="123">
        <v>-14856.004126999964</v>
      </c>
      <c r="AV248" s="37"/>
      <c r="AW248" s="122">
        <v>-385.47279371801397</v>
      </c>
      <c r="AX248" s="122">
        <v>-385.63861538461521</v>
      </c>
      <c r="AY248" s="122">
        <v>-482.04826923076945</v>
      </c>
      <c r="AZ248" s="122">
        <v>-626.66275000000007</v>
      </c>
      <c r="BA248" s="122">
        <v>-370.237686</v>
      </c>
      <c r="BB248" s="122">
        <v>-216.42531400000001</v>
      </c>
      <c r="BC248" s="122">
        <v>82487.438304615353</v>
      </c>
      <c r="BD248" s="122">
        <v>82487.438304615353</v>
      </c>
      <c r="BE248" s="122">
        <v>103109.2979307697</v>
      </c>
      <c r="BF248" s="122">
        <v>82487.438304615353</v>
      </c>
      <c r="BG248" s="122">
        <v>82487.438304615353</v>
      </c>
      <c r="BH248" s="122">
        <v>103109.2979307697</v>
      </c>
      <c r="BI248" s="123">
        <v>533701.86365166737</v>
      </c>
      <c r="BJ248" s="43">
        <v>-1.3340227758092471</v>
      </c>
      <c r="BK248" s="43">
        <v>-1.769854879172313</v>
      </c>
      <c r="BL248" s="43">
        <v>-36.924994304605356</v>
      </c>
      <c r="BM248" s="37"/>
      <c r="BN248" s="124"/>
      <c r="BO248" s="125">
        <v>0</v>
      </c>
      <c r="BP248" s="124">
        <v>0</v>
      </c>
      <c r="BQ248" s="125">
        <v>0</v>
      </c>
      <c r="BR248" s="124">
        <v>0</v>
      </c>
      <c r="BS248" s="125">
        <v>0</v>
      </c>
      <c r="BT248" s="124">
        <v>0</v>
      </c>
      <c r="BU248" s="125">
        <v>0</v>
      </c>
      <c r="BV248" s="126"/>
    </row>
    <row r="249" spans="1:74" ht="13.5" customHeight="1">
      <c r="B249" s="114" t="s">
        <v>287</v>
      </c>
      <c r="G249" s="117">
        <v>521.42000000006374</v>
      </c>
      <c r="H249" s="117">
        <v>73718.720000000001</v>
      </c>
      <c r="I249" s="117">
        <v>-83293</v>
      </c>
      <c r="J249" s="117">
        <v>-38258.979999999865</v>
      </c>
      <c r="K249" s="117">
        <v>-96409</v>
      </c>
      <c r="L249" s="117">
        <v>102963</v>
      </c>
      <c r="M249" s="117">
        <v>247753</v>
      </c>
      <c r="N249" s="117">
        <v>98050.67946900001</v>
      </c>
      <c r="O249" s="117">
        <v>-177850.65270400004</v>
      </c>
      <c r="P249" s="117">
        <v>-97344</v>
      </c>
      <c r="Q249" s="117">
        <v>139261</v>
      </c>
      <c r="R249" s="117">
        <v>-529502</v>
      </c>
      <c r="S249" s="23">
        <v>-360389.81323499978</v>
      </c>
      <c r="T249" s="37"/>
      <c r="U249" s="117">
        <v>39193</v>
      </c>
      <c r="V249" s="117">
        <v>341583.67930299975</v>
      </c>
      <c r="W249" s="117">
        <v>-1164192.0819959999</v>
      </c>
      <c r="X249" s="117">
        <v>167742</v>
      </c>
      <c r="Y249" s="117">
        <v>67834.088597000024</v>
      </c>
      <c r="Z249" s="117">
        <v>-1054626.719763</v>
      </c>
      <c r="AA249" s="117">
        <v>-3853.9664779999566</v>
      </c>
      <c r="AB249" s="117">
        <v>-14690.441716999976</v>
      </c>
      <c r="AC249" s="117">
        <v>-367451.14773299987</v>
      </c>
      <c r="AD249" s="117">
        <v>17035.700698000306</v>
      </c>
      <c r="AE249" s="117">
        <v>-53543.063851999941</v>
      </c>
      <c r="AF249" s="117">
        <v>-562096.61411999993</v>
      </c>
      <c r="AG249" s="23">
        <v>-2587065.5670609996</v>
      </c>
      <c r="AH249" s="37"/>
      <c r="AI249" s="117">
        <v>-260712.43921800007</v>
      </c>
      <c r="AJ249" s="117">
        <v>-489756</v>
      </c>
      <c r="AK249" s="117">
        <v>3353</v>
      </c>
      <c r="AL249" s="117">
        <v>-88720.481485999975</v>
      </c>
      <c r="AM249" s="117">
        <v>-32037</v>
      </c>
      <c r="AN249" s="117">
        <v>20291</v>
      </c>
      <c r="AO249" s="117">
        <v>180213</v>
      </c>
      <c r="AP249" s="117">
        <v>-35825</v>
      </c>
      <c r="AQ249" s="117">
        <v>62465</v>
      </c>
      <c r="AR249" s="117">
        <v>5319</v>
      </c>
      <c r="AS249" s="117">
        <v>7011</v>
      </c>
      <c r="AT249" s="117">
        <v>225192</v>
      </c>
      <c r="AU249" s="23">
        <v>-403206.92070400005</v>
      </c>
      <c r="AV249" s="37"/>
      <c r="AW249" s="117">
        <v>-45746.518602118012</v>
      </c>
      <c r="AX249" s="117">
        <v>-47359.568369784618</v>
      </c>
      <c r="AY249" s="117">
        <v>-49233.002109630776</v>
      </c>
      <c r="AZ249" s="117">
        <v>-63604.393713900005</v>
      </c>
      <c r="BA249" s="117">
        <v>-64673.6587439</v>
      </c>
      <c r="BB249" s="117">
        <v>-65785.342275899995</v>
      </c>
      <c r="BC249" s="117">
        <v>32697.050319415357</v>
      </c>
      <c r="BD249" s="117">
        <v>45951.825235415352</v>
      </c>
      <c r="BE249" s="117">
        <v>65743.935996569693</v>
      </c>
      <c r="BF249" s="117">
        <v>58218.391634615356</v>
      </c>
      <c r="BG249" s="117">
        <v>58218.391634615356</v>
      </c>
      <c r="BH249" s="117">
        <v>78840.251260769699</v>
      </c>
      <c r="BI249" s="23">
        <v>3267.3622661673726</v>
      </c>
      <c r="BJ249" s="43">
        <v>6.17852023573721</v>
      </c>
      <c r="BK249" s="43">
        <v>-0.84414507083326151</v>
      </c>
      <c r="BL249" s="43">
        <v>-1.0081034379580156</v>
      </c>
      <c r="BM249" s="37"/>
      <c r="BN249" s="20">
        <v>-112.36673572068491</v>
      </c>
      <c r="BO249" s="117">
        <v>-363875.47</v>
      </c>
      <c r="BP249" s="20">
        <v>-0.31800025798203241</v>
      </c>
      <c r="BQ249" s="117">
        <v>-248162.97666666668</v>
      </c>
      <c r="BR249" s="20">
        <v>-1</v>
      </c>
      <c r="BS249" s="117">
        <v>0</v>
      </c>
      <c r="BT249" s="20">
        <v>0</v>
      </c>
      <c r="BU249" s="117">
        <v>0</v>
      </c>
      <c r="BV249" s="116"/>
    </row>
    <row r="250" spans="1:74" ht="13.5" customHeight="1">
      <c r="B250" s="114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3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3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37"/>
      <c r="AX250" s="117"/>
      <c r="AY250" s="117"/>
      <c r="AZ250" s="117"/>
      <c r="BA250" s="117"/>
      <c r="BB250" s="117"/>
      <c r="BC250" s="117"/>
      <c r="BD250" s="117"/>
      <c r="BE250" s="117"/>
      <c r="BF250" s="117"/>
      <c r="BG250" s="117"/>
      <c r="BH250" s="117"/>
      <c r="BI250" s="117"/>
      <c r="BJ250" s="14"/>
      <c r="BK250" s="14"/>
      <c r="BL250" s="14"/>
      <c r="BM250" s="37"/>
      <c r="BN250" s="17"/>
      <c r="BO250" s="117"/>
      <c r="BP250" s="17"/>
      <c r="BQ250" s="117"/>
      <c r="BR250" s="17"/>
      <c r="BS250" s="117"/>
      <c r="BT250" s="17"/>
      <c r="BU250" s="117"/>
      <c r="BV250" s="116"/>
    </row>
    <row r="251" spans="1:74" ht="13.5" customHeight="1">
      <c r="A251" s="113" t="s">
        <v>288</v>
      </c>
      <c r="B251" s="114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3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3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37"/>
      <c r="AX251" s="117"/>
      <c r="AY251" s="117"/>
      <c r="AZ251" s="117"/>
      <c r="BA251" s="117"/>
      <c r="BB251" s="117"/>
      <c r="BC251" s="117"/>
      <c r="BD251" s="117"/>
      <c r="BE251" s="117"/>
      <c r="BF251" s="117"/>
      <c r="BG251" s="117"/>
      <c r="BH251" s="117"/>
      <c r="BI251" s="117"/>
      <c r="BJ251" s="14"/>
      <c r="BK251" s="14"/>
      <c r="BL251" s="14"/>
      <c r="BM251" s="37"/>
      <c r="BN251" s="17"/>
      <c r="BO251" s="117"/>
      <c r="BP251" s="17"/>
      <c r="BQ251" s="117"/>
      <c r="BR251" s="17"/>
      <c r="BS251" s="117"/>
      <c r="BT251" s="17"/>
      <c r="BU251" s="117"/>
      <c r="BV251" s="116"/>
    </row>
    <row r="252" spans="1:74" ht="13.5" customHeight="1">
      <c r="B252" s="114" t="s">
        <v>289</v>
      </c>
      <c r="G252" s="117">
        <v>344729.13</v>
      </c>
      <c r="H252" s="117">
        <v>-253386.05000000008</v>
      </c>
      <c r="I252" s="117">
        <v>-163526</v>
      </c>
      <c r="J252" s="117">
        <v>81689.389999999912</v>
      </c>
      <c r="K252" s="117">
        <v>218965</v>
      </c>
      <c r="L252" s="117">
        <v>-232417.5400000001</v>
      </c>
      <c r="M252" s="117">
        <v>83494.450000000041</v>
      </c>
      <c r="N252" s="117">
        <v>105114.65750500058</v>
      </c>
      <c r="O252" s="117">
        <v>361522</v>
      </c>
      <c r="P252" s="117">
        <v>-129112</v>
      </c>
      <c r="Q252" s="117">
        <v>51995</v>
      </c>
      <c r="R252" s="117">
        <v>15866</v>
      </c>
      <c r="S252" s="23">
        <v>484934.03750500036</v>
      </c>
      <c r="T252" s="37"/>
      <c r="U252" s="117">
        <v>504657</v>
      </c>
      <c r="V252" s="117">
        <v>-156759.87740399994</v>
      </c>
      <c r="W252" s="117">
        <v>594307.77357399976</v>
      </c>
      <c r="X252" s="117">
        <v>-360836</v>
      </c>
      <c r="Y252" s="117">
        <v>-166736.91851800005</v>
      </c>
      <c r="Z252" s="117">
        <v>114036.61635100019</v>
      </c>
      <c r="AA252" s="117">
        <v>19384.580820999796</v>
      </c>
      <c r="AB252" s="117">
        <v>210941.86676900013</v>
      </c>
      <c r="AC252" s="117">
        <v>-203749.25321899983</v>
      </c>
      <c r="AD252" s="117">
        <v>-300311.43752500019</v>
      </c>
      <c r="AE252" s="117">
        <v>89038.979528999829</v>
      </c>
      <c r="AF252" s="117">
        <v>333028.2222190001</v>
      </c>
      <c r="AG252" s="23">
        <v>677001.5525969998</v>
      </c>
      <c r="AH252" s="37"/>
      <c r="AI252" s="117">
        <v>89704.755597999902</v>
      </c>
      <c r="AJ252" s="117">
        <v>282448</v>
      </c>
      <c r="AK252" s="117">
        <v>325082</v>
      </c>
      <c r="AL252" s="117">
        <v>114429</v>
      </c>
      <c r="AM252" s="117">
        <v>-180334</v>
      </c>
      <c r="AN252" s="117">
        <v>388260</v>
      </c>
      <c r="AO252" s="117">
        <v>-121000</v>
      </c>
      <c r="AP252" s="117">
        <v>330790</v>
      </c>
      <c r="AQ252" s="117">
        <v>12444</v>
      </c>
      <c r="AR252" s="117">
        <v>-393621.15223200026</v>
      </c>
      <c r="AS252" s="117">
        <v>-418961</v>
      </c>
      <c r="AT252" s="117">
        <v>-213511</v>
      </c>
      <c r="AU252" s="23">
        <v>215730.60336599953</v>
      </c>
      <c r="AV252" s="37"/>
      <c r="AW252" s="117"/>
      <c r="AX252" s="117"/>
      <c r="AY252" s="117"/>
      <c r="AZ252" s="117"/>
      <c r="BA252" s="117"/>
      <c r="BB252" s="117"/>
      <c r="BC252" s="117"/>
      <c r="BD252" s="117"/>
      <c r="BE252" s="117"/>
      <c r="BF252" s="117"/>
      <c r="BG252" s="117"/>
      <c r="BH252" s="117"/>
      <c r="BI252" s="23">
        <v>0</v>
      </c>
      <c r="BJ252" s="43">
        <v>0.39606936250586233</v>
      </c>
      <c r="BK252" s="43">
        <v>-0.6813440049901659</v>
      </c>
      <c r="BL252" s="43">
        <v>-1</v>
      </c>
      <c r="BM252" s="37"/>
      <c r="BN252" s="118"/>
      <c r="BO252" s="119">
        <v>0</v>
      </c>
      <c r="BP252" s="115">
        <v>0</v>
      </c>
      <c r="BQ252" s="24">
        <v>0</v>
      </c>
      <c r="BR252" s="115">
        <v>0</v>
      </c>
      <c r="BS252" s="24">
        <v>0</v>
      </c>
      <c r="BT252" s="115">
        <v>0</v>
      </c>
      <c r="BU252" s="24">
        <v>0</v>
      </c>
      <c r="BV252" s="116"/>
    </row>
    <row r="253" spans="1:74" ht="13.5" customHeight="1">
      <c r="B253" s="114" t="s">
        <v>290</v>
      </c>
      <c r="G253" s="117">
        <v>86782.2</v>
      </c>
      <c r="H253" s="117">
        <v>86916.88</v>
      </c>
      <c r="I253" s="117">
        <v>87664</v>
      </c>
      <c r="J253" s="117">
        <v>87646</v>
      </c>
      <c r="K253" s="117">
        <v>87338</v>
      </c>
      <c r="L253" s="117">
        <v>86681</v>
      </c>
      <c r="M253" s="117">
        <v>-518274</v>
      </c>
      <c r="N253" s="117">
        <v>0</v>
      </c>
      <c r="O253" s="117">
        <v>0</v>
      </c>
      <c r="P253" s="117">
        <v>0</v>
      </c>
      <c r="Q253" s="117">
        <v>0</v>
      </c>
      <c r="R253" s="117">
        <v>0</v>
      </c>
      <c r="S253" s="23">
        <v>4754.0800000000163</v>
      </c>
      <c r="T253" s="37"/>
      <c r="U253" s="117">
        <v>0</v>
      </c>
      <c r="V253" s="117">
        <v>0</v>
      </c>
      <c r="W253" s="117">
        <v>0</v>
      </c>
      <c r="X253" s="117">
        <v>0</v>
      </c>
      <c r="Y253" s="117">
        <v>0</v>
      </c>
      <c r="Z253" s="117">
        <v>0</v>
      </c>
      <c r="AA253" s="117">
        <v>0</v>
      </c>
      <c r="AB253" s="117">
        <v>0</v>
      </c>
      <c r="AC253" s="117">
        <v>0</v>
      </c>
      <c r="AD253" s="117">
        <v>0</v>
      </c>
      <c r="AE253" s="117">
        <v>0</v>
      </c>
      <c r="AF253" s="117">
        <v>0</v>
      </c>
      <c r="AG253" s="23">
        <v>0</v>
      </c>
      <c r="AH253" s="37"/>
      <c r="AI253" s="117">
        <v>0</v>
      </c>
      <c r="AJ253" s="117">
        <v>0</v>
      </c>
      <c r="AK253" s="117">
        <v>0</v>
      </c>
      <c r="AL253" s="117">
        <v>0</v>
      </c>
      <c r="AM253" s="117">
        <v>500000</v>
      </c>
      <c r="AN253" s="117">
        <v>0</v>
      </c>
      <c r="AO253" s="117">
        <v>83333</v>
      </c>
      <c r="AP253" s="117">
        <v>83333</v>
      </c>
      <c r="AQ253" s="117">
        <v>83333</v>
      </c>
      <c r="AR253" s="117">
        <v>87484</v>
      </c>
      <c r="AS253" s="117">
        <v>83333</v>
      </c>
      <c r="AT253" s="117">
        <v>88945</v>
      </c>
      <c r="AU253" s="23">
        <v>1009761</v>
      </c>
      <c r="AV253" s="37"/>
      <c r="AW253" s="117">
        <v>83333.5</v>
      </c>
      <c r="AX253" s="117">
        <v>83333.5</v>
      </c>
      <c r="AY253" s="117">
        <v>83333.5</v>
      </c>
      <c r="AZ253" s="117">
        <v>83333.5</v>
      </c>
      <c r="BA253" s="117">
        <v>83333.5</v>
      </c>
      <c r="BB253" s="117">
        <v>83333.5</v>
      </c>
      <c r="BC253" s="117">
        <v>83333.5</v>
      </c>
      <c r="BD253" s="117">
        <v>83333.5</v>
      </c>
      <c r="BE253" s="117">
        <v>83332.5</v>
      </c>
      <c r="BF253" s="117">
        <v>83333.5</v>
      </c>
      <c r="BG253" s="117">
        <v>83333.5</v>
      </c>
      <c r="BH253" s="117">
        <v>83332.5</v>
      </c>
      <c r="BI253" s="23">
        <v>1000000</v>
      </c>
      <c r="BJ253" s="43">
        <v>-1</v>
      </c>
      <c r="BK253" s="43">
        <v>0</v>
      </c>
      <c r="BL253" s="43">
        <v>-9.6666438889994755E-3</v>
      </c>
      <c r="BM253" s="37"/>
      <c r="BN253" s="118"/>
      <c r="BO253" s="119">
        <v>1000000</v>
      </c>
      <c r="BP253" s="115">
        <v>0</v>
      </c>
      <c r="BQ253" s="24">
        <v>1000000</v>
      </c>
      <c r="BR253" s="115">
        <v>0</v>
      </c>
      <c r="BS253" s="24">
        <v>1000000</v>
      </c>
      <c r="BT253" s="115">
        <v>0</v>
      </c>
      <c r="BU253" s="24">
        <v>1000000</v>
      </c>
      <c r="BV253" s="116"/>
    </row>
    <row r="254" spans="1:74" ht="13.5" customHeight="1">
      <c r="B254" s="114" t="s">
        <v>102</v>
      </c>
      <c r="G254" s="117">
        <v>58209.429999999993</v>
      </c>
      <c r="H254" s="117">
        <v>58278.000000000007</v>
      </c>
      <c r="I254" s="117">
        <v>58563</v>
      </c>
      <c r="J254" s="117">
        <v>58590</v>
      </c>
      <c r="K254" s="117">
        <v>58503</v>
      </c>
      <c r="L254" s="117">
        <v>58284</v>
      </c>
      <c r="M254" s="117">
        <v>58217</v>
      </c>
      <c r="N254" s="117">
        <v>57829</v>
      </c>
      <c r="O254" s="117">
        <v>57063</v>
      </c>
      <c r="P254" s="117">
        <v>56673</v>
      </c>
      <c r="Q254" s="117">
        <v>56290</v>
      </c>
      <c r="R254" s="117">
        <v>56008</v>
      </c>
      <c r="S254" s="23">
        <v>692507.42999999993</v>
      </c>
      <c r="T254" s="37"/>
      <c r="U254" s="117">
        <v>52756.289488000002</v>
      </c>
      <c r="V254" s="117">
        <v>52413.063354999998</v>
      </c>
      <c r="W254" s="117">
        <v>51635.531176000011</v>
      </c>
      <c r="X254" s="117">
        <v>51587</v>
      </c>
      <c r="Y254" s="117">
        <v>52194.111599000003</v>
      </c>
      <c r="Z254" s="117">
        <v>52263.670347999992</v>
      </c>
      <c r="AA254" s="117">
        <v>51985.616456000003</v>
      </c>
      <c r="AB254" s="117">
        <v>52178.279226999992</v>
      </c>
      <c r="AC254" s="117">
        <v>52249.867452999999</v>
      </c>
      <c r="AD254" s="117">
        <v>44641.441728999991</v>
      </c>
      <c r="AE254" s="117">
        <v>42779.179897999988</v>
      </c>
      <c r="AF254" s="117">
        <v>40208.230647000004</v>
      </c>
      <c r="AG254" s="23">
        <v>596892.28137600003</v>
      </c>
      <c r="AH254" s="37"/>
      <c r="AI254" s="117">
        <v>81437.690826999984</v>
      </c>
      <c r="AJ254" s="117">
        <v>82125</v>
      </c>
      <c r="AK254" s="117">
        <v>82108</v>
      </c>
      <c r="AL254" s="117">
        <v>82825</v>
      </c>
      <c r="AM254" s="117">
        <v>82891</v>
      </c>
      <c r="AN254" s="117">
        <v>82498</v>
      </c>
      <c r="AO254" s="117">
        <v>81695</v>
      </c>
      <c r="AP254" s="117">
        <v>82144</v>
      </c>
      <c r="AQ254" s="117">
        <v>82137</v>
      </c>
      <c r="AR254" s="117">
        <v>81486</v>
      </c>
      <c r="AS254" s="117">
        <v>44229</v>
      </c>
      <c r="AT254" s="117">
        <v>76681</v>
      </c>
      <c r="AU254" s="23">
        <v>942256.69082699995</v>
      </c>
      <c r="AV254" s="37"/>
      <c r="AW254" s="117">
        <v>78265.936666666705</v>
      </c>
      <c r="AX254" s="117">
        <v>78265.936666666705</v>
      </c>
      <c r="AY254" s="117">
        <v>78265.936666666705</v>
      </c>
      <c r="AZ254" s="117">
        <v>78265.936666666705</v>
      </c>
      <c r="BA254" s="117">
        <v>78265.936666666705</v>
      </c>
      <c r="BB254" s="117">
        <v>78265.936666666705</v>
      </c>
      <c r="BC254" s="117">
        <v>78264.789999999994</v>
      </c>
      <c r="BD254" s="117">
        <v>78265.936666666705</v>
      </c>
      <c r="BE254" s="117">
        <v>78265.936666666705</v>
      </c>
      <c r="BF254" s="117">
        <v>78265.936666666705</v>
      </c>
      <c r="BG254" s="117">
        <v>78265.936666666705</v>
      </c>
      <c r="BH254" s="117">
        <v>78265.936666666705</v>
      </c>
      <c r="BI254" s="23">
        <v>939190.09333333396</v>
      </c>
      <c r="BJ254" s="43">
        <v>-0.13807093538909743</v>
      </c>
      <c r="BK254" s="43">
        <v>0.57860424774607655</v>
      </c>
      <c r="BL254" s="43">
        <v>-3.2545245085757891E-3</v>
      </c>
      <c r="BM254" s="37"/>
      <c r="BN254" s="118"/>
      <c r="BO254" s="119">
        <v>939190.09333333396</v>
      </c>
      <c r="BP254" s="115">
        <v>0</v>
      </c>
      <c r="BQ254" s="24">
        <v>939190.09333333396</v>
      </c>
      <c r="BR254" s="115">
        <v>0</v>
      </c>
      <c r="BS254" s="24">
        <v>939190.09333333396</v>
      </c>
      <c r="BT254" s="115">
        <v>0</v>
      </c>
      <c r="BU254" s="24">
        <v>939190.09333333396</v>
      </c>
      <c r="BV254" s="116"/>
    </row>
    <row r="255" spans="1:74" ht="13.5" customHeight="1">
      <c r="B255" s="114" t="s">
        <v>291</v>
      </c>
      <c r="G255" s="117">
        <v>1402</v>
      </c>
      <c r="H255" s="117">
        <v>0</v>
      </c>
      <c r="I255" s="117">
        <v>71712</v>
      </c>
      <c r="J255" s="117">
        <v>40601</v>
      </c>
      <c r="K255" s="117">
        <v>16776</v>
      </c>
      <c r="L255" s="117">
        <v>5979</v>
      </c>
      <c r="M255" s="117">
        <v>47685</v>
      </c>
      <c r="N255" s="117">
        <v>1780</v>
      </c>
      <c r="O255" s="117">
        <v>12923</v>
      </c>
      <c r="P255" s="117">
        <v>0</v>
      </c>
      <c r="Q255" s="117">
        <v>2014</v>
      </c>
      <c r="R255" s="117">
        <v>14017</v>
      </c>
      <c r="S255" s="23">
        <v>214889</v>
      </c>
      <c r="T255" s="37"/>
      <c r="U255" s="117">
        <v>16508</v>
      </c>
      <c r="V255" s="117">
        <v>-7629.16</v>
      </c>
      <c r="W255" s="117">
        <v>-10507.25</v>
      </c>
      <c r="X255" s="117">
        <v>25151</v>
      </c>
      <c r="Y255" s="117">
        <v>17314.560000000001</v>
      </c>
      <c r="Z255" s="117">
        <v>0</v>
      </c>
      <c r="AA255" s="117">
        <v>3559.4</v>
      </c>
      <c r="AB255" s="117">
        <v>-274.40000000000146</v>
      </c>
      <c r="AC255" s="117">
        <v>34213.306096</v>
      </c>
      <c r="AD255" s="117">
        <v>0</v>
      </c>
      <c r="AE255" s="117">
        <v>0</v>
      </c>
      <c r="AF255" s="117">
        <v>0</v>
      </c>
      <c r="AG255" s="23">
        <v>78335.456096000009</v>
      </c>
      <c r="AH255" s="37"/>
      <c r="AI255" s="117">
        <v>0</v>
      </c>
      <c r="AJ255" s="117">
        <v>0</v>
      </c>
      <c r="AK255" s="117">
        <v>0</v>
      </c>
      <c r="AL255" s="117">
        <v>0</v>
      </c>
      <c r="AM255" s="117">
        <v>0</v>
      </c>
      <c r="AN255" s="117">
        <v>0</v>
      </c>
      <c r="AO255" s="117">
        <v>41500</v>
      </c>
      <c r="AP255" s="117">
        <v>24394</v>
      </c>
      <c r="AQ255" s="117">
        <v>5258</v>
      </c>
      <c r="AR255" s="117">
        <v>800</v>
      </c>
      <c r="AS255" s="117">
        <v>0</v>
      </c>
      <c r="AT255" s="117">
        <v>36975</v>
      </c>
      <c r="AU255" s="23">
        <v>108927</v>
      </c>
      <c r="AV255" s="37"/>
      <c r="AW255" s="117">
        <v>0</v>
      </c>
      <c r="AX255" s="117">
        <v>0</v>
      </c>
      <c r="AY255" s="117">
        <v>0</v>
      </c>
      <c r="AZ255" s="117">
        <v>0</v>
      </c>
      <c r="BA255" s="117">
        <v>0</v>
      </c>
      <c r="BB255" s="117">
        <v>0</v>
      </c>
      <c r="BC255" s="117">
        <v>25000</v>
      </c>
      <c r="BD255" s="117">
        <v>0</v>
      </c>
      <c r="BE255" s="117">
        <v>0</v>
      </c>
      <c r="BF255" s="117">
        <v>0</v>
      </c>
      <c r="BG255" s="117">
        <v>16650</v>
      </c>
      <c r="BH255" s="117">
        <v>60000</v>
      </c>
      <c r="BI255" s="23">
        <v>101650</v>
      </c>
      <c r="BJ255" s="43">
        <v>-0.63546083747423088</v>
      </c>
      <c r="BK255" s="43">
        <v>0.39051976497730595</v>
      </c>
      <c r="BL255" s="43">
        <v>-6.6806209663352517E-2</v>
      </c>
      <c r="BM255" s="37"/>
      <c r="BN255" s="118"/>
      <c r="BO255" s="119">
        <v>101650</v>
      </c>
      <c r="BP255" s="115">
        <v>0</v>
      </c>
      <c r="BQ255" s="24">
        <v>101650</v>
      </c>
      <c r="BR255" s="115">
        <v>0</v>
      </c>
      <c r="BS255" s="24">
        <v>101650</v>
      </c>
      <c r="BT255" s="115">
        <v>0</v>
      </c>
      <c r="BU255" s="24">
        <v>101650</v>
      </c>
      <c r="BV255" s="116"/>
    </row>
    <row r="256" spans="1:74" ht="13.5" customHeight="1">
      <c r="B256" s="114" t="s">
        <v>292</v>
      </c>
      <c r="G256" s="117">
        <v>0</v>
      </c>
      <c r="H256" s="117">
        <v>0</v>
      </c>
      <c r="I256" s="117">
        <v>0</v>
      </c>
      <c r="J256" s="117">
        <v>0</v>
      </c>
      <c r="K256" s="117">
        <v>0</v>
      </c>
      <c r="L256" s="117">
        <v>0</v>
      </c>
      <c r="M256" s="117">
        <v>0</v>
      </c>
      <c r="N256" s="117">
        <v>0</v>
      </c>
      <c r="O256" s="117">
        <v>0</v>
      </c>
      <c r="P256" s="117">
        <v>0</v>
      </c>
      <c r="Q256" s="117">
        <v>0</v>
      </c>
      <c r="R256" s="117">
        <v>0</v>
      </c>
      <c r="S256" s="23">
        <v>0</v>
      </c>
      <c r="T256" s="37"/>
      <c r="U256" s="117">
        <v>0</v>
      </c>
      <c r="V256" s="117">
        <v>0</v>
      </c>
      <c r="W256" s="117">
        <v>0</v>
      </c>
      <c r="X256" s="117">
        <v>0</v>
      </c>
      <c r="Y256" s="117">
        <v>0</v>
      </c>
      <c r="Z256" s="117">
        <v>0</v>
      </c>
      <c r="AA256" s="117">
        <v>0</v>
      </c>
      <c r="AB256" s="117">
        <v>0</v>
      </c>
      <c r="AC256" s="117">
        <v>0</v>
      </c>
      <c r="AD256" s="117">
        <v>0</v>
      </c>
      <c r="AE256" s="117">
        <v>0</v>
      </c>
      <c r="AF256" s="117">
        <v>0</v>
      </c>
      <c r="AG256" s="23">
        <v>0</v>
      </c>
      <c r="AH256" s="37"/>
      <c r="AI256" s="117">
        <v>0</v>
      </c>
      <c r="AJ256" s="117">
        <v>0</v>
      </c>
      <c r="AK256" s="117">
        <v>0</v>
      </c>
      <c r="AL256" s="117">
        <v>0</v>
      </c>
      <c r="AM256" s="117">
        <v>0</v>
      </c>
      <c r="AN256" s="117">
        <v>0</v>
      </c>
      <c r="AO256" s="117">
        <v>0</v>
      </c>
      <c r="AP256" s="117">
        <v>0</v>
      </c>
      <c r="AQ256" s="117">
        <v>0</v>
      </c>
      <c r="AR256" s="117">
        <v>0</v>
      </c>
      <c r="AS256" s="117">
        <v>0</v>
      </c>
      <c r="AT256" s="117">
        <v>0</v>
      </c>
      <c r="AU256" s="23">
        <v>0</v>
      </c>
      <c r="AV256" s="37"/>
      <c r="AW256" s="117">
        <v>0</v>
      </c>
      <c r="AX256" s="117">
        <v>0</v>
      </c>
      <c r="AY256" s="117">
        <v>0</v>
      </c>
      <c r="AZ256" s="117">
        <v>0</v>
      </c>
      <c r="BA256" s="117">
        <v>0</v>
      </c>
      <c r="BB256" s="117">
        <v>0</v>
      </c>
      <c r="BC256" s="117">
        <v>0</v>
      </c>
      <c r="BD256" s="117">
        <v>0</v>
      </c>
      <c r="BE256" s="117">
        <v>0</v>
      </c>
      <c r="BF256" s="117">
        <v>0</v>
      </c>
      <c r="BG256" s="117">
        <v>0</v>
      </c>
      <c r="BH256" s="117">
        <v>0</v>
      </c>
      <c r="BI256" s="23">
        <v>0</v>
      </c>
      <c r="BJ256" s="43">
        <v>0</v>
      </c>
      <c r="BK256" s="43">
        <v>0</v>
      </c>
      <c r="BL256" s="43">
        <v>0</v>
      </c>
      <c r="BM256" s="37"/>
      <c r="BN256" s="118"/>
      <c r="BO256" s="119">
        <v>0</v>
      </c>
      <c r="BP256" s="115">
        <v>0</v>
      </c>
      <c r="BQ256" s="24">
        <v>0</v>
      </c>
      <c r="BR256" s="115">
        <v>0</v>
      </c>
      <c r="BS256" s="24">
        <v>0</v>
      </c>
      <c r="BT256" s="115">
        <v>0</v>
      </c>
      <c r="BU256" s="24">
        <v>0</v>
      </c>
      <c r="BV256" s="116"/>
    </row>
    <row r="257" spans="1:74" ht="13.5" customHeight="1">
      <c r="B257" s="114" t="s">
        <v>293</v>
      </c>
      <c r="G257" s="117">
        <v>0</v>
      </c>
      <c r="H257" s="117">
        <v>0</v>
      </c>
      <c r="I257" s="117">
        <v>0</v>
      </c>
      <c r="J257" s="117">
        <v>0</v>
      </c>
      <c r="K257" s="117">
        <v>0</v>
      </c>
      <c r="L257" s="117">
        <v>0</v>
      </c>
      <c r="M257" s="117">
        <v>0</v>
      </c>
      <c r="N257" s="117">
        <v>0</v>
      </c>
      <c r="O257" s="117">
        <v>0</v>
      </c>
      <c r="P257" s="117">
        <v>0</v>
      </c>
      <c r="Q257" s="117">
        <v>0</v>
      </c>
      <c r="R257" s="117">
        <v>0</v>
      </c>
      <c r="S257" s="23">
        <v>0</v>
      </c>
      <c r="T257" s="37"/>
      <c r="U257" s="117">
        <v>0</v>
      </c>
      <c r="V257" s="117">
        <v>0</v>
      </c>
      <c r="W257" s="117">
        <v>0</v>
      </c>
      <c r="X257" s="117">
        <v>0</v>
      </c>
      <c r="Y257" s="117">
        <v>0</v>
      </c>
      <c r="Z257" s="117">
        <v>0</v>
      </c>
      <c r="AA257" s="117">
        <v>0</v>
      </c>
      <c r="AB257" s="117">
        <v>0</v>
      </c>
      <c r="AC257" s="117">
        <v>0</v>
      </c>
      <c r="AD257" s="117">
        <v>0</v>
      </c>
      <c r="AE257" s="117">
        <v>0</v>
      </c>
      <c r="AF257" s="117">
        <v>0</v>
      </c>
      <c r="AG257" s="23">
        <v>0</v>
      </c>
      <c r="AH257" s="37"/>
      <c r="AI257" s="117">
        <v>0</v>
      </c>
      <c r="AJ257" s="117">
        <v>0</v>
      </c>
      <c r="AK257" s="117">
        <v>0</v>
      </c>
      <c r="AL257" s="117">
        <v>0</v>
      </c>
      <c r="AM257" s="117">
        <v>0</v>
      </c>
      <c r="AN257" s="117">
        <v>0</v>
      </c>
      <c r="AO257" s="117">
        <v>0</v>
      </c>
      <c r="AP257" s="117">
        <v>0</v>
      </c>
      <c r="AQ257" s="117">
        <v>0</v>
      </c>
      <c r="AR257" s="117">
        <v>0</v>
      </c>
      <c r="AS257" s="117">
        <v>0</v>
      </c>
      <c r="AT257" s="117">
        <v>0</v>
      </c>
      <c r="AU257" s="23">
        <v>0</v>
      </c>
      <c r="AV257" s="37"/>
      <c r="AW257" s="117">
        <v>0</v>
      </c>
      <c r="AX257" s="117">
        <v>0</v>
      </c>
      <c r="AY257" s="117">
        <v>0</v>
      </c>
      <c r="AZ257" s="117">
        <v>0</v>
      </c>
      <c r="BA257" s="117">
        <v>0</v>
      </c>
      <c r="BB257" s="117">
        <v>0</v>
      </c>
      <c r="BC257" s="117">
        <v>0</v>
      </c>
      <c r="BD257" s="117">
        <v>0</v>
      </c>
      <c r="BE257" s="117">
        <v>0</v>
      </c>
      <c r="BF257" s="117">
        <v>0</v>
      </c>
      <c r="BG257" s="117">
        <v>0</v>
      </c>
      <c r="BH257" s="117">
        <v>0</v>
      </c>
      <c r="BI257" s="23">
        <v>0</v>
      </c>
      <c r="BJ257" s="43">
        <v>0</v>
      </c>
      <c r="BK257" s="43">
        <v>0</v>
      </c>
      <c r="BL257" s="43">
        <v>0</v>
      </c>
      <c r="BM257" s="37"/>
      <c r="BN257" s="118"/>
      <c r="BO257" s="119">
        <v>0</v>
      </c>
      <c r="BP257" s="115">
        <v>0</v>
      </c>
      <c r="BQ257" s="24">
        <v>0</v>
      </c>
      <c r="BR257" s="115">
        <v>0</v>
      </c>
      <c r="BS257" s="24">
        <v>0</v>
      </c>
      <c r="BT257" s="115">
        <v>0</v>
      </c>
      <c r="BU257" s="24">
        <v>0</v>
      </c>
      <c r="BV257" s="116"/>
    </row>
    <row r="258" spans="1:74" ht="13.5" customHeight="1">
      <c r="B258" s="114" t="s">
        <v>294</v>
      </c>
      <c r="G258" s="117">
        <v>8710</v>
      </c>
      <c r="H258" s="117">
        <v>7274</v>
      </c>
      <c r="I258" s="117">
        <v>3484</v>
      </c>
      <c r="J258" s="117">
        <v>3891</v>
      </c>
      <c r="K258" s="117">
        <v>1912</v>
      </c>
      <c r="L258" s="117">
        <v>12465</v>
      </c>
      <c r="M258" s="117">
        <v>0</v>
      </c>
      <c r="N258" s="117">
        <v>55</v>
      </c>
      <c r="O258" s="117">
        <v>22461</v>
      </c>
      <c r="P258" s="117">
        <v>42666</v>
      </c>
      <c r="Q258" s="117">
        <v>4825</v>
      </c>
      <c r="R258" s="117">
        <v>10602</v>
      </c>
      <c r="S258" s="23">
        <v>118345</v>
      </c>
      <c r="T258" s="37"/>
      <c r="U258" s="117">
        <v>150</v>
      </c>
      <c r="V258" s="117">
        <v>0</v>
      </c>
      <c r="W258" s="117">
        <v>150</v>
      </c>
      <c r="X258" s="117">
        <v>740</v>
      </c>
      <c r="Y258" s="117">
        <v>29836.51</v>
      </c>
      <c r="Z258" s="117">
        <v>36435.46</v>
      </c>
      <c r="AA258" s="117">
        <v>26633.18</v>
      </c>
      <c r="AB258" s="117">
        <v>17823.72</v>
      </c>
      <c r="AC258" s="117">
        <v>9130</v>
      </c>
      <c r="AD258" s="117">
        <v>99622.91</v>
      </c>
      <c r="AE258" s="117">
        <v>13239.269999999999</v>
      </c>
      <c r="AF258" s="117">
        <v>26457.119999999999</v>
      </c>
      <c r="AG258" s="23">
        <v>260218.16999999998</v>
      </c>
      <c r="AH258" s="37"/>
      <c r="AI258" s="117">
        <v>1927.1399999999994</v>
      </c>
      <c r="AJ258" s="117">
        <v>15413</v>
      </c>
      <c r="AK258" s="117">
        <v>24886</v>
      </c>
      <c r="AL258" s="117">
        <v>25791</v>
      </c>
      <c r="AM258" s="117">
        <v>56739</v>
      </c>
      <c r="AN258" s="117">
        <v>15705</v>
      </c>
      <c r="AO258" s="117">
        <v>35972</v>
      </c>
      <c r="AP258" s="117">
        <v>46472</v>
      </c>
      <c r="AQ258" s="117">
        <v>20400</v>
      </c>
      <c r="AR258" s="117">
        <v>30592</v>
      </c>
      <c r="AS258" s="117">
        <v>11185</v>
      </c>
      <c r="AT258" s="117">
        <v>27016</v>
      </c>
      <c r="AU258" s="23">
        <v>312098.14</v>
      </c>
      <c r="AV258" s="37"/>
      <c r="AW258" s="117">
        <v>39999.833333333336</v>
      </c>
      <c r="AX258" s="117">
        <v>39999.833333333336</v>
      </c>
      <c r="AY258" s="117">
        <v>40000.333333333336</v>
      </c>
      <c r="AZ258" s="117">
        <v>39999.833333333336</v>
      </c>
      <c r="BA258" s="117">
        <v>39999.833333333336</v>
      </c>
      <c r="BB258" s="117">
        <v>40000.333333333336</v>
      </c>
      <c r="BC258" s="117">
        <v>39999.833333333336</v>
      </c>
      <c r="BD258" s="117">
        <v>39999.833333333336</v>
      </c>
      <c r="BE258" s="117">
        <v>40000.333333333336</v>
      </c>
      <c r="BF258" s="117">
        <v>39999.833333333336</v>
      </c>
      <c r="BG258" s="117">
        <v>39999.833333333336</v>
      </c>
      <c r="BH258" s="117">
        <v>39999.833333333336</v>
      </c>
      <c r="BI258" s="23">
        <v>479999.49999999994</v>
      </c>
      <c r="BJ258" s="43">
        <v>1.198810004647429</v>
      </c>
      <c r="BK258" s="43">
        <v>0.19937105083784132</v>
      </c>
      <c r="BL258" s="43">
        <v>0.53797616352343502</v>
      </c>
      <c r="BM258" s="37"/>
      <c r="BN258" s="118"/>
      <c r="BO258" s="119">
        <v>479999.49999999994</v>
      </c>
      <c r="BP258" s="115">
        <v>0</v>
      </c>
      <c r="BQ258" s="24">
        <v>479999.49999999994</v>
      </c>
      <c r="BR258" s="115">
        <v>0</v>
      </c>
      <c r="BS258" s="24">
        <v>479999.49999999994</v>
      </c>
      <c r="BT258" s="115">
        <v>0</v>
      </c>
      <c r="BU258" s="24">
        <v>479999.49999999994</v>
      </c>
      <c r="BV258" s="116"/>
    </row>
    <row r="259" spans="1:74" ht="13.5" customHeight="1">
      <c r="B259" s="114" t="s">
        <v>295</v>
      </c>
      <c r="G259" s="117">
        <v>0</v>
      </c>
      <c r="H259" s="117">
        <v>0</v>
      </c>
      <c r="I259" s="117">
        <v>0</v>
      </c>
      <c r="J259" s="117">
        <v>0</v>
      </c>
      <c r="K259" s="117">
        <v>0</v>
      </c>
      <c r="L259" s="117">
        <v>0</v>
      </c>
      <c r="M259" s="117">
        <v>0</v>
      </c>
      <c r="N259" s="117">
        <v>0</v>
      </c>
      <c r="O259" s="117">
        <v>0</v>
      </c>
      <c r="P259" s="117">
        <v>0</v>
      </c>
      <c r="Q259" s="117">
        <v>0</v>
      </c>
      <c r="R259" s="117">
        <v>0</v>
      </c>
      <c r="S259" s="23">
        <v>0</v>
      </c>
      <c r="T259" s="37"/>
      <c r="U259" s="117">
        <v>0</v>
      </c>
      <c r="V259" s="117">
        <v>0</v>
      </c>
      <c r="W259" s="117">
        <v>0</v>
      </c>
      <c r="X259" s="117">
        <v>0</v>
      </c>
      <c r="Y259" s="117">
        <v>0</v>
      </c>
      <c r="Z259" s="117">
        <v>0</v>
      </c>
      <c r="AA259" s="117">
        <v>0</v>
      </c>
      <c r="AB259" s="117">
        <v>0</v>
      </c>
      <c r="AC259" s="117">
        <v>0</v>
      </c>
      <c r="AD259" s="117">
        <v>0</v>
      </c>
      <c r="AE259" s="117">
        <v>0</v>
      </c>
      <c r="AF259" s="117">
        <v>0</v>
      </c>
      <c r="AG259" s="23">
        <v>0</v>
      </c>
      <c r="AH259" s="37"/>
      <c r="AI259" s="117">
        <v>0</v>
      </c>
      <c r="AJ259" s="117">
        <v>0</v>
      </c>
      <c r="AK259" s="117">
        <v>0</v>
      </c>
      <c r="AL259" s="117">
        <v>0</v>
      </c>
      <c r="AM259" s="117">
        <v>0</v>
      </c>
      <c r="AN259" s="117">
        <v>0</v>
      </c>
      <c r="AO259" s="117">
        <v>0</v>
      </c>
      <c r="AP259" s="117">
        <v>0</v>
      </c>
      <c r="AQ259" s="117">
        <v>0</v>
      </c>
      <c r="AR259" s="117">
        <v>0</v>
      </c>
      <c r="AS259" s="117">
        <v>0</v>
      </c>
      <c r="AT259" s="117">
        <v>0</v>
      </c>
      <c r="AU259" s="23">
        <v>0</v>
      </c>
      <c r="AV259" s="37"/>
      <c r="AW259" s="117">
        <v>0</v>
      </c>
      <c r="AX259" s="117">
        <v>0</v>
      </c>
      <c r="AY259" s="117">
        <v>0</v>
      </c>
      <c r="AZ259" s="117">
        <v>0</v>
      </c>
      <c r="BA259" s="117">
        <v>0</v>
      </c>
      <c r="BB259" s="117">
        <v>0</v>
      </c>
      <c r="BC259" s="117">
        <v>0</v>
      </c>
      <c r="BD259" s="117">
        <v>0</v>
      </c>
      <c r="BE259" s="117">
        <v>0</v>
      </c>
      <c r="BF259" s="117">
        <v>0</v>
      </c>
      <c r="BG259" s="117">
        <v>0</v>
      </c>
      <c r="BH259" s="117">
        <v>0</v>
      </c>
      <c r="BI259" s="23">
        <v>0</v>
      </c>
      <c r="BJ259" s="43">
        <v>0</v>
      </c>
      <c r="BK259" s="43">
        <v>0</v>
      </c>
      <c r="BL259" s="43">
        <v>0</v>
      </c>
      <c r="BM259" s="37"/>
      <c r="BN259" s="118"/>
      <c r="BO259" s="119">
        <v>0</v>
      </c>
      <c r="BP259" s="115">
        <v>0</v>
      </c>
      <c r="BQ259" s="24">
        <v>0</v>
      </c>
      <c r="BR259" s="115">
        <v>0</v>
      </c>
      <c r="BS259" s="24">
        <v>0</v>
      </c>
      <c r="BT259" s="115">
        <v>0</v>
      </c>
      <c r="BU259" s="24">
        <v>0</v>
      </c>
      <c r="BV259" s="116"/>
    </row>
    <row r="260" spans="1:74" ht="13.5" customHeight="1">
      <c r="B260" s="128" t="s">
        <v>296</v>
      </c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>
        <v>-558200</v>
      </c>
      <c r="R260" s="117"/>
      <c r="S260" s="23">
        <v>-558200</v>
      </c>
      <c r="T260" s="37"/>
      <c r="U260" s="117">
        <v>0</v>
      </c>
      <c r="V260" s="117">
        <v>0</v>
      </c>
      <c r="W260" s="117">
        <v>0</v>
      </c>
      <c r="X260" s="117">
        <v>0</v>
      </c>
      <c r="Y260" s="117">
        <v>0</v>
      </c>
      <c r="Z260" s="117">
        <v>0</v>
      </c>
      <c r="AA260" s="117">
        <v>0</v>
      </c>
      <c r="AB260" s="117">
        <v>0</v>
      </c>
      <c r="AC260" s="117">
        <v>0</v>
      </c>
      <c r="AD260" s="117">
        <v>0</v>
      </c>
      <c r="AE260" s="117">
        <v>0</v>
      </c>
      <c r="AF260" s="117">
        <v>0</v>
      </c>
      <c r="AG260" s="23">
        <v>0</v>
      </c>
      <c r="AH260" s="37"/>
      <c r="AI260" s="117">
        <v>0</v>
      </c>
      <c r="AJ260" s="117">
        <v>0</v>
      </c>
      <c r="AK260" s="117">
        <v>0</v>
      </c>
      <c r="AL260" s="117">
        <v>0</v>
      </c>
      <c r="AM260" s="117">
        <v>0</v>
      </c>
      <c r="AN260" s="117">
        <v>0</v>
      </c>
      <c r="AO260" s="117">
        <v>0</v>
      </c>
      <c r="AP260" s="117">
        <v>0</v>
      </c>
      <c r="AQ260" s="117">
        <v>0</v>
      </c>
      <c r="AR260" s="117">
        <v>0</v>
      </c>
      <c r="AS260" s="117">
        <v>0</v>
      </c>
      <c r="AT260" s="117">
        <v>0</v>
      </c>
      <c r="AU260" s="23">
        <v>0</v>
      </c>
      <c r="AV260" s="37"/>
      <c r="AW260" s="117">
        <v>0</v>
      </c>
      <c r="AX260" s="117">
        <v>0</v>
      </c>
      <c r="AY260" s="117">
        <v>0</v>
      </c>
      <c r="AZ260" s="117">
        <v>0</v>
      </c>
      <c r="BA260" s="117">
        <v>0</v>
      </c>
      <c r="BB260" s="117">
        <v>0</v>
      </c>
      <c r="BC260" s="117">
        <v>0</v>
      </c>
      <c r="BD260" s="117">
        <v>0</v>
      </c>
      <c r="BE260" s="117">
        <v>0</v>
      </c>
      <c r="BF260" s="117">
        <v>0</v>
      </c>
      <c r="BG260" s="117">
        <v>0</v>
      </c>
      <c r="BH260" s="117">
        <v>0</v>
      </c>
      <c r="BI260" s="23">
        <v>0</v>
      </c>
      <c r="BJ260" s="43">
        <v>-1</v>
      </c>
      <c r="BK260" s="43">
        <v>0</v>
      </c>
      <c r="BL260" s="43">
        <v>0</v>
      </c>
      <c r="BM260" s="37"/>
      <c r="BN260" s="118"/>
      <c r="BO260" s="119">
        <v>0</v>
      </c>
      <c r="BP260" s="115">
        <v>0</v>
      </c>
      <c r="BQ260" s="24">
        <v>0</v>
      </c>
      <c r="BR260" s="115">
        <v>0</v>
      </c>
      <c r="BS260" s="24">
        <v>0</v>
      </c>
      <c r="BT260" s="115">
        <v>0</v>
      </c>
      <c r="BU260" s="24">
        <v>0</v>
      </c>
      <c r="BV260" s="116"/>
    </row>
    <row r="261" spans="1:74" ht="13.5" customHeight="1">
      <c r="B261" s="114" t="s">
        <v>297</v>
      </c>
      <c r="G261" s="117">
        <v>-8574</v>
      </c>
      <c r="H261" s="117">
        <v>0</v>
      </c>
      <c r="I261" s="117">
        <v>100000</v>
      </c>
      <c r="J261" s="117">
        <v>0</v>
      </c>
      <c r="K261" s="117">
        <v>0</v>
      </c>
      <c r="L261" s="117">
        <v>0</v>
      </c>
      <c r="M261" s="117">
        <v>14650</v>
      </c>
      <c r="N261" s="117">
        <v>0</v>
      </c>
      <c r="O261" s="117">
        <v>65228</v>
      </c>
      <c r="P261" s="117">
        <v>951796</v>
      </c>
      <c r="Q261" s="117">
        <v>95663</v>
      </c>
      <c r="R261" s="117">
        <v>-193198</v>
      </c>
      <c r="S261" s="23">
        <v>1025565</v>
      </c>
      <c r="T261" s="37"/>
      <c r="U261" s="117">
        <v>0</v>
      </c>
      <c r="V261" s="117">
        <v>22105.133602000002</v>
      </c>
      <c r="W261" s="117">
        <v>28234.289433000002</v>
      </c>
      <c r="X261" s="117">
        <v>33892</v>
      </c>
      <c r="Y261" s="117">
        <v>34000</v>
      </c>
      <c r="Z261" s="117">
        <v>34000</v>
      </c>
      <c r="AA261" s="117">
        <v>26304.613000000001</v>
      </c>
      <c r="AB261" s="117">
        <v>0</v>
      </c>
      <c r="AC261" s="117">
        <v>35230.400000000001</v>
      </c>
      <c r="AD261" s="117">
        <v>0</v>
      </c>
      <c r="AE261" s="117">
        <v>6238.8</v>
      </c>
      <c r="AF261" s="117">
        <v>191101.00908399999</v>
      </c>
      <c r="AG261" s="23">
        <v>411106.24511899997</v>
      </c>
      <c r="AH261" s="37"/>
      <c r="AI261" s="117">
        <v>-757.95999999999742</v>
      </c>
      <c r="AJ261" s="117">
        <v>1095</v>
      </c>
      <c r="AK261" s="117">
        <v>1797</v>
      </c>
      <c r="AL261" s="117">
        <v>0</v>
      </c>
      <c r="AM261" s="117">
        <v>19921</v>
      </c>
      <c r="AN261" s="117">
        <v>25500</v>
      </c>
      <c r="AO261" s="117">
        <v>4915</v>
      </c>
      <c r="AP261" s="117">
        <v>4964</v>
      </c>
      <c r="AQ261" s="117">
        <v>14589</v>
      </c>
      <c r="AR261" s="117">
        <v>-2969</v>
      </c>
      <c r="AS261" s="117">
        <v>0</v>
      </c>
      <c r="AT261" s="117">
        <v>412353</v>
      </c>
      <c r="AU261" s="23">
        <v>481407.04000000004</v>
      </c>
      <c r="AV261" s="37"/>
      <c r="AW261" s="117">
        <v>0</v>
      </c>
      <c r="AX261" s="117">
        <v>0</v>
      </c>
      <c r="AY261" s="117">
        <v>0</v>
      </c>
      <c r="AZ261" s="117">
        <v>0</v>
      </c>
      <c r="BA261" s="117">
        <v>0</v>
      </c>
      <c r="BB261" s="117">
        <v>0</v>
      </c>
      <c r="BC261" s="117">
        <v>0</v>
      </c>
      <c r="BD261" s="117">
        <v>0</v>
      </c>
      <c r="BE261" s="117">
        <v>0</v>
      </c>
      <c r="BF261" s="117">
        <v>0</v>
      </c>
      <c r="BG261" s="117">
        <v>0</v>
      </c>
      <c r="BH261" s="117">
        <v>0</v>
      </c>
      <c r="BI261" s="23">
        <v>0</v>
      </c>
      <c r="BJ261" s="43">
        <v>-0.59914169738729384</v>
      </c>
      <c r="BK261" s="43">
        <v>0.17100395753085823</v>
      </c>
      <c r="BL261" s="43">
        <v>-1</v>
      </c>
      <c r="BM261" s="37"/>
      <c r="BN261" s="118"/>
      <c r="BO261" s="119">
        <v>0</v>
      </c>
      <c r="BP261" s="115">
        <v>0</v>
      </c>
      <c r="BQ261" s="24">
        <v>0</v>
      </c>
      <c r="BR261" s="115">
        <v>0</v>
      </c>
      <c r="BS261" s="24">
        <v>0</v>
      </c>
      <c r="BT261" s="115">
        <v>0</v>
      </c>
      <c r="BU261" s="24">
        <v>0</v>
      </c>
      <c r="BV261" s="116"/>
    </row>
    <row r="262" spans="1:74" ht="13.5" customHeight="1">
      <c r="B262" s="114" t="s">
        <v>298</v>
      </c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>
        <v>0</v>
      </c>
      <c r="R262" s="117"/>
      <c r="S262" s="23">
        <v>0</v>
      </c>
      <c r="T262" s="37"/>
      <c r="U262" s="117">
        <v>0</v>
      </c>
      <c r="V262" s="117">
        <v>0</v>
      </c>
      <c r="W262" s="117">
        <v>45000</v>
      </c>
      <c r="X262" s="117">
        <v>0</v>
      </c>
      <c r="Y262" s="117">
        <v>10726.5</v>
      </c>
      <c r="Z262" s="117">
        <v>0</v>
      </c>
      <c r="AA262" s="117">
        <v>0</v>
      </c>
      <c r="AB262" s="117">
        <v>0</v>
      </c>
      <c r="AC262" s="117">
        <v>0</v>
      </c>
      <c r="AD262" s="117">
        <v>0</v>
      </c>
      <c r="AE262" s="117">
        <v>0</v>
      </c>
      <c r="AF262" s="117">
        <v>0</v>
      </c>
      <c r="AG262" s="23">
        <v>55726.5</v>
      </c>
      <c r="AH262" s="37"/>
      <c r="AI262" s="117">
        <v>0</v>
      </c>
      <c r="AJ262" s="117">
        <v>0</v>
      </c>
      <c r="AK262" s="117">
        <v>0</v>
      </c>
      <c r="AL262" s="117">
        <v>0</v>
      </c>
      <c r="AM262" s="117">
        <v>0</v>
      </c>
      <c r="AN262" s="117">
        <v>0</v>
      </c>
      <c r="AO262" s="117">
        <v>0</v>
      </c>
      <c r="AP262" s="117">
        <v>0</v>
      </c>
      <c r="AQ262" s="117">
        <v>0</v>
      </c>
      <c r="AR262" s="117">
        <v>0</v>
      </c>
      <c r="AS262" s="117">
        <v>0</v>
      </c>
      <c r="AT262" s="117">
        <v>0</v>
      </c>
      <c r="AU262" s="23">
        <v>0</v>
      </c>
      <c r="AV262" s="37"/>
      <c r="AW262" s="117">
        <v>0</v>
      </c>
      <c r="AX262" s="117">
        <v>0</v>
      </c>
      <c r="AY262" s="117">
        <v>0</v>
      </c>
      <c r="AZ262" s="117">
        <v>0</v>
      </c>
      <c r="BA262" s="117">
        <v>0</v>
      </c>
      <c r="BB262" s="117">
        <v>0</v>
      </c>
      <c r="BC262" s="117">
        <v>0</v>
      </c>
      <c r="BD262" s="117">
        <v>0</v>
      </c>
      <c r="BE262" s="117">
        <v>0</v>
      </c>
      <c r="BF262" s="117">
        <v>0</v>
      </c>
      <c r="BG262" s="117">
        <v>0</v>
      </c>
      <c r="BH262" s="117">
        <v>0</v>
      </c>
      <c r="BI262" s="23">
        <v>0</v>
      </c>
      <c r="BJ262" s="43">
        <v>0</v>
      </c>
      <c r="BK262" s="43">
        <v>-1</v>
      </c>
      <c r="BL262" s="43">
        <v>0</v>
      </c>
      <c r="BM262" s="37"/>
      <c r="BN262" s="118"/>
      <c r="BO262" s="119">
        <v>0</v>
      </c>
      <c r="BP262" s="115">
        <v>0</v>
      </c>
      <c r="BQ262" s="24">
        <v>0</v>
      </c>
      <c r="BR262" s="115">
        <v>0</v>
      </c>
      <c r="BS262" s="24">
        <v>0</v>
      </c>
      <c r="BT262" s="115">
        <v>0</v>
      </c>
      <c r="BU262" s="24">
        <v>0</v>
      </c>
      <c r="BV262" s="116"/>
    </row>
    <row r="263" spans="1:74" ht="13.5" customHeight="1">
      <c r="B263" s="114" t="s">
        <v>299</v>
      </c>
      <c r="G263" s="117">
        <v>0</v>
      </c>
      <c r="H263" s="117">
        <v>0</v>
      </c>
      <c r="I263" s="117">
        <v>0</v>
      </c>
      <c r="J263" s="117">
        <v>0</v>
      </c>
      <c r="K263" s="117">
        <v>0</v>
      </c>
      <c r="L263" s="117">
        <v>100000</v>
      </c>
      <c r="M263" s="117">
        <v>-100000</v>
      </c>
      <c r="N263" s="117">
        <v>0</v>
      </c>
      <c r="O263" s="117">
        <v>0</v>
      </c>
      <c r="P263" s="117">
        <v>-225000</v>
      </c>
      <c r="Q263" s="117">
        <v>0</v>
      </c>
      <c r="R263" s="117">
        <v>0</v>
      </c>
      <c r="S263" s="23">
        <v>-225000</v>
      </c>
      <c r="T263" s="37"/>
      <c r="U263" s="117">
        <v>0</v>
      </c>
      <c r="V263" s="117">
        <v>0</v>
      </c>
      <c r="W263" s="117">
        <v>0</v>
      </c>
      <c r="X263" s="117">
        <v>0</v>
      </c>
      <c r="Y263" s="117">
        <v>0</v>
      </c>
      <c r="Z263" s="117">
        <v>0</v>
      </c>
      <c r="AA263" s="117">
        <v>0</v>
      </c>
      <c r="AB263" s="117">
        <v>0</v>
      </c>
      <c r="AC263" s="117">
        <v>0</v>
      </c>
      <c r="AD263" s="117">
        <v>0</v>
      </c>
      <c r="AE263" s="117">
        <v>0</v>
      </c>
      <c r="AF263" s="117">
        <v>297000</v>
      </c>
      <c r="AG263" s="23">
        <v>297000</v>
      </c>
      <c r="AH263" s="37"/>
      <c r="AI263" s="117">
        <v>0</v>
      </c>
      <c r="AJ263" s="117">
        <v>0</v>
      </c>
      <c r="AK263" s="117">
        <v>0</v>
      </c>
      <c r="AL263" s="117">
        <v>128093</v>
      </c>
      <c r="AM263" s="117">
        <v>371907</v>
      </c>
      <c r="AN263" s="117">
        <v>0</v>
      </c>
      <c r="AO263" s="117">
        <v>0</v>
      </c>
      <c r="AP263" s="117">
        <v>0</v>
      </c>
      <c r="AQ263" s="117">
        <v>0</v>
      </c>
      <c r="AR263" s="117">
        <v>0</v>
      </c>
      <c r="AS263" s="117">
        <v>0</v>
      </c>
      <c r="AT263" s="117">
        <v>0</v>
      </c>
      <c r="AU263" s="23">
        <v>500000</v>
      </c>
      <c r="AV263" s="37"/>
      <c r="AW263" s="117">
        <v>0</v>
      </c>
      <c r="AX263" s="117">
        <v>0</v>
      </c>
      <c r="AY263" s="117">
        <v>0</v>
      </c>
      <c r="AZ263" s="117">
        <v>0</v>
      </c>
      <c r="BA263" s="117">
        <v>0</v>
      </c>
      <c r="BB263" s="117">
        <v>0</v>
      </c>
      <c r="BC263" s="117">
        <v>0</v>
      </c>
      <c r="BD263" s="117">
        <v>0</v>
      </c>
      <c r="BE263" s="117">
        <v>0</v>
      </c>
      <c r="BF263" s="117">
        <v>0</v>
      </c>
      <c r="BG263" s="117">
        <v>0</v>
      </c>
      <c r="BH263" s="117">
        <v>0</v>
      </c>
      <c r="BI263" s="23">
        <v>0</v>
      </c>
      <c r="BJ263" s="43">
        <v>-2.3199999999999998</v>
      </c>
      <c r="BK263" s="43">
        <v>0.6835016835016835</v>
      </c>
      <c r="BL263" s="43">
        <v>-1</v>
      </c>
      <c r="BM263" s="37"/>
      <c r="BN263" s="118"/>
      <c r="BO263" s="119">
        <v>0</v>
      </c>
      <c r="BP263" s="115">
        <v>0</v>
      </c>
      <c r="BQ263" s="24">
        <v>0</v>
      </c>
      <c r="BR263" s="115">
        <v>0</v>
      </c>
      <c r="BS263" s="24">
        <v>0</v>
      </c>
      <c r="BT263" s="115">
        <v>0</v>
      </c>
      <c r="BU263" s="24">
        <v>0</v>
      </c>
      <c r="BV263" s="116"/>
    </row>
    <row r="264" spans="1:74" ht="13.5" customHeight="1">
      <c r="B264" s="114" t="s">
        <v>300</v>
      </c>
      <c r="G264" s="117">
        <v>0</v>
      </c>
      <c r="H264" s="117">
        <v>0</v>
      </c>
      <c r="I264" s="117">
        <v>0</v>
      </c>
      <c r="J264" s="117">
        <v>0</v>
      </c>
      <c r="K264" s="117">
        <v>0</v>
      </c>
      <c r="L264" s="117">
        <v>0</v>
      </c>
      <c r="M264" s="117">
        <v>0</v>
      </c>
      <c r="N264" s="117">
        <v>0</v>
      </c>
      <c r="O264" s="117">
        <v>0</v>
      </c>
      <c r="P264" s="117">
        <v>0</v>
      </c>
      <c r="Q264" s="117">
        <v>0</v>
      </c>
      <c r="R264" s="117">
        <v>0</v>
      </c>
      <c r="S264" s="23">
        <v>0</v>
      </c>
      <c r="T264" s="37"/>
      <c r="U264" s="117">
        <v>0</v>
      </c>
      <c r="V264" s="117">
        <v>0</v>
      </c>
      <c r="W264" s="117">
        <v>0</v>
      </c>
      <c r="X264" s="117">
        <v>0</v>
      </c>
      <c r="Y264" s="117">
        <v>0</v>
      </c>
      <c r="Z264" s="117">
        <v>0</v>
      </c>
      <c r="AA264" s="117">
        <v>0</v>
      </c>
      <c r="AB264" s="117">
        <v>0</v>
      </c>
      <c r="AC264" s="117">
        <v>0</v>
      </c>
      <c r="AD264" s="117">
        <v>0</v>
      </c>
      <c r="AE264" s="117">
        <v>0</v>
      </c>
      <c r="AF264" s="117">
        <v>0</v>
      </c>
      <c r="AG264" s="23">
        <v>0</v>
      </c>
      <c r="AH264" s="37"/>
      <c r="AI264" s="117">
        <v>0</v>
      </c>
      <c r="AJ264" s="117">
        <v>0</v>
      </c>
      <c r="AK264" s="117">
        <v>0</v>
      </c>
      <c r="AL264" s="117">
        <v>0</v>
      </c>
      <c r="AM264" s="117">
        <v>0</v>
      </c>
      <c r="AN264" s="117">
        <v>0</v>
      </c>
      <c r="AO264" s="117">
        <v>0</v>
      </c>
      <c r="AP264" s="117">
        <v>0</v>
      </c>
      <c r="AQ264" s="117">
        <v>0</v>
      </c>
      <c r="AR264" s="117">
        <v>0</v>
      </c>
      <c r="AS264" s="117">
        <v>0</v>
      </c>
      <c r="AT264" s="117">
        <v>0</v>
      </c>
      <c r="AU264" s="23">
        <v>0</v>
      </c>
      <c r="AV264" s="37"/>
      <c r="AW264" s="117">
        <v>0</v>
      </c>
      <c r="AX264" s="117">
        <v>0</v>
      </c>
      <c r="AY264" s="117">
        <v>0</v>
      </c>
      <c r="AZ264" s="117">
        <v>0</v>
      </c>
      <c r="BA264" s="117">
        <v>0</v>
      </c>
      <c r="BB264" s="117">
        <v>0</v>
      </c>
      <c r="BC264" s="117">
        <v>0</v>
      </c>
      <c r="BD264" s="117">
        <v>0</v>
      </c>
      <c r="BE264" s="117">
        <v>0</v>
      </c>
      <c r="BF264" s="117">
        <v>0</v>
      </c>
      <c r="BG264" s="117">
        <v>0</v>
      </c>
      <c r="BH264" s="117">
        <v>0</v>
      </c>
      <c r="BI264" s="23">
        <v>0</v>
      </c>
      <c r="BJ264" s="43">
        <v>0</v>
      </c>
      <c r="BK264" s="43">
        <v>0</v>
      </c>
      <c r="BL264" s="43">
        <v>0</v>
      </c>
      <c r="BM264" s="37"/>
      <c r="BN264" s="118"/>
      <c r="BO264" s="119">
        <v>0</v>
      </c>
      <c r="BP264" s="115">
        <v>0</v>
      </c>
      <c r="BQ264" s="24">
        <v>0</v>
      </c>
      <c r="BR264" s="115">
        <v>0</v>
      </c>
      <c r="BS264" s="24">
        <v>0</v>
      </c>
      <c r="BT264" s="115">
        <v>0</v>
      </c>
      <c r="BU264" s="24">
        <v>0</v>
      </c>
      <c r="BV264" s="116"/>
    </row>
    <row r="265" spans="1:74" ht="13.5" customHeight="1">
      <c r="B265" s="114" t="s">
        <v>301</v>
      </c>
      <c r="G265" s="117">
        <v>-6138</v>
      </c>
      <c r="H265" s="117">
        <v>-6059</v>
      </c>
      <c r="I265" s="117">
        <v>-5380</v>
      </c>
      <c r="J265" s="117">
        <v>-6266</v>
      </c>
      <c r="K265" s="117">
        <v>-6376</v>
      </c>
      <c r="L265" s="117">
        <v>-6324</v>
      </c>
      <c r="M265" s="117">
        <v>-6333</v>
      </c>
      <c r="N265" s="117">
        <v>-6187</v>
      </c>
      <c r="O265" s="117">
        <v>-5643</v>
      </c>
      <c r="P265" s="117">
        <v>-17861</v>
      </c>
      <c r="Q265" s="117">
        <v>-5916</v>
      </c>
      <c r="R265" s="117">
        <v>-2296</v>
      </c>
      <c r="S265" s="23">
        <v>-80779</v>
      </c>
      <c r="T265" s="37"/>
      <c r="U265" s="117">
        <v>0</v>
      </c>
      <c r="V265" s="117">
        <v>6255.2690320000038</v>
      </c>
      <c r="W265" s="117">
        <v>0</v>
      </c>
      <c r="X265" s="117">
        <v>0</v>
      </c>
      <c r="Y265" s="117">
        <v>0</v>
      </c>
      <c r="Z265" s="117">
        <v>0</v>
      </c>
      <c r="AA265" s="117">
        <v>0</v>
      </c>
      <c r="AB265" s="117">
        <v>0</v>
      </c>
      <c r="AC265" s="117">
        <v>1363.260000000002</v>
      </c>
      <c r="AD265" s="117">
        <v>668.06764199999998</v>
      </c>
      <c r="AE265" s="117">
        <v>1171.1317759999999</v>
      </c>
      <c r="AF265" s="117">
        <v>472.16427900000417</v>
      </c>
      <c r="AG265" s="23">
        <v>9929.8927290000101</v>
      </c>
      <c r="AH265" s="37"/>
      <c r="AI265" s="117">
        <v>0</v>
      </c>
      <c r="AJ265" s="117">
        <v>-13952</v>
      </c>
      <c r="AK265" s="117">
        <v>0</v>
      </c>
      <c r="AL265" s="117">
        <v>0</v>
      </c>
      <c r="AM265" s="117">
        <v>0</v>
      </c>
      <c r="AN265" s="117">
        <v>0</v>
      </c>
      <c r="AO265" s="117">
        <v>0</v>
      </c>
      <c r="AP265" s="117">
        <v>0</v>
      </c>
      <c r="AQ265" s="117">
        <v>653</v>
      </c>
      <c r="AR265" s="117">
        <v>0</v>
      </c>
      <c r="AS265" s="117">
        <v>-1775</v>
      </c>
      <c r="AT265" s="117">
        <v>-6851</v>
      </c>
      <c r="AU265" s="23">
        <v>-21925</v>
      </c>
      <c r="AV265" s="37"/>
      <c r="AW265" s="117">
        <v>0</v>
      </c>
      <c r="AX265" s="117">
        <v>0</v>
      </c>
      <c r="AY265" s="117">
        <v>0</v>
      </c>
      <c r="AZ265" s="117">
        <v>0</v>
      </c>
      <c r="BA265" s="117">
        <v>0</v>
      </c>
      <c r="BB265" s="117">
        <v>0</v>
      </c>
      <c r="BC265" s="117">
        <v>0</v>
      </c>
      <c r="BD265" s="117">
        <v>0</v>
      </c>
      <c r="BE265" s="117">
        <v>0</v>
      </c>
      <c r="BF265" s="117">
        <v>0</v>
      </c>
      <c r="BG265" s="117">
        <v>0</v>
      </c>
      <c r="BH265" s="117">
        <v>0</v>
      </c>
      <c r="BI265" s="23">
        <v>0</v>
      </c>
      <c r="BJ265" s="43">
        <v>-1.1229266607534139</v>
      </c>
      <c r="BK265" s="43">
        <v>-3.2079795420114228</v>
      </c>
      <c r="BL265" s="43">
        <v>-1</v>
      </c>
      <c r="BM265" s="37"/>
      <c r="BN265" s="118"/>
      <c r="BO265" s="119">
        <v>0</v>
      </c>
      <c r="BP265" s="115">
        <v>0</v>
      </c>
      <c r="BQ265" s="24">
        <v>0</v>
      </c>
      <c r="BR265" s="115">
        <v>0</v>
      </c>
      <c r="BS265" s="24">
        <v>0</v>
      </c>
      <c r="BT265" s="115">
        <v>0</v>
      </c>
      <c r="BU265" s="24">
        <v>0</v>
      </c>
      <c r="BV265" s="116"/>
    </row>
    <row r="266" spans="1:74" ht="13.5" customHeight="1">
      <c r="B266" s="114" t="s">
        <v>302</v>
      </c>
      <c r="G266" s="117"/>
      <c r="H266" s="117"/>
      <c r="I266" s="117"/>
      <c r="J266" s="117"/>
      <c r="K266" s="117"/>
      <c r="L266" s="117"/>
      <c r="M266" s="117"/>
      <c r="N266" s="117"/>
      <c r="O266" s="117"/>
      <c r="P266" s="117">
        <v>12500</v>
      </c>
      <c r="Q266" s="117">
        <v>0</v>
      </c>
      <c r="R266" s="117">
        <v>12500</v>
      </c>
      <c r="S266" s="23">
        <v>25000</v>
      </c>
      <c r="T266" s="37"/>
      <c r="U266" s="117">
        <v>0</v>
      </c>
      <c r="V266" s="117">
        <v>0</v>
      </c>
      <c r="W266" s="117">
        <v>0</v>
      </c>
      <c r="X266" s="117">
        <v>0</v>
      </c>
      <c r="Y266" s="117">
        <v>109254.5</v>
      </c>
      <c r="Z266" s="117">
        <v>54816.66</v>
      </c>
      <c r="AA266" s="117">
        <v>23491.82</v>
      </c>
      <c r="AB266" s="117">
        <v>38538.400000000001</v>
      </c>
      <c r="AC266" s="117">
        <v>8062.4</v>
      </c>
      <c r="AD266" s="117">
        <v>104958.8</v>
      </c>
      <c r="AE266" s="117">
        <v>3969.53</v>
      </c>
      <c r="AF266" s="117">
        <v>626305.43999999994</v>
      </c>
      <c r="AG266" s="23">
        <v>969397.55</v>
      </c>
      <c r="AH266" s="37"/>
      <c r="AI266" s="117">
        <v>358461.75</v>
      </c>
      <c r="AJ266" s="117">
        <v>14961</v>
      </c>
      <c r="AK266" s="117">
        <v>57949</v>
      </c>
      <c r="AL266" s="117">
        <v>2943.41</v>
      </c>
      <c r="AM266" s="117">
        <v>0</v>
      </c>
      <c r="AN266" s="117">
        <v>16906.21</v>
      </c>
      <c r="AO266" s="117">
        <v>4995</v>
      </c>
      <c r="AP266" s="117">
        <v>31204</v>
      </c>
      <c r="AQ266" s="117">
        <v>76606</v>
      </c>
      <c r="AR266" s="117">
        <v>274</v>
      </c>
      <c r="AS266" s="117">
        <v>7563.39</v>
      </c>
      <c r="AT266" s="117">
        <v>2440</v>
      </c>
      <c r="AU266" s="23">
        <v>574303.76</v>
      </c>
      <c r="AV266" s="37"/>
      <c r="AW266" s="117">
        <v>0</v>
      </c>
      <c r="AX266" s="117">
        <v>0</v>
      </c>
      <c r="AY266" s="117">
        <v>0</v>
      </c>
      <c r="AZ266" s="117">
        <v>0</v>
      </c>
      <c r="BA266" s="117">
        <v>75000</v>
      </c>
      <c r="BB266" s="117">
        <v>0</v>
      </c>
      <c r="BC266" s="117">
        <v>0</v>
      </c>
      <c r="BD266" s="117">
        <v>0</v>
      </c>
      <c r="BE266" s="117">
        <v>0</v>
      </c>
      <c r="BF266" s="117">
        <v>75000</v>
      </c>
      <c r="BG266" s="117">
        <v>0</v>
      </c>
      <c r="BH266" s="117">
        <v>0</v>
      </c>
      <c r="BI266" s="23">
        <v>150000</v>
      </c>
      <c r="BJ266" s="43">
        <v>37.775902000000002</v>
      </c>
      <c r="BK266" s="43">
        <v>-0.4075663178641209</v>
      </c>
      <c r="BL266" s="43">
        <v>-0.73881417736147159</v>
      </c>
      <c r="BM266" s="37"/>
      <c r="BN266" s="118"/>
      <c r="BO266" s="119">
        <v>0</v>
      </c>
      <c r="BP266" s="115">
        <v>0</v>
      </c>
      <c r="BQ266" s="24">
        <v>0</v>
      </c>
      <c r="BR266" s="115">
        <v>0</v>
      </c>
      <c r="BS266" s="24">
        <v>0</v>
      </c>
      <c r="BT266" s="115">
        <v>0</v>
      </c>
      <c r="BU266" s="24">
        <v>0</v>
      </c>
      <c r="BV266" s="116"/>
    </row>
    <row r="267" spans="1:74" ht="13.5" customHeight="1">
      <c r="B267" s="114" t="s">
        <v>303</v>
      </c>
      <c r="G267" s="117">
        <v>0</v>
      </c>
      <c r="H267" s="117">
        <v>0</v>
      </c>
      <c r="I267" s="117">
        <v>0</v>
      </c>
      <c r="J267" s="117">
        <v>0</v>
      </c>
      <c r="K267" s="117">
        <v>0</v>
      </c>
      <c r="L267" s="117">
        <v>0</v>
      </c>
      <c r="M267" s="117">
        <v>0</v>
      </c>
      <c r="N267" s="117">
        <v>0</v>
      </c>
      <c r="O267" s="117">
        <v>0</v>
      </c>
      <c r="P267" s="117">
        <v>0</v>
      </c>
      <c r="Q267" s="117">
        <v>0</v>
      </c>
      <c r="R267" s="117">
        <v>0</v>
      </c>
      <c r="S267" s="23">
        <v>0</v>
      </c>
      <c r="T267" s="37"/>
      <c r="U267" s="117">
        <v>0</v>
      </c>
      <c r="V267" s="117">
        <v>0</v>
      </c>
      <c r="W267" s="117">
        <v>0</v>
      </c>
      <c r="X267" s="117">
        <v>0</v>
      </c>
      <c r="Y267" s="117">
        <v>0</v>
      </c>
      <c r="Z267" s="117">
        <v>0</v>
      </c>
      <c r="AA267" s="117">
        <v>0</v>
      </c>
      <c r="AB267" s="117">
        <v>0</v>
      </c>
      <c r="AC267" s="117">
        <v>0</v>
      </c>
      <c r="AD267" s="117">
        <v>0</v>
      </c>
      <c r="AE267" s="117">
        <v>0</v>
      </c>
      <c r="AF267" s="117">
        <v>0</v>
      </c>
      <c r="AG267" s="23">
        <v>0</v>
      </c>
      <c r="AH267" s="37"/>
      <c r="AI267" s="117">
        <v>133560</v>
      </c>
      <c r="AJ267" s="117">
        <v>500</v>
      </c>
      <c r="AK267" s="117">
        <v>-1260</v>
      </c>
      <c r="AL267" s="117">
        <v>1260</v>
      </c>
      <c r="AM267" s="117">
        <v>0</v>
      </c>
      <c r="AN267" s="117">
        <v>0</v>
      </c>
      <c r="AO267" s="117">
        <v>0</v>
      </c>
      <c r="AP267" s="117">
        <v>0</v>
      </c>
      <c r="AQ267" s="117">
        <v>0</v>
      </c>
      <c r="AR267" s="117">
        <v>0</v>
      </c>
      <c r="AS267" s="117">
        <v>0</v>
      </c>
      <c r="AT267" s="117">
        <v>25654</v>
      </c>
      <c r="AU267" s="23">
        <v>159714</v>
      </c>
      <c r="AV267" s="37"/>
      <c r="AW267" s="117">
        <v>11750</v>
      </c>
      <c r="AX267" s="117">
        <v>11750</v>
      </c>
      <c r="AY267" s="117">
        <v>11750</v>
      </c>
      <c r="AZ267" s="117">
        <v>11750</v>
      </c>
      <c r="BA267" s="117">
        <v>11750</v>
      </c>
      <c r="BB267" s="117">
        <v>11750</v>
      </c>
      <c r="BC267" s="117">
        <v>11750</v>
      </c>
      <c r="BD267" s="117">
        <v>11750</v>
      </c>
      <c r="BE267" s="117">
        <v>11750</v>
      </c>
      <c r="BF267" s="117">
        <v>11750</v>
      </c>
      <c r="BG267" s="117">
        <v>11750</v>
      </c>
      <c r="BH267" s="117">
        <v>11750</v>
      </c>
      <c r="BI267" s="23">
        <v>141000</v>
      </c>
      <c r="BJ267" s="43">
        <v>0</v>
      </c>
      <c r="BK267" s="43">
        <v>0</v>
      </c>
      <c r="BL267" s="43">
        <v>-0.11717194485142192</v>
      </c>
      <c r="BM267" s="37"/>
      <c r="BN267" s="118"/>
      <c r="BO267" s="119">
        <v>141000</v>
      </c>
      <c r="BP267" s="115">
        <v>0</v>
      </c>
      <c r="BQ267" s="24">
        <v>141000</v>
      </c>
      <c r="BR267" s="115">
        <v>0</v>
      </c>
      <c r="BS267" s="24">
        <v>141000</v>
      </c>
      <c r="BT267" s="115">
        <v>0</v>
      </c>
      <c r="BU267" s="24">
        <v>141000</v>
      </c>
      <c r="BV267" s="116"/>
    </row>
    <row r="268" spans="1:74" ht="13.5" customHeight="1">
      <c r="B268" s="114" t="s">
        <v>304</v>
      </c>
      <c r="G268" s="117">
        <v>0</v>
      </c>
      <c r="H268" s="117">
        <v>0</v>
      </c>
      <c r="I268" s="117">
        <v>0</v>
      </c>
      <c r="J268" s="117">
        <v>0</v>
      </c>
      <c r="K268" s="117">
        <v>0</v>
      </c>
      <c r="L268" s="117">
        <v>0</v>
      </c>
      <c r="M268" s="117">
        <v>0</v>
      </c>
      <c r="N268" s="117">
        <v>0</v>
      </c>
      <c r="O268" s="117">
        <v>0</v>
      </c>
      <c r="P268" s="117">
        <v>0</v>
      </c>
      <c r="Q268" s="117">
        <v>0</v>
      </c>
      <c r="R268" s="117">
        <v>0</v>
      </c>
      <c r="S268" s="23">
        <v>0</v>
      </c>
      <c r="T268" s="3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23">
        <v>0</v>
      </c>
      <c r="AH268" s="37"/>
      <c r="AI268" s="117">
        <v>0</v>
      </c>
      <c r="AJ268" s="117">
        <v>0</v>
      </c>
      <c r="AK268" s="117">
        <v>25000</v>
      </c>
      <c r="AL268" s="117">
        <v>25000</v>
      </c>
      <c r="AM268" s="117">
        <v>0</v>
      </c>
      <c r="AN268" s="117">
        <v>0</v>
      </c>
      <c r="AO268" s="117">
        <v>25000</v>
      </c>
      <c r="AP268" s="117">
        <v>0</v>
      </c>
      <c r="AQ268" s="117">
        <v>0</v>
      </c>
      <c r="AR268" s="117">
        <v>25000</v>
      </c>
      <c r="AS268" s="117">
        <v>0</v>
      </c>
      <c r="AT268" s="117">
        <v>0</v>
      </c>
      <c r="AU268" s="23">
        <v>100000</v>
      </c>
      <c r="AV268" s="37"/>
      <c r="AW268" s="117">
        <v>25000</v>
      </c>
      <c r="AX268" s="117"/>
      <c r="AY268" s="117"/>
      <c r="AZ268" s="117">
        <v>25000</v>
      </c>
      <c r="BA268" s="117"/>
      <c r="BB268" s="117"/>
      <c r="BC268" s="117">
        <v>25000</v>
      </c>
      <c r="BD268" s="117"/>
      <c r="BE268" s="117"/>
      <c r="BF268" s="117">
        <v>25000</v>
      </c>
      <c r="BG268" s="117"/>
      <c r="BH268" s="117"/>
      <c r="BI268" s="23">
        <v>100000</v>
      </c>
      <c r="BJ268" s="43">
        <v>0</v>
      </c>
      <c r="BK268" s="43">
        <v>0</v>
      </c>
      <c r="BL268" s="43">
        <v>0</v>
      </c>
      <c r="BM268" s="37"/>
      <c r="BN268" s="118"/>
      <c r="BO268" s="119">
        <v>100000</v>
      </c>
      <c r="BP268" s="115">
        <v>0</v>
      </c>
      <c r="BQ268" s="24">
        <v>100000</v>
      </c>
      <c r="BR268" s="115">
        <v>0</v>
      </c>
      <c r="BS268" s="24">
        <v>100000</v>
      </c>
      <c r="BT268" s="115">
        <v>0</v>
      </c>
      <c r="BU268" s="24">
        <v>100000</v>
      </c>
      <c r="BV268" s="116"/>
    </row>
    <row r="269" spans="1:74" ht="13.5" customHeight="1">
      <c r="B269" s="114" t="s">
        <v>305</v>
      </c>
      <c r="G269" s="117">
        <v>0</v>
      </c>
      <c r="H269" s="117">
        <v>0</v>
      </c>
      <c r="I269" s="117">
        <v>0</v>
      </c>
      <c r="J269" s="117">
        <v>0</v>
      </c>
      <c r="K269" s="117">
        <v>0</v>
      </c>
      <c r="L269" s="117">
        <v>0</v>
      </c>
      <c r="M269" s="117">
        <v>0</v>
      </c>
      <c r="N269" s="117">
        <v>0</v>
      </c>
      <c r="O269" s="117">
        <v>0</v>
      </c>
      <c r="P269" s="117">
        <v>0</v>
      </c>
      <c r="Q269" s="117">
        <v>0</v>
      </c>
      <c r="R269" s="117">
        <v>0</v>
      </c>
      <c r="S269" s="23">
        <v>0</v>
      </c>
      <c r="T269" s="37"/>
      <c r="U269" s="117">
        <v>0</v>
      </c>
      <c r="V269" s="117">
        <v>0</v>
      </c>
      <c r="W269" s="117">
        <v>0</v>
      </c>
      <c r="X269" s="117">
        <v>0</v>
      </c>
      <c r="Y269" s="117">
        <v>0</v>
      </c>
      <c r="Z269" s="117">
        <v>0</v>
      </c>
      <c r="AA269" s="117">
        <v>0</v>
      </c>
      <c r="AB269" s="117">
        <v>0</v>
      </c>
      <c r="AC269" s="117">
        <v>0</v>
      </c>
      <c r="AD269" s="117">
        <v>0</v>
      </c>
      <c r="AE269" s="117">
        <v>0</v>
      </c>
      <c r="AF269" s="117">
        <v>0</v>
      </c>
      <c r="AG269" s="23">
        <v>0</v>
      </c>
      <c r="AH269" s="37"/>
      <c r="AI269" s="117">
        <v>0</v>
      </c>
      <c r="AJ269" s="117">
        <v>0</v>
      </c>
      <c r="AK269" s="117">
        <v>0</v>
      </c>
      <c r="AL269" s="117">
        <v>0</v>
      </c>
      <c r="AM269" s="117">
        <v>0</v>
      </c>
      <c r="AN269" s="117">
        <v>0</v>
      </c>
      <c r="AO269" s="117">
        <v>0</v>
      </c>
      <c r="AP269" s="117">
        <v>0</v>
      </c>
      <c r="AQ269" s="117">
        <v>0</v>
      </c>
      <c r="AR269" s="117">
        <v>0</v>
      </c>
      <c r="AS269" s="117">
        <v>0</v>
      </c>
      <c r="AT269" s="117">
        <v>322052</v>
      </c>
      <c r="AU269" s="23">
        <v>322052</v>
      </c>
      <c r="AV269" s="37"/>
      <c r="AX269" s="117"/>
      <c r="AY269" s="117"/>
      <c r="AZ269" s="117"/>
      <c r="BA269" s="117"/>
      <c r="BB269" s="117"/>
      <c r="BC269" s="117"/>
      <c r="BD269" s="117"/>
      <c r="BE269" s="117"/>
      <c r="BF269" s="117"/>
      <c r="BG269" s="117"/>
      <c r="BH269" s="117"/>
      <c r="BI269" s="23">
        <v>0</v>
      </c>
      <c r="BJ269" s="43">
        <v>0</v>
      </c>
      <c r="BK269" s="43">
        <v>0</v>
      </c>
      <c r="BL269" s="43">
        <v>-1</v>
      </c>
      <c r="BM269" s="37"/>
      <c r="BN269" s="118"/>
      <c r="BO269" s="119">
        <v>0</v>
      </c>
      <c r="BP269" s="115">
        <v>0</v>
      </c>
      <c r="BQ269" s="24">
        <v>0</v>
      </c>
      <c r="BR269" s="115">
        <v>0</v>
      </c>
      <c r="BS269" s="24">
        <v>0</v>
      </c>
      <c r="BT269" s="115">
        <v>0</v>
      </c>
      <c r="BU269" s="24">
        <v>0</v>
      </c>
      <c r="BV269" s="116"/>
    </row>
    <row r="270" spans="1:74" s="127" customFormat="1" ht="13.5" customHeight="1">
      <c r="A270" s="120"/>
      <c r="B270" s="121" t="s">
        <v>111</v>
      </c>
      <c r="C270" s="120"/>
      <c r="D270" s="120"/>
      <c r="E270" s="120"/>
      <c r="F270" s="120"/>
      <c r="G270" s="122">
        <v>0</v>
      </c>
      <c r="H270" s="122">
        <v>0</v>
      </c>
      <c r="I270" s="122">
        <v>8719.65</v>
      </c>
      <c r="J270" s="122">
        <v>19</v>
      </c>
      <c r="K270" s="122">
        <v>682</v>
      </c>
      <c r="L270" s="122">
        <v>-1355</v>
      </c>
      <c r="M270" s="122">
        <v>10</v>
      </c>
      <c r="N270" s="122">
        <v>0</v>
      </c>
      <c r="O270" s="122">
        <v>0</v>
      </c>
      <c r="P270" s="122">
        <v>0</v>
      </c>
      <c r="Q270" s="122">
        <v>0</v>
      </c>
      <c r="R270" s="122">
        <v>317</v>
      </c>
      <c r="S270" s="123">
        <v>8392.65</v>
      </c>
      <c r="T270" s="37"/>
      <c r="U270" s="122">
        <v>92</v>
      </c>
      <c r="V270" s="122">
        <v>0</v>
      </c>
      <c r="W270" s="122">
        <v>0</v>
      </c>
      <c r="X270" s="122">
        <v>0</v>
      </c>
      <c r="Y270" s="122">
        <v>-293.53004499999952</v>
      </c>
      <c r="Z270" s="122">
        <v>426.90434500000003</v>
      </c>
      <c r="AA270" s="122">
        <v>0</v>
      </c>
      <c r="AB270" s="122">
        <v>249</v>
      </c>
      <c r="AC270" s="122">
        <v>1008.827706</v>
      </c>
      <c r="AD270" s="122">
        <v>0</v>
      </c>
      <c r="AE270" s="122">
        <v>107.60299999999999</v>
      </c>
      <c r="AF270" s="122">
        <v>0</v>
      </c>
      <c r="AG270" s="123">
        <v>1590.8050060000005</v>
      </c>
      <c r="AH270" s="37"/>
      <c r="AI270" s="122">
        <v>0</v>
      </c>
      <c r="AJ270" s="122">
        <v>0</v>
      </c>
      <c r="AK270" s="122">
        <v>1260</v>
      </c>
      <c r="AL270" s="122">
        <v>-1260</v>
      </c>
      <c r="AM270" s="122">
        <v>-1321</v>
      </c>
      <c r="AN270" s="122">
        <v>111</v>
      </c>
      <c r="AO270" s="122">
        <v>-109</v>
      </c>
      <c r="AP270" s="122">
        <v>0</v>
      </c>
      <c r="AQ270" s="122">
        <v>0</v>
      </c>
      <c r="AR270" s="122">
        <v>-109</v>
      </c>
      <c r="AS270" s="122">
        <v>12185</v>
      </c>
      <c r="AT270" s="122">
        <v>-12077</v>
      </c>
      <c r="AU270" s="123">
        <v>-1320</v>
      </c>
      <c r="AV270" s="37"/>
      <c r="AW270" s="11"/>
      <c r="AX270" s="122"/>
      <c r="AY270" s="122"/>
      <c r="AZ270" s="122"/>
      <c r="BA270" s="122"/>
      <c r="BB270" s="122"/>
      <c r="BC270" s="122"/>
      <c r="BD270" s="122"/>
      <c r="BE270" s="122"/>
      <c r="BF270" s="122"/>
      <c r="BG270" s="122"/>
      <c r="BH270" s="122"/>
      <c r="BI270" s="123">
        <v>0</v>
      </c>
      <c r="BJ270" s="43">
        <v>-0.81045259768964506</v>
      </c>
      <c r="BK270" s="43">
        <v>-1.8297685731572306</v>
      </c>
      <c r="BL270" s="43">
        <v>-1</v>
      </c>
      <c r="BM270" s="37"/>
      <c r="BN270" s="129"/>
      <c r="BO270" s="130">
        <v>0</v>
      </c>
      <c r="BP270" s="115">
        <v>0</v>
      </c>
      <c r="BQ270" s="125">
        <v>0</v>
      </c>
      <c r="BR270" s="115">
        <v>0</v>
      </c>
      <c r="BS270" s="125">
        <v>0</v>
      </c>
      <c r="BT270" s="115">
        <v>0</v>
      </c>
      <c r="BU270" s="125">
        <v>0</v>
      </c>
      <c r="BV270" s="126"/>
    </row>
    <row r="271" spans="1:74" s="137" customFormat="1" ht="13.5" customHeight="1">
      <c r="A271" s="131"/>
      <c r="B271" s="132" t="s">
        <v>306</v>
      </c>
      <c r="C271" s="131"/>
      <c r="D271" s="131"/>
      <c r="E271" s="131"/>
      <c r="F271" s="131"/>
      <c r="G271" s="133">
        <v>485120.76</v>
      </c>
      <c r="H271" s="133">
        <v>-106976.17000000007</v>
      </c>
      <c r="I271" s="133">
        <v>161236.65</v>
      </c>
      <c r="J271" s="133">
        <v>266170.3899999999</v>
      </c>
      <c r="K271" s="133">
        <v>377800</v>
      </c>
      <c r="L271" s="133">
        <v>23312.459999999905</v>
      </c>
      <c r="M271" s="133">
        <v>-420550.54999999993</v>
      </c>
      <c r="N271" s="133">
        <v>158591.65750500059</v>
      </c>
      <c r="O271" s="133">
        <v>513554</v>
      </c>
      <c r="P271" s="133">
        <v>691662</v>
      </c>
      <c r="Q271" s="133">
        <v>-353329</v>
      </c>
      <c r="R271" s="133">
        <v>-86184</v>
      </c>
      <c r="S271" s="134">
        <v>1710408.1975050005</v>
      </c>
      <c r="T271" s="37"/>
      <c r="U271" s="133">
        <v>574163.28948799998</v>
      </c>
      <c r="V271" s="133">
        <v>-83615.571414999955</v>
      </c>
      <c r="W271" s="133">
        <v>708820.3441829998</v>
      </c>
      <c r="X271" s="133">
        <v>-249466</v>
      </c>
      <c r="Y271" s="133">
        <v>86295.733035999932</v>
      </c>
      <c r="Z271" s="133">
        <v>291979.31104400015</v>
      </c>
      <c r="AA271" s="133">
        <v>151359.21027699977</v>
      </c>
      <c r="AB271" s="133">
        <v>319456.86599600012</v>
      </c>
      <c r="AC271" s="133">
        <v>-62491.191963999823</v>
      </c>
      <c r="AD271" s="133">
        <v>-50420.218154000191</v>
      </c>
      <c r="AE271" s="133">
        <v>156544.49420299978</v>
      </c>
      <c r="AF271" s="133">
        <v>1514572.1862290001</v>
      </c>
      <c r="AG271" s="134">
        <v>3357198.4529229999</v>
      </c>
      <c r="AH271" s="37"/>
      <c r="AI271" s="133">
        <v>664333.37642499991</v>
      </c>
      <c r="AJ271" s="133">
        <v>382590</v>
      </c>
      <c r="AK271" s="133">
        <v>516822</v>
      </c>
      <c r="AL271" s="133">
        <v>379081.41</v>
      </c>
      <c r="AM271" s="133">
        <v>849803</v>
      </c>
      <c r="AN271" s="133">
        <v>528980.21</v>
      </c>
      <c r="AO271" s="133">
        <v>156301</v>
      </c>
      <c r="AP271" s="133">
        <v>603301</v>
      </c>
      <c r="AQ271" s="133">
        <v>295420</v>
      </c>
      <c r="AR271" s="133">
        <v>-171063.15223200026</v>
      </c>
      <c r="AS271" s="133">
        <v>-262240.61</v>
      </c>
      <c r="AT271" s="133">
        <v>759677</v>
      </c>
      <c r="AU271" s="134">
        <v>4703005.2341929991</v>
      </c>
      <c r="AV271" s="37"/>
      <c r="AW271" s="133">
        <v>238349.27000000005</v>
      </c>
      <c r="AX271" s="133">
        <v>213349.27000000005</v>
      </c>
      <c r="AY271" s="133">
        <v>213349.77000000005</v>
      </c>
      <c r="AZ271" s="133">
        <v>238349.27000000005</v>
      </c>
      <c r="BA271" s="133">
        <v>288349.27</v>
      </c>
      <c r="BB271" s="133">
        <v>213349.77000000005</v>
      </c>
      <c r="BC271" s="133">
        <v>263348.12333333329</v>
      </c>
      <c r="BD271" s="133">
        <v>213349.27000000005</v>
      </c>
      <c r="BE271" s="133">
        <v>213348.77000000005</v>
      </c>
      <c r="BF271" s="133">
        <v>313349.27</v>
      </c>
      <c r="BG271" s="133">
        <v>229999.27000000005</v>
      </c>
      <c r="BH271" s="133">
        <v>273348.27</v>
      </c>
      <c r="BI271" s="134">
        <v>2911839.5933333337</v>
      </c>
      <c r="BJ271" s="43">
        <v>0.962805403891421</v>
      </c>
      <c r="BK271" s="43">
        <v>0.40087197707905842</v>
      </c>
      <c r="BL271" s="43">
        <v>-0.38085554909381597</v>
      </c>
      <c r="BM271" s="37"/>
      <c r="BN271" s="135">
        <v>-5.1513826635033566E-2</v>
      </c>
      <c r="BO271" s="133">
        <v>2761839.5933333337</v>
      </c>
      <c r="BP271" s="135">
        <v>0</v>
      </c>
      <c r="BQ271" s="133">
        <v>2761839.5933333337</v>
      </c>
      <c r="BR271" s="135">
        <v>0</v>
      </c>
      <c r="BS271" s="133">
        <v>2761839.5933333337</v>
      </c>
      <c r="BT271" s="135">
        <v>0</v>
      </c>
      <c r="BU271" s="133">
        <v>2761839.5933333337</v>
      </c>
      <c r="BV271" s="136"/>
    </row>
    <row r="272" spans="1:74" s="137" customFormat="1" ht="13.5" customHeight="1">
      <c r="A272" s="131"/>
      <c r="B272" s="132" t="s">
        <v>307</v>
      </c>
      <c r="C272" s="131"/>
      <c r="D272" s="131"/>
      <c r="E272" s="131"/>
      <c r="F272" s="131"/>
      <c r="G272" s="133">
        <v>485642.18000000005</v>
      </c>
      <c r="H272" s="133">
        <v>-33257.45000000007</v>
      </c>
      <c r="I272" s="133">
        <v>77943.649999999994</v>
      </c>
      <c r="J272" s="133">
        <v>227911.41000000003</v>
      </c>
      <c r="K272" s="133">
        <v>281391</v>
      </c>
      <c r="L272" s="133">
        <v>126275.4599999999</v>
      </c>
      <c r="M272" s="133">
        <v>-172797.54999999993</v>
      </c>
      <c r="N272" s="133">
        <v>256642.33697400062</v>
      </c>
      <c r="O272" s="133">
        <v>335703.34729599999</v>
      </c>
      <c r="P272" s="133">
        <v>594318</v>
      </c>
      <c r="Q272" s="133">
        <v>-214068</v>
      </c>
      <c r="R272" s="133">
        <v>-615686</v>
      </c>
      <c r="S272" s="134">
        <v>1350018.3842700007</v>
      </c>
      <c r="T272" s="37"/>
      <c r="U272" s="133">
        <v>613356.28948799998</v>
      </c>
      <c r="V272" s="133">
        <v>257968.10788799979</v>
      </c>
      <c r="W272" s="133">
        <v>-455371.7378130001</v>
      </c>
      <c r="X272" s="133">
        <v>-81724</v>
      </c>
      <c r="Y272" s="133">
        <v>154129.82163299996</v>
      </c>
      <c r="Z272" s="133">
        <v>-762647.40871899994</v>
      </c>
      <c r="AA272" s="133">
        <v>147505.24379899981</v>
      </c>
      <c r="AB272" s="133">
        <v>304766.42427900014</v>
      </c>
      <c r="AC272" s="133">
        <v>-429942.3396969997</v>
      </c>
      <c r="AD272" s="133">
        <v>-33384.517455999885</v>
      </c>
      <c r="AE272" s="133">
        <v>103001.43035099984</v>
      </c>
      <c r="AF272" s="133">
        <v>952475.57210900018</v>
      </c>
      <c r="AG272" s="134">
        <v>770132.88586199994</v>
      </c>
      <c r="AH272" s="37"/>
      <c r="AI272" s="133">
        <v>403620.93720699986</v>
      </c>
      <c r="AJ272" s="133">
        <v>-107166</v>
      </c>
      <c r="AK272" s="133">
        <v>520175</v>
      </c>
      <c r="AL272" s="133">
        <v>290360.92851400003</v>
      </c>
      <c r="AM272" s="133">
        <v>817766</v>
      </c>
      <c r="AN272" s="133">
        <v>549271.21</v>
      </c>
      <c r="AO272" s="133">
        <v>336514</v>
      </c>
      <c r="AP272" s="133">
        <v>567476</v>
      </c>
      <c r="AQ272" s="133">
        <v>357885</v>
      </c>
      <c r="AR272" s="133">
        <v>-165744.15223200026</v>
      </c>
      <c r="AS272" s="133">
        <v>-255229.61</v>
      </c>
      <c r="AT272" s="133">
        <v>984869</v>
      </c>
      <c r="AU272" s="134">
        <v>4299798.3134889994</v>
      </c>
      <c r="AV272" s="37"/>
      <c r="AW272" s="133">
        <v>192602.75139788204</v>
      </c>
      <c r="AX272" s="133">
        <v>165989.70163021542</v>
      </c>
      <c r="AY272" s="133">
        <v>164116.76789036929</v>
      </c>
      <c r="AZ272" s="133">
        <v>174744.87628610004</v>
      </c>
      <c r="BA272" s="133">
        <v>223675.6112561</v>
      </c>
      <c r="BB272" s="133">
        <v>147564.42772410007</v>
      </c>
      <c r="BC272" s="133">
        <v>296045.17365274864</v>
      </c>
      <c r="BD272" s="133">
        <v>259301.09523541539</v>
      </c>
      <c r="BE272" s="133">
        <v>279092.70599656971</v>
      </c>
      <c r="BF272" s="133">
        <v>371567.66163461539</v>
      </c>
      <c r="BG272" s="133">
        <v>288217.66163461539</v>
      </c>
      <c r="BH272" s="133">
        <v>352188.52126076969</v>
      </c>
      <c r="BI272" s="134">
        <v>2915106.9555995013</v>
      </c>
      <c r="BJ272" s="43">
        <v>-0.42953896418348697</v>
      </c>
      <c r="BK272" s="43">
        <v>4.5831901122834013</v>
      </c>
      <c r="BL272" s="43">
        <v>-0.32203635076220899</v>
      </c>
      <c r="BM272" s="37"/>
      <c r="BN272" s="135">
        <v>-0.17740098052759617</v>
      </c>
      <c r="BO272" s="133">
        <v>2397964.123333334</v>
      </c>
      <c r="BP272" s="135">
        <v>4.8254472286468113E-2</v>
      </c>
      <c r="BQ272" s="133">
        <v>2513676.6166666672</v>
      </c>
      <c r="BR272" s="135">
        <v>9.8725100524565568E-2</v>
      </c>
      <c r="BS272" s="133">
        <v>2761839.5933333337</v>
      </c>
      <c r="BT272" s="135">
        <v>0</v>
      </c>
      <c r="BU272" s="133">
        <v>2761839.5933333337</v>
      </c>
      <c r="BV272" s="136"/>
    </row>
    <row r="273" spans="1:74" ht="13.5" customHeight="1">
      <c r="B273" s="114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3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3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  <c r="AT273" s="117"/>
      <c r="AU273" s="117"/>
      <c r="AV273" s="37"/>
      <c r="AW273" s="138"/>
      <c r="AX273" s="117"/>
      <c r="AY273" s="117"/>
      <c r="AZ273" s="117"/>
      <c r="BA273" s="117"/>
      <c r="BB273" s="117"/>
      <c r="BC273" s="117"/>
      <c r="BD273" s="117"/>
      <c r="BE273" s="117"/>
      <c r="BF273" s="117"/>
      <c r="BG273" s="117"/>
      <c r="BH273" s="117"/>
      <c r="BI273" s="117"/>
      <c r="BJ273" s="43"/>
      <c r="BK273" s="43"/>
      <c r="BL273" s="43"/>
      <c r="BM273" s="37"/>
      <c r="BN273" s="20"/>
      <c r="BO273" s="117"/>
      <c r="BP273" s="20"/>
      <c r="BQ273" s="117"/>
      <c r="BR273" s="20"/>
      <c r="BS273" s="117"/>
      <c r="BT273" s="20"/>
      <c r="BU273" s="117"/>
      <c r="BV273" s="116"/>
    </row>
    <row r="274" spans="1:74" ht="13.5" customHeight="1">
      <c r="B274" s="114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3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3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37"/>
      <c r="AX274" s="117"/>
      <c r="AY274" s="117"/>
      <c r="AZ274" s="117"/>
      <c r="BA274" s="117"/>
      <c r="BB274" s="117"/>
      <c r="BC274" s="117"/>
      <c r="BD274" s="117"/>
      <c r="BE274" s="117"/>
      <c r="BF274" s="117"/>
      <c r="BG274" s="117"/>
      <c r="BH274" s="117"/>
      <c r="BI274" s="117"/>
      <c r="BJ274" s="43"/>
      <c r="BK274" s="43"/>
      <c r="BL274" s="43"/>
      <c r="BM274" s="37"/>
      <c r="BN274" s="20"/>
      <c r="BO274" s="117"/>
      <c r="BP274" s="20"/>
      <c r="BQ274" s="117"/>
      <c r="BR274" s="20"/>
      <c r="BS274" s="117"/>
      <c r="BT274" s="20"/>
      <c r="BU274" s="117"/>
      <c r="BV274" s="116"/>
    </row>
    <row r="275" spans="1:74" ht="13.5" customHeight="1">
      <c r="A275" s="113" t="s">
        <v>308</v>
      </c>
      <c r="B275" s="114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3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3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37"/>
      <c r="AX275" s="117"/>
      <c r="AY275" s="117"/>
      <c r="AZ275" s="117"/>
      <c r="BA275" s="117"/>
      <c r="BB275" s="117"/>
      <c r="BC275" s="117"/>
      <c r="BD275" s="117"/>
      <c r="BE275" s="117"/>
      <c r="BF275" s="117"/>
      <c r="BG275" s="117"/>
      <c r="BH275" s="117"/>
      <c r="BI275" s="117"/>
      <c r="BJ275" s="14"/>
      <c r="BK275" s="14"/>
      <c r="BL275" s="14"/>
      <c r="BM275" s="37"/>
      <c r="BN275" s="17"/>
      <c r="BO275" s="117"/>
      <c r="BP275" s="17"/>
      <c r="BQ275" s="117"/>
      <c r="BR275" s="17"/>
      <c r="BS275" s="117"/>
      <c r="BT275" s="17"/>
      <c r="BU275" s="117"/>
      <c r="BV275" s="116"/>
    </row>
    <row r="276" spans="1:74" ht="13.5" customHeight="1">
      <c r="B276" s="114" t="s">
        <v>289</v>
      </c>
      <c r="G276" s="117">
        <v>344729.13</v>
      </c>
      <c r="H276" s="117">
        <v>-253386.05000000008</v>
      </c>
      <c r="I276" s="117">
        <v>-163526</v>
      </c>
      <c r="J276" s="117">
        <v>81689.389999999912</v>
      </c>
      <c r="K276" s="117">
        <v>218965</v>
      </c>
      <c r="L276" s="117">
        <v>-232417.5400000001</v>
      </c>
      <c r="M276" s="117">
        <v>83494.450000000041</v>
      </c>
      <c r="N276" s="117">
        <v>105114.65750500058</v>
      </c>
      <c r="O276" s="117">
        <v>361522</v>
      </c>
      <c r="P276" s="117">
        <v>-129112</v>
      </c>
      <c r="Q276" s="117">
        <v>51995</v>
      </c>
      <c r="R276" s="117">
        <v>15866</v>
      </c>
      <c r="S276" s="23">
        <v>484934.03750500036</v>
      </c>
      <c r="T276" s="37"/>
      <c r="U276" s="117">
        <v>504657</v>
      </c>
      <c r="V276" s="117">
        <v>-156759.87740399994</v>
      </c>
      <c r="W276" s="117">
        <v>594307.77357399976</v>
      </c>
      <c r="X276" s="117">
        <v>-360836</v>
      </c>
      <c r="Y276" s="117">
        <v>-166736.91851800005</v>
      </c>
      <c r="Z276" s="117">
        <v>114036.61635100019</v>
      </c>
      <c r="AA276" s="117">
        <v>19384.580820999796</v>
      </c>
      <c r="AB276" s="117">
        <v>210941.86676900013</v>
      </c>
      <c r="AC276" s="117">
        <v>-203749.25321899983</v>
      </c>
      <c r="AD276" s="117">
        <v>-300311.43752500019</v>
      </c>
      <c r="AE276" s="117">
        <v>89038.979528999829</v>
      </c>
      <c r="AF276" s="117">
        <v>333028.2222190001</v>
      </c>
      <c r="AG276" s="23">
        <v>677001.5525969998</v>
      </c>
      <c r="AH276" s="37"/>
      <c r="AI276" s="117">
        <v>89704.755597999902</v>
      </c>
      <c r="AJ276" s="117">
        <v>282448</v>
      </c>
      <c r="AK276" s="117">
        <v>325082</v>
      </c>
      <c r="AL276" s="117">
        <v>114429</v>
      </c>
      <c r="AM276" s="117">
        <v>-180334</v>
      </c>
      <c r="AN276" s="117">
        <v>388260</v>
      </c>
      <c r="AO276" s="117">
        <v>-121000</v>
      </c>
      <c r="AP276" s="117">
        <v>330790</v>
      </c>
      <c r="AQ276" s="117">
        <v>12444</v>
      </c>
      <c r="AR276" s="117">
        <v>-393621.15223200026</v>
      </c>
      <c r="AS276" s="117">
        <v>-418961</v>
      </c>
      <c r="AT276" s="117">
        <v>-213511</v>
      </c>
      <c r="AU276" s="23">
        <v>215730.60336599953</v>
      </c>
      <c r="AV276" s="37"/>
      <c r="AW276" s="117">
        <v>0</v>
      </c>
      <c r="AX276" s="117">
        <v>0</v>
      </c>
      <c r="AY276" s="117">
        <v>0</v>
      </c>
      <c r="AZ276" s="117">
        <v>0</v>
      </c>
      <c r="BA276" s="117">
        <v>0</v>
      </c>
      <c r="BB276" s="117">
        <v>0</v>
      </c>
      <c r="BC276" s="117">
        <v>0</v>
      </c>
      <c r="BD276" s="117">
        <v>0</v>
      </c>
      <c r="BE276" s="117">
        <v>0</v>
      </c>
      <c r="BF276" s="117">
        <v>0</v>
      </c>
      <c r="BG276" s="117">
        <v>0</v>
      </c>
      <c r="BH276" s="117">
        <v>0</v>
      </c>
      <c r="BI276" s="23">
        <v>0</v>
      </c>
      <c r="BJ276" s="43">
        <v>0.39606936250586233</v>
      </c>
      <c r="BK276" s="43">
        <v>-0.6813440049901659</v>
      </c>
      <c r="BL276" s="43">
        <v>-1</v>
      </c>
      <c r="BM276" s="37"/>
      <c r="BN276" s="118"/>
      <c r="BO276" s="24">
        <v>0</v>
      </c>
      <c r="BP276" s="118"/>
      <c r="BQ276" s="24">
        <v>0</v>
      </c>
      <c r="BR276" s="118"/>
      <c r="BS276" s="24">
        <v>0</v>
      </c>
      <c r="BT276" s="118"/>
      <c r="BU276" s="24">
        <v>0</v>
      </c>
      <c r="BV276" s="116"/>
    </row>
    <row r="277" spans="1:74" ht="13.5" customHeight="1">
      <c r="B277" s="114" t="s">
        <v>291</v>
      </c>
      <c r="G277" s="117">
        <v>1402</v>
      </c>
      <c r="H277" s="117">
        <v>0</v>
      </c>
      <c r="I277" s="117">
        <v>71712</v>
      </c>
      <c r="J277" s="117">
        <v>40601</v>
      </c>
      <c r="K277" s="117">
        <v>16776</v>
      </c>
      <c r="L277" s="117">
        <v>5979</v>
      </c>
      <c r="M277" s="117">
        <v>47685</v>
      </c>
      <c r="N277" s="117">
        <v>1780</v>
      </c>
      <c r="O277" s="117">
        <v>12923</v>
      </c>
      <c r="P277" s="117">
        <v>0</v>
      </c>
      <c r="Q277" s="117">
        <v>2014</v>
      </c>
      <c r="R277" s="117">
        <v>14017</v>
      </c>
      <c r="S277" s="23">
        <v>214889</v>
      </c>
      <c r="T277" s="37"/>
      <c r="U277" s="117">
        <v>16508</v>
      </c>
      <c r="V277" s="117">
        <v>-7629.16</v>
      </c>
      <c r="W277" s="117">
        <v>-10507.25</v>
      </c>
      <c r="X277" s="117">
        <v>25151</v>
      </c>
      <c r="Y277" s="117">
        <v>17314.560000000001</v>
      </c>
      <c r="Z277" s="117">
        <v>0</v>
      </c>
      <c r="AA277" s="117">
        <v>3559.4</v>
      </c>
      <c r="AB277" s="117">
        <v>-274.40000000000146</v>
      </c>
      <c r="AC277" s="117">
        <v>34213.306096</v>
      </c>
      <c r="AD277" s="117">
        <v>0</v>
      </c>
      <c r="AE277" s="117">
        <v>0</v>
      </c>
      <c r="AF277" s="117">
        <v>0</v>
      </c>
      <c r="AG277" s="23">
        <v>78335.456096000009</v>
      </c>
      <c r="AH277" s="37"/>
      <c r="AI277" s="117">
        <v>0</v>
      </c>
      <c r="AJ277" s="117">
        <v>0</v>
      </c>
      <c r="AK277" s="117">
        <v>0</v>
      </c>
      <c r="AL277" s="117">
        <v>0</v>
      </c>
      <c r="AM277" s="117">
        <v>0</v>
      </c>
      <c r="AN277" s="117">
        <v>0</v>
      </c>
      <c r="AO277" s="117">
        <v>41500</v>
      </c>
      <c r="AP277" s="117">
        <v>24394</v>
      </c>
      <c r="AQ277" s="117">
        <v>5258</v>
      </c>
      <c r="AR277" s="117">
        <v>800</v>
      </c>
      <c r="AS277" s="117">
        <v>0</v>
      </c>
      <c r="AT277" s="117">
        <v>36975</v>
      </c>
      <c r="AU277" s="23">
        <v>108927</v>
      </c>
      <c r="AV277" s="37"/>
      <c r="AW277" s="117">
        <v>0</v>
      </c>
      <c r="AX277" s="117">
        <v>0</v>
      </c>
      <c r="AY277" s="117">
        <v>0</v>
      </c>
      <c r="AZ277" s="117">
        <v>0</v>
      </c>
      <c r="BA277" s="117">
        <v>0</v>
      </c>
      <c r="BB277" s="117">
        <v>0</v>
      </c>
      <c r="BC277" s="117">
        <v>25000</v>
      </c>
      <c r="BD277" s="117">
        <v>0</v>
      </c>
      <c r="BE277" s="117">
        <v>0</v>
      </c>
      <c r="BF277" s="117">
        <v>0</v>
      </c>
      <c r="BG277" s="117">
        <v>16650</v>
      </c>
      <c r="BH277" s="117">
        <v>60000</v>
      </c>
      <c r="BI277" s="23">
        <v>101650</v>
      </c>
      <c r="BJ277" s="43">
        <v>-0.63546083747423088</v>
      </c>
      <c r="BK277" s="43">
        <v>0.39051976497730595</v>
      </c>
      <c r="BL277" s="43">
        <v>-6.6806209663352517E-2</v>
      </c>
      <c r="BM277" s="37"/>
      <c r="BN277" s="118"/>
      <c r="BO277" s="24">
        <v>101650</v>
      </c>
      <c r="BP277" s="118"/>
      <c r="BQ277" s="24">
        <v>101650</v>
      </c>
      <c r="BR277" s="118"/>
      <c r="BS277" s="24">
        <v>101650</v>
      </c>
      <c r="BT277" s="118"/>
      <c r="BU277" s="24">
        <v>101650</v>
      </c>
      <c r="BV277" s="116"/>
    </row>
    <row r="278" spans="1:74" ht="13.5" customHeight="1">
      <c r="B278" s="114" t="s">
        <v>309</v>
      </c>
      <c r="G278" s="117">
        <v>0</v>
      </c>
      <c r="H278" s="117">
        <v>0</v>
      </c>
      <c r="I278" s="117">
        <v>0</v>
      </c>
      <c r="J278" s="117">
        <v>0</v>
      </c>
      <c r="K278" s="117">
        <v>0</v>
      </c>
      <c r="L278" s="117">
        <v>0</v>
      </c>
      <c r="M278" s="117">
        <v>0</v>
      </c>
      <c r="N278" s="117">
        <v>0</v>
      </c>
      <c r="O278" s="117">
        <v>0</v>
      </c>
      <c r="P278" s="117">
        <v>0</v>
      </c>
      <c r="Q278" s="117">
        <v>0</v>
      </c>
      <c r="R278" s="117">
        <v>0</v>
      </c>
      <c r="S278" s="23">
        <v>0</v>
      </c>
      <c r="T278" s="37"/>
      <c r="U278" s="117">
        <v>0</v>
      </c>
      <c r="V278" s="117">
        <v>0</v>
      </c>
      <c r="W278" s="117">
        <v>0</v>
      </c>
      <c r="X278" s="117">
        <v>0</v>
      </c>
      <c r="Y278" s="117">
        <v>0</v>
      </c>
      <c r="Z278" s="117">
        <v>0</v>
      </c>
      <c r="AA278" s="117">
        <v>0</v>
      </c>
      <c r="AB278" s="117">
        <v>0</v>
      </c>
      <c r="AC278" s="117">
        <v>0</v>
      </c>
      <c r="AD278" s="117">
        <v>0</v>
      </c>
      <c r="AE278" s="117">
        <v>0</v>
      </c>
      <c r="AF278" s="117">
        <v>0</v>
      </c>
      <c r="AG278" s="23">
        <v>0</v>
      </c>
      <c r="AH278" s="37"/>
      <c r="AI278" s="117">
        <v>0</v>
      </c>
      <c r="AJ278" s="117">
        <v>0</v>
      </c>
      <c r="AK278" s="117">
        <v>0</v>
      </c>
      <c r="AL278" s="117">
        <v>0</v>
      </c>
      <c r="AM278" s="117">
        <v>0</v>
      </c>
      <c r="AN278" s="117">
        <v>0</v>
      </c>
      <c r="AO278" s="117">
        <v>0</v>
      </c>
      <c r="AP278" s="117">
        <v>0</v>
      </c>
      <c r="AQ278" s="117">
        <v>0</v>
      </c>
      <c r="AR278" s="117">
        <v>0</v>
      </c>
      <c r="AS278" s="117">
        <v>0</v>
      </c>
      <c r="AT278" s="117">
        <v>0</v>
      </c>
      <c r="AU278" s="23">
        <v>0</v>
      </c>
      <c r="AV278" s="37"/>
      <c r="AW278" s="117">
        <v>0</v>
      </c>
      <c r="AX278" s="117">
        <v>0</v>
      </c>
      <c r="AY278" s="117">
        <v>0</v>
      </c>
      <c r="AZ278" s="117">
        <v>0</v>
      </c>
      <c r="BA278" s="117">
        <v>0</v>
      </c>
      <c r="BB278" s="117">
        <v>0</v>
      </c>
      <c r="BC278" s="117">
        <v>0</v>
      </c>
      <c r="BD278" s="117">
        <v>0</v>
      </c>
      <c r="BE278" s="117">
        <v>0</v>
      </c>
      <c r="BF278" s="117">
        <v>0</v>
      </c>
      <c r="BG278" s="117">
        <v>0</v>
      </c>
      <c r="BH278" s="117">
        <v>0</v>
      </c>
      <c r="BI278" s="23">
        <v>0</v>
      </c>
      <c r="BJ278" s="43">
        <v>0</v>
      </c>
      <c r="BK278" s="43">
        <v>0</v>
      </c>
      <c r="BL278" s="43">
        <v>0</v>
      </c>
      <c r="BM278" s="37"/>
      <c r="BN278" s="118"/>
      <c r="BO278" s="24">
        <v>0</v>
      </c>
      <c r="BP278" s="118"/>
      <c r="BQ278" s="24">
        <v>0</v>
      </c>
      <c r="BR278" s="118"/>
      <c r="BS278" s="24">
        <v>0</v>
      </c>
      <c r="BT278" s="118"/>
      <c r="BU278" s="24">
        <v>0</v>
      </c>
      <c r="BV278" s="116"/>
    </row>
    <row r="279" spans="1:74" ht="13.5" customHeight="1">
      <c r="B279" s="114" t="s">
        <v>293</v>
      </c>
      <c r="G279" s="117">
        <v>0</v>
      </c>
      <c r="H279" s="117">
        <v>0</v>
      </c>
      <c r="I279" s="117">
        <v>0</v>
      </c>
      <c r="J279" s="117">
        <v>0</v>
      </c>
      <c r="K279" s="117">
        <v>0</v>
      </c>
      <c r="L279" s="117">
        <v>0</v>
      </c>
      <c r="M279" s="117">
        <v>0</v>
      </c>
      <c r="N279" s="117">
        <v>0</v>
      </c>
      <c r="O279" s="117">
        <v>0</v>
      </c>
      <c r="P279" s="117">
        <v>0</v>
      </c>
      <c r="Q279" s="117">
        <v>0</v>
      </c>
      <c r="R279" s="117">
        <v>0</v>
      </c>
      <c r="S279" s="23">
        <v>0</v>
      </c>
      <c r="T279" s="37"/>
      <c r="U279" s="117">
        <v>0</v>
      </c>
      <c r="V279" s="117">
        <v>0</v>
      </c>
      <c r="W279" s="117">
        <v>0</v>
      </c>
      <c r="X279" s="117">
        <v>0</v>
      </c>
      <c r="Y279" s="117">
        <v>0</v>
      </c>
      <c r="Z279" s="117">
        <v>0</v>
      </c>
      <c r="AA279" s="117">
        <v>0</v>
      </c>
      <c r="AB279" s="117">
        <v>0</v>
      </c>
      <c r="AC279" s="117">
        <v>0</v>
      </c>
      <c r="AD279" s="117">
        <v>0</v>
      </c>
      <c r="AE279" s="117">
        <v>0</v>
      </c>
      <c r="AF279" s="117">
        <v>0</v>
      </c>
      <c r="AG279" s="23">
        <v>0</v>
      </c>
      <c r="AH279" s="37"/>
      <c r="AI279" s="117">
        <v>0</v>
      </c>
      <c r="AJ279" s="117">
        <v>0</v>
      </c>
      <c r="AK279" s="117">
        <v>0</v>
      </c>
      <c r="AL279" s="117">
        <v>0</v>
      </c>
      <c r="AM279" s="117">
        <v>0</v>
      </c>
      <c r="AN279" s="117">
        <v>0</v>
      </c>
      <c r="AO279" s="117">
        <v>0</v>
      </c>
      <c r="AP279" s="117">
        <v>0</v>
      </c>
      <c r="AQ279" s="117">
        <v>0</v>
      </c>
      <c r="AR279" s="117">
        <v>0</v>
      </c>
      <c r="AS279" s="117">
        <v>0</v>
      </c>
      <c r="AT279" s="117">
        <v>0</v>
      </c>
      <c r="AU279" s="23">
        <v>0</v>
      </c>
      <c r="AV279" s="37"/>
      <c r="AW279" s="117">
        <v>0</v>
      </c>
      <c r="AX279" s="117">
        <v>0</v>
      </c>
      <c r="AY279" s="117">
        <v>0</v>
      </c>
      <c r="AZ279" s="117">
        <v>0</v>
      </c>
      <c r="BA279" s="117">
        <v>0</v>
      </c>
      <c r="BB279" s="117">
        <v>0</v>
      </c>
      <c r="BC279" s="117">
        <v>0</v>
      </c>
      <c r="BD279" s="117">
        <v>0</v>
      </c>
      <c r="BE279" s="117">
        <v>0</v>
      </c>
      <c r="BF279" s="117">
        <v>0</v>
      </c>
      <c r="BG279" s="117">
        <v>0</v>
      </c>
      <c r="BH279" s="117">
        <v>0</v>
      </c>
      <c r="BI279" s="23">
        <v>0</v>
      </c>
      <c r="BJ279" s="43">
        <v>0</v>
      </c>
      <c r="BK279" s="43">
        <v>0</v>
      </c>
      <c r="BL279" s="43">
        <v>0</v>
      </c>
      <c r="BM279" s="37"/>
      <c r="BN279" s="118"/>
      <c r="BO279" s="24">
        <v>0</v>
      </c>
      <c r="BP279" s="118"/>
      <c r="BQ279" s="24">
        <v>0</v>
      </c>
      <c r="BR279" s="118"/>
      <c r="BS279" s="24">
        <v>0</v>
      </c>
      <c r="BT279" s="118"/>
      <c r="BU279" s="24">
        <v>0</v>
      </c>
      <c r="BV279" s="116"/>
    </row>
    <row r="280" spans="1:74" ht="13.5" customHeight="1">
      <c r="B280" s="114" t="s">
        <v>294</v>
      </c>
      <c r="G280" s="117">
        <v>8710</v>
      </c>
      <c r="H280" s="117">
        <v>7274</v>
      </c>
      <c r="I280" s="117">
        <v>3484</v>
      </c>
      <c r="J280" s="117">
        <v>3891</v>
      </c>
      <c r="K280" s="117">
        <v>1912</v>
      </c>
      <c r="L280" s="117">
        <v>12465</v>
      </c>
      <c r="M280" s="117">
        <v>0</v>
      </c>
      <c r="N280" s="117">
        <v>55</v>
      </c>
      <c r="O280" s="117">
        <v>22461</v>
      </c>
      <c r="P280" s="117">
        <v>42666</v>
      </c>
      <c r="Q280" s="117">
        <v>4825</v>
      </c>
      <c r="R280" s="117">
        <v>10602</v>
      </c>
      <c r="S280" s="23">
        <v>118345</v>
      </c>
      <c r="T280" s="37"/>
      <c r="U280" s="117">
        <v>150</v>
      </c>
      <c r="V280" s="117">
        <v>0</v>
      </c>
      <c r="W280" s="117">
        <v>150</v>
      </c>
      <c r="X280" s="117">
        <v>740</v>
      </c>
      <c r="Y280" s="117">
        <v>29836.51</v>
      </c>
      <c r="Z280" s="117">
        <v>36435.46</v>
      </c>
      <c r="AA280" s="117">
        <v>26633.18</v>
      </c>
      <c r="AB280" s="117">
        <v>17823.72</v>
      </c>
      <c r="AC280" s="117">
        <v>9130</v>
      </c>
      <c r="AD280" s="117">
        <v>99622.91</v>
      </c>
      <c r="AE280" s="117">
        <v>13239.269999999999</v>
      </c>
      <c r="AF280" s="117">
        <v>26457.119999999999</v>
      </c>
      <c r="AG280" s="23">
        <v>260218.16999999998</v>
      </c>
      <c r="AH280" s="37"/>
      <c r="AI280" s="117">
        <v>1927.1399999999994</v>
      </c>
      <c r="AJ280" s="117">
        <v>15413</v>
      </c>
      <c r="AK280" s="117">
        <v>24886</v>
      </c>
      <c r="AL280" s="117">
        <v>25791</v>
      </c>
      <c r="AM280" s="117">
        <v>56739</v>
      </c>
      <c r="AN280" s="117">
        <v>15705</v>
      </c>
      <c r="AO280" s="117">
        <v>35972</v>
      </c>
      <c r="AP280" s="117">
        <v>46472</v>
      </c>
      <c r="AQ280" s="117">
        <v>20400</v>
      </c>
      <c r="AR280" s="117">
        <v>30592</v>
      </c>
      <c r="AS280" s="117">
        <v>11185</v>
      </c>
      <c r="AT280" s="117">
        <v>27016</v>
      </c>
      <c r="AU280" s="23">
        <v>312098.14</v>
      </c>
      <c r="AV280" s="37"/>
      <c r="AW280" s="117">
        <v>39999.833333333336</v>
      </c>
      <c r="AX280" s="117">
        <v>39999.833333333336</v>
      </c>
      <c r="AY280" s="117">
        <v>40000.333333333336</v>
      </c>
      <c r="AZ280" s="117">
        <v>39999.833333333336</v>
      </c>
      <c r="BA280" s="117">
        <v>39999.833333333336</v>
      </c>
      <c r="BB280" s="117">
        <v>40000.333333333336</v>
      </c>
      <c r="BC280" s="117">
        <v>39999.833333333336</v>
      </c>
      <c r="BD280" s="117">
        <v>39999.833333333336</v>
      </c>
      <c r="BE280" s="117">
        <v>40000.333333333336</v>
      </c>
      <c r="BF280" s="117">
        <v>39999.833333333336</v>
      </c>
      <c r="BG280" s="117">
        <v>39999.833333333336</v>
      </c>
      <c r="BH280" s="117">
        <v>39999.833333333336</v>
      </c>
      <c r="BI280" s="23">
        <v>479999.49999999994</v>
      </c>
      <c r="BJ280" s="43">
        <v>1.198810004647429</v>
      </c>
      <c r="BK280" s="43">
        <v>0.19937105083784132</v>
      </c>
      <c r="BL280" s="43">
        <v>0.53797616352343502</v>
      </c>
      <c r="BM280" s="37"/>
      <c r="BN280" s="118"/>
      <c r="BO280" s="24">
        <v>479999.49999999994</v>
      </c>
      <c r="BP280" s="118"/>
      <c r="BQ280" s="24">
        <v>479999.49999999994</v>
      </c>
      <c r="BR280" s="118"/>
      <c r="BS280" s="24">
        <v>479999.49999999994</v>
      </c>
      <c r="BT280" s="118"/>
      <c r="BU280" s="24">
        <v>479999.49999999994</v>
      </c>
      <c r="BV280" s="116"/>
    </row>
    <row r="281" spans="1:74" ht="13.5" customHeight="1">
      <c r="B281" s="114" t="s">
        <v>295</v>
      </c>
      <c r="G281" s="117">
        <v>0</v>
      </c>
      <c r="H281" s="117">
        <v>0</v>
      </c>
      <c r="I281" s="117">
        <v>0</v>
      </c>
      <c r="J281" s="117">
        <v>0</v>
      </c>
      <c r="K281" s="117">
        <v>0</v>
      </c>
      <c r="L281" s="117">
        <v>0</v>
      </c>
      <c r="M281" s="117">
        <v>0</v>
      </c>
      <c r="N281" s="117">
        <v>0</v>
      </c>
      <c r="O281" s="117">
        <v>0</v>
      </c>
      <c r="P281" s="117">
        <v>0</v>
      </c>
      <c r="Q281" s="117">
        <v>0</v>
      </c>
      <c r="R281" s="117">
        <v>0</v>
      </c>
      <c r="S281" s="23">
        <v>0</v>
      </c>
      <c r="T281" s="37"/>
      <c r="U281" s="117">
        <v>0</v>
      </c>
      <c r="V281" s="117">
        <v>0</v>
      </c>
      <c r="W281" s="117">
        <v>0</v>
      </c>
      <c r="X281" s="117">
        <v>0</v>
      </c>
      <c r="Y281" s="117">
        <v>0</v>
      </c>
      <c r="Z281" s="117">
        <v>0</v>
      </c>
      <c r="AA281" s="117">
        <v>0</v>
      </c>
      <c r="AB281" s="117">
        <v>0</v>
      </c>
      <c r="AC281" s="117">
        <v>0</v>
      </c>
      <c r="AD281" s="117">
        <v>0</v>
      </c>
      <c r="AE281" s="117">
        <v>0</v>
      </c>
      <c r="AF281" s="117">
        <v>0</v>
      </c>
      <c r="AG281" s="23">
        <v>0</v>
      </c>
      <c r="AH281" s="37"/>
      <c r="AI281" s="117">
        <v>0</v>
      </c>
      <c r="AJ281" s="117">
        <v>0</v>
      </c>
      <c r="AK281" s="117">
        <v>0</v>
      </c>
      <c r="AL281" s="117">
        <v>0</v>
      </c>
      <c r="AM281" s="117">
        <v>0</v>
      </c>
      <c r="AN281" s="117">
        <v>0</v>
      </c>
      <c r="AO281" s="117">
        <v>0</v>
      </c>
      <c r="AP281" s="117">
        <v>0</v>
      </c>
      <c r="AQ281" s="117">
        <v>0</v>
      </c>
      <c r="AR281" s="117">
        <v>0</v>
      </c>
      <c r="AS281" s="117">
        <v>0</v>
      </c>
      <c r="AT281" s="117">
        <v>0</v>
      </c>
      <c r="AU281" s="23">
        <v>0</v>
      </c>
      <c r="AV281" s="37"/>
      <c r="AW281" s="117">
        <v>0</v>
      </c>
      <c r="AX281" s="117">
        <v>0</v>
      </c>
      <c r="AY281" s="117">
        <v>0</v>
      </c>
      <c r="AZ281" s="117">
        <v>0</v>
      </c>
      <c r="BA281" s="117">
        <v>0</v>
      </c>
      <c r="BB281" s="117">
        <v>0</v>
      </c>
      <c r="BC281" s="117">
        <v>0</v>
      </c>
      <c r="BD281" s="117">
        <v>0</v>
      </c>
      <c r="BE281" s="117">
        <v>0</v>
      </c>
      <c r="BF281" s="117">
        <v>0</v>
      </c>
      <c r="BG281" s="117">
        <v>0</v>
      </c>
      <c r="BH281" s="117">
        <v>0</v>
      </c>
      <c r="BI281" s="23">
        <v>0</v>
      </c>
      <c r="BJ281" s="43">
        <v>0</v>
      </c>
      <c r="BK281" s="43">
        <v>0</v>
      </c>
      <c r="BL281" s="43">
        <v>0</v>
      </c>
      <c r="BM281" s="37"/>
      <c r="BN281" s="118"/>
      <c r="BO281" s="24">
        <v>0</v>
      </c>
      <c r="BP281" s="118"/>
      <c r="BQ281" s="24">
        <v>0</v>
      </c>
      <c r="BR281" s="118"/>
      <c r="BS281" s="24">
        <v>0</v>
      </c>
      <c r="BT281" s="118"/>
      <c r="BU281" s="24">
        <v>0</v>
      </c>
      <c r="BV281" s="116"/>
    </row>
    <row r="282" spans="1:74" ht="13.5" customHeight="1">
      <c r="B282" s="128" t="s">
        <v>296</v>
      </c>
      <c r="G282" s="117">
        <v>0</v>
      </c>
      <c r="H282" s="117">
        <v>0</v>
      </c>
      <c r="I282" s="117">
        <v>0</v>
      </c>
      <c r="J282" s="117">
        <v>0</v>
      </c>
      <c r="K282" s="117">
        <v>0</v>
      </c>
      <c r="L282" s="117">
        <v>0</v>
      </c>
      <c r="M282" s="117">
        <v>0</v>
      </c>
      <c r="N282" s="117">
        <v>0</v>
      </c>
      <c r="O282" s="117">
        <v>0</v>
      </c>
      <c r="P282" s="117">
        <v>0</v>
      </c>
      <c r="Q282" s="117">
        <v>-558200</v>
      </c>
      <c r="R282" s="117">
        <v>0</v>
      </c>
      <c r="S282" s="23">
        <v>-558200</v>
      </c>
      <c r="T282" s="37"/>
      <c r="U282" s="117">
        <v>0</v>
      </c>
      <c r="V282" s="117">
        <v>0</v>
      </c>
      <c r="W282" s="117">
        <v>0</v>
      </c>
      <c r="X282" s="117">
        <v>0</v>
      </c>
      <c r="Y282" s="117">
        <v>0</v>
      </c>
      <c r="Z282" s="117">
        <v>0</v>
      </c>
      <c r="AA282" s="117">
        <v>0</v>
      </c>
      <c r="AB282" s="117">
        <v>0</v>
      </c>
      <c r="AC282" s="117">
        <v>0</v>
      </c>
      <c r="AD282" s="117">
        <v>0</v>
      </c>
      <c r="AE282" s="117">
        <v>0</v>
      </c>
      <c r="AF282" s="117">
        <v>0</v>
      </c>
      <c r="AG282" s="23">
        <v>0</v>
      </c>
      <c r="AH282" s="37"/>
      <c r="AI282" s="117">
        <v>0</v>
      </c>
      <c r="AJ282" s="117">
        <v>0</v>
      </c>
      <c r="AK282" s="117">
        <v>0</v>
      </c>
      <c r="AL282" s="117">
        <v>0</v>
      </c>
      <c r="AM282" s="117">
        <v>0</v>
      </c>
      <c r="AN282" s="117">
        <v>0</v>
      </c>
      <c r="AO282" s="117">
        <v>0</v>
      </c>
      <c r="AP282" s="117">
        <v>0</v>
      </c>
      <c r="AQ282" s="117">
        <v>0</v>
      </c>
      <c r="AR282" s="117">
        <v>0</v>
      </c>
      <c r="AS282" s="117">
        <v>0</v>
      </c>
      <c r="AT282" s="117">
        <v>0</v>
      </c>
      <c r="AU282" s="23">
        <v>0</v>
      </c>
      <c r="AV282" s="37"/>
      <c r="AW282" s="117">
        <v>0</v>
      </c>
      <c r="AX282" s="117">
        <v>0</v>
      </c>
      <c r="AY282" s="117">
        <v>0</v>
      </c>
      <c r="AZ282" s="117">
        <v>0</v>
      </c>
      <c r="BA282" s="117">
        <v>0</v>
      </c>
      <c r="BB282" s="117">
        <v>0</v>
      </c>
      <c r="BC282" s="117">
        <v>0</v>
      </c>
      <c r="BD282" s="117">
        <v>0</v>
      </c>
      <c r="BE282" s="117">
        <v>0</v>
      </c>
      <c r="BF282" s="117">
        <v>0</v>
      </c>
      <c r="BG282" s="117">
        <v>0</v>
      </c>
      <c r="BH282" s="117">
        <v>0</v>
      </c>
      <c r="BI282" s="23">
        <v>0</v>
      </c>
      <c r="BJ282" s="43">
        <v>-1</v>
      </c>
      <c r="BK282" s="43">
        <v>0</v>
      </c>
      <c r="BL282" s="43">
        <v>0</v>
      </c>
      <c r="BM282" s="37"/>
      <c r="BN282" s="118"/>
      <c r="BO282" s="24">
        <v>0</v>
      </c>
      <c r="BP282" s="118"/>
      <c r="BQ282" s="24">
        <v>0</v>
      </c>
      <c r="BR282" s="118"/>
      <c r="BS282" s="24">
        <v>0</v>
      </c>
      <c r="BT282" s="118"/>
      <c r="BU282" s="24">
        <v>0</v>
      </c>
      <c r="BV282" s="116"/>
    </row>
    <row r="283" spans="1:74" ht="13.5" customHeight="1">
      <c r="B283" s="114" t="s">
        <v>297</v>
      </c>
      <c r="G283" s="117">
        <v>-8574</v>
      </c>
      <c r="H283" s="117">
        <v>0</v>
      </c>
      <c r="I283" s="117">
        <v>100000</v>
      </c>
      <c r="J283" s="117">
        <v>0</v>
      </c>
      <c r="K283" s="117">
        <v>0</v>
      </c>
      <c r="L283" s="117">
        <v>0</v>
      </c>
      <c r="M283" s="117">
        <v>14650</v>
      </c>
      <c r="N283" s="117">
        <v>0</v>
      </c>
      <c r="O283" s="117">
        <v>65228</v>
      </c>
      <c r="P283" s="117">
        <v>951796</v>
      </c>
      <c r="Q283" s="117">
        <v>95663</v>
      </c>
      <c r="R283" s="117">
        <v>-193198</v>
      </c>
      <c r="S283" s="23">
        <v>1025565</v>
      </c>
      <c r="T283" s="37"/>
      <c r="U283" s="117">
        <v>0</v>
      </c>
      <c r="V283" s="117">
        <v>22105.133602000002</v>
      </c>
      <c r="W283" s="117">
        <v>28234.289433000002</v>
      </c>
      <c r="X283" s="117">
        <v>33892</v>
      </c>
      <c r="Y283" s="117">
        <v>34000</v>
      </c>
      <c r="Z283" s="117">
        <v>34000</v>
      </c>
      <c r="AA283" s="117">
        <v>26304.613000000001</v>
      </c>
      <c r="AB283" s="117">
        <v>0</v>
      </c>
      <c r="AC283" s="117">
        <v>35230.400000000001</v>
      </c>
      <c r="AD283" s="117">
        <v>0</v>
      </c>
      <c r="AE283" s="117">
        <v>6238.8</v>
      </c>
      <c r="AF283" s="117">
        <v>191101.00908399999</v>
      </c>
      <c r="AG283" s="23">
        <v>411106.24511899997</v>
      </c>
      <c r="AH283" s="37"/>
      <c r="AI283" s="117">
        <v>-757.95999999999742</v>
      </c>
      <c r="AJ283" s="117">
        <v>1095</v>
      </c>
      <c r="AK283" s="117">
        <v>1797</v>
      </c>
      <c r="AL283" s="117">
        <v>0</v>
      </c>
      <c r="AM283" s="117">
        <v>19921</v>
      </c>
      <c r="AN283" s="117">
        <v>25500</v>
      </c>
      <c r="AO283" s="117">
        <v>4915</v>
      </c>
      <c r="AP283" s="117">
        <v>4964</v>
      </c>
      <c r="AQ283" s="117">
        <v>14589</v>
      </c>
      <c r="AR283" s="117">
        <v>-2969</v>
      </c>
      <c r="AS283" s="117">
        <v>0</v>
      </c>
      <c r="AT283" s="117">
        <v>412353</v>
      </c>
      <c r="AU283" s="23">
        <v>481407.04000000004</v>
      </c>
      <c r="AV283" s="37"/>
      <c r="AW283" s="117">
        <v>0</v>
      </c>
      <c r="AX283" s="117">
        <v>0</v>
      </c>
      <c r="AY283" s="117">
        <v>0</v>
      </c>
      <c r="AZ283" s="117">
        <v>0</v>
      </c>
      <c r="BA283" s="117">
        <v>0</v>
      </c>
      <c r="BB283" s="117">
        <v>0</v>
      </c>
      <c r="BC283" s="117">
        <v>0</v>
      </c>
      <c r="BD283" s="117">
        <v>0</v>
      </c>
      <c r="BE283" s="117">
        <v>0</v>
      </c>
      <c r="BF283" s="117">
        <v>0</v>
      </c>
      <c r="BG283" s="117">
        <v>0</v>
      </c>
      <c r="BH283" s="117">
        <v>0</v>
      </c>
      <c r="BI283" s="23">
        <v>0</v>
      </c>
      <c r="BJ283" s="43">
        <v>-0.59914169738729384</v>
      </c>
      <c r="BK283" s="43">
        <v>0.17100395753085823</v>
      </c>
      <c r="BL283" s="43">
        <v>-1</v>
      </c>
      <c r="BM283" s="37"/>
      <c r="BN283" s="118"/>
      <c r="BO283" s="24">
        <v>0</v>
      </c>
      <c r="BP283" s="118"/>
      <c r="BQ283" s="24">
        <v>0</v>
      </c>
      <c r="BR283" s="118"/>
      <c r="BS283" s="24">
        <v>0</v>
      </c>
      <c r="BT283" s="118"/>
      <c r="BU283" s="24">
        <v>0</v>
      </c>
      <c r="BV283" s="116"/>
    </row>
    <row r="284" spans="1:74" ht="13.5" customHeight="1">
      <c r="B284" s="114" t="s">
        <v>298</v>
      </c>
      <c r="G284" s="117">
        <v>0</v>
      </c>
      <c r="H284" s="117">
        <v>0</v>
      </c>
      <c r="I284" s="117">
        <v>0</v>
      </c>
      <c r="J284" s="117">
        <v>0</v>
      </c>
      <c r="K284" s="117">
        <v>0</v>
      </c>
      <c r="L284" s="117">
        <v>0</v>
      </c>
      <c r="M284" s="117">
        <v>0</v>
      </c>
      <c r="N284" s="117">
        <v>0</v>
      </c>
      <c r="O284" s="117">
        <v>0</v>
      </c>
      <c r="P284" s="117">
        <v>0</v>
      </c>
      <c r="Q284" s="117">
        <v>0</v>
      </c>
      <c r="R284" s="117">
        <v>0</v>
      </c>
      <c r="S284" s="23">
        <v>0</v>
      </c>
      <c r="T284" s="37"/>
      <c r="U284" s="117">
        <v>0</v>
      </c>
      <c r="V284" s="117">
        <v>0</v>
      </c>
      <c r="W284" s="117">
        <v>45000</v>
      </c>
      <c r="X284" s="117">
        <v>0</v>
      </c>
      <c r="Y284" s="117">
        <v>10726.5</v>
      </c>
      <c r="Z284" s="117">
        <v>0</v>
      </c>
      <c r="AA284" s="117">
        <v>0</v>
      </c>
      <c r="AB284" s="117">
        <v>0</v>
      </c>
      <c r="AC284" s="117">
        <v>0</v>
      </c>
      <c r="AD284" s="117">
        <v>0</v>
      </c>
      <c r="AE284" s="117">
        <v>0</v>
      </c>
      <c r="AF284" s="117">
        <v>0</v>
      </c>
      <c r="AG284" s="23">
        <v>55726.5</v>
      </c>
      <c r="AH284" s="37"/>
      <c r="AI284" s="117">
        <v>0</v>
      </c>
      <c r="AJ284" s="117">
        <v>0</v>
      </c>
      <c r="AK284" s="117">
        <v>0</v>
      </c>
      <c r="AL284" s="117">
        <v>0</v>
      </c>
      <c r="AM284" s="117">
        <v>0</v>
      </c>
      <c r="AN284" s="117">
        <v>0</v>
      </c>
      <c r="AO284" s="117">
        <v>0</v>
      </c>
      <c r="AP284" s="117">
        <v>0</v>
      </c>
      <c r="AQ284" s="117">
        <v>0</v>
      </c>
      <c r="AR284" s="117">
        <v>0</v>
      </c>
      <c r="AS284" s="117">
        <v>0</v>
      </c>
      <c r="AT284" s="117">
        <v>0</v>
      </c>
      <c r="AU284" s="23">
        <v>0</v>
      </c>
      <c r="AV284" s="37"/>
      <c r="AW284" s="117">
        <v>0</v>
      </c>
      <c r="AX284" s="117">
        <v>0</v>
      </c>
      <c r="AY284" s="117">
        <v>0</v>
      </c>
      <c r="AZ284" s="117">
        <v>0</v>
      </c>
      <c r="BA284" s="117">
        <v>0</v>
      </c>
      <c r="BB284" s="117">
        <v>0</v>
      </c>
      <c r="BC284" s="117">
        <v>0</v>
      </c>
      <c r="BD284" s="117">
        <v>0</v>
      </c>
      <c r="BE284" s="117">
        <v>0</v>
      </c>
      <c r="BF284" s="117">
        <v>0</v>
      </c>
      <c r="BG284" s="117">
        <v>0</v>
      </c>
      <c r="BH284" s="117">
        <v>0</v>
      </c>
      <c r="BI284" s="23">
        <v>0</v>
      </c>
      <c r="BJ284" s="43">
        <v>0</v>
      </c>
      <c r="BK284" s="43">
        <v>-1</v>
      </c>
      <c r="BL284" s="43">
        <v>0</v>
      </c>
      <c r="BM284" s="37"/>
      <c r="BN284" s="118"/>
      <c r="BO284" s="24">
        <v>0</v>
      </c>
      <c r="BP284" s="118"/>
      <c r="BQ284" s="24">
        <v>0</v>
      </c>
      <c r="BR284" s="118"/>
      <c r="BS284" s="24">
        <v>0</v>
      </c>
      <c r="BT284" s="118"/>
      <c r="BU284" s="24">
        <v>0</v>
      </c>
      <c r="BV284" s="116"/>
    </row>
    <row r="285" spans="1:74" ht="13.5" customHeight="1">
      <c r="B285" s="114" t="s">
        <v>299</v>
      </c>
      <c r="G285" s="117">
        <v>0</v>
      </c>
      <c r="H285" s="117">
        <v>0</v>
      </c>
      <c r="I285" s="117">
        <v>0</v>
      </c>
      <c r="J285" s="117">
        <v>0</v>
      </c>
      <c r="K285" s="117">
        <v>0</v>
      </c>
      <c r="L285" s="117">
        <v>100000</v>
      </c>
      <c r="M285" s="117">
        <v>-100000</v>
      </c>
      <c r="N285" s="117">
        <v>0</v>
      </c>
      <c r="O285" s="117">
        <v>0</v>
      </c>
      <c r="P285" s="117">
        <v>-225000</v>
      </c>
      <c r="Q285" s="117">
        <v>0</v>
      </c>
      <c r="R285" s="117">
        <v>0</v>
      </c>
      <c r="S285" s="23">
        <v>-225000</v>
      </c>
      <c r="T285" s="37"/>
      <c r="U285" s="117">
        <v>0</v>
      </c>
      <c r="V285" s="117">
        <v>0</v>
      </c>
      <c r="W285" s="117">
        <v>0</v>
      </c>
      <c r="X285" s="117">
        <v>0</v>
      </c>
      <c r="Y285" s="117">
        <v>0</v>
      </c>
      <c r="Z285" s="117">
        <v>0</v>
      </c>
      <c r="AA285" s="117">
        <v>0</v>
      </c>
      <c r="AB285" s="117">
        <v>0</v>
      </c>
      <c r="AC285" s="117">
        <v>0</v>
      </c>
      <c r="AD285" s="117">
        <v>0</v>
      </c>
      <c r="AE285" s="117">
        <v>0</v>
      </c>
      <c r="AF285" s="117">
        <v>297000</v>
      </c>
      <c r="AG285" s="23">
        <v>297000</v>
      </c>
      <c r="AH285" s="37"/>
      <c r="AI285" s="117">
        <v>0</v>
      </c>
      <c r="AJ285" s="117">
        <v>0</v>
      </c>
      <c r="AK285" s="117">
        <v>0</v>
      </c>
      <c r="AL285" s="117">
        <v>128093</v>
      </c>
      <c r="AM285" s="117">
        <v>371907</v>
      </c>
      <c r="AN285" s="117">
        <v>0</v>
      </c>
      <c r="AO285" s="117">
        <v>0</v>
      </c>
      <c r="AP285" s="117">
        <v>0</v>
      </c>
      <c r="AQ285" s="117">
        <v>0</v>
      </c>
      <c r="AR285" s="117">
        <v>0</v>
      </c>
      <c r="AS285" s="117">
        <v>0</v>
      </c>
      <c r="AT285" s="117">
        <v>0</v>
      </c>
      <c r="AU285" s="23">
        <v>500000</v>
      </c>
      <c r="AV285" s="37"/>
      <c r="AW285" s="117">
        <v>0</v>
      </c>
      <c r="AX285" s="117">
        <v>0</v>
      </c>
      <c r="AY285" s="117">
        <v>0</v>
      </c>
      <c r="AZ285" s="117">
        <v>0</v>
      </c>
      <c r="BA285" s="117">
        <v>0</v>
      </c>
      <c r="BB285" s="117">
        <v>0</v>
      </c>
      <c r="BC285" s="117">
        <v>0</v>
      </c>
      <c r="BD285" s="117">
        <v>0</v>
      </c>
      <c r="BE285" s="117">
        <v>0</v>
      </c>
      <c r="BF285" s="117">
        <v>0</v>
      </c>
      <c r="BG285" s="117">
        <v>0</v>
      </c>
      <c r="BH285" s="117">
        <v>0</v>
      </c>
      <c r="BI285" s="23">
        <v>0</v>
      </c>
      <c r="BJ285" s="43">
        <v>-2.3199999999999998</v>
      </c>
      <c r="BK285" s="43">
        <v>0.6835016835016835</v>
      </c>
      <c r="BL285" s="43">
        <v>-1</v>
      </c>
      <c r="BM285" s="37"/>
      <c r="BN285" s="118"/>
      <c r="BO285" s="24">
        <v>0</v>
      </c>
      <c r="BP285" s="118"/>
      <c r="BQ285" s="24">
        <v>0</v>
      </c>
      <c r="BR285" s="118"/>
      <c r="BS285" s="24">
        <v>0</v>
      </c>
      <c r="BT285" s="118"/>
      <c r="BU285" s="24">
        <v>0</v>
      </c>
      <c r="BV285" s="116"/>
    </row>
    <row r="286" spans="1:74" ht="13.5" customHeight="1">
      <c r="B286" s="114" t="s">
        <v>300</v>
      </c>
      <c r="G286" s="117">
        <v>0</v>
      </c>
      <c r="H286" s="117">
        <v>0</v>
      </c>
      <c r="I286" s="117">
        <v>0</v>
      </c>
      <c r="J286" s="117">
        <v>0</v>
      </c>
      <c r="K286" s="117">
        <v>0</v>
      </c>
      <c r="L286" s="117">
        <v>0</v>
      </c>
      <c r="M286" s="117">
        <v>0</v>
      </c>
      <c r="N286" s="117">
        <v>0</v>
      </c>
      <c r="O286" s="117">
        <v>0</v>
      </c>
      <c r="P286" s="117">
        <v>0</v>
      </c>
      <c r="Q286" s="117">
        <v>0</v>
      </c>
      <c r="R286" s="117">
        <v>0</v>
      </c>
      <c r="S286" s="23">
        <v>0</v>
      </c>
      <c r="T286" s="37"/>
      <c r="U286" s="117">
        <v>0</v>
      </c>
      <c r="V286" s="117">
        <v>0</v>
      </c>
      <c r="W286" s="117">
        <v>0</v>
      </c>
      <c r="X286" s="117">
        <v>0</v>
      </c>
      <c r="Y286" s="117">
        <v>0</v>
      </c>
      <c r="Z286" s="117">
        <v>0</v>
      </c>
      <c r="AA286" s="117">
        <v>0</v>
      </c>
      <c r="AB286" s="117">
        <v>0</v>
      </c>
      <c r="AC286" s="117">
        <v>0</v>
      </c>
      <c r="AD286" s="117">
        <v>0</v>
      </c>
      <c r="AE286" s="117">
        <v>0</v>
      </c>
      <c r="AF286" s="117">
        <v>0</v>
      </c>
      <c r="AG286" s="23">
        <v>0</v>
      </c>
      <c r="AH286" s="37"/>
      <c r="AI286" s="117">
        <v>0</v>
      </c>
      <c r="AJ286" s="117">
        <v>0</v>
      </c>
      <c r="AK286" s="117">
        <v>0</v>
      </c>
      <c r="AL286" s="117">
        <v>0</v>
      </c>
      <c r="AM286" s="117">
        <v>0</v>
      </c>
      <c r="AN286" s="117">
        <v>0</v>
      </c>
      <c r="AO286" s="117">
        <v>0</v>
      </c>
      <c r="AP286" s="117">
        <v>0</v>
      </c>
      <c r="AQ286" s="117">
        <v>0</v>
      </c>
      <c r="AR286" s="117">
        <v>0</v>
      </c>
      <c r="AS286" s="117">
        <v>0</v>
      </c>
      <c r="AT286" s="117">
        <v>0</v>
      </c>
      <c r="AU286" s="23">
        <v>0</v>
      </c>
      <c r="AV286" s="37"/>
      <c r="AW286" s="117">
        <v>0</v>
      </c>
      <c r="AX286" s="117">
        <v>0</v>
      </c>
      <c r="AY286" s="117">
        <v>0</v>
      </c>
      <c r="AZ286" s="117">
        <v>0</v>
      </c>
      <c r="BA286" s="117">
        <v>0</v>
      </c>
      <c r="BB286" s="117">
        <v>0</v>
      </c>
      <c r="BC286" s="117">
        <v>0</v>
      </c>
      <c r="BD286" s="117">
        <v>0</v>
      </c>
      <c r="BE286" s="117">
        <v>0</v>
      </c>
      <c r="BF286" s="117">
        <v>0</v>
      </c>
      <c r="BG286" s="117">
        <v>0</v>
      </c>
      <c r="BH286" s="117">
        <v>0</v>
      </c>
      <c r="BI286" s="23">
        <v>0</v>
      </c>
      <c r="BJ286" s="43">
        <v>0</v>
      </c>
      <c r="BK286" s="43">
        <v>0</v>
      </c>
      <c r="BL286" s="43">
        <v>0</v>
      </c>
      <c r="BM286" s="37"/>
      <c r="BN286" s="118"/>
      <c r="BO286" s="24">
        <v>0</v>
      </c>
      <c r="BP286" s="118"/>
      <c r="BQ286" s="24">
        <v>0</v>
      </c>
      <c r="BR286" s="118"/>
      <c r="BS286" s="24">
        <v>0</v>
      </c>
      <c r="BT286" s="118"/>
      <c r="BU286" s="24">
        <v>0</v>
      </c>
      <c r="BV286" s="116"/>
    </row>
    <row r="287" spans="1:74" ht="13.5" customHeight="1">
      <c r="B287" s="114" t="s">
        <v>303</v>
      </c>
      <c r="G287" s="117">
        <v>0</v>
      </c>
      <c r="H287" s="117">
        <v>0</v>
      </c>
      <c r="I287" s="117">
        <v>0</v>
      </c>
      <c r="J287" s="117">
        <v>0</v>
      </c>
      <c r="K287" s="117">
        <v>0</v>
      </c>
      <c r="L287" s="117">
        <v>0</v>
      </c>
      <c r="M287" s="117">
        <v>0</v>
      </c>
      <c r="N287" s="117">
        <v>0</v>
      </c>
      <c r="O287" s="117">
        <v>0</v>
      </c>
      <c r="P287" s="117">
        <v>0</v>
      </c>
      <c r="Q287" s="117">
        <v>0</v>
      </c>
      <c r="R287" s="117">
        <v>0</v>
      </c>
      <c r="S287" s="23">
        <v>0</v>
      </c>
      <c r="T287" s="37"/>
      <c r="U287" s="117">
        <v>0</v>
      </c>
      <c r="V287" s="117">
        <v>0</v>
      </c>
      <c r="W287" s="117">
        <v>0</v>
      </c>
      <c r="X287" s="117">
        <v>0</v>
      </c>
      <c r="Y287" s="117">
        <v>0</v>
      </c>
      <c r="Z287" s="117">
        <v>0</v>
      </c>
      <c r="AA287" s="117">
        <v>0</v>
      </c>
      <c r="AB287" s="117">
        <v>0</v>
      </c>
      <c r="AC287" s="117">
        <v>0</v>
      </c>
      <c r="AD287" s="117">
        <v>0</v>
      </c>
      <c r="AE287" s="117">
        <v>0</v>
      </c>
      <c r="AF287" s="117">
        <v>0</v>
      </c>
      <c r="AG287" s="23">
        <v>0</v>
      </c>
      <c r="AH287" s="37"/>
      <c r="AI287" s="117">
        <v>133560</v>
      </c>
      <c r="AJ287" s="117">
        <v>500</v>
      </c>
      <c r="AK287" s="117">
        <v>-1260</v>
      </c>
      <c r="AL287" s="117">
        <v>1260</v>
      </c>
      <c r="AM287" s="117">
        <v>0</v>
      </c>
      <c r="AN287" s="117">
        <v>0</v>
      </c>
      <c r="AO287" s="117">
        <v>0</v>
      </c>
      <c r="AP287" s="117">
        <v>0</v>
      </c>
      <c r="AQ287" s="117">
        <v>0</v>
      </c>
      <c r="AR287" s="117">
        <v>0</v>
      </c>
      <c r="AS287" s="117">
        <v>0</v>
      </c>
      <c r="AT287" s="117">
        <v>25654</v>
      </c>
      <c r="AU287" s="23">
        <v>159714</v>
      </c>
      <c r="AV287" s="37"/>
      <c r="AW287" s="117">
        <v>11750</v>
      </c>
      <c r="AX287" s="117">
        <v>11750</v>
      </c>
      <c r="AY287" s="117">
        <v>11750</v>
      </c>
      <c r="AZ287" s="117">
        <v>11750</v>
      </c>
      <c r="BA287" s="117">
        <v>11750</v>
      </c>
      <c r="BB287" s="117">
        <v>11750</v>
      </c>
      <c r="BC287" s="117">
        <v>11750</v>
      </c>
      <c r="BD287" s="117">
        <v>11750</v>
      </c>
      <c r="BE287" s="117">
        <v>11750</v>
      </c>
      <c r="BF287" s="117">
        <v>11750</v>
      </c>
      <c r="BG287" s="117">
        <v>11750</v>
      </c>
      <c r="BH287" s="117">
        <v>11750</v>
      </c>
      <c r="BI287" s="23">
        <v>141000</v>
      </c>
      <c r="BJ287" s="43">
        <v>0</v>
      </c>
      <c r="BK287" s="43">
        <v>0</v>
      </c>
      <c r="BL287" s="43">
        <v>-0.11717194485142192</v>
      </c>
      <c r="BM287" s="37"/>
      <c r="BN287" s="118"/>
      <c r="BO287" s="24">
        <v>141000</v>
      </c>
      <c r="BP287" s="118"/>
      <c r="BQ287" s="24">
        <v>141000</v>
      </c>
      <c r="BR287" s="118"/>
      <c r="BS287" s="24">
        <v>141000</v>
      </c>
      <c r="BT287" s="118"/>
      <c r="BU287" s="24">
        <v>141000</v>
      </c>
      <c r="BV287" s="116"/>
    </row>
    <row r="288" spans="1:74" ht="13.5" customHeight="1">
      <c r="B288" s="114" t="s">
        <v>304</v>
      </c>
      <c r="G288" s="117">
        <v>0</v>
      </c>
      <c r="H288" s="117">
        <v>0</v>
      </c>
      <c r="I288" s="117">
        <v>0</v>
      </c>
      <c r="J288" s="117">
        <v>0</v>
      </c>
      <c r="K288" s="117">
        <v>0</v>
      </c>
      <c r="L288" s="117">
        <v>0</v>
      </c>
      <c r="M288" s="117">
        <v>0</v>
      </c>
      <c r="N288" s="117">
        <v>0</v>
      </c>
      <c r="O288" s="117">
        <v>0</v>
      </c>
      <c r="P288" s="117">
        <v>0</v>
      </c>
      <c r="Q288" s="117">
        <v>0</v>
      </c>
      <c r="R288" s="117">
        <v>0</v>
      </c>
      <c r="S288" s="23">
        <v>0</v>
      </c>
      <c r="T288" s="37"/>
      <c r="U288" s="117">
        <v>0</v>
      </c>
      <c r="V288" s="117">
        <v>0</v>
      </c>
      <c r="W288" s="117">
        <v>0</v>
      </c>
      <c r="X288" s="117">
        <v>0</v>
      </c>
      <c r="Y288" s="117">
        <v>0</v>
      </c>
      <c r="Z288" s="117">
        <v>0</v>
      </c>
      <c r="AA288" s="117">
        <v>0</v>
      </c>
      <c r="AB288" s="117">
        <v>0</v>
      </c>
      <c r="AC288" s="117">
        <v>0</v>
      </c>
      <c r="AD288" s="117">
        <v>0</v>
      </c>
      <c r="AE288" s="117">
        <v>0</v>
      </c>
      <c r="AF288" s="117">
        <v>0</v>
      </c>
      <c r="AG288" s="23">
        <v>0</v>
      </c>
      <c r="AH288" s="37"/>
      <c r="AI288" s="117">
        <v>0</v>
      </c>
      <c r="AJ288" s="117">
        <v>0</v>
      </c>
      <c r="AK288" s="117">
        <v>25000</v>
      </c>
      <c r="AL288" s="117">
        <v>25000</v>
      </c>
      <c r="AM288" s="117">
        <v>0</v>
      </c>
      <c r="AN288" s="117">
        <v>0</v>
      </c>
      <c r="AO288" s="117">
        <v>25000</v>
      </c>
      <c r="AP288" s="117">
        <v>0</v>
      </c>
      <c r="AQ288" s="117">
        <v>0</v>
      </c>
      <c r="AR288" s="117">
        <v>25000</v>
      </c>
      <c r="AS288" s="117">
        <v>0</v>
      </c>
      <c r="AT288" s="117">
        <v>0</v>
      </c>
      <c r="AU288" s="23">
        <v>100000</v>
      </c>
      <c r="AV288" s="37"/>
      <c r="AW288" s="117">
        <v>25000</v>
      </c>
      <c r="AX288" s="117">
        <v>0</v>
      </c>
      <c r="AY288" s="117">
        <v>0</v>
      </c>
      <c r="AZ288" s="117">
        <v>25000</v>
      </c>
      <c r="BA288" s="117">
        <v>0</v>
      </c>
      <c r="BB288" s="117">
        <v>0</v>
      </c>
      <c r="BC288" s="117">
        <v>25000</v>
      </c>
      <c r="BD288" s="117">
        <v>0</v>
      </c>
      <c r="BE288" s="117">
        <v>0</v>
      </c>
      <c r="BF288" s="117">
        <v>25000</v>
      </c>
      <c r="BG288" s="117">
        <v>0</v>
      </c>
      <c r="BH288" s="117">
        <v>0</v>
      </c>
      <c r="BI288" s="23">
        <v>100000</v>
      </c>
      <c r="BJ288" s="43">
        <v>0</v>
      </c>
      <c r="BK288" s="43">
        <v>0</v>
      </c>
      <c r="BL288" s="43">
        <v>0</v>
      </c>
      <c r="BM288" s="37"/>
      <c r="BN288" s="118"/>
      <c r="BO288" s="24">
        <v>100000</v>
      </c>
      <c r="BP288" s="118"/>
      <c r="BQ288" s="24">
        <v>100000</v>
      </c>
      <c r="BR288" s="118"/>
      <c r="BS288" s="24">
        <v>100000</v>
      </c>
      <c r="BT288" s="118"/>
      <c r="BU288" s="24">
        <v>100000</v>
      </c>
      <c r="BV288" s="116"/>
    </row>
    <row r="289" spans="1:74" ht="13.5" customHeight="1">
      <c r="B289" s="114" t="s">
        <v>305</v>
      </c>
      <c r="G289" s="117">
        <v>0</v>
      </c>
      <c r="H289" s="117">
        <v>0</v>
      </c>
      <c r="I289" s="117">
        <v>0</v>
      </c>
      <c r="J289" s="117">
        <v>0</v>
      </c>
      <c r="K289" s="117">
        <v>0</v>
      </c>
      <c r="L289" s="117">
        <v>0</v>
      </c>
      <c r="M289" s="117">
        <v>0</v>
      </c>
      <c r="N289" s="117">
        <v>0</v>
      </c>
      <c r="O289" s="117">
        <v>0</v>
      </c>
      <c r="P289" s="117">
        <v>0</v>
      </c>
      <c r="Q289" s="117">
        <v>0</v>
      </c>
      <c r="R289" s="117">
        <v>0</v>
      </c>
      <c r="S289" s="23">
        <v>0</v>
      </c>
      <c r="T289" s="37"/>
      <c r="U289" s="117">
        <v>0</v>
      </c>
      <c r="V289" s="117">
        <v>0</v>
      </c>
      <c r="W289" s="117">
        <v>0</v>
      </c>
      <c r="X289" s="117">
        <v>0</v>
      </c>
      <c r="Y289" s="117">
        <v>0</v>
      </c>
      <c r="Z289" s="117">
        <v>0</v>
      </c>
      <c r="AA289" s="117">
        <v>0</v>
      </c>
      <c r="AB289" s="117">
        <v>0</v>
      </c>
      <c r="AC289" s="117">
        <v>0</v>
      </c>
      <c r="AD289" s="117">
        <v>0</v>
      </c>
      <c r="AE289" s="117">
        <v>0</v>
      </c>
      <c r="AF289" s="117">
        <v>0</v>
      </c>
      <c r="AG289" s="23">
        <v>0</v>
      </c>
      <c r="AH289" s="37"/>
      <c r="AI289" s="117">
        <v>0</v>
      </c>
      <c r="AJ289" s="117">
        <v>0</v>
      </c>
      <c r="AK289" s="117">
        <v>0</v>
      </c>
      <c r="AL289" s="117">
        <v>0</v>
      </c>
      <c r="AM289" s="117">
        <v>0</v>
      </c>
      <c r="AN289" s="117">
        <v>0</v>
      </c>
      <c r="AO289" s="117">
        <v>0</v>
      </c>
      <c r="AP289" s="117">
        <v>0</v>
      </c>
      <c r="AQ289" s="117">
        <v>0</v>
      </c>
      <c r="AR289" s="117">
        <v>0</v>
      </c>
      <c r="AS289" s="117">
        <v>0</v>
      </c>
      <c r="AT289" s="117">
        <v>322052</v>
      </c>
      <c r="AU289" s="23">
        <v>322052</v>
      </c>
      <c r="AV289" s="37"/>
      <c r="AW289" s="117">
        <v>0</v>
      </c>
      <c r="AX289" s="117">
        <v>0</v>
      </c>
      <c r="AY289" s="117">
        <v>0</v>
      </c>
      <c r="AZ289" s="117">
        <v>0</v>
      </c>
      <c r="BA289" s="117">
        <v>0</v>
      </c>
      <c r="BB289" s="117">
        <v>0</v>
      </c>
      <c r="BC289" s="117">
        <v>0</v>
      </c>
      <c r="BD289" s="117">
        <v>0</v>
      </c>
      <c r="BE289" s="117">
        <v>0</v>
      </c>
      <c r="BF289" s="117">
        <v>0</v>
      </c>
      <c r="BG289" s="117">
        <v>0</v>
      </c>
      <c r="BH289" s="117">
        <v>0</v>
      </c>
      <c r="BI289" s="23">
        <v>0</v>
      </c>
      <c r="BJ289" s="43">
        <v>0</v>
      </c>
      <c r="BK289" s="43">
        <v>0</v>
      </c>
      <c r="BL289" s="43">
        <v>-1</v>
      </c>
      <c r="BM289" s="37"/>
      <c r="BN289" s="118"/>
      <c r="BO289" s="24">
        <v>0</v>
      </c>
      <c r="BP289" s="118"/>
      <c r="BQ289" s="24">
        <v>0</v>
      </c>
      <c r="BR289" s="118"/>
      <c r="BS289" s="24">
        <v>0</v>
      </c>
      <c r="BT289" s="118"/>
      <c r="BU289" s="24">
        <v>0</v>
      </c>
      <c r="BV289" s="116"/>
    </row>
    <row r="290" spans="1:74" s="127" customFormat="1" ht="13.5" customHeight="1">
      <c r="A290" s="120"/>
      <c r="B290" s="121" t="s">
        <v>111</v>
      </c>
      <c r="C290" s="120"/>
      <c r="D290" s="120"/>
      <c r="E290" s="120"/>
      <c r="F290" s="120"/>
      <c r="G290" s="122">
        <v>0</v>
      </c>
      <c r="H290" s="122">
        <v>0</v>
      </c>
      <c r="I290" s="122">
        <v>8719.65</v>
      </c>
      <c r="J290" s="122">
        <v>19</v>
      </c>
      <c r="K290" s="122">
        <v>682</v>
      </c>
      <c r="L290" s="122">
        <v>-1355</v>
      </c>
      <c r="M290" s="122">
        <v>10</v>
      </c>
      <c r="N290" s="122">
        <v>0</v>
      </c>
      <c r="O290" s="122">
        <v>0</v>
      </c>
      <c r="P290" s="122">
        <v>0</v>
      </c>
      <c r="Q290" s="122">
        <v>0</v>
      </c>
      <c r="R290" s="122">
        <v>317</v>
      </c>
      <c r="S290" s="123">
        <v>8392.65</v>
      </c>
      <c r="T290" s="37"/>
      <c r="U290" s="122">
        <v>92</v>
      </c>
      <c r="V290" s="122">
        <v>0</v>
      </c>
      <c r="W290" s="122">
        <v>0</v>
      </c>
      <c r="X290" s="122">
        <v>0</v>
      </c>
      <c r="Y290" s="122">
        <v>-293.53004499999952</v>
      </c>
      <c r="Z290" s="122">
        <v>426.90434500000003</v>
      </c>
      <c r="AA290" s="122">
        <v>0</v>
      </c>
      <c r="AB290" s="122">
        <v>249</v>
      </c>
      <c r="AC290" s="122">
        <v>1008.827706</v>
      </c>
      <c r="AD290" s="122">
        <v>0</v>
      </c>
      <c r="AE290" s="122">
        <v>107.60299999999999</v>
      </c>
      <c r="AF290" s="122">
        <v>0</v>
      </c>
      <c r="AG290" s="123">
        <v>1590.8050060000005</v>
      </c>
      <c r="AH290" s="37"/>
      <c r="AI290" s="122">
        <v>0</v>
      </c>
      <c r="AJ290" s="122">
        <v>0</v>
      </c>
      <c r="AK290" s="122">
        <v>1260</v>
      </c>
      <c r="AL290" s="122">
        <v>-1260</v>
      </c>
      <c r="AM290" s="122">
        <v>-1321</v>
      </c>
      <c r="AN290" s="122">
        <v>111</v>
      </c>
      <c r="AO290" s="122">
        <v>-109</v>
      </c>
      <c r="AP290" s="122">
        <v>0</v>
      </c>
      <c r="AQ290" s="122">
        <v>0</v>
      </c>
      <c r="AR290" s="122">
        <v>-109</v>
      </c>
      <c r="AS290" s="122">
        <v>12185</v>
      </c>
      <c r="AT290" s="122">
        <v>-12077</v>
      </c>
      <c r="AU290" s="123">
        <v>-1320</v>
      </c>
      <c r="AV290" s="37"/>
      <c r="AW290" s="122">
        <v>0</v>
      </c>
      <c r="AX290" s="122">
        <v>0</v>
      </c>
      <c r="AY290" s="122">
        <v>0</v>
      </c>
      <c r="AZ290" s="122">
        <v>0</v>
      </c>
      <c r="BA290" s="122">
        <v>0</v>
      </c>
      <c r="BB290" s="122">
        <v>0</v>
      </c>
      <c r="BC290" s="122">
        <v>0</v>
      </c>
      <c r="BD290" s="122">
        <v>0</v>
      </c>
      <c r="BE290" s="122">
        <v>0</v>
      </c>
      <c r="BF290" s="122">
        <v>0</v>
      </c>
      <c r="BG290" s="122">
        <v>0</v>
      </c>
      <c r="BH290" s="122">
        <v>0</v>
      </c>
      <c r="BI290" s="123">
        <v>0</v>
      </c>
      <c r="BJ290" s="43">
        <v>-0.81045259768964506</v>
      </c>
      <c r="BK290" s="43">
        <v>-1.8297685731572306</v>
      </c>
      <c r="BL290" s="43">
        <v>-1</v>
      </c>
      <c r="BM290" s="37"/>
      <c r="BN290" s="129"/>
      <c r="BO290" s="125">
        <v>0</v>
      </c>
      <c r="BP290" s="118"/>
      <c r="BQ290" s="125">
        <v>0</v>
      </c>
      <c r="BR290" s="118"/>
      <c r="BS290" s="125">
        <v>0</v>
      </c>
      <c r="BT290" s="118"/>
      <c r="BU290" s="125">
        <v>0</v>
      </c>
      <c r="BV290" s="126"/>
    </row>
    <row r="291" spans="1:74" s="137" customFormat="1" ht="13.5" customHeight="1">
      <c r="A291" s="131"/>
      <c r="B291" s="132" t="s">
        <v>306</v>
      </c>
      <c r="C291" s="131"/>
      <c r="D291" s="131"/>
      <c r="E291" s="131"/>
      <c r="F291" s="131"/>
      <c r="G291" s="133">
        <v>346267.13</v>
      </c>
      <c r="H291" s="133">
        <v>-246112.05000000008</v>
      </c>
      <c r="I291" s="133">
        <v>20389.650000000001</v>
      </c>
      <c r="J291" s="133">
        <v>126200.38999999991</v>
      </c>
      <c r="K291" s="133">
        <v>238335</v>
      </c>
      <c r="L291" s="133">
        <v>-115328.5400000001</v>
      </c>
      <c r="M291" s="133">
        <v>45839.450000000041</v>
      </c>
      <c r="N291" s="133">
        <v>106949.65750500058</v>
      </c>
      <c r="O291" s="133">
        <v>462134</v>
      </c>
      <c r="P291" s="133">
        <v>640350</v>
      </c>
      <c r="Q291" s="133">
        <v>-403703</v>
      </c>
      <c r="R291" s="133">
        <v>-152396</v>
      </c>
      <c r="S291" s="134">
        <v>1068925.6875050003</v>
      </c>
      <c r="T291" s="37"/>
      <c r="U291" s="133">
        <v>521407</v>
      </c>
      <c r="V291" s="133">
        <v>-142283.90380199993</v>
      </c>
      <c r="W291" s="133">
        <v>657184.81300699979</v>
      </c>
      <c r="X291" s="133">
        <v>-301053</v>
      </c>
      <c r="Y291" s="133">
        <v>-75152.878563000064</v>
      </c>
      <c r="Z291" s="133">
        <v>184898.98069600019</v>
      </c>
      <c r="AA291" s="133">
        <v>75881.773820999791</v>
      </c>
      <c r="AB291" s="133">
        <v>228740.18676900014</v>
      </c>
      <c r="AC291" s="133">
        <v>-124166.71941699983</v>
      </c>
      <c r="AD291" s="133">
        <v>-200688.52752500019</v>
      </c>
      <c r="AE291" s="133">
        <v>108624.65252899984</v>
      </c>
      <c r="AF291" s="133">
        <v>847586.35130300012</v>
      </c>
      <c r="AG291" s="134">
        <v>1780978.7288179998</v>
      </c>
      <c r="AH291" s="37"/>
      <c r="AI291" s="133">
        <v>224433.93559799989</v>
      </c>
      <c r="AJ291" s="133">
        <v>299456</v>
      </c>
      <c r="AK291" s="133">
        <v>376765</v>
      </c>
      <c r="AL291" s="133">
        <v>293313</v>
      </c>
      <c r="AM291" s="133">
        <v>266912</v>
      </c>
      <c r="AN291" s="133">
        <v>429576</v>
      </c>
      <c r="AO291" s="133">
        <v>-13722</v>
      </c>
      <c r="AP291" s="133">
        <v>406620</v>
      </c>
      <c r="AQ291" s="133">
        <v>52691</v>
      </c>
      <c r="AR291" s="133">
        <v>-340307.15223200026</v>
      </c>
      <c r="AS291" s="133">
        <v>-395591</v>
      </c>
      <c r="AT291" s="133">
        <v>598462</v>
      </c>
      <c r="AU291" s="134">
        <v>2198608.7833659998</v>
      </c>
      <c r="AV291" s="37"/>
      <c r="AW291" s="133">
        <v>76749.833333333343</v>
      </c>
      <c r="AX291" s="133">
        <v>51749.833333333336</v>
      </c>
      <c r="AY291" s="133">
        <v>51750.333333333336</v>
      </c>
      <c r="AZ291" s="133">
        <v>76749.833333333343</v>
      </c>
      <c r="BA291" s="133">
        <v>51749.833333333336</v>
      </c>
      <c r="BB291" s="133">
        <v>51750.333333333336</v>
      </c>
      <c r="BC291" s="133">
        <v>101749.83333333334</v>
      </c>
      <c r="BD291" s="133">
        <v>51749.833333333336</v>
      </c>
      <c r="BE291" s="133">
        <v>51750.333333333336</v>
      </c>
      <c r="BF291" s="133">
        <v>76749.833333333343</v>
      </c>
      <c r="BG291" s="133">
        <v>68399.833333333343</v>
      </c>
      <c r="BH291" s="133">
        <v>111749.83333333334</v>
      </c>
      <c r="BI291" s="134">
        <v>822649.50000000012</v>
      </c>
      <c r="BJ291" s="43">
        <v>0.66613895580993665</v>
      </c>
      <c r="BK291" s="43">
        <v>0.23449468979630808</v>
      </c>
      <c r="BL291" s="43">
        <v>-0.62583179589569826</v>
      </c>
      <c r="BM291" s="37"/>
      <c r="BN291" s="135">
        <v>-1.4151266344528842E-16</v>
      </c>
      <c r="BO291" s="133">
        <v>822649.5</v>
      </c>
      <c r="BP291" s="135">
        <v>0</v>
      </c>
      <c r="BQ291" s="133">
        <v>822649.5</v>
      </c>
      <c r="BR291" s="135">
        <v>0</v>
      </c>
      <c r="BS291" s="133">
        <v>822649.5</v>
      </c>
      <c r="BT291" s="135">
        <v>0</v>
      </c>
      <c r="BU291" s="133">
        <v>822649.5</v>
      </c>
      <c r="BV291" s="136"/>
    </row>
    <row r="292" spans="1:74" s="137" customFormat="1" ht="13.5" customHeight="1">
      <c r="A292" s="131"/>
      <c r="B292" s="132" t="s">
        <v>307</v>
      </c>
      <c r="C292" s="131"/>
      <c r="D292" s="131"/>
      <c r="E292" s="131"/>
      <c r="F292" s="131"/>
      <c r="G292" s="133">
        <v>346267.13</v>
      </c>
      <c r="H292" s="133">
        <v>-246112.05000000008</v>
      </c>
      <c r="I292" s="133">
        <v>20389.650000000001</v>
      </c>
      <c r="J292" s="133">
        <v>126200.38999999991</v>
      </c>
      <c r="K292" s="133">
        <v>238335</v>
      </c>
      <c r="L292" s="133">
        <v>-115328.5400000001</v>
      </c>
      <c r="M292" s="133">
        <v>45839.450000000041</v>
      </c>
      <c r="N292" s="133">
        <v>106949.65750500058</v>
      </c>
      <c r="O292" s="133">
        <v>462134</v>
      </c>
      <c r="P292" s="133">
        <v>640350</v>
      </c>
      <c r="Q292" s="133">
        <v>-403703</v>
      </c>
      <c r="R292" s="133">
        <v>-152396</v>
      </c>
      <c r="S292" s="134">
        <v>1068925.6875050003</v>
      </c>
      <c r="T292" s="37"/>
      <c r="U292" s="133">
        <v>521407</v>
      </c>
      <c r="V292" s="133">
        <v>-142283.90380199993</v>
      </c>
      <c r="W292" s="133">
        <v>657184.81300699979</v>
      </c>
      <c r="X292" s="133">
        <v>-301053</v>
      </c>
      <c r="Y292" s="133">
        <v>-75152.878563000064</v>
      </c>
      <c r="Z292" s="133">
        <v>184898.98069600019</v>
      </c>
      <c r="AA292" s="133">
        <v>75881.773820999791</v>
      </c>
      <c r="AB292" s="133">
        <v>228740.18676900014</v>
      </c>
      <c r="AC292" s="133">
        <v>-124166.71941699983</v>
      </c>
      <c r="AD292" s="133">
        <v>-200688.52752500019</v>
      </c>
      <c r="AE292" s="133">
        <v>108624.65252899984</v>
      </c>
      <c r="AF292" s="133">
        <v>847586.35130300012</v>
      </c>
      <c r="AG292" s="134">
        <v>1780978.7288179998</v>
      </c>
      <c r="AH292" s="37"/>
      <c r="AI292" s="133">
        <v>224433.93559799989</v>
      </c>
      <c r="AJ292" s="133">
        <v>299456</v>
      </c>
      <c r="AK292" s="133">
        <v>376765</v>
      </c>
      <c r="AL292" s="133">
        <v>293313</v>
      </c>
      <c r="AM292" s="133">
        <v>266912</v>
      </c>
      <c r="AN292" s="133">
        <v>429576</v>
      </c>
      <c r="AO292" s="133">
        <v>-13722</v>
      </c>
      <c r="AP292" s="133">
        <v>406620</v>
      </c>
      <c r="AQ292" s="133">
        <v>52691</v>
      </c>
      <c r="AR292" s="133">
        <v>-340307.15223200026</v>
      </c>
      <c r="AS292" s="133">
        <v>-395591</v>
      </c>
      <c r="AT292" s="133">
        <v>598462</v>
      </c>
      <c r="AU292" s="134">
        <v>2198608.7833659998</v>
      </c>
      <c r="AV292" s="37"/>
      <c r="AW292" s="133">
        <v>76749.833333333343</v>
      </c>
      <c r="AX292" s="133">
        <v>51749.833333333336</v>
      </c>
      <c r="AY292" s="133">
        <v>51750.333333333336</v>
      </c>
      <c r="AZ292" s="133">
        <v>76749.833333333343</v>
      </c>
      <c r="BA292" s="133">
        <v>51749.833333333336</v>
      </c>
      <c r="BB292" s="133">
        <v>51750.333333333336</v>
      </c>
      <c r="BC292" s="133">
        <v>101749.83333333334</v>
      </c>
      <c r="BD292" s="133">
        <v>51749.833333333336</v>
      </c>
      <c r="BE292" s="133">
        <v>51750.333333333336</v>
      </c>
      <c r="BF292" s="133">
        <v>76749.833333333343</v>
      </c>
      <c r="BG292" s="133">
        <v>68399.833333333343</v>
      </c>
      <c r="BH292" s="133">
        <v>111749.83333333334</v>
      </c>
      <c r="BI292" s="134">
        <v>822649.50000000012</v>
      </c>
      <c r="BJ292" s="43">
        <v>0.66613895580993665</v>
      </c>
      <c r="BK292" s="43">
        <v>0.23449468979630808</v>
      </c>
      <c r="BL292" s="43">
        <v>-0.62583179589569826</v>
      </c>
      <c r="BM292" s="37"/>
      <c r="BN292" s="135">
        <v>-1.4151266344528842E-16</v>
      </c>
      <c r="BO292" s="133">
        <v>822649.5</v>
      </c>
      <c r="BP292" s="135">
        <v>0</v>
      </c>
      <c r="BQ292" s="133">
        <v>822649.5</v>
      </c>
      <c r="BR292" s="135">
        <v>0</v>
      </c>
      <c r="BS292" s="133">
        <v>822649.5</v>
      </c>
      <c r="BT292" s="135">
        <v>0</v>
      </c>
      <c r="BU292" s="133">
        <v>822649.5</v>
      </c>
      <c r="BV292" s="136"/>
    </row>
    <row r="293" spans="1:74" ht="13.5" customHeight="1">
      <c r="B293" s="114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3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3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  <c r="AT293" s="117"/>
      <c r="AU293" s="117"/>
      <c r="AV293" s="37"/>
      <c r="AW293" s="117"/>
      <c r="AX293" s="117"/>
      <c r="AY293" s="117"/>
      <c r="AZ293" s="117"/>
      <c r="BA293" s="117"/>
      <c r="BB293" s="117"/>
      <c r="BC293" s="117"/>
      <c r="BD293" s="117"/>
      <c r="BE293" s="117"/>
      <c r="BF293" s="117"/>
      <c r="BG293" s="117"/>
      <c r="BH293" s="117"/>
      <c r="BI293" s="117"/>
      <c r="BJ293" s="43"/>
      <c r="BK293" s="43"/>
      <c r="BL293" s="43"/>
      <c r="BM293" s="37"/>
      <c r="BN293" s="20"/>
      <c r="BO293" s="117"/>
      <c r="BP293" s="20"/>
      <c r="BQ293" s="117"/>
      <c r="BR293" s="20"/>
      <c r="BS293" s="117"/>
      <c r="BT293" s="20"/>
      <c r="BU293" s="117"/>
      <c r="BV293" s="116"/>
    </row>
    <row r="294" spans="1:74" ht="13.5" customHeight="1">
      <c r="B294" s="114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3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3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  <c r="AU294" s="117"/>
      <c r="AV294" s="37"/>
      <c r="AW294" s="117"/>
      <c r="AX294" s="117"/>
      <c r="AY294" s="117"/>
      <c r="AZ294" s="117"/>
      <c r="BA294" s="117"/>
      <c r="BB294" s="117"/>
      <c r="BC294" s="117"/>
      <c r="BD294" s="117"/>
      <c r="BE294" s="117"/>
      <c r="BF294" s="117"/>
      <c r="BG294" s="117"/>
      <c r="BH294" s="117"/>
      <c r="BI294" s="117"/>
      <c r="BJ294" s="43"/>
      <c r="BK294" s="43"/>
      <c r="BL294" s="43"/>
      <c r="BM294" s="37"/>
      <c r="BN294" s="20"/>
      <c r="BO294" s="117"/>
      <c r="BP294" s="20"/>
      <c r="BQ294" s="117"/>
      <c r="BR294" s="20"/>
      <c r="BS294" s="117"/>
      <c r="BT294" s="20"/>
      <c r="BU294" s="117"/>
      <c r="BV294" s="116"/>
    </row>
    <row r="295" spans="1:74" ht="13.5" customHeight="1">
      <c r="A295" s="139" t="s">
        <v>310</v>
      </c>
      <c r="B295" s="114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3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3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37"/>
      <c r="AW295" s="117"/>
      <c r="AX295" s="117"/>
      <c r="AY295" s="117"/>
      <c r="AZ295" s="117"/>
      <c r="BA295" s="117"/>
      <c r="BB295" s="117"/>
      <c r="BC295" s="117"/>
      <c r="BD295" s="117"/>
      <c r="BE295" s="117"/>
      <c r="BF295" s="117"/>
      <c r="BG295" s="117"/>
      <c r="BH295" s="117"/>
      <c r="BI295" s="117"/>
      <c r="BJ295" s="43"/>
      <c r="BK295" s="43"/>
      <c r="BL295" s="43"/>
      <c r="BM295" s="37"/>
      <c r="BN295" s="20"/>
      <c r="BO295" s="117"/>
      <c r="BP295" s="20"/>
      <c r="BQ295" s="117"/>
      <c r="BR295" s="20"/>
      <c r="BS295" s="117"/>
      <c r="BT295" s="20"/>
      <c r="BU295" s="117"/>
      <c r="BV295" s="116"/>
    </row>
    <row r="296" spans="1:74" ht="13.5" customHeight="1">
      <c r="B296" s="114" t="s">
        <v>290</v>
      </c>
      <c r="G296" s="117">
        <v>86782.2</v>
      </c>
      <c r="H296" s="117">
        <v>86916.88</v>
      </c>
      <c r="I296" s="117">
        <v>87664</v>
      </c>
      <c r="J296" s="117">
        <v>87646</v>
      </c>
      <c r="K296" s="117">
        <v>87338</v>
      </c>
      <c r="L296" s="117">
        <v>86681</v>
      </c>
      <c r="M296" s="117">
        <v>-518274</v>
      </c>
      <c r="N296" s="117">
        <v>0</v>
      </c>
      <c r="O296" s="117">
        <v>0</v>
      </c>
      <c r="P296" s="117">
        <v>0</v>
      </c>
      <c r="Q296" s="117">
        <v>0</v>
      </c>
      <c r="R296" s="117">
        <v>0</v>
      </c>
      <c r="S296" s="117">
        <v>4754.0800000000163</v>
      </c>
      <c r="T296" s="37"/>
      <c r="U296" s="117">
        <v>0</v>
      </c>
      <c r="V296" s="117">
        <v>0</v>
      </c>
      <c r="W296" s="117">
        <v>0</v>
      </c>
      <c r="X296" s="117">
        <v>0</v>
      </c>
      <c r="Y296" s="117">
        <v>0</v>
      </c>
      <c r="Z296" s="117">
        <v>0</v>
      </c>
      <c r="AA296" s="117">
        <v>0</v>
      </c>
      <c r="AB296" s="117">
        <v>0</v>
      </c>
      <c r="AC296" s="117">
        <v>0</v>
      </c>
      <c r="AD296" s="117">
        <v>0</v>
      </c>
      <c r="AE296" s="117">
        <v>0</v>
      </c>
      <c r="AF296" s="117">
        <v>0</v>
      </c>
      <c r="AG296" s="117">
        <v>0</v>
      </c>
      <c r="AH296" s="37"/>
      <c r="AI296" s="117">
        <v>0</v>
      </c>
      <c r="AJ296" s="117">
        <v>0</v>
      </c>
      <c r="AK296" s="117">
        <v>0</v>
      </c>
      <c r="AL296" s="117">
        <v>0</v>
      </c>
      <c r="AM296" s="117">
        <v>500000</v>
      </c>
      <c r="AN296" s="117">
        <v>0</v>
      </c>
      <c r="AO296" s="117">
        <v>83333</v>
      </c>
      <c r="AP296" s="117">
        <v>83333</v>
      </c>
      <c r="AQ296" s="117">
        <v>83333</v>
      </c>
      <c r="AR296" s="117">
        <v>87484</v>
      </c>
      <c r="AS296" s="117">
        <v>83333</v>
      </c>
      <c r="AT296" s="117">
        <v>88945</v>
      </c>
      <c r="AU296" s="117">
        <v>1009761</v>
      </c>
      <c r="AV296" s="37"/>
      <c r="AW296" s="117">
        <v>83333.5</v>
      </c>
      <c r="AX296" s="117">
        <v>83333.5</v>
      </c>
      <c r="AY296" s="117">
        <v>83333.5</v>
      </c>
      <c r="AZ296" s="117">
        <v>83333.5</v>
      </c>
      <c r="BA296" s="117">
        <v>83333.5</v>
      </c>
      <c r="BB296" s="117">
        <v>83333.5</v>
      </c>
      <c r="BC296" s="117">
        <v>83333.5</v>
      </c>
      <c r="BD296" s="117">
        <v>83333.5</v>
      </c>
      <c r="BE296" s="117">
        <v>83332.5</v>
      </c>
      <c r="BF296" s="117">
        <v>83333.5</v>
      </c>
      <c r="BG296" s="117">
        <v>83333.5</v>
      </c>
      <c r="BH296" s="117">
        <v>83332.5</v>
      </c>
      <c r="BI296" s="117">
        <v>1000000</v>
      </c>
      <c r="BJ296" s="43">
        <v>-1</v>
      </c>
      <c r="BK296" s="43">
        <v>0</v>
      </c>
      <c r="BL296" s="43">
        <v>-9.6666438889994755E-3</v>
      </c>
      <c r="BM296" s="37"/>
      <c r="BN296" s="20">
        <v>0</v>
      </c>
      <c r="BO296" s="117">
        <v>1000000</v>
      </c>
      <c r="BP296" s="20">
        <v>0</v>
      </c>
      <c r="BQ296" s="117">
        <v>1000000</v>
      </c>
      <c r="BR296" s="20">
        <v>0</v>
      </c>
      <c r="BS296" s="117">
        <v>1000000</v>
      </c>
      <c r="BT296" s="20">
        <v>0</v>
      </c>
      <c r="BU296" s="117">
        <v>1000000</v>
      </c>
      <c r="BV296" s="116"/>
    </row>
    <row r="297" spans="1:74" ht="13.5" customHeight="1">
      <c r="B297" s="114" t="s">
        <v>102</v>
      </c>
      <c r="G297" s="117">
        <v>58209.429999999993</v>
      </c>
      <c r="H297" s="117">
        <v>58278.000000000007</v>
      </c>
      <c r="I297" s="117">
        <v>58563</v>
      </c>
      <c r="J297" s="117">
        <v>58590</v>
      </c>
      <c r="K297" s="117">
        <v>58503</v>
      </c>
      <c r="L297" s="117">
        <v>58284</v>
      </c>
      <c r="M297" s="117">
        <v>58217</v>
      </c>
      <c r="N297" s="117">
        <v>57829</v>
      </c>
      <c r="O297" s="117">
        <v>57063</v>
      </c>
      <c r="P297" s="117">
        <v>56673</v>
      </c>
      <c r="Q297" s="117">
        <v>56290</v>
      </c>
      <c r="R297" s="117">
        <v>56008</v>
      </c>
      <c r="S297" s="117">
        <v>692507.42999999993</v>
      </c>
      <c r="T297" s="37"/>
      <c r="U297" s="117">
        <v>52756.289488000002</v>
      </c>
      <c r="V297" s="117">
        <v>52413.063354999998</v>
      </c>
      <c r="W297" s="117">
        <v>51635.531176000011</v>
      </c>
      <c r="X297" s="117">
        <v>51587</v>
      </c>
      <c r="Y297" s="117">
        <v>52194.111599000003</v>
      </c>
      <c r="Z297" s="117">
        <v>52263.670347999992</v>
      </c>
      <c r="AA297" s="117">
        <v>51985.616456000003</v>
      </c>
      <c r="AB297" s="117">
        <v>52178.279226999992</v>
      </c>
      <c r="AC297" s="117">
        <v>52249.867452999999</v>
      </c>
      <c r="AD297" s="117">
        <v>44641.441728999991</v>
      </c>
      <c r="AE297" s="117">
        <v>42779.179897999988</v>
      </c>
      <c r="AF297" s="117">
        <v>40208.230647000004</v>
      </c>
      <c r="AG297" s="117">
        <v>596892.28137600003</v>
      </c>
      <c r="AH297" s="37"/>
      <c r="AI297" s="117">
        <v>81437.690826999984</v>
      </c>
      <c r="AJ297" s="117">
        <v>82125</v>
      </c>
      <c r="AK297" s="117">
        <v>82108</v>
      </c>
      <c r="AL297" s="117">
        <v>82825</v>
      </c>
      <c r="AM297" s="117">
        <v>82891</v>
      </c>
      <c r="AN297" s="117">
        <v>82498</v>
      </c>
      <c r="AO297" s="117">
        <v>81695</v>
      </c>
      <c r="AP297" s="117">
        <v>82144</v>
      </c>
      <c r="AQ297" s="117">
        <v>82137</v>
      </c>
      <c r="AR297" s="117">
        <v>81486</v>
      </c>
      <c r="AS297" s="117">
        <v>44229</v>
      </c>
      <c r="AT297" s="117">
        <v>76681</v>
      </c>
      <c r="AU297" s="117">
        <v>942256.69082699995</v>
      </c>
      <c r="AV297" s="37"/>
      <c r="AW297" s="117">
        <v>78265.936666666705</v>
      </c>
      <c r="AX297" s="117">
        <v>78265.936666666705</v>
      </c>
      <c r="AY297" s="117">
        <v>78265.936666666705</v>
      </c>
      <c r="AZ297" s="117">
        <v>78265.936666666705</v>
      </c>
      <c r="BA297" s="117">
        <v>78265.936666666705</v>
      </c>
      <c r="BB297" s="117">
        <v>78265.936666666705</v>
      </c>
      <c r="BC297" s="117">
        <v>78264.789999999994</v>
      </c>
      <c r="BD297" s="117">
        <v>78265.936666666705</v>
      </c>
      <c r="BE297" s="117">
        <v>78265.936666666705</v>
      </c>
      <c r="BF297" s="117">
        <v>78265.936666666705</v>
      </c>
      <c r="BG297" s="117">
        <v>78265.936666666705</v>
      </c>
      <c r="BH297" s="117">
        <v>78265.936666666705</v>
      </c>
      <c r="BI297" s="117">
        <v>939190.09333333396</v>
      </c>
      <c r="BJ297" s="43">
        <v>-0.13807093538909743</v>
      </c>
      <c r="BK297" s="43">
        <v>0.57860424774607655</v>
      </c>
      <c r="BL297" s="43">
        <v>-3.2545245085757891E-3</v>
      </c>
      <c r="BM297" s="37"/>
      <c r="BN297" s="20">
        <v>0</v>
      </c>
      <c r="BO297" s="117">
        <v>939190.09333333396</v>
      </c>
      <c r="BP297" s="20">
        <v>0</v>
      </c>
      <c r="BQ297" s="117">
        <v>939190.09333333396</v>
      </c>
      <c r="BR297" s="20">
        <v>0</v>
      </c>
      <c r="BS297" s="117">
        <v>939190.09333333396</v>
      </c>
      <c r="BT297" s="20">
        <v>0</v>
      </c>
      <c r="BU297" s="117">
        <v>939190.09333333396</v>
      </c>
      <c r="BV297" s="116"/>
    </row>
    <row r="298" spans="1:74" ht="13.5" customHeight="1">
      <c r="B298" s="114" t="s">
        <v>301</v>
      </c>
      <c r="G298" s="117">
        <v>-6138</v>
      </c>
      <c r="H298" s="117">
        <v>-6059</v>
      </c>
      <c r="I298" s="117">
        <v>-5380</v>
      </c>
      <c r="J298" s="117">
        <v>-6266</v>
      </c>
      <c r="K298" s="117">
        <v>-6376</v>
      </c>
      <c r="L298" s="117">
        <v>-6324</v>
      </c>
      <c r="M298" s="117">
        <v>-6333</v>
      </c>
      <c r="N298" s="117">
        <v>-6187</v>
      </c>
      <c r="O298" s="117">
        <v>-5643</v>
      </c>
      <c r="P298" s="117">
        <v>-17861</v>
      </c>
      <c r="Q298" s="117">
        <v>-5916</v>
      </c>
      <c r="R298" s="117">
        <v>-2296</v>
      </c>
      <c r="S298" s="117">
        <v>-80779</v>
      </c>
      <c r="T298" s="37"/>
      <c r="U298" s="117">
        <v>0</v>
      </c>
      <c r="V298" s="117">
        <v>6255.2690320000038</v>
      </c>
      <c r="W298" s="117">
        <v>0</v>
      </c>
      <c r="X298" s="117">
        <v>0</v>
      </c>
      <c r="Y298" s="117">
        <v>0</v>
      </c>
      <c r="Z298" s="117">
        <v>0</v>
      </c>
      <c r="AA298" s="117">
        <v>0</v>
      </c>
      <c r="AB298" s="117">
        <v>0</v>
      </c>
      <c r="AC298" s="117">
        <v>1363.260000000002</v>
      </c>
      <c r="AD298" s="117">
        <v>668.06764199999998</v>
      </c>
      <c r="AE298" s="117">
        <v>1171.1317759999999</v>
      </c>
      <c r="AF298" s="117">
        <v>472.16427900000417</v>
      </c>
      <c r="AG298" s="117">
        <v>9929.8927290000101</v>
      </c>
      <c r="AH298" s="37"/>
      <c r="AI298" s="117">
        <v>0</v>
      </c>
      <c r="AJ298" s="117">
        <v>-13952</v>
      </c>
      <c r="AK298" s="117">
        <v>0</v>
      </c>
      <c r="AL298" s="117">
        <v>0</v>
      </c>
      <c r="AM298" s="117">
        <v>0</v>
      </c>
      <c r="AN298" s="117">
        <v>0</v>
      </c>
      <c r="AO298" s="117">
        <v>0</v>
      </c>
      <c r="AP298" s="117">
        <v>0</v>
      </c>
      <c r="AQ298" s="117">
        <v>653</v>
      </c>
      <c r="AR298" s="117">
        <v>0</v>
      </c>
      <c r="AS298" s="117">
        <v>-1775</v>
      </c>
      <c r="AT298" s="117">
        <v>-6851</v>
      </c>
      <c r="AU298" s="117">
        <v>-21925</v>
      </c>
      <c r="AV298" s="37"/>
      <c r="AW298" s="117">
        <v>0</v>
      </c>
      <c r="AX298" s="117">
        <v>0</v>
      </c>
      <c r="AY298" s="117">
        <v>0</v>
      </c>
      <c r="AZ298" s="117">
        <v>0</v>
      </c>
      <c r="BA298" s="117">
        <v>0</v>
      </c>
      <c r="BB298" s="117">
        <v>0</v>
      </c>
      <c r="BC298" s="117">
        <v>0</v>
      </c>
      <c r="BD298" s="117">
        <v>0</v>
      </c>
      <c r="BE298" s="117">
        <v>0</v>
      </c>
      <c r="BF298" s="117">
        <v>0</v>
      </c>
      <c r="BG298" s="117">
        <v>0</v>
      </c>
      <c r="BH298" s="117">
        <v>0</v>
      </c>
      <c r="BI298" s="117">
        <v>0</v>
      </c>
      <c r="BJ298" s="43">
        <v>-1.1229266607534139</v>
      </c>
      <c r="BK298" s="43">
        <v>-3.2079795420114228</v>
      </c>
      <c r="BL298" s="43">
        <v>-1</v>
      </c>
      <c r="BM298" s="37"/>
      <c r="BN298" s="20">
        <v>0</v>
      </c>
      <c r="BO298" s="117">
        <v>0</v>
      </c>
      <c r="BP298" s="20">
        <v>0</v>
      </c>
      <c r="BQ298" s="117">
        <v>0</v>
      </c>
      <c r="BR298" s="20">
        <v>0</v>
      </c>
      <c r="BS298" s="117">
        <v>0</v>
      </c>
      <c r="BT298" s="20">
        <v>0</v>
      </c>
      <c r="BU298" s="117">
        <v>0</v>
      </c>
      <c r="BV298" s="116"/>
    </row>
    <row r="299" spans="1:74" ht="13.5" customHeight="1">
      <c r="B299" s="114" t="s">
        <v>302</v>
      </c>
      <c r="G299" s="117">
        <v>0</v>
      </c>
      <c r="H299" s="117">
        <v>0</v>
      </c>
      <c r="I299" s="117">
        <v>0</v>
      </c>
      <c r="J299" s="117">
        <v>0</v>
      </c>
      <c r="K299" s="117">
        <v>0</v>
      </c>
      <c r="L299" s="117">
        <v>0</v>
      </c>
      <c r="M299" s="117">
        <v>0</v>
      </c>
      <c r="N299" s="117">
        <v>0</v>
      </c>
      <c r="O299" s="117">
        <v>0</v>
      </c>
      <c r="P299" s="117">
        <v>0</v>
      </c>
      <c r="Q299" s="117">
        <v>0</v>
      </c>
      <c r="R299" s="117">
        <v>0</v>
      </c>
      <c r="S299" s="117">
        <v>0</v>
      </c>
      <c r="T299" s="37"/>
      <c r="U299" s="117">
        <v>0</v>
      </c>
      <c r="V299" s="117">
        <v>0</v>
      </c>
      <c r="W299" s="117">
        <v>0</v>
      </c>
      <c r="X299" s="117">
        <v>0</v>
      </c>
      <c r="Y299" s="117">
        <v>109254.5</v>
      </c>
      <c r="Z299" s="117">
        <v>54816.66</v>
      </c>
      <c r="AA299" s="117">
        <v>23491.82</v>
      </c>
      <c r="AB299" s="117">
        <v>38538.400000000001</v>
      </c>
      <c r="AC299" s="117">
        <v>8062.4</v>
      </c>
      <c r="AD299" s="117">
        <v>104958.8</v>
      </c>
      <c r="AE299" s="117">
        <v>3969.53</v>
      </c>
      <c r="AF299" s="117">
        <v>626305.43999999994</v>
      </c>
      <c r="AG299" s="117">
        <v>969397.55</v>
      </c>
      <c r="AH299" s="37"/>
      <c r="AI299" s="117">
        <v>358461.75</v>
      </c>
      <c r="AJ299" s="117">
        <v>14961</v>
      </c>
      <c r="AK299" s="117">
        <v>57949</v>
      </c>
      <c r="AL299" s="117">
        <v>2943.41</v>
      </c>
      <c r="AM299" s="117">
        <v>0</v>
      </c>
      <c r="AN299" s="117">
        <v>16906.21</v>
      </c>
      <c r="AO299" s="117">
        <v>4995</v>
      </c>
      <c r="AP299" s="117">
        <v>31204</v>
      </c>
      <c r="AQ299" s="117">
        <v>76606</v>
      </c>
      <c r="AR299" s="117">
        <v>274</v>
      </c>
      <c r="AS299" s="117">
        <v>7563.39</v>
      </c>
      <c r="AT299" s="117">
        <v>2440</v>
      </c>
      <c r="AU299" s="117">
        <v>574303.76</v>
      </c>
      <c r="AV299" s="37"/>
      <c r="AW299" s="117">
        <v>0</v>
      </c>
      <c r="AX299" s="117">
        <v>0</v>
      </c>
      <c r="AY299" s="117">
        <v>0</v>
      </c>
      <c r="AZ299" s="117">
        <v>0</v>
      </c>
      <c r="BA299" s="117">
        <v>75000</v>
      </c>
      <c r="BB299" s="117">
        <v>0</v>
      </c>
      <c r="BC299" s="117">
        <v>0</v>
      </c>
      <c r="BD299" s="117">
        <v>0</v>
      </c>
      <c r="BE299" s="117">
        <v>0</v>
      </c>
      <c r="BF299" s="117">
        <v>75000</v>
      </c>
      <c r="BG299" s="117">
        <v>0</v>
      </c>
      <c r="BH299" s="117">
        <v>0</v>
      </c>
      <c r="BI299" s="117">
        <v>150000</v>
      </c>
      <c r="BJ299" s="43">
        <v>0</v>
      </c>
      <c r="BK299" s="43">
        <v>-0.4075663178641209</v>
      </c>
      <c r="BL299" s="43">
        <v>-0.73881417736147159</v>
      </c>
      <c r="BM299" s="37"/>
      <c r="BN299" s="20">
        <v>-1</v>
      </c>
      <c r="BO299" s="117">
        <v>0</v>
      </c>
      <c r="BP299" s="20">
        <v>0</v>
      </c>
      <c r="BQ299" s="117">
        <v>0</v>
      </c>
      <c r="BR299" s="20">
        <v>0</v>
      </c>
      <c r="BS299" s="117">
        <v>0</v>
      </c>
      <c r="BT299" s="20">
        <v>0</v>
      </c>
      <c r="BU299" s="117">
        <v>0</v>
      </c>
      <c r="BV299" s="116"/>
    </row>
    <row r="300" spans="1:74" ht="13.5" customHeight="1">
      <c r="B300" s="114" t="s">
        <v>303</v>
      </c>
      <c r="G300" s="117">
        <v>0</v>
      </c>
      <c r="H300" s="117">
        <v>0</v>
      </c>
      <c r="I300" s="117">
        <v>0</v>
      </c>
      <c r="J300" s="117">
        <v>0</v>
      </c>
      <c r="K300" s="117">
        <v>0</v>
      </c>
      <c r="L300" s="117">
        <v>0</v>
      </c>
      <c r="M300" s="117">
        <v>0</v>
      </c>
      <c r="N300" s="117">
        <v>0</v>
      </c>
      <c r="O300" s="117">
        <v>0</v>
      </c>
      <c r="P300" s="117">
        <v>0</v>
      </c>
      <c r="Q300" s="117">
        <v>0</v>
      </c>
      <c r="R300" s="117">
        <v>0</v>
      </c>
      <c r="S300" s="117">
        <v>0</v>
      </c>
      <c r="T300" s="37"/>
      <c r="U300" s="117">
        <v>0</v>
      </c>
      <c r="V300" s="117">
        <v>0</v>
      </c>
      <c r="W300" s="117">
        <v>0</v>
      </c>
      <c r="X300" s="117">
        <v>0</v>
      </c>
      <c r="Y300" s="117">
        <v>0</v>
      </c>
      <c r="Z300" s="117">
        <v>0</v>
      </c>
      <c r="AA300" s="117">
        <v>0</v>
      </c>
      <c r="AB300" s="117">
        <v>0</v>
      </c>
      <c r="AC300" s="117">
        <v>0</v>
      </c>
      <c r="AD300" s="117">
        <v>0</v>
      </c>
      <c r="AE300" s="117">
        <v>0</v>
      </c>
      <c r="AF300" s="117">
        <v>0</v>
      </c>
      <c r="AG300" s="117">
        <v>0</v>
      </c>
      <c r="AH300" s="37"/>
      <c r="AI300" s="117">
        <v>133560</v>
      </c>
      <c r="AJ300" s="117">
        <v>500</v>
      </c>
      <c r="AK300" s="117">
        <v>-1260</v>
      </c>
      <c r="AL300" s="117">
        <v>1260</v>
      </c>
      <c r="AM300" s="117">
        <v>0</v>
      </c>
      <c r="AN300" s="117">
        <v>0</v>
      </c>
      <c r="AO300" s="117">
        <v>0</v>
      </c>
      <c r="AP300" s="117">
        <v>0</v>
      </c>
      <c r="AQ300" s="117">
        <v>0</v>
      </c>
      <c r="AR300" s="117">
        <v>0</v>
      </c>
      <c r="AS300" s="117">
        <v>0</v>
      </c>
      <c r="AT300" s="117">
        <v>25654</v>
      </c>
      <c r="AU300" s="117">
        <v>159714</v>
      </c>
      <c r="AV300" s="37"/>
      <c r="AW300" s="117">
        <v>0</v>
      </c>
      <c r="AX300" s="117">
        <v>0</v>
      </c>
      <c r="AY300" s="117">
        <v>0</v>
      </c>
      <c r="AZ300" s="117">
        <v>0</v>
      </c>
      <c r="BA300" s="117">
        <v>0</v>
      </c>
      <c r="BB300" s="117">
        <v>0</v>
      </c>
      <c r="BC300" s="117">
        <v>0</v>
      </c>
      <c r="BD300" s="117">
        <v>0</v>
      </c>
      <c r="BE300" s="117">
        <v>0</v>
      </c>
      <c r="BF300" s="117">
        <v>0</v>
      </c>
      <c r="BG300" s="117">
        <v>0</v>
      </c>
      <c r="BH300" s="117">
        <v>0</v>
      </c>
      <c r="BI300" s="117">
        <v>0</v>
      </c>
      <c r="BJ300" s="43">
        <v>0</v>
      </c>
      <c r="BK300" s="43">
        <v>0</v>
      </c>
      <c r="BL300" s="43">
        <v>-1</v>
      </c>
      <c r="BM300" s="37"/>
      <c r="BN300" s="20">
        <v>0</v>
      </c>
      <c r="BO300" s="117">
        <v>141000</v>
      </c>
      <c r="BP300" s="20">
        <v>0</v>
      </c>
      <c r="BQ300" s="117">
        <v>141000</v>
      </c>
      <c r="BR300" s="20">
        <v>0</v>
      </c>
      <c r="BS300" s="117">
        <v>141000</v>
      </c>
      <c r="BT300" s="20">
        <v>0</v>
      </c>
      <c r="BU300" s="117">
        <v>141000</v>
      </c>
      <c r="BV300" s="116"/>
    </row>
    <row r="301" spans="1:74" s="137" customFormat="1" ht="13.5" customHeight="1">
      <c r="A301" s="131"/>
      <c r="B301" s="132" t="s">
        <v>311</v>
      </c>
      <c r="C301" s="131"/>
      <c r="D301" s="131"/>
      <c r="E301" s="131"/>
      <c r="F301" s="131"/>
      <c r="G301" s="133">
        <v>138853.63</v>
      </c>
      <c r="H301" s="133">
        <v>139135.88</v>
      </c>
      <c r="I301" s="133">
        <v>140847</v>
      </c>
      <c r="J301" s="133">
        <v>139970</v>
      </c>
      <c r="K301" s="133">
        <v>139465</v>
      </c>
      <c r="L301" s="133">
        <v>138641</v>
      </c>
      <c r="M301" s="133">
        <v>-466390</v>
      </c>
      <c r="N301" s="133">
        <v>51642</v>
      </c>
      <c r="O301" s="133">
        <v>51420</v>
      </c>
      <c r="P301" s="133">
        <v>38812</v>
      </c>
      <c r="Q301" s="133">
        <v>50374</v>
      </c>
      <c r="R301" s="133">
        <v>53712</v>
      </c>
      <c r="S301" s="134">
        <v>616482.51</v>
      </c>
      <c r="T301" s="37"/>
      <c r="U301" s="133">
        <v>52756.289488000002</v>
      </c>
      <c r="V301" s="133">
        <v>58668.332387000002</v>
      </c>
      <c r="W301" s="133">
        <v>51635.531176000011</v>
      </c>
      <c r="X301" s="133">
        <v>51587</v>
      </c>
      <c r="Y301" s="133">
        <v>161448.611599</v>
      </c>
      <c r="Z301" s="133">
        <v>107080.33034799999</v>
      </c>
      <c r="AA301" s="133">
        <v>75477.436455999996</v>
      </c>
      <c r="AB301" s="133">
        <v>90716.679226999986</v>
      </c>
      <c r="AC301" s="133">
        <v>61675.527453000002</v>
      </c>
      <c r="AD301" s="133">
        <v>150268.30937099998</v>
      </c>
      <c r="AE301" s="133">
        <v>47919.841673999988</v>
      </c>
      <c r="AF301" s="133">
        <v>666985.83492599998</v>
      </c>
      <c r="AG301" s="134">
        <v>1576219.724105</v>
      </c>
      <c r="AH301" s="37"/>
      <c r="AI301" s="133">
        <v>573459.44082699995</v>
      </c>
      <c r="AJ301" s="133">
        <v>83634</v>
      </c>
      <c r="AK301" s="133">
        <v>138797</v>
      </c>
      <c r="AL301" s="133">
        <v>87028.41</v>
      </c>
      <c r="AM301" s="133">
        <v>582891</v>
      </c>
      <c r="AN301" s="133">
        <v>99404.209999999992</v>
      </c>
      <c r="AO301" s="133">
        <v>170023</v>
      </c>
      <c r="AP301" s="133">
        <v>196681</v>
      </c>
      <c r="AQ301" s="133">
        <v>242729</v>
      </c>
      <c r="AR301" s="133">
        <v>169244</v>
      </c>
      <c r="AS301" s="133">
        <v>133350.39000000001</v>
      </c>
      <c r="AT301" s="133">
        <v>186869</v>
      </c>
      <c r="AU301" s="134">
        <v>2664110.4508270002</v>
      </c>
      <c r="AV301" s="37"/>
      <c r="AW301" s="133">
        <v>161599.4366666667</v>
      </c>
      <c r="AX301" s="133">
        <v>161599.4366666667</v>
      </c>
      <c r="AY301" s="133">
        <v>161599.4366666667</v>
      </c>
      <c r="AZ301" s="133">
        <v>161599.4366666667</v>
      </c>
      <c r="BA301" s="133">
        <v>236599.4366666667</v>
      </c>
      <c r="BB301" s="133">
        <v>161599.4366666667</v>
      </c>
      <c r="BC301" s="133">
        <v>161598.28999999998</v>
      </c>
      <c r="BD301" s="133">
        <v>161599.4366666667</v>
      </c>
      <c r="BE301" s="133">
        <v>161598.4366666667</v>
      </c>
      <c r="BF301" s="133">
        <v>236599.4366666667</v>
      </c>
      <c r="BG301" s="133">
        <v>161599.4366666667</v>
      </c>
      <c r="BH301" s="133">
        <v>161598.4366666667</v>
      </c>
      <c r="BI301" s="134">
        <v>2089190.0933333342</v>
      </c>
      <c r="BJ301" s="43">
        <v>1.5567955271026261</v>
      </c>
      <c r="BK301" s="43">
        <v>0.69018976865025594</v>
      </c>
      <c r="BL301" s="43">
        <v>-0.21580199774194711</v>
      </c>
      <c r="BM301" s="37"/>
      <c r="BN301" s="135">
        <v>-4.3078894681338438E-3</v>
      </c>
      <c r="BO301" s="133">
        <v>2080190.093333334</v>
      </c>
      <c r="BP301" s="135">
        <v>0</v>
      </c>
      <c r="BQ301" s="133">
        <v>2080190.093333334</v>
      </c>
      <c r="BR301" s="135">
        <v>0</v>
      </c>
      <c r="BS301" s="133">
        <v>2080190.093333334</v>
      </c>
      <c r="BT301" s="135">
        <v>0</v>
      </c>
      <c r="BU301" s="133">
        <v>2080190.093333334</v>
      </c>
      <c r="BV301" s="136"/>
    </row>
    <row r="302" spans="1:74" s="143" customFormat="1" ht="13.5" customHeight="1">
      <c r="A302" s="10"/>
      <c r="B302" s="140"/>
      <c r="C302" s="10"/>
      <c r="D302" s="10"/>
      <c r="E302" s="10"/>
      <c r="F302" s="10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23"/>
      <c r="T302" s="37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23"/>
      <c r="AH302" s="37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23"/>
      <c r="AV302" s="37"/>
      <c r="AW302" s="1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23"/>
      <c r="BJ302" s="43"/>
      <c r="BK302" s="43"/>
      <c r="BL302" s="43"/>
      <c r="BM302" s="37"/>
      <c r="BN302" s="118"/>
      <c r="BO302" s="141"/>
      <c r="BP302" s="118"/>
      <c r="BQ302" s="141"/>
      <c r="BR302" s="118"/>
      <c r="BS302" s="141"/>
      <c r="BT302" s="118"/>
      <c r="BU302" s="141"/>
      <c r="BV302" s="142"/>
    </row>
    <row r="303" spans="1:74" s="143" customFormat="1" ht="13.5" customHeight="1">
      <c r="A303" s="10"/>
      <c r="B303" s="140"/>
      <c r="C303" s="10"/>
      <c r="D303" s="10"/>
      <c r="E303" s="10"/>
      <c r="F303" s="10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23"/>
      <c r="T303" s="37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23"/>
      <c r="AH303" s="37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23"/>
      <c r="AV303" s="37"/>
      <c r="AW303" s="1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23"/>
      <c r="BJ303" s="43"/>
      <c r="BK303" s="43"/>
      <c r="BL303" s="43"/>
      <c r="BM303" s="37"/>
      <c r="BN303" s="118"/>
      <c r="BO303" s="141"/>
      <c r="BP303" s="118"/>
      <c r="BQ303" s="141"/>
      <c r="BR303" s="118"/>
      <c r="BS303" s="141"/>
      <c r="BT303" s="118"/>
      <c r="BU303" s="141"/>
      <c r="BV303" s="142"/>
    </row>
    <row r="304" spans="1:74" ht="13.5" customHeight="1">
      <c r="B304" s="144" t="s">
        <v>312</v>
      </c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  <c r="AU304" s="117"/>
    </row>
    <row r="305" spans="2:73" ht="13.5" customHeight="1">
      <c r="B305" s="146" t="s">
        <v>313</v>
      </c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47">
        <f>S10/1000</f>
        <v>235561.3465725077</v>
      </c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47">
        <f>AG10/1000</f>
        <v>212161.2308882339</v>
      </c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  <c r="AT305" s="117"/>
      <c r="AU305" s="147">
        <f>AU10/1000</f>
        <v>198463.89738551399</v>
      </c>
      <c r="BI305" s="147">
        <f>BI10/1000</f>
        <v>203715.58859390652</v>
      </c>
      <c r="BO305" s="147">
        <f>BO10/1000</f>
        <v>208746.4427646792</v>
      </c>
      <c r="BQ305" s="147">
        <f>BQ10/1000</f>
        <v>215320.24537445206</v>
      </c>
      <c r="BS305" s="147">
        <f>BS10/1000</f>
        <v>222220.38495328443</v>
      </c>
      <c r="BU305" s="147">
        <f>BU10/1000</f>
        <v>229349.62330113622</v>
      </c>
    </row>
    <row r="306" spans="2:73" ht="13.5" customHeight="1">
      <c r="B306" s="148" t="s">
        <v>314</v>
      </c>
      <c r="S306" s="149">
        <f>S33/1000</f>
        <v>6936.7883124706768</v>
      </c>
      <c r="AG306" s="149">
        <f>AG33/1000</f>
        <v>8096.3269382592025</v>
      </c>
      <c r="AU306" s="149">
        <f>AU33/1000</f>
        <v>3420.9677419822506</v>
      </c>
      <c r="BI306" s="149">
        <f>BI33/1000</f>
        <v>4815.109821761459</v>
      </c>
      <c r="BO306" s="149">
        <f>BO33/1000</f>
        <v>5595.702915722205</v>
      </c>
      <c r="BQ306" s="149">
        <f>BQ33/1000</f>
        <v>6745.1669571445718</v>
      </c>
      <c r="BS306" s="149">
        <f>BS33/1000</f>
        <v>7967.4832420169696</v>
      </c>
      <c r="BU306" s="149">
        <f>BU33/1000</f>
        <v>9182.7656667711562</v>
      </c>
    </row>
    <row r="307" spans="2:73" ht="13.5" customHeight="1">
      <c r="B307" s="148"/>
      <c r="S307" s="150"/>
      <c r="AG307" s="150"/>
      <c r="AU307" s="150"/>
      <c r="BI307" s="150"/>
      <c r="BO307" s="150"/>
      <c r="BQ307" s="150"/>
      <c r="BS307" s="150"/>
      <c r="BU307" s="150"/>
    </row>
    <row r="308" spans="2:73" ht="13.5" customHeight="1">
      <c r="B308" s="151" t="s">
        <v>315</v>
      </c>
    </row>
    <row r="309" spans="2:73" ht="13.5" customHeight="1">
      <c r="B309" s="152" t="s">
        <v>316</v>
      </c>
      <c r="S309" s="147">
        <f>S28/1000</f>
        <v>5489.7786211948705</v>
      </c>
      <c r="AG309" s="147">
        <f>AG28/1000</f>
        <v>2994.2452710948496</v>
      </c>
      <c r="AU309" s="147">
        <f>AU28/1000</f>
        <v>5069.7318235249004</v>
      </c>
      <c r="BI309" s="147">
        <f>BI28/1000</f>
        <v>4720.0088797400003</v>
      </c>
      <c r="BO309" s="147">
        <f>BO28/1000</f>
        <v>4720.0088797399994</v>
      </c>
      <c r="BQ309" s="147">
        <f>BQ28/1000</f>
        <v>4720.0088797399994</v>
      </c>
      <c r="BS309" s="147">
        <f>BS28/1000</f>
        <v>4720.0088797399994</v>
      </c>
      <c r="BU309" s="147">
        <f>BU28/1000</f>
        <v>4720.0088797399994</v>
      </c>
    </row>
    <row r="310" spans="2:73" ht="13.5" customHeight="1">
      <c r="B310" s="152" t="s">
        <v>317</v>
      </c>
      <c r="S310" s="147">
        <f>S37/1000</f>
        <v>1987.2784915463399</v>
      </c>
      <c r="AG310" s="147">
        <f>AG37/1000</f>
        <v>1620.4136824016402</v>
      </c>
      <c r="AU310" s="147">
        <f>AU37/1000</f>
        <v>1727.9262020440501</v>
      </c>
      <c r="BI310" s="147">
        <f>BI37/1000</f>
        <v>1637.0258812515835</v>
      </c>
      <c r="BO310" s="147">
        <f>BO37/1000</f>
        <v>1637.3567339674294</v>
      </c>
      <c r="BQ310" s="147">
        <f>BQ37/1000</f>
        <v>1637.6934223756514</v>
      </c>
      <c r="BS310" s="147">
        <f>BS37/1000</f>
        <v>1638.0360553764785</v>
      </c>
      <c r="BU310" s="147">
        <f>BU37/1000</f>
        <v>1638.4249958694145</v>
      </c>
    </row>
    <row r="311" spans="2:73" ht="13.5" customHeight="1">
      <c r="B311" s="153" t="s">
        <v>318</v>
      </c>
      <c r="S311" s="147">
        <f>S237/1000</f>
        <v>2370.3611225262707</v>
      </c>
      <c r="AG311" s="147">
        <f>AG237/1000</f>
        <v>2169.9910778426797</v>
      </c>
      <c r="AU311" s="147">
        <f>AU237/1000</f>
        <v>885.19799268582005</v>
      </c>
      <c r="BI311" s="147">
        <f>BI237/1000</f>
        <v>2525.7920593363774</v>
      </c>
      <c r="BO311" s="147">
        <f>BO237/1000</f>
        <v>2525.792059336381</v>
      </c>
      <c r="BQ311" s="147">
        <f>BQ237/1000</f>
        <v>2525.792059336381</v>
      </c>
      <c r="BS311" s="147">
        <f>BS237/1000</f>
        <v>2525.792059336381</v>
      </c>
      <c r="BU311" s="147">
        <f>BU237/1000</f>
        <v>2525.792059336381</v>
      </c>
    </row>
    <row r="312" spans="2:73" ht="13.5" customHeight="1">
      <c r="B312" s="154" t="s">
        <v>319</v>
      </c>
      <c r="S312" s="149">
        <f>SUM(S309:S311)+S306</f>
        <v>16784.206547738158</v>
      </c>
      <c r="AG312" s="149">
        <f>SUM(AG309:AG311)+AG306</f>
        <v>14880.976969598372</v>
      </c>
      <c r="AU312" s="149">
        <f>SUM(AU309:AU311)+AU306</f>
        <v>11103.823760237021</v>
      </c>
      <c r="BI312" s="149">
        <f>SUM(BI309:BI311)+BI306</f>
        <v>13697.936642089422</v>
      </c>
      <c r="BO312" s="149">
        <f>SUM(BO309:BO311)+BO306</f>
        <v>14478.860588766016</v>
      </c>
      <c r="BQ312" s="149">
        <f>SUM(BQ309:BQ311)+BQ306</f>
        <v>15628.661318596605</v>
      </c>
      <c r="BS312" s="149">
        <f>SUM(BS309:BS311)+BS306</f>
        <v>16851.32023646983</v>
      </c>
      <c r="BU312" s="149">
        <f>SUM(BU309:BU311)+BU306</f>
        <v>18066.991601716953</v>
      </c>
    </row>
    <row r="313" spans="2:73" ht="13.5" customHeight="1">
      <c r="B313" s="155"/>
    </row>
    <row r="314" spans="2:73" ht="13.5" customHeight="1">
      <c r="B314" s="151" t="s">
        <v>320</v>
      </c>
    </row>
    <row r="315" spans="2:73" ht="13.5" customHeight="1">
      <c r="B315" s="156" t="s">
        <v>321</v>
      </c>
      <c r="S315" s="147">
        <f>S253/1000+S258/1000</f>
        <v>123.09908000000001</v>
      </c>
      <c r="AG315" s="147">
        <f>AG253/1000+AG258/1000</f>
        <v>260.21816999999999</v>
      </c>
      <c r="AU315" s="147">
        <v>1430.78682</v>
      </c>
      <c r="BI315" s="147">
        <f>BI253/1000+BI258/1000</f>
        <v>1479.9994999999999</v>
      </c>
      <c r="BO315" s="147">
        <f>BO253/1000+BO258/1000</f>
        <v>1479.9994999999999</v>
      </c>
      <c r="BQ315" s="147">
        <f>BQ253/1000+BQ258/1000</f>
        <v>1479.9994999999999</v>
      </c>
      <c r="BS315" s="147">
        <f>BS253/1000+BS258/1000</f>
        <v>1479.9994999999999</v>
      </c>
      <c r="BU315" s="147">
        <f>BU253/1000+BU258/1000</f>
        <v>1479.9994999999999</v>
      </c>
    </row>
    <row r="316" spans="2:73" ht="13.5" customHeight="1">
      <c r="B316" s="157" t="s">
        <v>322</v>
      </c>
      <c r="AU316" s="147">
        <v>1053.5757100000001</v>
      </c>
    </row>
    <row r="317" spans="2:73" ht="13.5" customHeight="1">
      <c r="B317" s="156" t="s">
        <v>323</v>
      </c>
      <c r="AU317" s="147">
        <v>734.0180292</v>
      </c>
      <c r="BI317" s="150">
        <f>BI287/1000</f>
        <v>141</v>
      </c>
      <c r="BO317" s="150">
        <f>BO287/1000</f>
        <v>141</v>
      </c>
      <c r="BQ317" s="150">
        <f>BQ287/1000</f>
        <v>141</v>
      </c>
      <c r="BS317" s="150">
        <f>BS287/1000</f>
        <v>141</v>
      </c>
      <c r="BU317" s="150">
        <f>BU287/1000</f>
        <v>141</v>
      </c>
    </row>
    <row r="318" spans="2:73" ht="13.5" customHeight="1">
      <c r="B318" s="156" t="s">
        <v>324</v>
      </c>
      <c r="AU318" s="147">
        <v>322.05234999999999</v>
      </c>
    </row>
    <row r="319" spans="2:73" ht="13.5" customHeight="1">
      <c r="B319" s="156" t="s">
        <v>325</v>
      </c>
      <c r="AU319" s="147">
        <v>511.19682237762271</v>
      </c>
    </row>
    <row r="320" spans="2:73" ht="13.5" customHeight="1">
      <c r="B320" s="156" t="s">
        <v>147</v>
      </c>
      <c r="S320" s="158">
        <f>S276/1000</f>
        <v>484.93403750500039</v>
      </c>
      <c r="AG320" s="158">
        <f>AG276/1000</f>
        <v>677.00155259699977</v>
      </c>
      <c r="AU320" s="147">
        <v>224.8734273219998</v>
      </c>
      <c r="BI320" s="158">
        <f>BI276/1000</f>
        <v>0</v>
      </c>
      <c r="BJ320" s="159"/>
      <c r="BK320" s="159"/>
      <c r="BL320" s="159"/>
      <c r="BM320" s="160"/>
      <c r="BN320" s="161"/>
      <c r="BO320" s="158">
        <f>BO276/1000</f>
        <v>0</v>
      </c>
      <c r="BP320" s="161"/>
      <c r="BQ320" s="158">
        <f>BQ276/1000</f>
        <v>0</v>
      </c>
      <c r="BR320" s="161"/>
      <c r="BS320" s="158">
        <f>BS276/1000</f>
        <v>0</v>
      </c>
      <c r="BT320" s="161"/>
      <c r="BU320" s="158">
        <f>BU276/1000</f>
        <v>0</v>
      </c>
    </row>
    <row r="321" spans="2:73" ht="13.5" customHeight="1">
      <c r="B321" s="156" t="s">
        <v>286</v>
      </c>
      <c r="AU321" s="147">
        <v>209.61982</v>
      </c>
    </row>
    <row r="322" spans="2:73" ht="13.5" customHeight="1">
      <c r="B322" s="156" t="s">
        <v>304</v>
      </c>
      <c r="S322" s="150">
        <f>S288/1000</f>
        <v>0</v>
      </c>
      <c r="AG322" s="150">
        <f>AG288/1000</f>
        <v>0</v>
      </c>
      <c r="AU322" s="147">
        <v>102.5</v>
      </c>
      <c r="BI322" s="150">
        <f>BI288/1000</f>
        <v>100</v>
      </c>
      <c r="BO322" s="150">
        <f>BO288/1000</f>
        <v>100</v>
      </c>
      <c r="BQ322" s="150">
        <f>BQ288/1000</f>
        <v>100</v>
      </c>
      <c r="BS322" s="150">
        <f>BS288/1000</f>
        <v>100</v>
      </c>
      <c r="BU322" s="150">
        <f>BU288/1000</f>
        <v>100</v>
      </c>
    </row>
    <row r="323" spans="2:73" ht="13.5" customHeight="1">
      <c r="B323" s="162" t="s">
        <v>296</v>
      </c>
      <c r="AU323" s="147">
        <v>0</v>
      </c>
    </row>
    <row r="324" spans="2:73" ht="13.5" customHeight="1">
      <c r="B324" s="157" t="s">
        <v>326</v>
      </c>
      <c r="AU324" s="147">
        <v>-33.672781079999965</v>
      </c>
    </row>
    <row r="325" spans="2:73" ht="13.5" customHeight="1">
      <c r="B325" s="157" t="s">
        <v>261</v>
      </c>
      <c r="AU325" s="147">
        <v>-21.92437</v>
      </c>
    </row>
    <row r="326" spans="2:73" ht="13.5" customHeight="1">
      <c r="B326" s="157" t="s">
        <v>327</v>
      </c>
      <c r="AU326" s="147">
        <v>-50.532749999999993</v>
      </c>
    </row>
    <row r="327" spans="2:73" ht="13.5" customHeight="1">
      <c r="B327" s="163" t="s">
        <v>328</v>
      </c>
      <c r="AU327" s="147">
        <v>-206.573545</v>
      </c>
      <c r="BI327" s="150">
        <f>BI287/1000+BI277/1000</f>
        <v>242.65</v>
      </c>
      <c r="BO327" s="150">
        <f>BO287/1000+BO277/1000</f>
        <v>242.65</v>
      </c>
      <c r="BQ327" s="150">
        <f>BQ287/1000+BQ277/1000</f>
        <v>242.65</v>
      </c>
      <c r="BS327" s="150">
        <f>BS287/1000+BS277/1000</f>
        <v>242.65</v>
      </c>
      <c r="BU327" s="150">
        <f>BU287/1000+BU277/1000</f>
        <v>242.65</v>
      </c>
    </row>
    <row r="328" spans="2:73" ht="13.5" customHeight="1">
      <c r="B328" s="148" t="s">
        <v>329</v>
      </c>
      <c r="S328" s="149">
        <f>SUM(S315:S327)</f>
        <v>608.0331175050004</v>
      </c>
      <c r="AG328" s="149">
        <f>SUM(AG315:AG327)</f>
        <v>937.21972259699976</v>
      </c>
      <c r="AU328" s="149">
        <f>SUM(AU315:AU327)</f>
        <v>4275.919532819622</v>
      </c>
      <c r="BI328" s="149">
        <f>SUM(BI315:BI327)</f>
        <v>1963.6495</v>
      </c>
      <c r="BO328" s="149">
        <f>SUM(BO315:BO327)</f>
        <v>1963.6495</v>
      </c>
      <c r="BQ328" s="149">
        <f>SUM(BQ315:BQ327)</f>
        <v>1963.6495</v>
      </c>
      <c r="BS328" s="149">
        <f>SUM(BS315:BS327)</f>
        <v>1963.6495</v>
      </c>
      <c r="BU328" s="149">
        <f>SUM(BU315:BU327)</f>
        <v>1963.6495</v>
      </c>
    </row>
    <row r="329" spans="2:73" ht="13.5" customHeight="1">
      <c r="B329" s="148"/>
    </row>
    <row r="330" spans="2:73" ht="13.5" customHeight="1">
      <c r="B330" s="164" t="s">
        <v>330</v>
      </c>
      <c r="AU330" s="165">
        <f>AU328+AU312</f>
        <v>15379.743293056643</v>
      </c>
      <c r="BI330" s="165">
        <f>BI328+BI312</f>
        <v>15661.586142089422</v>
      </c>
      <c r="BO330" s="165">
        <f>BO328+BO312</f>
        <v>16442.510088766016</v>
      </c>
      <c r="BQ330" s="165">
        <f>BQ328+BQ312</f>
        <v>17592.310818596605</v>
      </c>
      <c r="BS330" s="165">
        <f>BS328+BS312</f>
        <v>18814.96973646983</v>
      </c>
      <c r="BU330" s="165">
        <f>BU328+BU312</f>
        <v>20030.641101716952</v>
      </c>
    </row>
    <row r="331" spans="2:73" ht="13.5" customHeight="1">
      <c r="B331" s="155"/>
    </row>
    <row r="332" spans="2:73" ht="13.5" customHeight="1">
      <c r="B332" s="151" t="s">
        <v>331</v>
      </c>
    </row>
    <row r="333" spans="2:73" ht="13.5" customHeight="1">
      <c r="B333" s="153" t="s">
        <v>332</v>
      </c>
    </row>
    <row r="334" spans="2:73" ht="13.5" customHeight="1">
      <c r="B334" s="148" t="s">
        <v>333</v>
      </c>
    </row>
    <row r="335" spans="2:73" ht="13.5" customHeight="1">
      <c r="B335" s="148"/>
    </row>
    <row r="336" spans="2:73" ht="13.5" customHeight="1">
      <c r="B336" s="166" t="s">
        <v>334</v>
      </c>
    </row>
    <row r="337" spans="2:2" ht="13.5" customHeight="1">
      <c r="B337" s="148"/>
    </row>
    <row r="338" spans="2:2" ht="13.5" customHeight="1">
      <c r="B338" s="151" t="s">
        <v>335</v>
      </c>
    </row>
    <row r="339" spans="2:2" ht="13.5" customHeight="1">
      <c r="B339" s="167" t="s">
        <v>336</v>
      </c>
    </row>
    <row r="340" spans="2:2" ht="13.5" customHeight="1">
      <c r="B340" s="167" t="s">
        <v>337</v>
      </c>
    </row>
    <row r="341" spans="2:2" ht="13.5" customHeight="1">
      <c r="B341" s="168" t="s">
        <v>338</v>
      </c>
    </row>
  </sheetData>
  <sheetProtection formatColumns="0"/>
  <pageMargins left="0.25" right="0.25" top="0.25" bottom="0.5" header="0.5" footer="0.5"/>
  <pageSetup scale="80" pageOrder="overThenDown" orientation="landscape" r:id="rId1"/>
  <headerFooter alignWithMargins="0">
    <oddHeader>&amp;L&amp;"Tahoma"&amp;8 &amp;C&amp;"Tahoma"&amp;8 &amp;R&amp;"Tahoma"&amp;8 &amp;D &amp;T</oddHeader>
    <oddFooter>&amp;L&amp;"Tahoma"&amp;8 &amp;C&amp;"Calibri"&amp;8 * Confidential &amp; Proprietary Information - For Internal Use Only *&amp;R&amp;"Calibri"&amp;8 Page &amp;P</oddFooter>
  </headerFooter>
  <rowBreaks count="5" manualBreakCount="5">
    <brk id="83" max="16383" man="1"/>
    <brk id="108" max="16383" man="1"/>
    <brk id="140" max="16383" man="1"/>
    <brk id="172" max="16383" man="1"/>
    <brk id="204" max="16383" man="1"/>
  </rowBreaks>
  <colBreaks count="2" manualBreakCount="2">
    <brk id="19" max="1048575" man="1"/>
    <brk id="3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KATUNHC (2)</vt:lpstr>
      <vt:lpstr>'KATUNHC (2)'!Print_Titles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2017-04-25T17:55:26Z</dcterms:modified>
</cp:coreProperties>
</file>