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<sst xmlns="http://schemas.openxmlformats.org/spreadsheetml/2006/main" count="8" uniqueCount="8">
  <si>
    <t xml:space="preserve"> </t>
  </si>
  <si>
    <t>OEM</t>
  </si>
  <si>
    <t>Compatibles</t>
  </si>
  <si>
    <t>2016E</t>
  </si>
  <si>
    <t>2017F</t>
  </si>
  <si>
    <t>2018F</t>
  </si>
  <si>
    <t>2019F</t>
  </si>
  <si>
    <t>2020F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</si>
</sst>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2" totalsRowShown="0" tableBorderDxfId="1">
  <tableColumns count="3">
    <tableColumn id="1" name=" "/>
    <tableColumn id="2" name="OEM"/>
    <tableColumn id="3" name="Compatib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7" sqref="C7"/>
    </sheetView>
  </sheetViews>
  <sheetFormatPr defaultRowHeight="15" x14ac:dyDescent="0.25"/>
  <cols>
    <col min="1" max="1" width="11" customWidth="1"/>
    <col min="2" max="2" width="8.85546875" customWidth="1"/>
    <col min="3" max="3" width="11.140625" customWidth="1"/>
  </cols>
  <sheetData>
    <row r="1" spans="1:11" customFormat="1" x14ac:dyDescent="0.25">
      <c r="A1" s="1" t="s">
        <v>0</v>
      </c>
      <c r="B1" s="1" t="s">
        <v>1</v>
      </c>
      <c r="C1" t="s">
        <v>2</v>
      </c>
    </row>
    <row r="2" spans="1:11" customFormat="1" x14ac:dyDescent="0.25">
      <c r="A2" s="1">
        <v>2010</v>
      </c>
      <c r="B2" s="2">
        <f>1-Table1[[#This Row],[Compatibles]]</f>
        <v>0.96</v>
      </c>
      <c r="C2" s="3">
        <f>I21</f>
        <v>0.04</v>
      </c>
    </row>
    <row r="3" spans="1:11" customFormat="1" x14ac:dyDescent="0.25">
      <c r="A3" s="1">
        <v>2011</v>
      </c>
      <c r="B3" s="2">
        <f>1-Table1[[#This Row],[Compatibles]]</f>
        <v>0.95389473684210524</v>
      </c>
      <c r="C3" s="5">
        <f>C2+($C$7-$C$2)/5</f>
        <v>4.6105263157894739E-2</v>
      </c>
      <c r="H3">
        <f>SUM(I3:K3)</f>
        <v>3</v>
      </c>
      <c r="I3">
        <v>0.7</v>
      </c>
      <c r="J3">
        <v>1</v>
      </c>
      <c r="K3">
        <v>1.3</v>
      </c>
    </row>
    <row r="4" spans="1:11" customFormat="1" x14ac:dyDescent="0.25">
      <c r="A4" s="1">
        <v>2012</v>
      </c>
      <c r="B4" s="2">
        <f>1-Table1[[#This Row],[Compatibles]]</f>
        <v>0.94778947368421052</v>
      </c>
      <c r="C4" s="5">
        <f>C3+($C$7-$C$2)/5</f>
        <v>5.2210526315789478E-2</v>
      </c>
      <c r="G4" s="4">
        <f>H4/H3</f>
        <v>7.4999999999999997E-2</v>
      </c>
      <c r="H4">
        <f>SUMPRODUCT(I3:K3,I4:K4)</f>
        <v>0.22499999999999998</v>
      </c>
      <c r="I4" s="4">
        <v>0.04</v>
      </c>
      <c r="J4" s="4">
        <v>0.08</v>
      </c>
      <c r="K4" s="4">
        <v>0.09</v>
      </c>
    </row>
    <row r="5" spans="1:11" customFormat="1" x14ac:dyDescent="0.3">
      <c r="A5" s="1">
        <v>2013</v>
      </c>
      <c r="B5" s="2">
        <f>1-Table1[[#This Row],[Compatibles]]</f>
        <v>0.94168421052631579</v>
      </c>
      <c r="C5" s="5">
        <f>C4+($C$7-$C$2)/5</f>
        <v>5.8315789473684217E-2</v>
      </c>
    </row>
    <row r="6" spans="1:11" customFormat="1" x14ac:dyDescent="0.3">
      <c r="A6" s="1">
        <v>2014</v>
      </c>
      <c r="B6" s="2">
        <f>1-Table1[[#This Row],[Compatibles]]</f>
        <v>0.93557894736842107</v>
      </c>
      <c r="C6" s="5">
        <f>C5+($C$7-$C$2)/5</f>
        <v>6.4421052631578948E-2</v>
      </c>
      <c r="H6">
        <f>SUM(I6:K6)</f>
        <v>2.5999999999999996</v>
      </c>
      <c r="I6">
        <v>0.5</v>
      </c>
      <c r="J6">
        <v>0.9</v>
      </c>
      <c r="K6">
        <v>1.2</v>
      </c>
    </row>
    <row r="7" spans="1:11" customFormat="1" x14ac:dyDescent="0.25">
      <c r="A7" s="1">
        <v>2015</v>
      </c>
      <c r="B7" s="2">
        <f>1-Table1[[#This Row],[Compatibles]]</f>
        <v>0.92947368421052634</v>
      </c>
      <c r="C7" s="3">
        <f>J21</f>
        <v>7.0526315789473687E-2</v>
      </c>
      <c r="G7" s="4">
        <f>H7/H6</f>
        <v>6.0769230769230777E-2</v>
      </c>
      <c r="H7">
        <f>SUMPRODUCT(I6:K6,I7:K7)</f>
        <v>0.158</v>
      </c>
      <c r="I7" s="4">
        <v>0.04</v>
      </c>
      <c r="J7" s="4">
        <v>0.06</v>
      </c>
      <c r="K7" s="4">
        <v>7.0000000000000007E-2</v>
      </c>
    </row>
    <row r="8" spans="1:11" customFormat="1" x14ac:dyDescent="0.3">
      <c r="A8" s="1" t="s">
        <v>3</v>
      </c>
      <c r="B8" s="2">
        <f>1-Table1[[#This Row],[Compatibles]]</f>
        <v>0.92749894736842109</v>
      </c>
      <c r="C8" s="3">
        <f>C7+($C$12-$C$7)/5</f>
        <v>7.2501052631578952E-2</v>
      </c>
    </row>
    <row r="9" spans="1:11" customFormat="1" x14ac:dyDescent="0.3">
      <c r="A9" s="1" t="s">
        <v>4</v>
      </c>
      <c r="B9" s="2">
        <f>1-Table1[[#This Row],[Compatibles]]</f>
        <v>0.92552421052631573</v>
      </c>
      <c r="C9" s="3">
        <f>C8+($C$12-$C$7)/5</f>
        <v>7.4475789473684217E-2</v>
      </c>
      <c r="H9">
        <f>SUM(I9:K9)</f>
        <v>2.1</v>
      </c>
      <c r="I9">
        <v>0.9</v>
      </c>
      <c r="J9">
        <v>0.7</v>
      </c>
      <c r="K9">
        <v>0.5</v>
      </c>
    </row>
    <row r="10" spans="1:11" customFormat="1" x14ac:dyDescent="0.3">
      <c r="A10" s="1" t="s">
        <v>5</v>
      </c>
      <c r="B10" s="2">
        <f>1-Table1[[#This Row],[Compatibles]]</f>
        <v>0.92354947368421048</v>
      </c>
      <c r="C10" s="3">
        <f>C9+($C$12-$C$7)/5</f>
        <v>7.6450526315789483E-2</v>
      </c>
      <c r="G10" s="4">
        <f>H10/H9</f>
        <v>0.25</v>
      </c>
      <c r="H10">
        <f>SUMPRODUCT(I9:K9,I10:K10)</f>
        <v>0.52500000000000002</v>
      </c>
      <c r="I10" s="4">
        <v>0.25</v>
      </c>
      <c r="J10" s="4">
        <v>0.25</v>
      </c>
      <c r="K10" s="4">
        <v>0.25</v>
      </c>
    </row>
    <row r="11" spans="1:11" customFormat="1" x14ac:dyDescent="0.3">
      <c r="A11" s="1" t="s">
        <v>6</v>
      </c>
      <c r="B11" s="2">
        <f>1-Table1[[#This Row],[Compatibles]]</f>
        <v>0.92157473684210522</v>
      </c>
      <c r="C11" s="3">
        <f>C10+($C$12-$C$7)/5</f>
        <v>7.8425263157894748E-2</v>
      </c>
    </row>
    <row r="12" spans="1:11" customFormat="1" x14ac:dyDescent="0.3">
      <c r="A12" s="1" t="s">
        <v>7</v>
      </c>
      <c r="B12" s="2">
        <f>1-Table1[[#This Row],[Compatibles]]</f>
        <v>0.91959999999999997</v>
      </c>
      <c r="C12" s="3">
        <f>K21</f>
        <v>8.0399999999999999E-2</v>
      </c>
      <c r="H12">
        <f>SUM(I12:K12)</f>
        <v>0.70000000000000007</v>
      </c>
      <c r="I12">
        <v>0.4</v>
      </c>
      <c r="J12">
        <v>0.2</v>
      </c>
      <c r="K12">
        <v>0.1</v>
      </c>
    </row>
    <row r="13" spans="1:11" customFormat="1" x14ac:dyDescent="0.3">
      <c r="C13" s="3"/>
      <c r="G13" s="4">
        <f>H13/H12</f>
        <v>0.17999999999999994</v>
      </c>
      <c r="H13">
        <f>SUMPRODUCT(I12:K12,I13:K13)</f>
        <v>0.12599999999999997</v>
      </c>
      <c r="I13" s="4">
        <v>0.18</v>
      </c>
      <c r="J13" s="4">
        <v>0.18</v>
      </c>
      <c r="K13" s="4">
        <v>0.18</v>
      </c>
    </row>
    <row r="14" spans="1:11" customFormat="1" x14ac:dyDescent="0.3"/>
    <row r="15" spans="1:11" customFormat="1" x14ac:dyDescent="0.3">
      <c r="I15">
        <f>I12+I6+I9+I3</f>
        <v>2.5</v>
      </c>
      <c r="J15">
        <f>J12+J6+J9+J3</f>
        <v>2.8</v>
      </c>
      <c r="K15">
        <f>K12+K6+K9+K3</f>
        <v>3.1</v>
      </c>
    </row>
    <row r="16" spans="1:11" customFormat="1" x14ac:dyDescent="0.3">
      <c r="I16">
        <f>I13*I12+I7*I6+I10*I9+I4*I3</f>
        <v>0.34499999999999997</v>
      </c>
      <c r="J16">
        <f>J13*J12+J7*J6+J10*J9+J4*J3</f>
        <v>0.34500000000000003</v>
      </c>
      <c r="K16">
        <f>K13*K12+K7*K6+K10*K9+K4*K3</f>
        <v>0.34399999999999997</v>
      </c>
    </row>
    <row r="17" spans="9:11" x14ac:dyDescent="0.3">
      <c r="I17" s="5">
        <f>I16/I15</f>
        <v>0.13799999999999998</v>
      </c>
      <c r="J17" s="5">
        <f>J16/J15</f>
        <v>0.12321428571428573</v>
      </c>
      <c r="K17" s="5">
        <f>K16/K15</f>
        <v>0.11096774193548387</v>
      </c>
    </row>
    <row r="19" spans="9:11" x14ac:dyDescent="0.3">
      <c r="I19">
        <f>I6+I3</f>
        <v>1.2</v>
      </c>
      <c r="J19">
        <f>J6+J3</f>
        <v>1.9</v>
      </c>
      <c r="K19">
        <f>K6+K3</f>
        <v>2.5</v>
      </c>
    </row>
    <row r="20" spans="9:11" x14ac:dyDescent="0.3">
      <c r="I20">
        <f>I7*I6+I4*I3</f>
        <v>4.8000000000000001E-2</v>
      </c>
      <c r="J20">
        <f>J7*J6+J4*J3</f>
        <v>0.13400000000000001</v>
      </c>
      <c r="K20">
        <f>K7*K6+K4*K3</f>
        <v>0.20100000000000001</v>
      </c>
    </row>
    <row r="21" spans="9:11" x14ac:dyDescent="0.3">
      <c r="I21" s="5">
        <f>I20/I19</f>
        <v>0.04</v>
      </c>
      <c r="J21" s="5">
        <f>J20/J19</f>
        <v>7.0526315789473687E-2</v>
      </c>
      <c r="K21" s="5">
        <f>K20/K19</f>
        <v>8.0399999999999999E-2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cp:lastPrinted>2016-10-03T11:44:57Z</cp:lastPrinted>
  <dcterms:created xsi:type="dcterms:W3CDTF">2016-02-23T19:55:40Z</dcterms:created>
  <dcterms:modified xsi:type="dcterms:W3CDTF">2017-04-12T19:22:14Z</dcterms:modified>
</cp:coreProperties>
</file>