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ssa\Desktop\"/>
    </mc:Choice>
  </mc:AlternateContent>
  <bookViews>
    <workbookView xWindow="0" yWindow="0" windowWidth="20460" windowHeight="7830"/>
  </bookViews>
  <sheets>
    <sheet name="Electrical BOM" sheetId="1" r:id="rId1"/>
    <sheet name="Not us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F19" i="1"/>
  <c r="H19" i="1" s="1"/>
  <c r="F18" i="1"/>
  <c r="H18" i="1" s="1"/>
  <c r="H11" i="1"/>
  <c r="H12" i="1"/>
  <c r="H13" i="1"/>
  <c r="H14" i="1"/>
  <c r="H15" i="1"/>
  <c r="H23" i="1"/>
  <c r="H24" i="1"/>
  <c r="H25" i="1"/>
  <c r="H31" i="1" s="1"/>
  <c r="G12" i="2"/>
  <c r="G11" i="2"/>
  <c r="G10" i="2"/>
  <c r="G9" i="2"/>
  <c r="G8" i="2"/>
  <c r="F17" i="1"/>
  <c r="H17" i="1" s="1"/>
  <c r="G22" i="1" l="1"/>
  <c r="H22" i="1" s="1"/>
  <c r="G21" i="1"/>
  <c r="H21" i="1" s="1"/>
  <c r="G20" i="1"/>
  <c r="H20" i="1" s="1"/>
  <c r="G16" i="1"/>
  <c r="H16" i="1" s="1"/>
  <c r="G26" i="1"/>
  <c r="H26" i="1" s="1"/>
  <c r="G10" i="1"/>
  <c r="H10" i="1" s="1"/>
</calcChain>
</file>

<file path=xl/sharedStrings.xml><?xml version="1.0" encoding="utf-8"?>
<sst xmlns="http://schemas.openxmlformats.org/spreadsheetml/2006/main" count="257" uniqueCount="173">
  <si>
    <t>ORDER STATUS</t>
  </si>
  <si>
    <t>NOTES</t>
  </si>
  <si>
    <t>EXTENDED QNTY REQUIRED</t>
  </si>
  <si>
    <t>ITEM</t>
  </si>
  <si>
    <t>QTY</t>
  </si>
  <si>
    <t>DESCRIPTION</t>
  </si>
  <si>
    <t>REFERENCE DRAWING 
/ PROCEDURE</t>
  </si>
  <si>
    <t>VENDOR</t>
  </si>
  <si>
    <t>VENDOR NO</t>
  </si>
  <si>
    <t>COMMENTS</t>
  </si>
  <si>
    <t>LINK</t>
  </si>
  <si>
    <t>http://www.amazon.com/Relay-Harness-Bosch-Style-40AMP-HRNS/dp/B005HFYE1O/ref=sr_1_fkmr0_1?ie=UTF8&amp;qid=1403017187&amp;sr=8-1-fkmr0&amp;keywords=30%2F40+AMp+replay+ahrness+spt+12v+bosch+style#productDetails</t>
  </si>
  <si>
    <t>AGT 30/40 AMP Relay Harness Spdt 12V Bosch Style (40AMP-HRNS)</t>
  </si>
  <si>
    <t>40AMP-HRNS</t>
  </si>
  <si>
    <t xml:space="preserve">Amazon </t>
  </si>
  <si>
    <t>Genssi</t>
  </si>
  <si>
    <t>B005HFYE1O</t>
  </si>
  <si>
    <t>SunSaver SS-10-12v Charge Controller 10A 12V</t>
  </si>
  <si>
    <t>http://www.amazon.com/Morningstar-SunSaver-SS-10-12v-Charge-Controller/dp/B002MQW3H8/ref=sr_1_1?ie=UTF8&amp;qid=1403017969&amp;sr=8-1&amp;keywords=sunsaver+10+charge+controller+12v+10a</t>
  </si>
  <si>
    <t>Morning Star</t>
  </si>
  <si>
    <t>B002MQW3H8</t>
  </si>
  <si>
    <t>SS-10-12V</t>
  </si>
  <si>
    <t>Minimum voltage to operate: 6 V - Self power consumption 6 to 10 mA, Operating Temp. -40 to +85ºC, Wire size #10 AWG (5.2 mm2), Rated for 25% overloads for 5 min., 5 Year Warranty - This unit does not have low voltage disconnect (LVD)</t>
  </si>
  <si>
    <t>SP PART NUMBER</t>
  </si>
  <si>
    <t>http://www.digikey.com/product-search/en?x=0&amp;y=0&amp;lang=en&amp;site=us&amp;KeyWords=102-1808-nD</t>
  </si>
  <si>
    <t>UNIT PRICE</t>
  </si>
  <si>
    <t>VHK100W-Q24-S5</t>
  </si>
  <si>
    <t>CUI Inc</t>
  </si>
  <si>
    <t>CONVERTER DC/DC 5V 20A 100W</t>
  </si>
  <si>
    <t>102-1808-ND</t>
  </si>
  <si>
    <t>Digi-Key</t>
  </si>
  <si>
    <t>http://www.digikey.com/product-search/en?WT.z_header=search_go&amp;lang=en&amp;site=us&amp;keywords=bd280-1130-20-nd&amp;x=0&amp;y=0&amp;formaction=on</t>
  </si>
  <si>
    <t>FUSE RESETTABLE BLADE 20A/14V</t>
  </si>
  <si>
    <t>BD280-1130-20-ND</t>
  </si>
  <si>
    <t>TE Connectivity</t>
  </si>
  <si>
    <t>BD280-1130-20/16</t>
  </si>
  <si>
    <t>http://www.digikey.com/product-search/en?WT.z_header=search_go&amp;lang=en&amp;site=us&amp;keywords=q278-nd&amp;x=0&amp;y=0&amp;formaction=on</t>
  </si>
  <si>
    <t>CIR BRKR THRM 15A 125VAC ROCKER</t>
  </si>
  <si>
    <t>736W-B/101</t>
  </si>
  <si>
    <t>Qualtek</t>
  </si>
  <si>
    <t>MANFCTR</t>
  </si>
  <si>
    <t>Q278-ND</t>
  </si>
  <si>
    <t>MANUFACTURER PART #</t>
  </si>
  <si>
    <t>http://www.digikey.com/product-search/en?WT.z_header=search_go&amp;lang=en&amp;site=us&amp;keywords=pb529-nd&amp;x=0&amp;y=0&amp;formaction=on</t>
  </si>
  <si>
    <t>CIR BRKR THRM 10A 125VAC 50VDC</t>
  </si>
  <si>
    <t>W51-A121B1-10</t>
  </si>
  <si>
    <t>PB529-ND</t>
  </si>
  <si>
    <t>Packs of 10</t>
  </si>
  <si>
    <t>McMaster-Carr</t>
  </si>
  <si>
    <t>9388K56</t>
  </si>
  <si>
    <t>http://www.mcmaster.com/#9388k56/=sg5ydv</t>
  </si>
  <si>
    <t>Heavy Duty Ring Terminal</t>
  </si>
  <si>
    <t>Vinyl Insulated, 16-14 AWG, 3/8" Screw/Stud Size</t>
  </si>
  <si>
    <t>Double-Crimp Female, 16-14 AWG, .25" Wide x .032" Thick Tab</t>
  </si>
  <si>
    <t>7243K117</t>
  </si>
  <si>
    <t>Packs of 25</t>
  </si>
  <si>
    <t>http://www.mcmaster.com/#7243k117/=sg60ki</t>
  </si>
  <si>
    <t>Fully Insulated Quick-Disconnect Terminalm -Double-Crimp Female</t>
  </si>
  <si>
    <t>Standard Female, 16-14 AWG, .25" Wide x .032" Thick Tab</t>
  </si>
  <si>
    <t>Fully Insulated Quick-Disconnect Terminal - Standard Female</t>
  </si>
  <si>
    <t>http://www.mcmaster.com/#7243k21/=sg63ut</t>
  </si>
  <si>
    <t>pack of 50</t>
  </si>
  <si>
    <t>7243K21</t>
  </si>
  <si>
    <t>http://www.mcmaster.com/#81905k16/=sg651i</t>
  </si>
  <si>
    <t>81905K16</t>
  </si>
  <si>
    <t>http://www.mcmaster.com/#81905k26/=sg65um</t>
  </si>
  <si>
    <t>81905K26</t>
  </si>
  <si>
    <t>Pluggable Touch-Safe Terminal Block Receptacle, 12 Circuits</t>
  </si>
  <si>
    <t>Pluggable Touch-Safe Terminal Block Plug, 12 Circuits</t>
  </si>
  <si>
    <t>Touch-Safe Terminal Block</t>
  </si>
  <si>
    <t>12 Circuits, 3/8" Center to Center, 30 Amps @ 600V</t>
  </si>
  <si>
    <t xml:space="preserve">Touch-Safe Terminal Block </t>
  </si>
  <si>
    <t>http://www.mcmaster.com/#7618k638/=sg681e</t>
  </si>
  <si>
    <t>7618K638</t>
  </si>
  <si>
    <t>Vinyl Insulated, 16-14 AWG, 5/16" Screw/Stud Size</t>
  </si>
  <si>
    <t>http://www.mcmaster.com/#9388k55/=sg693a</t>
  </si>
  <si>
    <t>pack of 10</t>
  </si>
  <si>
    <t>9388K55</t>
  </si>
  <si>
    <t>Moisture-Seal Heat-Shrink Tubing</t>
  </si>
  <si>
    <t>1" ID Before, 0.32" ID After, 6" Long, Black</t>
  </si>
  <si>
    <t>7861K47</t>
  </si>
  <si>
    <t>http://www.mcmaster.com/#7861k47/=sg6a1w</t>
  </si>
  <si>
    <t>Moisture-Seal Heat-Shrink Tubing (1/2 ft)</t>
  </si>
  <si>
    <t>pack of 5</t>
  </si>
  <si>
    <t>1" ID Before, 1/2" ID After, 6" Long, Black</t>
  </si>
  <si>
    <t>http://www.mcmaster.com/#74965k57/=sg6bnf</t>
  </si>
  <si>
    <t>pack of 2</t>
  </si>
  <si>
    <t>74965K57</t>
  </si>
  <si>
    <t>Heat-Shrink Tubing</t>
  </si>
  <si>
    <t>1" ID Before, 1/2" ID After, 4' Length</t>
  </si>
  <si>
    <t>http://www.mcmaster.com/#7856k19/=sg6cgm</t>
  </si>
  <si>
    <t>7856K19</t>
  </si>
  <si>
    <t>http://www.mcmaster.com/#8586k171/=sg6czv</t>
  </si>
  <si>
    <t>Easy-to-Machine ABS Shapes</t>
  </si>
  <si>
    <t>1/4" Thick, 12" x 12"</t>
  </si>
  <si>
    <t>8586K171</t>
  </si>
  <si>
    <t>http://www.mcmaster.com/#7582k11/=sg6dqi</t>
  </si>
  <si>
    <t>7582K11</t>
  </si>
  <si>
    <t>UV-Resistant Cable Tie Holder</t>
  </si>
  <si>
    <t>Adhesive Backed, Four Way, for .19" Maximum Tie Width</t>
  </si>
  <si>
    <t>Easy-ID Low-Voltage Cable 18 Gauge</t>
  </si>
  <si>
    <t>9697T2</t>
  </si>
  <si>
    <t>http://www.mcmaster.com/#9697t2/=sg6eof</t>
  </si>
  <si>
    <t>http://www.mcmaster.com/#9697t3/=sg6fpg</t>
  </si>
  <si>
    <t>9697T3</t>
  </si>
  <si>
    <t>Easy-ID Low-Voltage Cable 14 Gauge</t>
  </si>
  <si>
    <t>http://www.mcmaster.com/#92295a103/=sg6hla</t>
  </si>
  <si>
    <t>92295A103</t>
  </si>
  <si>
    <t>Black-Finish Zinc-Plated Steel, 4-20 Thread, 1/2" Length</t>
  </si>
  <si>
    <t>pack of 25</t>
  </si>
  <si>
    <t>Phillips Thread-Forming Screw for Plastic - black</t>
  </si>
  <si>
    <t>http://www.mcmaster.com/#90380a120/=sg6sap</t>
  </si>
  <si>
    <t>90380A120</t>
  </si>
  <si>
    <t>Phillips Thread-Forming Screw for Plastic - zinc</t>
  </si>
  <si>
    <t>pack of 100</t>
  </si>
  <si>
    <t>http://www.mcmaster.com/#91075a650/=sg6t3e</t>
  </si>
  <si>
    <t>18-8 Stainless Steel Male-Female Threaded Hex Standoff</t>
  </si>
  <si>
    <t>1/4" Hex, 2" Length</t>
  </si>
  <si>
    <t>91075A650</t>
  </si>
  <si>
    <t>http://www.mcmaster.com/#94639a620/=sg6up5</t>
  </si>
  <si>
    <t>94639A620</t>
  </si>
  <si>
    <t>Nylon Unthreaded Spacer 3/16" OD, 1/4" Length</t>
  </si>
  <si>
    <t>pack fo 100</t>
  </si>
  <si>
    <t>http://www.mcmaster.com/#7618k638/=sg6vp4</t>
  </si>
  <si>
    <t>http://www.mcmaster.com/#92147a415/=sg6wmb</t>
  </si>
  <si>
    <t>Type 316 Stainless Steel Split Lock Washer</t>
  </si>
  <si>
    <t>Number 4 Screw Size, .21" OD, .02" min Thick</t>
  </si>
  <si>
    <t>92147A415</t>
  </si>
  <si>
    <t>pacl of 100</t>
  </si>
  <si>
    <t>http://www.mcmaster.com/#90128a164/=sg6y45</t>
  </si>
  <si>
    <t>Zinc-Plated Alloy Steel Socket Head Cap Screw 6-32 Thread, 1-1/2" Length</t>
  </si>
  <si>
    <t>pack fo 25</t>
  </si>
  <si>
    <t>90128A164</t>
  </si>
  <si>
    <t>http://www.mcmaster.com/#98164a452/=sg71kl</t>
  </si>
  <si>
    <t>98164A452</t>
  </si>
  <si>
    <t>Type 316 Stainless Steel Button-Head Socket Cap Screw</t>
  </si>
  <si>
    <t>8-32 Thread, 1-1/2" Long</t>
  </si>
  <si>
    <t>Zinc Alloy Flange Wing Nut 8-32 Thread Size, 7/8" Wing Spread</t>
  </si>
  <si>
    <t>92239A100</t>
  </si>
  <si>
    <t>http://www.mcmaster.com/#92239a100/=sg72ip</t>
  </si>
  <si>
    <t>18-8 Stainless Steel Wing Nut 6-32 Thread Size, 23/32" Wing Spread</t>
  </si>
  <si>
    <t>92001A281</t>
  </si>
  <si>
    <t>http://www.mcmaster.com/#92001a281/=sg738w</t>
  </si>
  <si>
    <t>Soldering Flux for Electronics</t>
  </si>
  <si>
    <t>7893A23</t>
  </si>
  <si>
    <t>http://www.mcmaster.com/#7893a23/=sg73ye</t>
  </si>
  <si>
    <t>COTS Sol Power Station Rev A</t>
  </si>
  <si>
    <t>Drawing TBD</t>
  </si>
  <si>
    <t>TYPE</t>
  </si>
  <si>
    <t>ASSEMBLY</t>
  </si>
  <si>
    <t>COTS</t>
  </si>
  <si>
    <t>MAKE FROM</t>
  </si>
  <si>
    <t>Array Input  Plug</t>
  </si>
  <si>
    <t>TOTAL PRICE</t>
  </si>
  <si>
    <t>Pack of 5</t>
  </si>
  <si>
    <t>SP-2000</t>
  </si>
  <si>
    <t>SP-2001</t>
  </si>
  <si>
    <t>SP-2002</t>
  </si>
  <si>
    <t>SP-2003</t>
  </si>
  <si>
    <t>SP-2004</t>
  </si>
  <si>
    <t>SP-2005</t>
  </si>
  <si>
    <t>SP-2006</t>
  </si>
  <si>
    <t>SP-2007</t>
  </si>
  <si>
    <t>SP-2008</t>
  </si>
  <si>
    <t>SP-2009</t>
  </si>
  <si>
    <t>SP-2010</t>
  </si>
  <si>
    <t>SP-2011</t>
  </si>
  <si>
    <t>SP-2012</t>
  </si>
  <si>
    <t>SP-2013</t>
  </si>
  <si>
    <t>SP-2014</t>
  </si>
  <si>
    <t>SP-2015</t>
  </si>
  <si>
    <t>SP-2016</t>
  </si>
  <si>
    <t>SP-2017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</si>
</sst>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wrapText="1"/>
    </xf>
    <xf numFmtId="0" fontId="2" fillId="0" borderId="0" xfId="0" applyFont="1" applyFill="1"/>
    <xf numFmtId="8" fontId="2" fillId="0" borderId="0" xfId="0" applyNumberFormat="1" applyFont="1" applyFill="1"/>
    <xf numFmtId="2" fontId="2" fillId="0" borderId="0" xfId="0" applyNumberFormat="1" applyFont="1" applyBorder="1" applyAlignment="1">
      <alignment wrapText="1"/>
    </xf>
    <xf numFmtId="2" fontId="2" fillId="0" borderId="0" xfId="0" applyNumberFormat="1" applyFo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2" fontId="2" fillId="0" borderId="0" xfId="0" applyNumberFormat="1" applyFont="1" applyBorder="1"/>
    <xf numFmtId="2" fontId="2" fillId="0" borderId="0" xfId="0" applyNumberFormat="1" applyFont="1" applyFill="1" applyBorder="1"/>
    <xf numFmtId="2" fontId="2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Qualtek-Electronics.page?lang=en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digikey.com/product-search/en?x=0&amp;y=0&amp;lang=en&amp;site=us&amp;KeyWords=102-1808-nD" TargetMode="External"/><Relationship Id="rId7" Type="http://schemas.openxmlformats.org/officeDocument/2006/relationships/hyperlink" Target="http://www.digikey.com/product-search/en?WT.z_header=search_go&amp;lang=en&amp;site=us&amp;keywords=q278-nd&amp;x=0&amp;y=0&amp;formaction=on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amazon.com/Morningstar-SunSaver-SS-10-12v-Charge-Controller/dp/B002MQW3H8/ref=sr_1_1?ie=UTF8&amp;qid=1403017969&amp;sr=8-1&amp;keywords=sunsaver+10+charge+controller+12v+10a" TargetMode="External"/><Relationship Id="rId16" Type="http://schemas.openxmlformats.org/officeDocument/2006/relationships/hyperlink" Target="http://www.mcmaster.com/" TargetMode="External"/><Relationship Id="rId1" Type="http://schemas.openxmlformats.org/officeDocument/2006/relationships/hyperlink" Target="http://www.amazon.com/Relay-Harness-Bosch-Style-40AMP-HRNS/dp/B005HFYE1O/ref=sr_1_fkmr0_1?ie=UTF8&amp;qid=1403017187&amp;sr=8-1-fkmr0&amp;keywords=30%2F40+AMp+replay+ahrness+spt+12v+bosch+style" TargetMode="External"/><Relationship Id="rId6" Type="http://schemas.openxmlformats.org/officeDocument/2006/relationships/hyperlink" Target="http://digikey.com/Suppliers/us/Tyco-Electronics-Raychem-Circuit-Protection.page?lang=en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://www.digikey.com/product-search/en?WT.z_header=search_go&amp;lang=en&amp;site=us&amp;keywords=bd280-1130-20-nd&amp;x=0&amp;y=0&amp;formaction=on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digikey.com/Suppliers/us/Tyco-Electronics-Potter-and-Brumfield.page?lang=en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CUI.page?lang=en" TargetMode="External"/><Relationship Id="rId9" Type="http://schemas.openxmlformats.org/officeDocument/2006/relationships/hyperlink" Target="http://www.digikey.com/product-search/en?WT.z_header=search_go&amp;lang=en&amp;site=us&amp;keywords=pb529-nd&amp;x=0&amp;y=0&amp;formaction=on" TargetMode="External"/><Relationship Id="rId1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39"/>
  <sheetViews>
    <sheetView tabSelected="1" topLeftCell="A4" zoomScale="60" zoomScaleNormal="60" workbookViewId="0">
      <selection activeCell="G30" sqref="G30"/>
    </sheetView>
  </sheetViews>
  <sheetFormatPr defaultRowHeight="15" x14ac:dyDescent="0.25"/>
  <cols>
    <col min="1" max="1" width="13.85546875" style="3" customWidth="1"/>
    <col min="2" max="2" width="22.42578125" style="3" customWidth="1"/>
    <col min="3" max="3" width="17.5703125" style="3" bestFit="1" customWidth="1"/>
    <col min="4" max="4" width="8.7109375" style="3" customWidth="1"/>
    <col min="5" max="5" width="15.28515625" style="3" bestFit="1" customWidth="1"/>
    <col min="6" max="6" width="7.5703125" style="3" customWidth="1"/>
    <col min="7" max="7" width="9.7109375" style="3" customWidth="1"/>
    <col min="8" max="8" width="9.28515625" style="3" customWidth="1"/>
    <col min="9" max="9" width="17.140625" style="3" customWidth="1"/>
    <col min="10" max="10" width="75.7109375" style="3" customWidth="1"/>
    <col min="11" max="11" width="36.7109375" style="3" customWidth="1"/>
    <col min="12" max="12" width="18.140625" style="3" customWidth="1"/>
    <col min="13" max="13" width="24.42578125" style="3" customWidth="1"/>
    <col min="14" max="14" width="19.42578125" style="3" customWidth="1"/>
    <col min="15" max="15" width="24.85546875" style="3" customWidth="1"/>
    <col min="16" max="16" width="38.42578125" style="3" customWidth="1"/>
    <col min="17" max="17" width="43" style="3" customWidth="1"/>
    <col min="18" max="16384" width="9.140625" style="3"/>
  </cols>
  <sheetData>
    <row r="6" spans="1:17" ht="15.75" thickBot="1" x14ac:dyDescent="0.3"/>
    <row r="7" spans="1:17" ht="43.5" customHeight="1" thickBot="1" x14ac:dyDescent="0.3">
      <c r="A7" s="4" t="s">
        <v>0</v>
      </c>
      <c r="B7" s="5" t="s">
        <v>1</v>
      </c>
      <c r="C7" s="5" t="s">
        <v>2</v>
      </c>
      <c r="D7" s="5" t="s">
        <v>3</v>
      </c>
      <c r="E7" s="5" t="s">
        <v>23</v>
      </c>
      <c r="F7" s="5" t="s">
        <v>4</v>
      </c>
      <c r="G7" s="5" t="s">
        <v>25</v>
      </c>
      <c r="H7" s="5" t="s">
        <v>153</v>
      </c>
      <c r="I7" s="5" t="s">
        <v>148</v>
      </c>
      <c r="J7" s="5" t="s">
        <v>5</v>
      </c>
      <c r="K7" s="5" t="s">
        <v>6</v>
      </c>
      <c r="L7" s="5" t="s">
        <v>7</v>
      </c>
      <c r="M7" s="5" t="s">
        <v>8</v>
      </c>
      <c r="N7" s="5" t="s">
        <v>40</v>
      </c>
      <c r="O7" s="5" t="s">
        <v>42</v>
      </c>
      <c r="P7" s="6" t="s">
        <v>10</v>
      </c>
      <c r="Q7" s="11" t="s">
        <v>9</v>
      </c>
    </row>
    <row r="8" spans="1:17" ht="43.5" customHeight="1" x14ac:dyDescent="0.25">
      <c r="A8" s="12"/>
      <c r="B8" s="12"/>
      <c r="C8" s="12"/>
      <c r="D8" s="12"/>
      <c r="E8" s="12"/>
      <c r="F8" s="12"/>
      <c r="G8" s="12"/>
      <c r="H8" s="12"/>
      <c r="I8" s="12" t="s">
        <v>149</v>
      </c>
      <c r="J8" s="12"/>
      <c r="K8" s="12"/>
      <c r="L8" s="12"/>
      <c r="M8" s="12"/>
      <c r="N8" s="12"/>
      <c r="O8" s="12"/>
      <c r="P8" s="13"/>
      <c r="Q8" s="13"/>
    </row>
    <row r="9" spans="1:17" ht="15" customHeight="1" x14ac:dyDescent="0.25">
      <c r="E9" s="3" t="s">
        <v>155</v>
      </c>
      <c r="F9" s="19">
        <v>1</v>
      </c>
      <c r="G9" s="20">
        <v>14.43</v>
      </c>
      <c r="H9" s="19">
        <f>G9*F9</f>
        <v>14.43</v>
      </c>
      <c r="I9" s="2" t="s">
        <v>151</v>
      </c>
      <c r="J9" s="1" t="s">
        <v>93</v>
      </c>
      <c r="K9" s="3" t="s">
        <v>147</v>
      </c>
      <c r="L9" s="3" t="s">
        <v>48</v>
      </c>
      <c r="M9" s="2" t="s">
        <v>95</v>
      </c>
      <c r="P9" s="9" t="s">
        <v>92</v>
      </c>
      <c r="Q9" s="1" t="s">
        <v>94</v>
      </c>
    </row>
    <row r="10" spans="1:17" ht="15" customHeight="1" x14ac:dyDescent="0.25">
      <c r="B10" s="3" t="s">
        <v>154</v>
      </c>
      <c r="E10" s="3" t="s">
        <v>156</v>
      </c>
      <c r="F10" s="19">
        <v>1</v>
      </c>
      <c r="G10" s="19">
        <f>13.95/5</f>
        <v>2.79</v>
      </c>
      <c r="H10" s="19">
        <f>G10*F10</f>
        <v>2.79</v>
      </c>
      <c r="I10" s="3" t="s">
        <v>150</v>
      </c>
      <c r="J10" s="7" t="s">
        <v>12</v>
      </c>
      <c r="K10" s="3" t="s">
        <v>146</v>
      </c>
      <c r="L10" s="3" t="s">
        <v>14</v>
      </c>
      <c r="M10" s="8" t="s">
        <v>16</v>
      </c>
      <c r="N10" s="3" t="s">
        <v>15</v>
      </c>
      <c r="O10" s="3" t="s">
        <v>13</v>
      </c>
      <c r="P10" s="9" t="s">
        <v>11</v>
      </c>
    </row>
    <row r="11" spans="1:17" ht="15" customHeight="1" x14ac:dyDescent="0.25">
      <c r="E11" s="3" t="s">
        <v>157</v>
      </c>
      <c r="F11" s="19">
        <v>1</v>
      </c>
      <c r="G11" s="19">
        <v>56.95</v>
      </c>
      <c r="H11" s="19">
        <f t="shared" ref="H11:H25" si="0">G11*F11</f>
        <v>56.95</v>
      </c>
      <c r="I11" s="3" t="s">
        <v>150</v>
      </c>
      <c r="J11" s="7" t="s">
        <v>17</v>
      </c>
      <c r="K11" s="3" t="s">
        <v>146</v>
      </c>
      <c r="L11" s="3" t="s">
        <v>14</v>
      </c>
      <c r="M11" s="3" t="s">
        <v>20</v>
      </c>
      <c r="N11" s="3" t="s">
        <v>19</v>
      </c>
      <c r="O11" s="7" t="s">
        <v>21</v>
      </c>
      <c r="P11" s="9" t="s">
        <v>18</v>
      </c>
      <c r="Q11" s="3" t="s">
        <v>22</v>
      </c>
    </row>
    <row r="12" spans="1:17" ht="15" customHeight="1" x14ac:dyDescent="0.25">
      <c r="E12" s="3" t="s">
        <v>158</v>
      </c>
      <c r="F12" s="19">
        <v>1</v>
      </c>
      <c r="G12" s="23">
        <v>168.58</v>
      </c>
      <c r="H12" s="19">
        <f t="shared" si="0"/>
        <v>168.58</v>
      </c>
      <c r="I12" s="8" t="s">
        <v>150</v>
      </c>
      <c r="J12" s="8" t="s">
        <v>28</v>
      </c>
      <c r="K12" s="3" t="s">
        <v>146</v>
      </c>
      <c r="L12" s="3" t="s">
        <v>30</v>
      </c>
      <c r="M12" s="8" t="s">
        <v>29</v>
      </c>
      <c r="N12" s="10" t="s">
        <v>27</v>
      </c>
      <c r="O12" s="7" t="s">
        <v>26</v>
      </c>
      <c r="P12" s="9" t="s">
        <v>24</v>
      </c>
    </row>
    <row r="13" spans="1:17" ht="15" customHeight="1" x14ac:dyDescent="0.25">
      <c r="E13" s="3" t="s">
        <v>159</v>
      </c>
      <c r="F13" s="19">
        <v>2</v>
      </c>
      <c r="G13" s="19">
        <v>3.46</v>
      </c>
      <c r="H13" s="19">
        <f t="shared" si="0"/>
        <v>6.92</v>
      </c>
      <c r="I13" s="3" t="s">
        <v>150</v>
      </c>
      <c r="J13" s="8" t="s">
        <v>32</v>
      </c>
      <c r="K13" s="3" t="s">
        <v>146</v>
      </c>
      <c r="L13" s="3" t="s">
        <v>30</v>
      </c>
      <c r="M13" s="8" t="s">
        <v>33</v>
      </c>
      <c r="N13" s="10" t="s">
        <v>34</v>
      </c>
      <c r="O13" s="7" t="s">
        <v>35</v>
      </c>
      <c r="P13" s="9" t="s">
        <v>31</v>
      </c>
    </row>
    <row r="14" spans="1:17" ht="15" customHeight="1" x14ac:dyDescent="0.25">
      <c r="E14" s="3" t="s">
        <v>160</v>
      </c>
      <c r="F14" s="19">
        <v>2</v>
      </c>
      <c r="G14" s="23">
        <v>2.36</v>
      </c>
      <c r="H14" s="19">
        <f t="shared" si="0"/>
        <v>4.72</v>
      </c>
      <c r="I14" s="8" t="s">
        <v>150</v>
      </c>
      <c r="J14" s="8" t="s">
        <v>37</v>
      </c>
      <c r="K14" s="3" t="s">
        <v>146</v>
      </c>
      <c r="L14" s="3" t="s">
        <v>30</v>
      </c>
      <c r="M14" s="8" t="s">
        <v>41</v>
      </c>
      <c r="N14" s="10" t="s">
        <v>39</v>
      </c>
      <c r="O14" s="7" t="s">
        <v>38</v>
      </c>
      <c r="P14" s="9" t="s">
        <v>36</v>
      </c>
    </row>
    <row r="15" spans="1:17" ht="15" customHeight="1" x14ac:dyDescent="0.25">
      <c r="E15" s="3" t="s">
        <v>161</v>
      </c>
      <c r="F15" s="19">
        <v>1</v>
      </c>
      <c r="G15" s="23">
        <v>3.84</v>
      </c>
      <c r="H15" s="19">
        <f t="shared" si="0"/>
        <v>3.84</v>
      </c>
      <c r="I15" s="8" t="s">
        <v>150</v>
      </c>
      <c r="J15" s="8" t="s">
        <v>44</v>
      </c>
      <c r="K15" s="3" t="s">
        <v>146</v>
      </c>
      <c r="L15" s="3" t="s">
        <v>30</v>
      </c>
      <c r="M15" s="8" t="s">
        <v>46</v>
      </c>
      <c r="N15" s="10" t="s">
        <v>34</v>
      </c>
      <c r="O15" s="7" t="s">
        <v>45</v>
      </c>
      <c r="P15" s="9" t="s">
        <v>43</v>
      </c>
    </row>
    <row r="16" spans="1:17" ht="15" customHeight="1" x14ac:dyDescent="0.25">
      <c r="B16" s="3" t="s">
        <v>55</v>
      </c>
      <c r="E16" s="3" t="s">
        <v>162</v>
      </c>
      <c r="F16" s="16">
        <v>8</v>
      </c>
      <c r="G16" s="24">
        <f>10.29/25</f>
        <v>0.41159999999999997</v>
      </c>
      <c r="H16" s="19">
        <f>G16*F16</f>
        <v>3.2927999999999997</v>
      </c>
      <c r="I16" s="15" t="s">
        <v>150</v>
      </c>
      <c r="J16" s="7" t="s">
        <v>57</v>
      </c>
      <c r="K16" s="3" t="s">
        <v>146</v>
      </c>
      <c r="L16" s="3" t="s">
        <v>48</v>
      </c>
      <c r="M16" s="8" t="s">
        <v>54</v>
      </c>
      <c r="P16" s="9" t="s">
        <v>56</v>
      </c>
      <c r="Q16" s="7" t="s">
        <v>53</v>
      </c>
    </row>
    <row r="17" spans="2:17" ht="15" customHeight="1" x14ac:dyDescent="0.25">
      <c r="E17" s="3" t="s">
        <v>163</v>
      </c>
      <c r="F17" s="16">
        <f>7/12</f>
        <v>0.58333333333333337</v>
      </c>
      <c r="G17" s="25">
        <v>3.94</v>
      </c>
      <c r="H17" s="19">
        <f>G17*F17</f>
        <v>2.2983333333333333</v>
      </c>
      <c r="I17" s="17" t="s">
        <v>151</v>
      </c>
      <c r="J17" s="1" t="s">
        <v>71</v>
      </c>
      <c r="K17" s="3" t="s">
        <v>146</v>
      </c>
      <c r="L17" s="3" t="s">
        <v>48</v>
      </c>
      <c r="M17" s="2" t="s">
        <v>73</v>
      </c>
      <c r="P17" s="9" t="s">
        <v>72</v>
      </c>
      <c r="Q17" s="3" t="s">
        <v>70</v>
      </c>
    </row>
    <row r="18" spans="2:17" ht="15" customHeight="1" x14ac:dyDescent="0.25">
      <c r="E18" s="3" t="s">
        <v>164</v>
      </c>
      <c r="F18" s="16">
        <f>4/12</f>
        <v>0.33333333333333331</v>
      </c>
      <c r="G18" s="24">
        <v>7.11</v>
      </c>
      <c r="H18" s="19">
        <f t="shared" si="0"/>
        <v>2.37</v>
      </c>
      <c r="I18" s="15" t="s">
        <v>151</v>
      </c>
      <c r="J18" s="7" t="s">
        <v>68</v>
      </c>
      <c r="K18" s="3" t="s">
        <v>146</v>
      </c>
      <c r="L18" s="3" t="s">
        <v>48</v>
      </c>
      <c r="M18" s="8" t="s">
        <v>64</v>
      </c>
      <c r="P18" s="9" t="s">
        <v>63</v>
      </c>
      <c r="Q18" s="7"/>
    </row>
    <row r="19" spans="2:17" ht="15" customHeight="1" x14ac:dyDescent="0.25">
      <c r="E19" s="3" t="s">
        <v>165</v>
      </c>
      <c r="F19" s="16">
        <f>5/12</f>
        <v>0.41666666666666669</v>
      </c>
      <c r="G19" s="24">
        <v>6.66</v>
      </c>
      <c r="H19" s="19">
        <f t="shared" si="0"/>
        <v>2.7750000000000004</v>
      </c>
      <c r="I19" s="15" t="s">
        <v>151</v>
      </c>
      <c r="J19" s="7" t="s">
        <v>67</v>
      </c>
      <c r="K19" s="3" t="s">
        <v>146</v>
      </c>
      <c r="L19" s="3" t="s">
        <v>48</v>
      </c>
      <c r="M19" s="8" t="s">
        <v>66</v>
      </c>
      <c r="P19" s="9" t="s">
        <v>65</v>
      </c>
    </row>
    <row r="20" spans="2:17" ht="15" customHeight="1" x14ac:dyDescent="0.25">
      <c r="B20" s="3" t="s">
        <v>109</v>
      </c>
      <c r="E20" s="3" t="s">
        <v>166</v>
      </c>
      <c r="F20" s="19">
        <v>8</v>
      </c>
      <c r="G20" s="20">
        <f>3.01/25</f>
        <v>0.12039999999999999</v>
      </c>
      <c r="H20" s="19">
        <f>G20*F20</f>
        <v>0.96319999999999995</v>
      </c>
      <c r="I20" s="2" t="s">
        <v>150</v>
      </c>
      <c r="J20" s="1" t="s">
        <v>110</v>
      </c>
      <c r="K20" s="3" t="s">
        <v>147</v>
      </c>
      <c r="L20" s="3" t="s">
        <v>48</v>
      </c>
      <c r="M20" s="2" t="s">
        <v>107</v>
      </c>
      <c r="P20" s="3" t="s">
        <v>106</v>
      </c>
      <c r="Q20" s="1" t="s">
        <v>108</v>
      </c>
    </row>
    <row r="21" spans="2:17" ht="15" customHeight="1" x14ac:dyDescent="0.25">
      <c r="B21" s="3" t="s">
        <v>114</v>
      </c>
      <c r="E21" s="3" t="s">
        <v>167</v>
      </c>
      <c r="F21" s="19">
        <v>10</v>
      </c>
      <c r="G21" s="20">
        <f>7.91/100</f>
        <v>7.9100000000000004E-2</v>
      </c>
      <c r="H21" s="19">
        <f>G21*F21</f>
        <v>0.79100000000000004</v>
      </c>
      <c r="I21" s="2" t="s">
        <v>150</v>
      </c>
      <c r="J21" s="1" t="s">
        <v>113</v>
      </c>
      <c r="K21" s="3" t="s">
        <v>147</v>
      </c>
      <c r="L21" s="3" t="s">
        <v>48</v>
      </c>
      <c r="M21" s="2" t="s">
        <v>112</v>
      </c>
      <c r="P21" s="3" t="s">
        <v>111</v>
      </c>
    </row>
    <row r="22" spans="2:17" ht="15" customHeight="1" x14ac:dyDescent="0.25">
      <c r="B22" s="3" t="s">
        <v>122</v>
      </c>
      <c r="E22" s="3" t="s">
        <v>168</v>
      </c>
      <c r="F22" s="19">
        <v>6</v>
      </c>
      <c r="G22" s="19">
        <f>7.29/100</f>
        <v>7.2900000000000006E-2</v>
      </c>
      <c r="H22" s="19">
        <f>G22*F22</f>
        <v>0.43740000000000001</v>
      </c>
      <c r="I22" s="3" t="s">
        <v>150</v>
      </c>
      <c r="J22" s="1" t="s">
        <v>121</v>
      </c>
      <c r="K22" s="3" t="s">
        <v>147</v>
      </c>
      <c r="L22" s="3" t="s">
        <v>48</v>
      </c>
      <c r="M22" s="2" t="s">
        <v>120</v>
      </c>
      <c r="P22" s="3" t="s">
        <v>119</v>
      </c>
    </row>
    <row r="23" spans="2:17" ht="15" customHeight="1" x14ac:dyDescent="0.25">
      <c r="E23" s="3" t="s">
        <v>169</v>
      </c>
      <c r="F23" s="16">
        <v>3</v>
      </c>
      <c r="G23" s="25">
        <v>0.31</v>
      </c>
      <c r="H23" s="19">
        <f t="shared" si="0"/>
        <v>0.92999999999999994</v>
      </c>
      <c r="I23" s="18" t="s">
        <v>151</v>
      </c>
      <c r="J23" s="1" t="s">
        <v>100</v>
      </c>
      <c r="K23" s="3" t="s">
        <v>146</v>
      </c>
      <c r="L23" s="3" t="s">
        <v>48</v>
      </c>
      <c r="M23" s="2" t="s">
        <v>101</v>
      </c>
      <c r="P23" s="9" t="s">
        <v>102</v>
      </c>
    </row>
    <row r="24" spans="2:17" ht="15" customHeight="1" x14ac:dyDescent="0.25">
      <c r="E24" s="3" t="s">
        <v>170</v>
      </c>
      <c r="F24" s="16">
        <v>5</v>
      </c>
      <c r="G24" s="25">
        <v>0.65</v>
      </c>
      <c r="H24" s="19">
        <f t="shared" si="0"/>
        <v>3.25</v>
      </c>
      <c r="I24" s="17" t="s">
        <v>151</v>
      </c>
      <c r="J24" s="1" t="s">
        <v>105</v>
      </c>
      <c r="K24" s="3" t="s">
        <v>146</v>
      </c>
      <c r="L24" s="3" t="s">
        <v>48</v>
      </c>
      <c r="M24" s="2" t="s">
        <v>104</v>
      </c>
      <c r="P24" s="9" t="s">
        <v>103</v>
      </c>
    </row>
    <row r="25" spans="2:17" x14ac:dyDescent="0.25">
      <c r="E25" s="3" t="s">
        <v>171</v>
      </c>
      <c r="F25" s="19">
        <v>1</v>
      </c>
      <c r="G25" s="19"/>
      <c r="H25" s="19">
        <f t="shared" si="0"/>
        <v>0</v>
      </c>
      <c r="I25" s="3" t="s">
        <v>151</v>
      </c>
      <c r="J25" s="3" t="s">
        <v>152</v>
      </c>
      <c r="K25" s="3" t="s">
        <v>146</v>
      </c>
    </row>
    <row r="26" spans="2:17" ht="15" customHeight="1" x14ac:dyDescent="0.25">
      <c r="B26" s="3" t="s">
        <v>47</v>
      </c>
      <c r="E26" s="3" t="s">
        <v>172</v>
      </c>
      <c r="F26" s="19">
        <v>2</v>
      </c>
      <c r="G26" s="23">
        <f>4.31/10</f>
        <v>0.43099999999999994</v>
      </c>
      <c r="H26" s="19">
        <f>G26*F26</f>
        <v>0.86199999999999988</v>
      </c>
      <c r="I26" s="8" t="s">
        <v>150</v>
      </c>
      <c r="J26" s="8" t="s">
        <v>51</v>
      </c>
      <c r="K26" s="3" t="s">
        <v>146</v>
      </c>
      <c r="L26" s="3" t="s">
        <v>48</v>
      </c>
      <c r="M26" s="8" t="s">
        <v>49</v>
      </c>
      <c r="P26" s="9" t="s">
        <v>50</v>
      </c>
      <c r="Q26" s="3" t="s">
        <v>52</v>
      </c>
    </row>
    <row r="31" spans="2:17" x14ac:dyDescent="0.25">
      <c r="H31" s="3">
        <f>SUM(H9:H26)</f>
        <v>276.19973333333331</v>
      </c>
    </row>
    <row r="32" spans="2:1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</sheetData>
  <hyperlinks>
    <hyperlink ref="P10" r:id="rId1" location="productDetails"/>
    <hyperlink ref="P11" r:id="rId2"/>
    <hyperlink ref="P12" r:id="rId3"/>
    <hyperlink ref="N12" r:id="rId4" display="http://digikey.com/Suppliers/us/CUI.page?lang=en"/>
    <hyperlink ref="P13" r:id="rId5"/>
    <hyperlink ref="N13" r:id="rId6" display="http://digikey.com/Suppliers/us/Tyco-Electronics-Raychem-Circuit-Protection.page?lang=en"/>
    <hyperlink ref="P14" r:id="rId7"/>
    <hyperlink ref="N14" r:id="rId8" display="http://digikey.com/Suppliers/us/Qualtek-Electronics.page?lang=en"/>
    <hyperlink ref="P15" r:id="rId9"/>
    <hyperlink ref="N15" r:id="rId10" display="http://digikey.com/Suppliers/us/Tyco-Electronics-Potter-and-Brumfield.page?lang=en"/>
    <hyperlink ref="P26" r:id="rId11" location="9388k56/=sg5ydv"/>
    <hyperlink ref="P16" r:id="rId12" location="7243k117/=sg60ki"/>
    <hyperlink ref="P18" r:id="rId13" location="81905k16/=sg651i"/>
    <hyperlink ref="P19" r:id="rId14" location="81905k26/=sg65um"/>
    <hyperlink ref="P17" r:id="rId15" location="7618k638/=sg681e"/>
    <hyperlink ref="P9" r:id="rId16" location="8586k171/=sg6czv"/>
    <hyperlink ref="P23" r:id="rId17" location="9697t2/=sg6eof"/>
    <hyperlink ref="P24" r:id="rId18" location="9697t3/=sg6fpg"/>
  </hyperlinks>
  <pageMargins left="0.7" right="0.7" top="0.75" bottom="0.75" header="0.3" footer="0.3"/>
  <pageSetup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0"/>
  <sheetViews>
    <sheetView zoomScale="60" zoomScaleNormal="60" workbookViewId="0">
      <selection activeCell="D16" sqref="D16"/>
    </sheetView>
  </sheetViews>
  <sheetFormatPr defaultRowHeight="15" x14ac:dyDescent="0.25"/>
  <cols>
    <col min="2" max="2" width="11.85546875" bestFit="1" customWidth="1"/>
    <col min="9" max="9" width="67.28515625" bestFit="1" customWidth="1"/>
    <col min="10" max="10" width="27.5703125" bestFit="1" customWidth="1"/>
    <col min="11" max="11" width="32" bestFit="1" customWidth="1"/>
    <col min="12" max="13" width="13" bestFit="1" customWidth="1"/>
    <col min="14" max="14" width="15.42578125" bestFit="1" customWidth="1"/>
    <col min="15" max="15" width="50.5703125" customWidth="1"/>
    <col min="16" max="16" width="58.7109375" bestFit="1" customWidth="1"/>
  </cols>
  <sheetData>
    <row r="5" spans="1:16" ht="15.75" thickBot="1" x14ac:dyDescent="0.3"/>
    <row r="6" spans="1:16" s="3" customFormat="1" ht="43.5" customHeight="1" thickBot="1" x14ac:dyDescent="0.3">
      <c r="A6" s="4" t="s">
        <v>0</v>
      </c>
      <c r="B6" s="5" t="s">
        <v>1</v>
      </c>
      <c r="C6" s="5" t="s">
        <v>2</v>
      </c>
      <c r="D6" s="5" t="s">
        <v>3</v>
      </c>
      <c r="E6" s="5" t="s">
        <v>23</v>
      </c>
      <c r="F6" s="5" t="s">
        <v>4</v>
      </c>
      <c r="G6" s="5" t="s">
        <v>25</v>
      </c>
      <c r="H6" s="5" t="s">
        <v>148</v>
      </c>
      <c r="I6" s="5" t="s">
        <v>5</v>
      </c>
      <c r="J6" s="5" t="s">
        <v>6</v>
      </c>
      <c r="K6" s="5" t="s">
        <v>7</v>
      </c>
      <c r="L6" s="5" t="s">
        <v>8</v>
      </c>
      <c r="M6" s="5" t="s">
        <v>40</v>
      </c>
      <c r="N6" s="5" t="s">
        <v>42</v>
      </c>
      <c r="O6" s="6" t="s">
        <v>10</v>
      </c>
      <c r="P6" s="11" t="s">
        <v>9</v>
      </c>
    </row>
    <row r="7" spans="1:16" s="3" customFormat="1" ht="15" customHeight="1" x14ac:dyDescent="0.25">
      <c r="F7" s="14">
        <v>3</v>
      </c>
      <c r="G7" s="17">
        <v>3.94</v>
      </c>
      <c r="H7" s="17"/>
      <c r="I7" s="21" t="s">
        <v>69</v>
      </c>
      <c r="K7" s="3" t="s">
        <v>48</v>
      </c>
      <c r="L7" s="2" t="s">
        <v>73</v>
      </c>
      <c r="O7" s="3" t="s">
        <v>123</v>
      </c>
      <c r="P7" s="1" t="s">
        <v>70</v>
      </c>
    </row>
    <row r="8" spans="1:16" s="3" customFormat="1" ht="15" customHeight="1" x14ac:dyDescent="0.25">
      <c r="B8" s="3" t="s">
        <v>128</v>
      </c>
      <c r="F8" s="14">
        <v>100</v>
      </c>
      <c r="G8" s="17">
        <f>2.5/100</f>
        <v>2.5000000000000001E-2</v>
      </c>
      <c r="H8" s="17"/>
      <c r="I8" s="21" t="s">
        <v>125</v>
      </c>
      <c r="K8" s="3" t="s">
        <v>48</v>
      </c>
      <c r="L8" s="2" t="s">
        <v>127</v>
      </c>
      <c r="O8" s="3" t="s">
        <v>124</v>
      </c>
      <c r="P8" s="1" t="s">
        <v>126</v>
      </c>
    </row>
    <row r="9" spans="1:16" s="3" customFormat="1" ht="15" customHeight="1" x14ac:dyDescent="0.25">
      <c r="B9" s="3" t="s">
        <v>131</v>
      </c>
      <c r="F9" s="14">
        <v>25</v>
      </c>
      <c r="G9" s="17">
        <f>9.22/25</f>
        <v>0.36880000000000002</v>
      </c>
      <c r="H9" s="17"/>
      <c r="I9" s="21" t="s">
        <v>130</v>
      </c>
      <c r="K9" s="3" t="s">
        <v>48</v>
      </c>
      <c r="L9" s="2" t="s">
        <v>132</v>
      </c>
      <c r="O9" s="3" t="s">
        <v>129</v>
      </c>
    </row>
    <row r="10" spans="1:16" s="3" customFormat="1" ht="15" customHeight="1" x14ac:dyDescent="0.25">
      <c r="B10" s="3" t="s">
        <v>109</v>
      </c>
      <c r="F10" s="14">
        <v>25</v>
      </c>
      <c r="G10" s="17">
        <f>6.22/25</f>
        <v>0.24879999999999999</v>
      </c>
      <c r="H10" s="17"/>
      <c r="I10" s="21" t="s">
        <v>135</v>
      </c>
      <c r="K10" s="3" t="s">
        <v>48</v>
      </c>
      <c r="L10" s="2" t="s">
        <v>134</v>
      </c>
      <c r="O10" s="3" t="s">
        <v>133</v>
      </c>
      <c r="P10" s="1" t="s">
        <v>136</v>
      </c>
    </row>
    <row r="11" spans="1:16" s="3" customFormat="1" ht="15" customHeight="1" x14ac:dyDescent="0.25">
      <c r="B11" s="3" t="s">
        <v>131</v>
      </c>
      <c r="F11" s="14">
        <v>25</v>
      </c>
      <c r="G11" s="14">
        <f>9.31/25</f>
        <v>0.37240000000000001</v>
      </c>
      <c r="H11" s="14"/>
      <c r="I11" s="21" t="s">
        <v>137</v>
      </c>
      <c r="K11" s="3" t="s">
        <v>48</v>
      </c>
      <c r="L11" s="2" t="s">
        <v>138</v>
      </c>
      <c r="O11" s="3" t="s">
        <v>139</v>
      </c>
    </row>
    <row r="12" spans="1:16" s="3" customFormat="1" ht="15" customHeight="1" x14ac:dyDescent="0.25">
      <c r="F12" s="14">
        <v>25</v>
      </c>
      <c r="G12" s="14">
        <f>6.65/25</f>
        <v>0.26600000000000001</v>
      </c>
      <c r="H12" s="14"/>
      <c r="I12" s="21" t="s">
        <v>140</v>
      </c>
      <c r="K12" s="3" t="s">
        <v>48</v>
      </c>
      <c r="L12" s="2" t="s">
        <v>141</v>
      </c>
      <c r="O12" s="3" t="s">
        <v>142</v>
      </c>
    </row>
    <row r="13" spans="1:16" s="3" customFormat="1" ht="15" customHeight="1" x14ac:dyDescent="0.25">
      <c r="F13" s="14">
        <v>1</v>
      </c>
      <c r="G13" s="17">
        <v>7.6</v>
      </c>
      <c r="H13" s="17"/>
      <c r="I13" s="21" t="s">
        <v>143</v>
      </c>
      <c r="K13" s="3" t="s">
        <v>48</v>
      </c>
      <c r="L13" s="2" t="s">
        <v>144</v>
      </c>
      <c r="O13" s="3" t="s">
        <v>145</v>
      </c>
    </row>
    <row r="14" spans="1:16" s="3" customFormat="1" ht="15" customHeight="1" x14ac:dyDescent="0.25">
      <c r="B14" s="3" t="s">
        <v>61</v>
      </c>
      <c r="F14" s="14"/>
      <c r="G14" s="14">
        <v>0.24399999999999999</v>
      </c>
      <c r="H14" s="14"/>
      <c r="I14" s="22" t="s">
        <v>59</v>
      </c>
      <c r="J14" s="3" t="s">
        <v>146</v>
      </c>
      <c r="K14" s="3" t="s">
        <v>48</v>
      </c>
      <c r="L14" s="8" t="s">
        <v>62</v>
      </c>
      <c r="O14" s="9" t="s">
        <v>60</v>
      </c>
      <c r="P14" s="7" t="s">
        <v>58</v>
      </c>
    </row>
    <row r="15" spans="1:16" s="3" customFormat="1" ht="15" customHeight="1" x14ac:dyDescent="0.25">
      <c r="B15" s="3" t="s">
        <v>76</v>
      </c>
      <c r="F15" s="16">
        <v>2</v>
      </c>
      <c r="G15" s="14">
        <v>0.42300000000000004</v>
      </c>
      <c r="H15" s="14"/>
      <c r="I15" s="21" t="s">
        <v>51</v>
      </c>
      <c r="K15" s="3" t="s">
        <v>48</v>
      </c>
      <c r="L15" s="2" t="s">
        <v>77</v>
      </c>
      <c r="O15" s="9" t="s">
        <v>75</v>
      </c>
      <c r="P15" s="3" t="s">
        <v>74</v>
      </c>
    </row>
    <row r="16" spans="1:16" s="3" customFormat="1" ht="15" customHeight="1" x14ac:dyDescent="0.25">
      <c r="B16" s="3" t="s">
        <v>83</v>
      </c>
      <c r="F16" s="14">
        <v>1</v>
      </c>
      <c r="G16" s="17">
        <v>3.214</v>
      </c>
      <c r="H16" s="17"/>
      <c r="I16" s="21" t="s">
        <v>82</v>
      </c>
      <c r="K16" s="3" t="s">
        <v>48</v>
      </c>
      <c r="L16" s="2" t="s">
        <v>80</v>
      </c>
      <c r="O16" s="9" t="s">
        <v>81</v>
      </c>
      <c r="P16" s="1" t="s">
        <v>79</v>
      </c>
    </row>
    <row r="17" spans="2:16" s="3" customFormat="1" ht="15" customHeight="1" x14ac:dyDescent="0.25">
      <c r="B17" s="3" t="s">
        <v>86</v>
      </c>
      <c r="F17" s="14">
        <v>1</v>
      </c>
      <c r="G17" s="17">
        <v>2.7149999999999999</v>
      </c>
      <c r="H17" s="17"/>
      <c r="I17" s="21" t="s">
        <v>78</v>
      </c>
      <c r="K17" s="3" t="s">
        <v>48</v>
      </c>
      <c r="L17" s="2" t="s">
        <v>87</v>
      </c>
      <c r="O17" s="9" t="s">
        <v>85</v>
      </c>
      <c r="P17" s="1" t="s">
        <v>84</v>
      </c>
    </row>
    <row r="18" spans="2:16" s="3" customFormat="1" ht="15" customHeight="1" x14ac:dyDescent="0.25">
      <c r="F18" s="14">
        <v>1</v>
      </c>
      <c r="G18" s="17">
        <v>7.14</v>
      </c>
      <c r="H18" s="17"/>
      <c r="I18" s="21" t="s">
        <v>88</v>
      </c>
      <c r="K18" s="3" t="s">
        <v>48</v>
      </c>
      <c r="L18" s="2" t="s">
        <v>91</v>
      </c>
      <c r="O18" s="9" t="s">
        <v>90</v>
      </c>
      <c r="P18" s="1" t="s">
        <v>89</v>
      </c>
    </row>
    <row r="19" spans="2:16" s="3" customFormat="1" ht="15" customHeight="1" x14ac:dyDescent="0.25">
      <c r="B19" s="3" t="s">
        <v>61</v>
      </c>
      <c r="F19" s="14">
        <v>1</v>
      </c>
      <c r="G19" s="14">
        <v>0.17059999999999997</v>
      </c>
      <c r="H19" s="14"/>
      <c r="I19" s="21" t="s">
        <v>98</v>
      </c>
      <c r="K19" s="3" t="s">
        <v>48</v>
      </c>
      <c r="L19" s="2" t="s">
        <v>97</v>
      </c>
      <c r="O19" s="9" t="s">
        <v>96</v>
      </c>
      <c r="P19" s="1" t="s">
        <v>99</v>
      </c>
    </row>
    <row r="20" spans="2:16" s="3" customFormat="1" ht="15" customHeight="1" x14ac:dyDescent="0.25">
      <c r="F20" s="14">
        <v>12</v>
      </c>
      <c r="G20" s="17">
        <v>2.0299999999999998</v>
      </c>
      <c r="H20" s="17"/>
      <c r="I20" s="21" t="s">
        <v>116</v>
      </c>
      <c r="K20" s="3" t="s">
        <v>48</v>
      </c>
      <c r="L20" s="2" t="s">
        <v>118</v>
      </c>
      <c r="O20" s="3" t="s">
        <v>115</v>
      </c>
      <c r="P20" s="3" t="s">
        <v>117</v>
      </c>
    </row>
  </sheetData>
  <hyperlinks>
    <hyperlink ref="O14" r:id="rId1" location="7243k21/=sg63ut"/>
    <hyperlink ref="O15" r:id="rId2" location="9388k55/=sg693a"/>
    <hyperlink ref="O16" r:id="rId3" location="7861k47/=sg6a1w"/>
    <hyperlink ref="O17" r:id="rId4" location="74965k57/=sg6bnf"/>
    <hyperlink ref="O18" r:id="rId5" location="7856k19/=sg6cgm"/>
    <hyperlink ref="O19" r:id="rId6" location="7582k11/=sg6dq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Electrical BOM</vt:lpstr>
      <vt:lpstr>Not used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</dc:creator>
  <cp:lastModifiedBy>Marissa</cp:lastModifiedBy>
  <dcterms:created xsi:type="dcterms:W3CDTF">2014-06-17T14:28:25Z</dcterms:created>
  <dcterms:modified xsi:type="dcterms:W3CDTF">2014-06-18T18:00:29Z</dcterms:modified>
</cp:coreProperties>
</file>