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nzgarc\Documents\GitHub\io_resolucion-PL\docs\"/>
    </mc:Choice>
  </mc:AlternateContent>
  <xr:revisionPtr revIDLastSave="0" documentId="13_ncr:1_{DE39EA2A-45A3-4A8C-909D-10135FAD9189}" xr6:coauthVersionLast="47" xr6:coauthVersionMax="47" xr10:uidLastSave="{00000000-0000-0000-0000-000000000000}"/>
  <bookViews>
    <workbookView xWindow="-108" yWindow="-108" windowWidth="23256" windowHeight="12576" activeTab="2" xr2:uid="{D90DE8F9-A257-4553-A46B-8C480CE8D69B}"/>
  </bookViews>
  <sheets>
    <sheet name="PL - Gráfico" sheetId="1" r:id="rId1"/>
    <sheet name="PL - Multivariable" sheetId="3" r:id="rId2"/>
    <sheet name="PE - Binar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1048550" i="4" l="1" a="1"/>
  <c r="XFD1048550" i="4" s="1"/>
  <c r="XFD1048551" i="4" a="1"/>
  <c r="XFD1048551" i="4"/>
  <c r="XFD1048552" i="4" a="1"/>
  <c r="XFD1048552" i="4"/>
  <c r="XFD1048553" i="4" a="1"/>
  <c r="XFD1048553" i="4"/>
  <c r="XFD1048554" i="4" a="1"/>
  <c r="XFD1048554" i="4"/>
  <c r="XFD1048555" i="4" a="1"/>
  <c r="XFD1048555" i="4"/>
  <c r="XFD1048556" i="4" a="1"/>
  <c r="XFD1048556" i="4"/>
  <c r="XFD1048557" i="4" a="1"/>
  <c r="XFD1048557" i="4"/>
  <c r="XFD1048558" i="4" a="1"/>
  <c r="XFD1048558" i="4" s="1"/>
  <c r="XFD1048559" i="4" a="1"/>
  <c r="XFD1048559" i="4"/>
  <c r="XFD1048560" i="4" a="1"/>
  <c r="XFD1048560" i="4"/>
  <c r="XFD1048561" i="4" a="1"/>
  <c r="XFD1048561" i="4"/>
  <c r="XFD1048562" i="4" a="1"/>
  <c r="XFD1048562" i="4"/>
  <c r="XFD1048563" i="4" a="1"/>
  <c r="XFD1048563" i="4"/>
  <c r="XFD1048564" i="4" a="1"/>
  <c r="XFD1048564" i="4"/>
  <c r="XFD1048565" i="4" a="1"/>
  <c r="XFD1048565" i="4"/>
  <c r="XFD1048566" i="4" a="1"/>
  <c r="XFD1048566" i="4" s="1"/>
  <c r="XFD1048567" i="4" a="1"/>
  <c r="XFD1048567" i="4"/>
  <c r="XFD1048568" i="4" a="1"/>
  <c r="XFD1048568" i="4" s="1"/>
  <c r="XFD1048569" i="4" a="1"/>
  <c r="XFD1048569" i="4"/>
  <c r="XFD1048570" i="4" a="1"/>
  <c r="XFD1048570" i="4"/>
  <c r="XFD1048571" i="4" a="1"/>
  <c r="XFD1048571" i="4"/>
  <c r="XFD1048572" i="4" a="1"/>
  <c r="XFD1048572" i="4"/>
  <c r="XFD1048573" i="4" a="1"/>
  <c r="XFD1048573" i="4"/>
  <c r="XFD1048574" i="4" a="1"/>
  <c r="XFD1048574" i="4" s="1"/>
  <c r="XFD1048575" i="4" a="1"/>
  <c r="XFD1048575" i="4"/>
  <c r="C10" i="4"/>
  <c r="C9" i="4"/>
  <c r="C8" i="4"/>
  <c r="G10" i="4"/>
  <c r="G9" i="4"/>
  <c r="G8" i="4"/>
  <c r="G7" i="4"/>
  <c r="C7" i="4"/>
  <c r="C5" i="4"/>
  <c r="XFD1048550" i="3" a="1"/>
  <c r="XFD1048550" i="3" s="1"/>
  <c r="XFD1048551" i="3" a="1"/>
  <c r="XFD1048551" i="3" s="1"/>
  <c r="XFD1048552" i="3" a="1"/>
  <c r="XFD1048552" i="3"/>
  <c r="XFD1048553" i="3" a="1"/>
  <c r="XFD1048553" i="3"/>
  <c r="XFD1048554" i="3" a="1"/>
  <c r="XFD1048554" i="3" s="1"/>
  <c r="XFD1048555" i="3" a="1"/>
  <c r="XFD1048555" i="3"/>
  <c r="XFD1048556" i="3" a="1"/>
  <c r="XFD1048556" i="3"/>
  <c r="XFD1048557" i="3" a="1"/>
  <c r="XFD1048557" i="3"/>
  <c r="XFD1048558" i="3" a="1"/>
  <c r="XFD1048558" i="3" s="1"/>
  <c r="XFD1048559" i="3" a="1"/>
  <c r="XFD1048559" i="3" s="1"/>
  <c r="XFD1048560" i="3" a="1"/>
  <c r="XFD1048560" i="3"/>
  <c r="XFD1048561" i="3" a="1"/>
  <c r="XFD1048561" i="3" s="1"/>
  <c r="XFD1048562" i="3" a="1"/>
  <c r="XFD1048562" i="3" s="1"/>
  <c r="XFD1048563" i="3" a="1"/>
  <c r="XFD1048563" i="3"/>
  <c r="XFD1048564" i="3" a="1"/>
  <c r="XFD1048564" i="3"/>
  <c r="XFD1048565" i="3" a="1"/>
  <c r="XFD1048565" i="3"/>
  <c r="XFD1048566" i="3" a="1"/>
  <c r="XFD1048566" i="3" s="1"/>
  <c r="XFD1048567" i="3" a="1"/>
  <c r="XFD1048567" i="3" s="1"/>
  <c r="XFD1048568" i="3" a="1"/>
  <c r="XFD1048568" i="3"/>
  <c r="XFD1048569" i="3" a="1"/>
  <c r="XFD1048569" i="3"/>
  <c r="XFD1048570" i="3" a="1"/>
  <c r="XFD1048570" i="3" s="1"/>
  <c r="XFD1048571" i="3" a="1"/>
  <c r="XFD1048571" i="3"/>
  <c r="XFD1048572" i="3" a="1"/>
  <c r="XFD1048572" i="3"/>
  <c r="XFD1048573" i="3" a="1"/>
  <c r="XFD1048573" i="3"/>
  <c r="XFD1048574" i="3" a="1"/>
  <c r="XFD1048574" i="3" s="1"/>
  <c r="XFD1048575" i="3" a="1"/>
  <c r="XFD1048575" i="3" s="1"/>
  <c r="H7" i="3"/>
  <c r="H9" i="3"/>
  <c r="H8" i="3"/>
  <c r="H10" i="3"/>
  <c r="C10" i="3"/>
  <c r="C9" i="3"/>
  <c r="C8" i="3"/>
  <c r="C7" i="3"/>
  <c r="C5" i="3"/>
  <c r="XEZ1048575" i="3" a="1"/>
  <c r="XEZ1048575" i="3" s="1"/>
  <c r="XEZ1048574" i="3" a="1"/>
  <c r="XEZ1048574" i="3" s="1"/>
  <c r="XEZ1048573" i="3" a="1"/>
  <c r="XEZ1048573" i="3" s="1"/>
  <c r="XEZ1048572" i="3" a="1"/>
  <c r="XEZ1048572" i="3" s="1"/>
  <c r="XEZ1048571" i="3" a="1"/>
  <c r="XEZ1048571" i="3" s="1"/>
  <c r="XEZ1048570" i="3" a="1"/>
  <c r="XEZ1048570" i="3" s="1"/>
  <c r="XEZ1048569" i="3" a="1"/>
  <c r="XEZ1048569" i="3" s="1"/>
  <c r="XEZ1048568" i="3" a="1"/>
  <c r="XEZ1048568" i="3" s="1"/>
  <c r="XEZ1048567" i="3" a="1"/>
  <c r="XEZ1048567" i="3" s="1"/>
  <c r="XEZ1048566" i="3" a="1"/>
  <c r="XEZ1048566" i="3" s="1"/>
  <c r="XEZ1048565" i="3" a="1"/>
  <c r="XEZ1048565" i="3" s="1"/>
  <c r="XEZ1048564" i="3" a="1"/>
  <c r="XEZ1048564" i="3" s="1"/>
  <c r="XEZ1048563" i="3" a="1"/>
  <c r="XEZ1048563" i="3" s="1"/>
  <c r="XEZ1048562" i="3" a="1"/>
  <c r="XEZ1048562" i="3" s="1"/>
  <c r="XEZ1048561" i="3" a="1"/>
  <c r="XEZ1048561" i="3" s="1"/>
  <c r="XEZ1048560" i="3" a="1"/>
  <c r="XEZ1048560" i="3" s="1"/>
  <c r="XEZ1048559" i="3" a="1"/>
  <c r="XEZ1048559" i="3" s="1"/>
  <c r="XEZ1048558" i="3" a="1"/>
  <c r="XEZ1048558" i="3" s="1"/>
  <c r="XEZ1048557" i="3" a="1"/>
  <c r="XEZ1048557" i="3" s="1"/>
  <c r="XEZ1048556" i="3" a="1"/>
  <c r="XEZ1048556" i="3" s="1"/>
  <c r="XEZ1048555" i="3" a="1"/>
  <c r="XEZ1048555" i="3" s="1"/>
  <c r="XEZ1048554" i="3" a="1"/>
  <c r="XEZ1048554" i="3" s="1"/>
  <c r="XEZ1048553" i="3" a="1"/>
  <c r="XEZ1048553" i="3" s="1"/>
  <c r="XEZ1048552" i="3" a="1"/>
  <c r="XEZ1048552" i="3" s="1"/>
  <c r="XEZ1048551" i="3" a="1"/>
  <c r="XEZ1048551" i="3" s="1"/>
  <c r="XEZ1048550" i="3" a="1"/>
  <c r="XEZ1048550" i="3" s="1"/>
  <c r="C5" i="1"/>
  <c r="C8" i="1"/>
  <c r="C7" i="1"/>
  <c r="XEZ1048550" i="1" a="1"/>
  <c r="XEZ1048550" i="1" s="1"/>
  <c r="XEZ1048551" i="1" a="1"/>
  <c r="XEZ1048551" i="1"/>
  <c r="XEZ1048552" i="1" a="1"/>
  <c r="XEZ1048552" i="1" s="1"/>
  <c r="XEZ1048553" i="1" a="1"/>
  <c r="XEZ1048553" i="1" s="1"/>
  <c r="XEZ1048554" i="1" a="1"/>
  <c r="XEZ1048554" i="1" s="1"/>
  <c r="XEZ1048555" i="1" a="1"/>
  <c r="XEZ1048555" i="1"/>
  <c r="XEZ1048556" i="1" a="1"/>
  <c r="XEZ1048556" i="1"/>
  <c r="XEZ1048557" i="1" a="1"/>
  <c r="XEZ1048557" i="1"/>
  <c r="XEZ1048558" i="1" a="1"/>
  <c r="XEZ1048558" i="1" s="1"/>
  <c r="XEZ1048559" i="1" a="1"/>
  <c r="XEZ1048559" i="1"/>
  <c r="XEZ1048560" i="1" a="1"/>
  <c r="XEZ1048560" i="1"/>
  <c r="XEZ1048561" i="1" a="1"/>
  <c r="XEZ1048561" i="1" s="1"/>
  <c r="XEZ1048562" i="1" a="1"/>
  <c r="XEZ1048562" i="1" s="1"/>
  <c r="XEZ1048563" i="1" a="1"/>
  <c r="XEZ1048563" i="1"/>
  <c r="XEZ1048564" i="1" a="1"/>
  <c r="XEZ1048564" i="1"/>
  <c r="XEZ1048565" i="1" a="1"/>
  <c r="XEZ1048565" i="1"/>
  <c r="XEZ1048566" i="1" a="1"/>
  <c r="XEZ1048566" i="1" s="1"/>
  <c r="XEZ1048567" i="1" a="1"/>
  <c r="XEZ1048567" i="1" s="1"/>
  <c r="XEZ1048568" i="1" a="1"/>
  <c r="XEZ1048568" i="1" s="1"/>
  <c r="XEZ1048569" i="1" a="1"/>
  <c r="XEZ1048569" i="1" s="1"/>
  <c r="XEZ1048570" i="1" a="1"/>
  <c r="XEZ1048570" i="1" s="1"/>
  <c r="XEZ1048571" i="1" a="1"/>
  <c r="XEZ1048571" i="1"/>
  <c r="XEZ1048572" i="1" a="1"/>
  <c r="XEZ1048572" i="1" s="1"/>
  <c r="XEZ1048573" i="1" a="1"/>
  <c r="XEZ1048573" i="1" s="1"/>
  <c r="XEZ1048574" i="1" a="1"/>
  <c r="XEZ1048574" i="1" s="1"/>
  <c r="XEZ1048575" i="1" a="1"/>
  <c r="XEZ1048575" i="1"/>
  <c r="F8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<sst xmlns="http://schemas.openxmlformats.org/spreadsheetml/2006/main" count="31" uniqueCount="11">
  <si>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</si>
  <si>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</si>
  <si>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Variables de decisión.</t>
  </si>
  <si>
    <t>Función objetivo.</t>
  </si>
  <si>
    <t>Restricciones.</t>
  </si>
  <si>
    <t>≥</t>
  </si>
  <si>
    <t>≤</t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</si>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</sst>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0" xfId="0" applyNumberFormat="1" applyBorder="1"/>
    <xf numFmtId="0" fontId="0" fillId="0" borderId="12" xfId="0" applyBorder="1" applyAlignment="1">
      <alignment horizontal="right"/>
    </xf>
    <xf numFmtId="2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/>
    <xf numFmtId="2" fontId="0" fillId="0" borderId="1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2" xfId="0" applyNumberFormat="1" applyBorder="1" applyAlignment="1"/>
    <xf numFmtId="2" fontId="0" fillId="0" borderId="1" xfId="0" applyNumberFormat="1" applyBorder="1" applyAlignment="1"/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A8AC1B3-CDB1-4115-95DE-7E77AA0F0406}">
  <we:reference id="1e10eb66-9ba2-46e3-84ee-57e2a49831f0" version="3.0.0.1" store="EXCatalog" storeType="EXCatalog"/>
  <we:alternateReferences>
    <we:reference id="WA104100404" version="3.0.0.1" store="es-ES" storeType="OMEX"/>
  </we:alternateReferences>
  <we:properties>
    <we:property name="GQ1IYEYgOxYXLx4JKjwUEiUkSQAHFQMTDQ==" value="&quot;eA==&quot;"/>
    <we:property name="GQ1IYEYgOxYXLx4JKjwUEiUkSQIEBw==" value="&quot;bQJMeA==&quot;"/>
    <we:property name="GQ1IYEYgOxYXLx4JKjwUEiUkSRsHHycbASoNGw==" value="&quot;bQJMflxJBF5Q&quot;"/>
    <we:property name="GQ1IYEYgOxYXLx4JKjwUEiUkST4JATgfERkBGCs=" value="&quot;eW9RdA==&quot;"/>
    <we:property name="GQ1IYEYgOxYXLx4JKjwUEiUkST4JATgfERkBGDE=" value="&quot;eA==&quot;"/>
    <we:property name="GQ1IYEYgOxYXLx4JKjwUEiUkST4JATgfERkBGDw=" value="&quot;eg==&quot;"/>
    <we:property name="GQ1IYEYgOxYXLx4JKjwUEiUkST4JATgfERkEACth" value="&quot;bQJMfFZXaj9Hd1g=&quot;"/>
    <we:property name="GQ1IYEYgOxYXLx4JKjwUEiUkST4JATgfERkEACtk" value="&quot;bQJMelxJC15U&quot;"/>
    <we:property name="GQ1IYEYgOxYXLx4JKjwUEiUkST4JATgfERkEACtm" value="&quot;bQJMdVxJC15b&quot;"/>
    <we:property name="GQ1IYEYgOxYXLx4JKjwUEiUkST4JATgfERkEACtn" value="&quot;bQJMdFxJC15a&quot;"/>
    <we:property name="GQ1IYEYgOxYXLx4JKjwUEiUkST4JATgfERkEGCg=" value="&quot;eQ==&quot;"/>
    <we:property name="GQ1IYEYgOxYXLx4JKjwUEiUkST4JATgfERkEGCw=" value="&quot;eQ==&quot;"/>
    <we:property name="GQ1IYEYgOxYXLx4JKjwUEiUkST4JATgfERkFBjE=" value="&quot;enE=&quot;"/>
    <we:property name="GQ1IYEYgOxYXLx4JKjwUEiUkST4JATgfERkFDSw=" value="&quot;ew==&quot;"/>
    <we:property name="GQ1IYEYgOxYXLx4JKjwUEiUkST4JATgfERkFGiw=" value="&quot;eW9YelM=&quot;"/>
    <we:property name="GQ1IYEYgOxYXLx4JKjwUEiUkST4JATgfERkFGzQ=" value="&quot;eQ==&quot;"/>
    <we:property name="GQ1IYEYgOxYXLx4JKjwUEiUkST4JATgfERkGDT8=" value="&quot;eA==&quot;"/>
    <we:property name="GQ1IYEYgOxYXLx4JKjwUEiUkST4JATgfERkGHCo=" value="&quot;ew==&quot;"/>
    <we:property name="GQ1IYEYgOxYXLx4JKjwUEiUkST4JATgfERkGHTU=" value="&quot;fQ==&quot;"/>
    <we:property name="GQ1IYEYgOxYXLx4JKjwUEiUkST4JATgfERkJCzs=" value="&quot;eW9YfVc=&quot;"/>
    <we:property name="GQ1IYEYgOxYXLx4JKjwUEiUkST4JATgfERkJGis=" value="&quot;eA==&quot;"/>
    <we:property name="GQ1IYEYgOxYXLx4JKjwUEiUkST4JATgfERkLHj8=" value="&quot;eW9YfVZc&quot;"/>
    <we:property name="GQ1IYEYgOxYXLx4JKjwUEiUkST4JATgfERkNBj8=" value="&quot;BRE=&quot;"/>
    <we:property name="GQ1IYEYgOxYXLx4JKjwUEiUkST4JATgfERkODTk=" value="&quot;eW9YfVZdfks=&quot;"/>
    <we:property name="GQ1IYEYgOxYXLx4JKjwUEiUkST4JATgfERkPCSg=" value="&quot;eW9YfVZdfks=&quot;"/>
    <we:property name="GQ1IYEYgOxYXLx4JKjwUEiUkST4JATgfERkYGj0=" value="&quot;eW9YfVZdfks=&quot;"/>
    <we:property name="GQ1IYEYgOxYXLx4JKjwUEiUkST4JATgfERkaACth" value="&quot;bQlMfFZXajBHd1g=&quot;"/>
    <we:property name="GQ1IYEYgOxYXLx4JKjwUEiUkST4JATgfERkaACtk" value="&quot;bQlMelxJBF5U&quot;"/>
    <we:property name="GQ1IYEYgOxYXLx4JKjwUEiUkST4JATgfERkaACtm" value="&quot;bQlMdVxJBF5b&quot;"/>
    <we:property name="GQ1IYEYgOxYXLx4JKjwUEiUkST4JATgfERkaACtn" value="&quot;bQlMdFxJBF5a&quot;"/>
    <we:property name="GQ1IYEYgOxYXLx4JKjwUEiUkST4JATgfERkaBCA=" value="&quot;eQ==&quot;"/>
    <we:property name="GQ1IYEYgOxYXLx4JKjwUEiUkST4JATgfERkaCi4=" value="&quot;eA==&quot;"/>
    <we:property name="GQ1IYEYgOxYXLx4JKjwUEiUkST4JATgfERkaDSs=" value="&quot;fA==&quot;"/>
    <we:property name="GQ1IYEYgOxYXLx4JKjwUEiUkST4JATgfERkaDTRh" value="&quot;aX9VbQ==&quot;"/>
    <we:property name="GQ1IYEYgOxYXLx4JKjwUEiUkST4JATgfERkaDTRk" value="&quot;aX1VbQ==&quot;"/>
    <we:property name="GQ1IYEYgOxYXLx4JKjwUEiUkST4JATgfERkaDTRm" value="&quot;aX9VbQ==&quot;"/>
    <we:property name="GQ1IYEYgOxYXLx4JKjwUEiUkST4JATgfERkaDTRn" value="&quot;aX1VbQ==&quot;"/>
    <we:property name="GQ1IYEYgOxYXLx4JKjwUEiUkST4JATgfERkaGzw=" value="&quot;eQ==&quot;"/>
    <we:property name="GQ1IYEYgOxYXLx4JKjwUEiUkST4JATgfERkbBzs=" value="&quot;eQ==&quot;"/>
    <we:property name="GQ1IYEYgOxYXLx4JKjwUEiUkST4JATgfERkbCzQ=" value="&quot;eA==&quot;"/>
    <we:property name="GQ1IYEYgOxYXLx4JKjwUEiUkST4JATgfERkbGyI=" value="&quot;eHFY&quot;"/>
    <we:property name="GQ1IYEYgOxYXLx4JKjwUEiUkST4JATgfERkbHDk=" value="&quot;eQ==&quot;"/>
    <we:property name="GQ1IYEYgOxYXLx4JKjwUEiUkST4JATgfERkcBzQ=" value="&quot;eW9YfA==&quot;"/>
    <we:property name="GQ1IYEYqPJsFLwsHeQMUAiAgCiEDHg==" value="&quot;bQJMflxJCF5Q&quot;"/>
    <we:property name="GQ1IYEYqPJsFLwsHeRgUCAQoBg==" value="&quot;eA==&quot;"/>
    <we:property name="GQ1IYEYqPJsFLwsHeRoXGg==" value="&quot;bQJMeA==&quot;"/>
    <we:property name="GQ1IYEYqPJsFLwsHeSYaHD8kGhIACC8=" value="&quot;eW9YfVZdfks=&quot;"/>
    <we:property name="GQ1IYEYqPJsFLwsHeSYaHD8kGhIBDD4=" value="&quot;eW9YfVZdfks=&quot;"/>
    <we:property name="GQ1IYEYqPJsFLwsHeSYaHD8kGhIDAyk=" value="&quot;BRE=&quot;"/>
    <we:property name="GQ1IYEYqPJsFLwsHeSYaHD8kGhIFGyk=" value="&quot;eW9YfVZc&quot;"/>
    <we:property name="GQ1IYEYqPJsFLwsHeSYaHD8kGhIHDi0=" value="&quot;eW9YfVc=&quot;"/>
    <we:property name="GQ1IYEYqPJsFLwsHeSYaHD8kGhIHHz0=" value="&quot;eA==&quot;"/>
    <we:property name="GQ1IYEYqPJsFLwsHeSYaHD8kGhIICCk=" value="&quot;eA==&quot;"/>
    <we:property name="GQ1IYEYqPJsFLwsHeSYaHD8kGhIIGCM=" value="&quot;ew==&quot;"/>
    <we:property name="GQ1IYEYqPJsFLwsHeSYaHD8kGhIIGTw=" value="&quot;ew==&quot;"/>
    <we:property name="GQ1IYEYqPJsFLwsHeSYaHD8kGhIKBT1I" value="&quot;bQJMdQ==&quot;"/>
    <we:property name="GQ1IYEYqPJsFLwsHeSYaHD8kGhIKBT1L" value="&quot;bQJMeg==&quot;"/>
    <we:property name="GQ1IYEYqPJsFLwsHeSYaHD8kGhIKHT4=" value="&quot;eQ==&quot;"/>
    <we:property name="GQ1IYEYqPJsFLwsHeSYaHD8kGhIKHTo=" value="&quot;eQ==&quot;"/>
    <we:property name="GQ1IYEYqPJsFLwsHeSYaHD8kGhILAyc=" value="&quot;enE=&quot;"/>
    <we:property name="GQ1IYEYqPJsFLwsHeSYaHD8kGhILCDo=" value="&quot;eA==&quot;"/>
    <we:property name="GQ1IYEYqPJsFLwsHeSYaHD8kGhILHiI=" value="&quot;eQ==&quot;"/>
    <we:property name="GQ1IYEYqPJsFLwsHeSYaHD8kGhILHzo=" value="&quot;eW9YelM=&quot;"/>
    <we:property name="GQ1IYEYqPJsFLwsHeSYaHD8kGhIPHSc=" value="&quot;eA==&quot;"/>
    <we:property name="GQ1IYEYqPJsFLwsHeSYaHD8kGhIPHSo=" value="&quot;eg==&quot;"/>
    <we:property name="GQ1IYEYqPJsFLwsHeSYaHD8kGhIPHT0=" value="&quot;eW9RdA==&quot;"/>
    <we:property name="GQ1IYEYqPJsFLwsHeSYaHD8kGhIQDCI=" value="&quot;eQ==&quot;"/>
    <we:property name="GQ1IYEYqPJsFLwsHeSYaHD8kGhISAiI=" value="&quot;eW9YfA==&quot;"/>
    <we:property name="GQ1IYEYqPJsFLwsHeSYaHD8kGhIUATY=" value="&quot;eQ==&quot;"/>
    <we:property name="GQ1IYEYqPJsFLwsHeSYaHD8kGhIUBT1I" value="&quot;bQdMdQ==&quot;"/>
    <we:property name="GQ1IYEYqPJsFLwsHeSYaHD8kGhIUBT1L" value="&quot;bQdMeg==&quot;"/>
    <we:property name="GQ1IYEYqPJsFLwsHeSYaHD8kGhIUCCJI" value="&quot;aX9VbQ==&quot;"/>
    <we:property name="GQ1IYEYqPJsFLwsHeSYaHD8kGhIUCCJL" value="&quot;aX1VbQ==&quot;"/>
    <we:property name="GQ1IYEYqPJsFLwsHeSYaHD8kGhIUCD0=" value="&quot;fA==&quot;"/>
    <we:property name="GQ1IYEYqPJsFLwsHeSYaHD8kGhIUDzg=" value="&quot;eA==&quot;"/>
    <we:property name="GQ1IYEYqPJsFLwsHeSYaHD8kGhIUHio=" value="&quot;eQ==&quot;"/>
    <we:property name="GQ1IYEYqPJsFLwsHeSYaHD8kGhIVAi0=" value="&quot;eQ==&quot;"/>
    <we:property name="GQ1IYEYqPJsFLwsHeSYaHD8kGhIVDiI=" value="&quot;eA==&quot;"/>
    <we:property name="GQ1IYEYqPJsFLwsHeSYaHD8kGhIVGS8=" value="&quot;eQ==&quot;"/>
    <we:property name="GQ1IYEYqPJsFLwsHeSYaHD8kGhIVHjQ=" value="&quot;eHFY&quot;"/>
    <we:property name="GQ1IYEYqPJsFLwsHeSYaHD8kGhIWHys=" value="&quot;eW9YfVZdfks=&quot;"/>
    <we:property name="UniqueID" value="&quot;20250261737915563314&quot;"/>
    <we:property name="GQRIYEYvJxQCNAEHeRoXGg==" value="&quot;bQJMeA==&quot;"/>
    <we:property name="GQRIYEYvJxQCNAEHeSYaHD8kGhIDAyk=" value="&quot;DhMv&quot;"/>
    <we:property name="GQRIYEYvJxQCNAEHeRgUCAQoBg==" value="&quot;eA==&quot;"/>
    <we:property name="GQRIYEYvJxQCNAEHeSYaHD8kGhIICCk=" value="&quot;eA==&quot;"/>
    <we:property name="GQRIYEYvJxQCNAEHeSYaHD8kGhIWHys=" value="&quot;eW9YfVZdfks=&quot;"/>
    <we:property name="GQRIYEYvJxQCNAEHeSYaHD8kGhIVDiI=" value="&quot;eA==&quot;"/>
    <we:property name="GQRIYEYvJxQCNAEHeSYaHD8kGhIUATY=" value="&quot;eQ==&quot;"/>
    <we:property name="GQRIYEYvJxQCNAEHeSYaHD8kGhISAiI=" value="&quot;eW9YfA==&quot;"/>
    <we:property name="GQRIYEYvJxQCNAEHeSYaHD8kGhIFGyk=" value="&quot;eW9YfVZc&quot;"/>
    <we:property name="GQRIYEYvJxQCNAEHeSYaHD8kGhILHiI=" value="&quot;eQ==&quot;"/>
    <we:property name="GQRIYEYvJxQCNAEHeSYaHD8kGhIVHjQ=" value="&quot;eHFY&quot;"/>
    <we:property name="GQRIYEYvJxQCNAEHeSYaHD8kGhIUHio=" value="&quot;eQ==&quot;"/>
    <we:property name="GQRIYEYvJxQCNAEHeSYaHD8kGhILHzo=" value="&quot;eW9YelM=&quot;"/>
    <we:property name="GQRIYEYvJxQCNAEHeSYaHD8kGhILAyc=" value="&quot;enE=&quot;"/>
    <we:property name="GQRIYEYvJxQCNAEHeSYaHD8kGhIUDzg=" value="&quot;eA==&quot;"/>
    <we:property name="GQRIYEYvJxQCNAEHeSYaHD8kGhIIGTw=" value="&quot;ew==&quot;"/>
    <we:property name="GQRIYEYvJxQCNAEHeSYaHD8kGhIHDi0=" value="&quot;eW9YfVc=&quot;"/>
    <we:property name="GQRIYEYvJxQCNAEHeSYaHD8kGhIUCD0=" value="&quot;fA==&quot;"/>
    <we:property name="GQRIYEYvJxQCNAEHeSYaHD8kGhIHHz0=" value="&quot;eA==&quot;"/>
    <we:property name="GQRIYEYvJxQCNAEHeSYaHD8kGhIVGS8=" value="&quot;eQ==&quot;"/>
    <we:property name="GQRIYEYvJxQCNAEHeSYaHD8kGhILCDo=" value="&quot;ew==&quot;"/>
    <we:property name="GQRIYEYvJxQCNAEHeSYaHD8kGhIVAi0=" value="&quot;eQ==&quot;"/>
    <we:property name="GQRIYEYvJxQCNAEHeSYaHD8kGhIKHTo=" value="&quot;eQ==&quot;"/>
    <we:property name="GQRIYEYvJxQCNAEHeSYaHD8kGhIKHT4=" value="&quot;eQ==&quot;"/>
    <we:property name="GQRIYEYvJxQCNAEHeSYaHD8kGhIBDD4=" value="&quot;eW9YfVZdfks=&quot;"/>
    <we:property name="GQRIYEYvJxQCNAEHeSYaHD8kGhIPHT0=" value="&quot;eW9RdA==&quot;"/>
    <we:property name="GQRIYEYvJxQCNAEHeSYaHD8kGhIACC8=" value="&quot;eW9YfVZdfks=&quot;"/>
    <we:property name="GQRIYEYvJxQCNAEHeSYaHD8kGhIPHSc=" value="&quot;eA==&quot;"/>
    <we:property name="GQRIYEYvJxQCNAEHeSYaHD8kGhIPHSo=" value="&quot;eg==&quot;"/>
    <we:property name="GQRIYEYvJxQCNAEHeQMUAiAgCiEDHg==" value="&quot;bQJMflxJBl5Q&quot;"/>
    <we:property name="GQRIYEYvJxQCNAEHeSYaHD8kGhIIGCM=" value="&quot;fA==&quot;"/>
    <we:property name="GQRIYEYvJxQCNAEHeSYaHD8kGhIKBT1L" value="&quot;bQJMelxJCl5U&quot;"/>
    <we:property name="GQRIYEYvJxQCNAEHeSYaHD8kGhIUCCJL" value="&quot;aX1VbQ==&quot;"/>
    <we:property name="GQRIYEYvJxQCNAEHeSYaHD8kGhIUBT1L" value="&quot;bQZMelxJBl5U&quot;"/>
    <we:property name="GQRIYEYvJxQCNAEHeSYaHD8kGhIKBT1I" value="&quot;bQJMdFxJCl5a&quot;"/>
    <we:property name="GQRIYEYvJxQCNAEHeSYaHD8kGhIUCCJI" value="&quot;aX1VbQ==&quot;"/>
    <we:property name="GQRIYEYvJxQCNAEHeSYaHD8kGhIUBT1I" value="&quot;bQZMdFxJBl5a&quot;"/>
    <we:property name="GQRIYEYvJxQCNAEHeSYaHD8kGhIKBT1J" value="&quot;bQJMdVxJCl5b&quot;"/>
    <we:property name="GQRIYEYvJxQCNAEHeSYaHD8kGhIUCCJJ" value="&quot;aX9VbQ==&quot;"/>
    <we:property name="GQRIYEYvJxQCNAEHeSYaHD8kGhIUBT1J" value="&quot;bQZMdVxJBl5b&quot;"/>
    <we:property name="GQRIYEYvJxQCNAEHeSYaHD8kGhIKBT1O" value="&quot;bQJMfFZXaj5Hd1g=&quot;"/>
    <we:property name="GQRIYEYvJxQCNAEHeSYaHD8kGhIUCCJO" value="&quot;aX9VbQ==&quot;"/>
    <we:property name="GQRIYEYvJxQCNAEHeSYaHD8kGhIUBT1O" value="&quot;bQZMfFZXajJHd1g=&quot;"/>
    <we:property name="GQRIYEYvJxQCNAEHeSYaHD8kGhIKBT1P" value="&quot;bQJMflxJBl5Q&quot;"/>
    <we:property name="GQRIYEYvJxQCNAEHeSYaHD8kGhIUCCJP" value="&quot;aXxILw8DLwga&quot;"/>
    <we:property name="GQRIYEYvJxQCNAEHeSYaHD8kGhIUBT1P" value="&quot;&quot;"/>
  </we:properties>
  <we:bindings>
    <we:binding id="VarC3:F3" type="matrix" appref="{FADF0C15-C0B6-4A38-B17C-CE8CC81D9496}"/>
    <we:binding id="VarC3:J3" type="matrix" appref="{F510D8FC-D0DC-4FE1-AAD9-2087A16C5C49}"/>
    <we:binding id="refEdit" type="matrix" appref="{8CFE1534-D0B4-44DA-9C55-765EC37DF122}"/>
    <we:binding id="Worker" type="matrix" appref="{8C90440A-D936-4003-9723-C7E4BF026710}"/>
    <we:binding id="Obj" type="matrix" appref="{4CFA803F-6005-4280-B59C-3550873D59F0}"/>
    <we:binding id="VarC3:H3" type="matrix" appref="{7B677B6D-6BB9-4F48-A636-69C43F9EA01E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B23CC7A-598D-4901-A985-1341562BD7A5}">
  <we:reference id="wa200005271" version="2.5.4.0" store="en-US" storeType="OMEX"/>
  <we:alternateReferences>
    <we:reference id="WA200005271" version="2.5.4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8EDA-6A57-451A-B7D9-9A87BE5F2C36}">
  <dimension ref="B1:XEZ1048575"/>
  <sheetViews>
    <sheetView zoomScale="165" workbookViewId="0">
      <selection activeCell="C2" sqref="C2:D2"/>
    </sheetView>
  </sheetViews>
  <sheetFormatPr baseColWidth="10" defaultRowHeight="14.4" x14ac:dyDescent="0.3"/>
  <cols>
    <col min="2" max="2" width="15.44140625" customWidth="1"/>
    <col min="4" max="4" width="2.33203125" customWidth="1"/>
    <col min="5" max="5" width="2.44140625" customWidth="1"/>
  </cols>
  <sheetData>
    <row r="1" spans="2:6" ht="15" thickBot="1" x14ac:dyDescent="0.35"/>
    <row r="2" spans="2:6" ht="16.2" thickBot="1" x14ac:dyDescent="0.4">
      <c r="B2" s="3" t="s">
        <v>2</v>
      </c>
      <c r="C2" s="6" t="s">
        <v>0</v>
      </c>
      <c r="D2" s="8"/>
      <c r="E2" s="6" t="s">
        <v>1</v>
      </c>
      <c r="F2" s="8"/>
    </row>
    <row r="3" spans="2:6" ht="15" thickBot="1" x14ac:dyDescent="0.35">
      <c r="B3" s="4"/>
      <c r="C3" s="19">
        <v>1.6</v>
      </c>
      <c r="D3" s="20"/>
      <c r="E3" s="15">
        <v>0.4</v>
      </c>
      <c r="F3" s="16"/>
    </row>
    <row r="4" spans="2:6" ht="15" thickBot="1" x14ac:dyDescent="0.35">
      <c r="B4" s="14"/>
      <c r="C4" s="11"/>
      <c r="D4" s="11"/>
      <c r="E4" s="11"/>
      <c r="F4" s="12"/>
    </row>
    <row r="5" spans="2:6" ht="15" thickBot="1" x14ac:dyDescent="0.35">
      <c r="B5" s="5" t="s">
        <v>3</v>
      </c>
      <c r="C5" s="6">
        <f>0.08*C3+0.01*E3</f>
        <v>0.13200000000000001</v>
      </c>
      <c r="D5" s="7"/>
      <c r="E5" s="7"/>
      <c r="F5" s="8"/>
    </row>
    <row r="6" spans="2:6" ht="15" thickBot="1" x14ac:dyDescent="0.35">
      <c r="B6" s="10"/>
      <c r="C6" s="9"/>
      <c r="D6" s="9"/>
      <c r="E6" s="9"/>
      <c r="F6" s="13"/>
    </row>
    <row r="7" spans="2:6" ht="15" thickBot="1" x14ac:dyDescent="0.35">
      <c r="B7" s="5" t="s">
        <v>4</v>
      </c>
      <c r="C7" s="17">
        <f>C3+E3</f>
        <v>2</v>
      </c>
      <c r="D7" s="6" t="s">
        <v>6</v>
      </c>
      <c r="E7" s="8"/>
      <c r="F7" s="18">
        <f>2</f>
        <v>2</v>
      </c>
    </row>
    <row r="8" spans="2:6" ht="15" thickBot="1" x14ac:dyDescent="0.35">
      <c r="B8" s="1"/>
      <c r="C8" s="17">
        <f>E3</f>
        <v>0.4</v>
      </c>
      <c r="D8" s="6" t="s">
        <v>5</v>
      </c>
      <c r="E8" s="8"/>
      <c r="F8" s="18">
        <f>0.2*2</f>
        <v>0.4</v>
      </c>
    </row>
    <row r="1048550" spans="16380:16380" x14ac:dyDescent="0.3">
      <c r="XEZ1048550" t="e" cm="1">
        <f t="array" ref="XEZ1048550">solver_pre</f>
        <v>#NAME?</v>
      </c>
    </row>
    <row r="1048551" spans="16380:16380" x14ac:dyDescent="0.3">
      <c r="XEZ1048551" t="e" cm="1">
        <f t="array" ref="XEZ1048551">solver_scl</f>
        <v>#NAME?</v>
      </c>
    </row>
    <row r="1048552" spans="16380:16380" x14ac:dyDescent="0.3">
      <c r="XEZ1048552" t="e" cm="1">
        <f t="array" ref="XEZ1048552">solver_rlx</f>
        <v>#NAME?</v>
      </c>
    </row>
    <row r="1048553" spans="16380:16380" x14ac:dyDescent="0.3">
      <c r="XEZ1048553" t="e" cm="1">
        <f t="array" ref="XEZ1048553">solver_tol</f>
        <v>#NAME?</v>
      </c>
    </row>
    <row r="1048554" spans="16380:16380" x14ac:dyDescent="0.3">
      <c r="XEZ1048554" t="e" cm="1">
        <f t="array" ref="XEZ1048554">solver_cvg</f>
        <v>#NAME?</v>
      </c>
    </row>
    <row r="1048555" spans="16380:16380" x14ac:dyDescent="0.3">
      <c r="XEZ1048555" t="e" cm="1">
        <f t="array" ref="XEZ1048555">AREAS(solver_adj1)</f>
        <v>#NAME?</v>
      </c>
    </row>
    <row r="1048556" spans="16380:16380" x14ac:dyDescent="0.3">
      <c r="XEZ1048556" t="e" cm="1">
        <f t="array" ref="XEZ1048556">solver_ssz</f>
        <v>#NAME?</v>
      </c>
    </row>
    <row r="1048557" spans="16380:16380" x14ac:dyDescent="0.3">
      <c r="XEZ1048557" t="e" cm="1">
        <f t="array" ref="XEZ1048557">solver_rsd</f>
        <v>#NAME?</v>
      </c>
    </row>
    <row r="1048558" spans="16380:16380" x14ac:dyDescent="0.3">
      <c r="XEZ1048558" t="e" cm="1">
        <f t="array" ref="XEZ1048558">solver_mrt</f>
        <v>#NAME?</v>
      </c>
    </row>
    <row r="1048559" spans="16380:16380" x14ac:dyDescent="0.3">
      <c r="XEZ1048559" t="e" cm="1">
        <f t="array" ref="XEZ1048559">solver_mni</f>
        <v>#NAME?</v>
      </c>
    </row>
    <row r="1048560" spans="16380:16380" x14ac:dyDescent="0.3">
      <c r="XEZ1048560" t="e" cm="1">
        <f t="array" ref="XEZ1048560">solver_rbv</f>
        <v>#NAME?</v>
      </c>
    </row>
    <row r="1048561" spans="16380:16380" x14ac:dyDescent="0.3">
      <c r="XEZ1048561" t="e" cm="1">
        <f t="array" ref="XEZ1048561">solver_neg</f>
        <v>#NAME?</v>
      </c>
    </row>
    <row r="1048562" spans="16380:16380" x14ac:dyDescent="0.3">
      <c r="XEZ1048562" t="e" cm="1">
        <f t="array" ref="XEZ1048562">solver_ntr</f>
        <v>#NAME?</v>
      </c>
    </row>
    <row r="1048563" spans="16380:16380" x14ac:dyDescent="0.3">
      <c r="XEZ1048563" t="e" cm="1">
        <f t="array" ref="XEZ1048563">solver_acc</f>
        <v>#NAME?</v>
      </c>
    </row>
    <row r="1048564" spans="16380:16380" x14ac:dyDescent="0.3">
      <c r="XEZ1048564" t="e" cm="1">
        <f t="array" ref="XEZ1048564">solver_res</f>
        <v>#NAME?</v>
      </c>
    </row>
    <row r="1048565" spans="16380:16380" x14ac:dyDescent="0.3">
      <c r="XEZ1048565" t="e" cm="1">
        <f t="array" ref="XEZ1048565">solver_ars</f>
        <v>#NAME?</v>
      </c>
    </row>
    <row r="1048566" spans="16380:16380" x14ac:dyDescent="0.3">
      <c r="XEZ1048566" t="e" cm="1">
        <f t="array" ref="XEZ1048566">solver_sta</f>
        <v>#NAME?</v>
      </c>
    </row>
    <row r="1048567" spans="16380:16380" x14ac:dyDescent="0.3">
      <c r="XEZ1048567" t="e" cm="1">
        <f t="array" ref="XEZ1048567">solver_met</f>
        <v>#NAME?</v>
      </c>
    </row>
    <row r="1048568" spans="16380:16380" x14ac:dyDescent="0.3">
      <c r="XEZ1048568" t="e" cm="1">
        <f t="array" ref="XEZ1048568">solver_soc</f>
        <v>#NAME?</v>
      </c>
    </row>
    <row r="1048569" spans="16380:16380" x14ac:dyDescent="0.3">
      <c r="XEZ1048569" t="e" cm="1">
        <f t="array" ref="XEZ1048569">solver_lpt</f>
        <v>#NAME?</v>
      </c>
    </row>
    <row r="1048570" spans="16380:16380" x14ac:dyDescent="0.3">
      <c r="XEZ1048570" t="e" cm="1">
        <f t="array" ref="XEZ1048570">solver_lpp</f>
        <v>#NAME?</v>
      </c>
    </row>
    <row r="1048571" spans="16380:16380" x14ac:dyDescent="0.3">
      <c r="XEZ1048571" t="e" cm="1">
        <f t="array" ref="XEZ1048571">solver_gap</f>
        <v>#NAME?</v>
      </c>
    </row>
    <row r="1048572" spans="16380:16380" x14ac:dyDescent="0.3">
      <c r="XEZ1048572" t="e" cm="1">
        <f t="array" ref="XEZ1048572">solver_ips</f>
        <v>#NAME?</v>
      </c>
    </row>
    <row r="1048573" spans="16380:16380" x14ac:dyDescent="0.3">
      <c r="XEZ1048573" t="e" cm="1">
        <f t="array" ref="XEZ1048573">solver_fea</f>
        <v>#NAME?</v>
      </c>
    </row>
    <row r="1048574" spans="16380:16380" x14ac:dyDescent="0.3">
      <c r="XEZ1048574" t="e" cm="1">
        <f t="array" ref="XEZ1048574">solver_ipi</f>
        <v>#NAME?</v>
      </c>
    </row>
    <row r="1048575" spans="16380:16380" x14ac:dyDescent="0.3">
      <c r="XEZ1048575" t="e" cm="1">
        <f t="array" ref="XEZ1048575">solver_ipd</f>
        <v>#NAME?</v>
      </c>
    </row>
  </sheetData>
  <mergeCells count="10">
    <mergeCell ref="D7:E7"/>
    <mergeCell ref="D8:E8"/>
    <mergeCell ref="B6:F6"/>
    <mergeCell ref="B4:F4"/>
    <mergeCell ref="B2:B3"/>
    <mergeCell ref="C5:F5"/>
    <mergeCell ref="C2:D2"/>
    <mergeCell ref="C3:D3"/>
    <mergeCell ref="E3:F3"/>
    <mergeCell ref="E2:F2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ADF0C15-C0B6-4A38-B17C-CE8CC81D9496}">
          <xm:f>'PL - Gráfico'!C3:F3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7892-8546-435B-9837-C737DD66A69C}">
  <dimension ref="B1:XFD1048575"/>
  <sheetViews>
    <sheetView zoomScale="125" zoomScaleNormal="128" workbookViewId="0">
      <selection activeCell="F9" sqref="F9:G9"/>
    </sheetView>
  </sheetViews>
  <sheetFormatPr baseColWidth="10" defaultRowHeight="14.4" x14ac:dyDescent="0.3"/>
  <cols>
    <col min="2" max="2" width="15.44140625" customWidth="1"/>
    <col min="5" max="5" width="9.88671875" customWidth="1"/>
    <col min="6" max="7" width="2.5546875" customWidth="1"/>
    <col min="8" max="8" width="9.88671875" customWidth="1"/>
    <col min="9" max="10" width="13.109375" customWidth="1"/>
  </cols>
  <sheetData>
    <row r="1" spans="2:10" ht="15" thickBot="1" x14ac:dyDescent="0.35">
      <c r="C1" s="2"/>
      <c r="D1" s="2"/>
    </row>
    <row r="2" spans="2:10" ht="16.2" thickBot="1" x14ac:dyDescent="0.4">
      <c r="B2" s="3" t="s">
        <v>2</v>
      </c>
      <c r="C2" s="21" t="s">
        <v>0</v>
      </c>
      <c r="D2" s="24" t="s">
        <v>1</v>
      </c>
      <c r="E2" s="6" t="s">
        <v>7</v>
      </c>
      <c r="F2" s="8"/>
      <c r="G2" s="6" t="s">
        <v>8</v>
      </c>
      <c r="H2" s="8"/>
      <c r="I2" s="24" t="s">
        <v>9</v>
      </c>
      <c r="J2" s="24" t="s">
        <v>10</v>
      </c>
    </row>
    <row r="3" spans="2:10" ht="15" thickBot="1" x14ac:dyDescent="0.35">
      <c r="B3" s="4"/>
      <c r="C3" s="26">
        <v>0</v>
      </c>
      <c r="D3" s="23">
        <v>1000000</v>
      </c>
      <c r="E3" s="6">
        <v>0</v>
      </c>
      <c r="F3" s="8"/>
      <c r="G3" s="6">
        <v>600000</v>
      </c>
      <c r="H3" s="8"/>
      <c r="I3" s="25">
        <v>0</v>
      </c>
      <c r="J3" s="25">
        <v>400000</v>
      </c>
    </row>
    <row r="4" spans="2:10" ht="15" thickBot="1" x14ac:dyDescent="0.35">
      <c r="B4" s="6"/>
      <c r="C4" s="7"/>
      <c r="D4" s="7"/>
      <c r="E4" s="7"/>
      <c r="F4" s="7"/>
      <c r="G4" s="7"/>
      <c r="H4" s="7"/>
      <c r="I4" s="7"/>
      <c r="J4" s="8"/>
    </row>
    <row r="5" spans="2:10" ht="15" thickBot="1" x14ac:dyDescent="0.35">
      <c r="B5" s="22" t="s">
        <v>3</v>
      </c>
      <c r="C5" s="6">
        <f>0.08*C3+0.1*D3+0.05*E3+0.06*G3+0.01*I3+0.04*J3</f>
        <v>152000</v>
      </c>
      <c r="D5" s="7"/>
      <c r="E5" s="7"/>
      <c r="F5" s="7"/>
      <c r="G5" s="7"/>
      <c r="H5" s="7"/>
      <c r="I5" s="7"/>
      <c r="J5" s="8"/>
    </row>
    <row r="6" spans="2:10" ht="15" thickBot="1" x14ac:dyDescent="0.35">
      <c r="B6" s="6"/>
      <c r="C6" s="7"/>
      <c r="D6" s="7"/>
      <c r="E6" s="7"/>
      <c r="F6" s="7"/>
      <c r="G6" s="7"/>
      <c r="H6" s="7"/>
      <c r="I6" s="7"/>
      <c r="J6" s="8"/>
    </row>
    <row r="7" spans="2:10" ht="15" thickBot="1" x14ac:dyDescent="0.35">
      <c r="B7" s="22" t="s">
        <v>4</v>
      </c>
      <c r="C7" s="19">
        <f>C3+D3+E3+G3+I3+J3</f>
        <v>2000000</v>
      </c>
      <c r="D7" s="7"/>
      <c r="E7" s="7"/>
      <c r="F7" s="6" t="s">
        <v>6</v>
      </c>
      <c r="G7" s="8"/>
      <c r="H7" s="10">
        <f>2000000</f>
        <v>2000000</v>
      </c>
      <c r="I7" s="9"/>
      <c r="J7" s="13"/>
    </row>
    <row r="8" spans="2:10" ht="15" thickBot="1" x14ac:dyDescent="0.35">
      <c r="B8" s="27"/>
      <c r="C8" s="6">
        <f>I3+J3</f>
        <v>400000</v>
      </c>
      <c r="D8" s="7"/>
      <c r="E8" s="7"/>
      <c r="F8" s="6" t="s">
        <v>5</v>
      </c>
      <c r="G8" s="8"/>
      <c r="H8" s="6">
        <f>2000000*0.2</f>
        <v>400000</v>
      </c>
      <c r="I8" s="7"/>
      <c r="J8" s="8"/>
    </row>
    <row r="9" spans="2:10" ht="15" thickBot="1" x14ac:dyDescent="0.35">
      <c r="B9" s="28"/>
      <c r="C9" s="30">
        <f>D3</f>
        <v>1000000</v>
      </c>
      <c r="D9" s="9"/>
      <c r="E9" s="9"/>
      <c r="F9" s="6" t="s">
        <v>6</v>
      </c>
      <c r="G9" s="8"/>
      <c r="H9" s="10">
        <f>1000000</f>
        <v>1000000</v>
      </c>
      <c r="I9" s="9"/>
      <c r="J9" s="13"/>
    </row>
    <row r="10" spans="2:10" ht="15" thickBot="1" x14ac:dyDescent="0.35">
      <c r="B10" s="29"/>
      <c r="C10" s="6">
        <f>E3+G3+I3</f>
        <v>600000</v>
      </c>
      <c r="D10" s="7"/>
      <c r="E10" s="7"/>
      <c r="F10" s="6" t="s">
        <v>5</v>
      </c>
      <c r="G10" s="8"/>
      <c r="H10" s="6">
        <f>2000000*0.3</f>
        <v>600000</v>
      </c>
      <c r="I10" s="7"/>
      <c r="J10" s="8"/>
    </row>
    <row r="1048550" spans="16380:16384" x14ac:dyDescent="0.3">
      <c r="XEZ1048550" t="e" cm="1">
        <f t="array" ref="XEZ1048550">solver_pre</f>
        <v>#NAME?</v>
      </c>
      <c r="XFD1048550" t="e" cm="1">
        <f t="array" ref="XFD1048550">solver_pre</f>
        <v>#NAME?</v>
      </c>
    </row>
    <row r="1048551" spans="16380:16384" x14ac:dyDescent="0.3">
      <c r="XEZ1048551" t="e" cm="1">
        <f t="array" ref="XEZ1048551">solver_scl</f>
        <v>#NAME?</v>
      </c>
      <c r="XFD1048551" t="e" cm="1">
        <f t="array" ref="XFD1048551">solver_scl</f>
        <v>#NAME?</v>
      </c>
    </row>
    <row r="1048552" spans="16380:16384" x14ac:dyDescent="0.3">
      <c r="XEZ1048552" t="e" cm="1">
        <f t="array" ref="XEZ1048552">solver_rlx</f>
        <v>#NAME?</v>
      </c>
      <c r="XFD1048552" t="e" cm="1">
        <f t="array" ref="XFD1048552">solver_rlx</f>
        <v>#NAME?</v>
      </c>
    </row>
    <row r="1048553" spans="16380:16384" x14ac:dyDescent="0.3">
      <c r="XEZ1048553" t="e" cm="1">
        <f t="array" ref="XEZ1048553">solver_tol</f>
        <v>#NAME?</v>
      </c>
      <c r="XFD1048553" t="e" cm="1">
        <f t="array" ref="XFD1048553">solver_tol</f>
        <v>#NAME?</v>
      </c>
    </row>
    <row r="1048554" spans="16380:16384" x14ac:dyDescent="0.3">
      <c r="XEZ1048554" t="e" cm="1">
        <f t="array" ref="XEZ1048554">solver_cvg</f>
        <v>#NAME?</v>
      </c>
      <c r="XFD1048554" t="e" cm="1">
        <f t="array" ref="XFD1048554">solver_cvg</f>
        <v>#NAME?</v>
      </c>
    </row>
    <row r="1048555" spans="16380:16384" x14ac:dyDescent="0.3">
      <c r="XEZ1048555" t="e" cm="1">
        <f t="array" ref="XEZ1048555">AREAS(solver_adj1)</f>
        <v>#NAME?</v>
      </c>
      <c r="XFD1048555" t="e" cm="1">
        <f t="array" ref="XFD1048555">AREAS(solver_adj1)</f>
        <v>#NAME?</v>
      </c>
    </row>
    <row r="1048556" spans="16380:16384" x14ac:dyDescent="0.3">
      <c r="XEZ1048556" t="e" cm="1">
        <f t="array" ref="XEZ1048556">solver_ssz</f>
        <v>#NAME?</v>
      </c>
      <c r="XFD1048556" t="e" cm="1">
        <f t="array" ref="XFD1048556">solver_ssz</f>
        <v>#NAME?</v>
      </c>
    </row>
    <row r="1048557" spans="16380:16384" x14ac:dyDescent="0.3">
      <c r="XEZ1048557" t="e" cm="1">
        <f t="array" ref="XEZ1048557">solver_rsd</f>
        <v>#NAME?</v>
      </c>
      <c r="XFD1048557" t="e" cm="1">
        <f t="array" ref="XFD1048557">solver_rsd</f>
        <v>#NAME?</v>
      </c>
    </row>
    <row r="1048558" spans="16380:16384" x14ac:dyDescent="0.3">
      <c r="XEZ1048558" t="e" cm="1">
        <f t="array" ref="XEZ1048558">solver_mrt</f>
        <v>#NAME?</v>
      </c>
      <c r="XFD1048558" t="e" cm="1">
        <f t="array" ref="XFD1048558">solver_mrt</f>
        <v>#NAME?</v>
      </c>
    </row>
    <row r="1048559" spans="16380:16384" x14ac:dyDescent="0.3">
      <c r="XEZ1048559" t="e" cm="1">
        <f t="array" ref="XEZ1048559">solver_mni</f>
        <v>#NAME?</v>
      </c>
      <c r="XFD1048559" t="e" cm="1">
        <f t="array" ref="XFD1048559">solver_mni</f>
        <v>#NAME?</v>
      </c>
    </row>
    <row r="1048560" spans="16380:16384" x14ac:dyDescent="0.3">
      <c r="XEZ1048560" t="e" cm="1">
        <f t="array" ref="XEZ1048560">solver_rbv</f>
        <v>#NAME?</v>
      </c>
      <c r="XFD1048560" t="e" cm="1">
        <f t="array" ref="XFD1048560">solver_rbv</f>
        <v>#NAME?</v>
      </c>
    </row>
    <row r="1048561" spans="16380:16384" x14ac:dyDescent="0.3">
      <c r="XEZ1048561" t="e" cm="1">
        <f t="array" ref="XEZ1048561">solver_neg</f>
        <v>#NAME?</v>
      </c>
      <c r="XFD1048561" t="e" cm="1">
        <f t="array" ref="XFD1048561">solver_neg</f>
        <v>#NAME?</v>
      </c>
    </row>
    <row r="1048562" spans="16380:16384" x14ac:dyDescent="0.3">
      <c r="XEZ1048562" t="e" cm="1">
        <f t="array" ref="XEZ1048562">solver_ntr</f>
        <v>#NAME?</v>
      </c>
      <c r="XFD1048562" t="e" cm="1">
        <f t="array" ref="XFD1048562">solver_ntr</f>
        <v>#NAME?</v>
      </c>
    </row>
    <row r="1048563" spans="16380:16384" x14ac:dyDescent="0.3">
      <c r="XEZ1048563" t="e" cm="1">
        <f t="array" ref="XEZ1048563">solver_acc</f>
        <v>#NAME?</v>
      </c>
      <c r="XFD1048563" t="e" cm="1">
        <f t="array" ref="XFD1048563">solver_acc</f>
        <v>#NAME?</v>
      </c>
    </row>
    <row r="1048564" spans="16380:16384" x14ac:dyDescent="0.3">
      <c r="XEZ1048564" t="e" cm="1">
        <f t="array" ref="XEZ1048564">solver_res</f>
        <v>#NAME?</v>
      </c>
      <c r="XFD1048564" t="e" cm="1">
        <f t="array" ref="XFD1048564">solver_res</f>
        <v>#NAME?</v>
      </c>
    </row>
    <row r="1048565" spans="16380:16384" x14ac:dyDescent="0.3">
      <c r="XEZ1048565" t="e" cm="1">
        <f t="array" ref="XEZ1048565">solver_ars</f>
        <v>#NAME?</v>
      </c>
      <c r="XFD1048565" t="e" cm="1">
        <f t="array" ref="XFD1048565">solver_ars</f>
        <v>#NAME?</v>
      </c>
    </row>
    <row r="1048566" spans="16380:16384" x14ac:dyDescent="0.3">
      <c r="XEZ1048566" t="e" cm="1">
        <f t="array" ref="XEZ1048566">solver_sta</f>
        <v>#NAME?</v>
      </c>
      <c r="XFD1048566" t="e" cm="1">
        <f t="array" ref="XFD1048566">solver_sta</f>
        <v>#NAME?</v>
      </c>
    </row>
    <row r="1048567" spans="16380:16384" x14ac:dyDescent="0.3">
      <c r="XEZ1048567" t="e" cm="1">
        <f t="array" ref="XEZ1048567">solver_met</f>
        <v>#NAME?</v>
      </c>
      <c r="XFD1048567" t="e" cm="1">
        <f t="array" ref="XFD1048567">solver_met</f>
        <v>#NAME?</v>
      </c>
    </row>
    <row r="1048568" spans="16380:16384" x14ac:dyDescent="0.3">
      <c r="XEZ1048568" t="e" cm="1">
        <f t="array" ref="XEZ1048568">solver_soc</f>
        <v>#NAME?</v>
      </c>
      <c r="XFD1048568" t="e" cm="1">
        <f t="array" ref="XFD1048568">solver_soc</f>
        <v>#NAME?</v>
      </c>
    </row>
    <row r="1048569" spans="16380:16384" x14ac:dyDescent="0.3">
      <c r="XEZ1048569" t="e" cm="1">
        <f t="array" ref="XEZ1048569">solver_lpt</f>
        <v>#NAME?</v>
      </c>
      <c r="XFD1048569" t="e" cm="1">
        <f t="array" ref="XFD1048569">solver_lpt</f>
        <v>#NAME?</v>
      </c>
    </row>
    <row r="1048570" spans="16380:16384" x14ac:dyDescent="0.3">
      <c r="XEZ1048570" t="e" cm="1">
        <f t="array" ref="XEZ1048570">solver_lpp</f>
        <v>#NAME?</v>
      </c>
      <c r="XFD1048570" t="e" cm="1">
        <f t="array" ref="XFD1048570">solver_lpp</f>
        <v>#NAME?</v>
      </c>
    </row>
    <row r="1048571" spans="16380:16384" x14ac:dyDescent="0.3">
      <c r="XEZ1048571" t="e" cm="1">
        <f t="array" ref="XEZ1048571">solver_gap</f>
        <v>#NAME?</v>
      </c>
      <c r="XFD1048571" t="e" cm="1">
        <f t="array" ref="XFD1048571">solver_gap</f>
        <v>#NAME?</v>
      </c>
    </row>
    <row r="1048572" spans="16380:16384" x14ac:dyDescent="0.3">
      <c r="XEZ1048572" t="e" cm="1">
        <f t="array" ref="XEZ1048572">solver_ips</f>
        <v>#NAME?</v>
      </c>
      <c r="XFD1048572" t="e" cm="1">
        <f t="array" ref="XFD1048572">solver_ips</f>
        <v>#NAME?</v>
      </c>
    </row>
    <row r="1048573" spans="16380:16384" x14ac:dyDescent="0.3">
      <c r="XEZ1048573" t="e" cm="1">
        <f t="array" ref="XEZ1048573">solver_fea</f>
        <v>#NAME?</v>
      </c>
      <c r="XFD1048573" t="e" cm="1">
        <f t="array" ref="XFD1048573">solver_fea</f>
        <v>#NAME?</v>
      </c>
    </row>
    <row r="1048574" spans="16380:16384" x14ac:dyDescent="0.3">
      <c r="XEZ1048574" t="e" cm="1">
        <f t="array" ref="XEZ1048574">solver_ipi</f>
        <v>#NAME?</v>
      </c>
      <c r="XFD1048574" t="e" cm="1">
        <f t="array" ref="XFD1048574">solver_ipi</f>
        <v>#NAME?</v>
      </c>
    </row>
    <row r="1048575" spans="16380:16384" x14ac:dyDescent="0.3">
      <c r="XEZ1048575" t="e" cm="1">
        <f t="array" ref="XEZ1048575">solver_ipd</f>
        <v>#NAME?</v>
      </c>
      <c r="XFD1048575" t="e" cm="1">
        <f t="array" ref="XFD1048575">solver_ipd</f>
        <v>#NAME?</v>
      </c>
    </row>
  </sheetData>
  <mergeCells count="21">
    <mergeCell ref="B8:B10"/>
    <mergeCell ref="F7:G7"/>
    <mergeCell ref="F8:G8"/>
    <mergeCell ref="F9:G9"/>
    <mergeCell ref="F10:G10"/>
    <mergeCell ref="E2:F2"/>
    <mergeCell ref="E3:F3"/>
    <mergeCell ref="G3:H3"/>
    <mergeCell ref="G2:H2"/>
    <mergeCell ref="C7:E7"/>
    <mergeCell ref="C8:E8"/>
    <mergeCell ref="C9:E9"/>
    <mergeCell ref="C10:E10"/>
    <mergeCell ref="H7:J7"/>
    <mergeCell ref="H8:J8"/>
    <mergeCell ref="H9:J9"/>
    <mergeCell ref="H10:J10"/>
    <mergeCell ref="C5:J5"/>
    <mergeCell ref="B6:J6"/>
    <mergeCell ref="B2:B3"/>
    <mergeCell ref="B4:J4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10D8FC-D0DC-4FE1-AAD9-2087A16C5C49}">
          <xm:f>'PL - Multivariable'!C3:J3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6DA5-4278-4B5D-A798-A50004453E62}">
  <dimension ref="B1:XFD1048575"/>
  <sheetViews>
    <sheetView tabSelected="1" zoomScale="151" zoomScaleNormal="116" workbookViewId="0">
      <selection activeCell="B8" sqref="B8:B10"/>
    </sheetView>
  </sheetViews>
  <sheetFormatPr baseColWidth="10" defaultRowHeight="14.4" x14ac:dyDescent="0.3"/>
  <cols>
    <col min="2" max="2" width="15.44140625" customWidth="1"/>
    <col min="4" max="4" width="9.44140625" customWidth="1"/>
    <col min="5" max="6" width="2.44140625" customWidth="1"/>
    <col min="7" max="7" width="9.21875" customWidth="1"/>
  </cols>
  <sheetData>
    <row r="1" spans="2:8" ht="15" thickBot="1" x14ac:dyDescent="0.35"/>
    <row r="2" spans="2:8" ht="16.2" customHeight="1" thickBot="1" x14ac:dyDescent="0.4">
      <c r="B2" s="3" t="s">
        <v>2</v>
      </c>
      <c r="C2" s="21" t="s">
        <v>0</v>
      </c>
      <c r="D2" s="6" t="s">
        <v>1</v>
      </c>
      <c r="E2" s="8"/>
      <c r="F2" s="6" t="s">
        <v>7</v>
      </c>
      <c r="G2" s="8"/>
      <c r="H2" s="24" t="s">
        <v>8</v>
      </c>
    </row>
    <row r="3" spans="2:8" ht="15" thickBot="1" x14ac:dyDescent="0.35">
      <c r="B3" s="4"/>
      <c r="C3" s="32">
        <v>0</v>
      </c>
      <c r="D3" s="19">
        <v>1</v>
      </c>
      <c r="E3" s="20"/>
      <c r="F3" s="19">
        <v>1</v>
      </c>
      <c r="G3" s="20"/>
      <c r="H3" s="31">
        <v>1</v>
      </c>
    </row>
    <row r="4" spans="2:8" ht="15" thickBot="1" x14ac:dyDescent="0.35">
      <c r="B4" s="6"/>
      <c r="C4" s="7"/>
      <c r="D4" s="7"/>
      <c r="E4" s="7"/>
      <c r="F4" s="7"/>
      <c r="G4" s="7"/>
      <c r="H4" s="8"/>
    </row>
    <row r="5" spans="2:8" ht="15" thickBot="1" x14ac:dyDescent="0.35">
      <c r="B5" s="5" t="s">
        <v>3</v>
      </c>
      <c r="C5" s="6">
        <f>0.08*800000*C3+0.1*1000000*D3+0.06*600000*F3+0.01*400000*H3</f>
        <v>140000</v>
      </c>
      <c r="D5" s="7"/>
      <c r="E5" s="7"/>
      <c r="F5" s="7"/>
      <c r="G5" s="7"/>
      <c r="H5" s="8"/>
    </row>
    <row r="6" spans="2:8" ht="15" thickBot="1" x14ac:dyDescent="0.35">
      <c r="B6" s="6"/>
      <c r="C6" s="7"/>
      <c r="D6" s="7"/>
      <c r="E6" s="7"/>
      <c r="F6" s="7"/>
      <c r="G6" s="7"/>
      <c r="H6" s="8"/>
    </row>
    <row r="7" spans="2:8" ht="15" thickBot="1" x14ac:dyDescent="0.35">
      <c r="B7" s="5" t="s">
        <v>4</v>
      </c>
      <c r="C7" s="19">
        <f>800000*C3+1000000*D3+600000*F3+400000*H3</f>
        <v>2000000</v>
      </c>
      <c r="D7" s="33"/>
      <c r="E7" s="6" t="s">
        <v>6</v>
      </c>
      <c r="F7" s="8"/>
      <c r="G7" s="7">
        <f>2000000</f>
        <v>2000000</v>
      </c>
      <c r="H7" s="8"/>
    </row>
    <row r="8" spans="2:8" ht="15" thickBot="1" x14ac:dyDescent="0.35">
      <c r="B8" s="27"/>
      <c r="C8" s="19">
        <f>H3</f>
        <v>1</v>
      </c>
      <c r="D8" s="33"/>
      <c r="E8" s="6" t="s">
        <v>5</v>
      </c>
      <c r="F8" s="8"/>
      <c r="G8" s="7">
        <f>1</f>
        <v>1</v>
      </c>
      <c r="H8" s="8"/>
    </row>
    <row r="9" spans="2:8" ht="15" thickBot="1" x14ac:dyDescent="0.35">
      <c r="B9" s="28"/>
      <c r="C9" s="19">
        <f>C3+D3</f>
        <v>1</v>
      </c>
      <c r="D9" s="33"/>
      <c r="E9" s="6" t="s">
        <v>6</v>
      </c>
      <c r="F9" s="8"/>
      <c r="G9" s="7">
        <f>1</f>
        <v>1</v>
      </c>
      <c r="H9" s="8"/>
    </row>
    <row r="10" spans="2:8" ht="15" thickBot="1" x14ac:dyDescent="0.35">
      <c r="B10" s="29"/>
      <c r="C10" s="19">
        <f>F3+H3</f>
        <v>2</v>
      </c>
      <c r="D10" s="33"/>
      <c r="E10" s="6" t="s">
        <v>5</v>
      </c>
      <c r="F10" s="8"/>
      <c r="G10" s="7">
        <f>1</f>
        <v>1</v>
      </c>
      <c r="H10" s="8"/>
    </row>
    <row r="1048550" spans="16384:16384" x14ac:dyDescent="0.3">
      <c r="XFD1048550" t="e" cm="1">
        <f t="array" ref="XFD1048550">solver_pre</f>
        <v>#NAME?</v>
      </c>
    </row>
    <row r="1048551" spans="16384:16384" x14ac:dyDescent="0.3">
      <c r="XFD1048551" t="e" cm="1">
        <f t="array" ref="XFD1048551">solver_scl</f>
        <v>#NAME?</v>
      </c>
    </row>
    <row r="1048552" spans="16384:16384" x14ac:dyDescent="0.3">
      <c r="XFD1048552" t="e" cm="1">
        <f t="array" ref="XFD1048552">solver_rlx</f>
        <v>#NAME?</v>
      </c>
    </row>
    <row r="1048553" spans="16384:16384" x14ac:dyDescent="0.3">
      <c r="XFD1048553" t="e" cm="1">
        <f t="array" ref="XFD1048553">solver_tol</f>
        <v>#NAME?</v>
      </c>
    </row>
    <row r="1048554" spans="16384:16384" x14ac:dyDescent="0.3">
      <c r="XFD1048554" t="e" cm="1">
        <f t="array" ref="XFD1048554">solver_cvg</f>
        <v>#NAME?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t="e" cm="1">
        <f t="array" ref="XFD1048556">solver_ssz</f>
        <v>#NAME?</v>
      </c>
    </row>
    <row r="1048557" spans="16384:16384" x14ac:dyDescent="0.3">
      <c r="XFD1048557" t="e" cm="1">
        <f t="array" ref="XFD1048557">solver_rsd</f>
        <v>#NAME?</v>
      </c>
    </row>
    <row r="1048558" spans="16384:16384" x14ac:dyDescent="0.3">
      <c r="XFD1048558" t="e" cm="1">
        <f t="array" ref="XFD1048558">solver_mrt</f>
        <v>#NAME?</v>
      </c>
    </row>
    <row r="1048559" spans="16384:16384" x14ac:dyDescent="0.3">
      <c r="XFD1048559" t="e" cm="1">
        <f t="array" ref="XFD1048559">solver_mni</f>
        <v>#NAME?</v>
      </c>
    </row>
    <row r="1048560" spans="16384:16384" x14ac:dyDescent="0.3">
      <c r="XFD1048560" t="e" cm="1">
        <f t="array" ref="XFD1048560">solver_rbv</f>
        <v>#NAME?</v>
      </c>
    </row>
    <row r="1048561" spans="16384:16384" x14ac:dyDescent="0.3">
      <c r="XFD1048561" t="e" cm="1">
        <f t="array" ref="XFD1048561">solver_neg</f>
        <v>#NAME?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mergeCells count="21">
    <mergeCell ref="C9:D9"/>
    <mergeCell ref="E9:F9"/>
    <mergeCell ref="G9:H9"/>
    <mergeCell ref="C10:D10"/>
    <mergeCell ref="E10:F10"/>
    <mergeCell ref="G10:H10"/>
    <mergeCell ref="D2:E2"/>
    <mergeCell ref="F2:G2"/>
    <mergeCell ref="D3:E3"/>
    <mergeCell ref="F3:G3"/>
    <mergeCell ref="E7:F7"/>
    <mergeCell ref="E8:F8"/>
    <mergeCell ref="C7:D7"/>
    <mergeCell ref="C8:D8"/>
    <mergeCell ref="G7:H7"/>
    <mergeCell ref="G8:H8"/>
    <mergeCell ref="B4:H4"/>
    <mergeCell ref="C5:H5"/>
    <mergeCell ref="B6:H6"/>
    <mergeCell ref="B8:B10"/>
    <mergeCell ref="B2:B3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CFE1534-D0B4-44DA-9C55-765EC37DF122}">
          <xm:f>'PE - Binario'!1:1048576</xm:f>
        </x15:webExtension>
        <x15:webExtension appRef="{8C90440A-D936-4003-9723-C7E4BF026710}">
          <xm:f>'PE - Binario'!XFD1048550:XFD1048575</xm:f>
        </x15:webExtension>
        <x15:webExtension appRef="{4CFA803F-6005-4280-B59C-3550873D59F0}">
          <xm:f>'PE - Binario'!$C$5</xm:f>
        </x15:webExtension>
        <x15:webExtension appRef="{7B677B6D-6BB9-4F48-A636-69C43F9EA01E}">
          <xm:f>'PE - Binario'!C3:H3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 - Gráfico</vt:lpstr>
      <vt:lpstr>PL - Multivariable</vt:lpstr>
      <vt:lpstr>PE - Binario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González García</dc:creator>
  <cp:lastModifiedBy>María González García</cp:lastModifiedBy>
  <dcterms:created xsi:type="dcterms:W3CDTF">2025-01-26T18:06:42Z</dcterms:created>
  <dcterms:modified xsi:type="dcterms:W3CDTF">2025-01-26T19:04:20Z</dcterms:modified>
</cp:coreProperties>
</file>