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icha\Investing\models\Neuroscience\"/>
    </mc:Choice>
  </mc:AlternateContent>
  <xr:revisionPtr revIDLastSave="0" documentId="13_ncr:1_{2851DCB4-974F-4FDE-B5DB-4C2ECBF04ACC}" xr6:coauthVersionLast="47" xr6:coauthVersionMax="47" xr10:uidLastSave="{00000000-0000-0000-0000-000000000000}"/>
  <bookViews>
    <workbookView xWindow="4750" yWindow="1280" windowWidth="30310" windowHeight="19090" xr2:uid="{00000000-000D-0000-FFFF-FFFF00000000}"/>
  </bookViews>
  <sheets>
    <sheet name="Main" sheetId="1" r:id="rId1"/>
    <sheet name="Model" sheetId="2" r:id="rId2"/>
    <sheet name="LYBALVI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M2" i="2"/>
  <c r="O10" i="1"/>
  <c r="O8" i="1"/>
  <c r="O9" i="1"/>
  <c r="O7" i="1"/>
</calcChain>
</file>

<file path=xl/sharedStrings.xml><?xml version="1.0" encoding="utf-8"?>
<sst xmlns="http://schemas.openxmlformats.org/spreadsheetml/2006/main" count="52" uniqueCount="39">
  <si>
    <t>Price</t>
  </si>
  <si>
    <t>S/O</t>
  </si>
  <si>
    <t xml:space="preserve">MC </t>
  </si>
  <si>
    <t xml:space="preserve">Cash </t>
  </si>
  <si>
    <t xml:space="preserve">Debt </t>
  </si>
  <si>
    <t xml:space="preserve">EV </t>
  </si>
  <si>
    <t>Q223</t>
  </si>
  <si>
    <t xml:space="preserve">Brand </t>
  </si>
  <si>
    <t xml:space="preserve">Generic </t>
  </si>
  <si>
    <t xml:space="preserve">Indication </t>
  </si>
  <si>
    <t xml:space="preserve">Phase </t>
  </si>
  <si>
    <t xml:space="preserve">MOA </t>
  </si>
  <si>
    <t>Economics</t>
  </si>
  <si>
    <t xml:space="preserve">IP </t>
  </si>
  <si>
    <t>Main</t>
  </si>
  <si>
    <t>Q122</t>
  </si>
  <si>
    <t>Q222</t>
  </si>
  <si>
    <t>Q322</t>
  </si>
  <si>
    <t>Q422</t>
  </si>
  <si>
    <t>Q123</t>
  </si>
  <si>
    <t>Q323</t>
  </si>
  <si>
    <t>Q423</t>
  </si>
  <si>
    <t>VIVITROL</t>
  </si>
  <si>
    <t>ARISTADA  and ARISTADA INITIO</t>
  </si>
  <si>
    <t xml:space="preserve">LYBALVI </t>
  </si>
  <si>
    <t xml:space="preserve">Product Revenue </t>
  </si>
  <si>
    <t>Schizophrenia</t>
  </si>
  <si>
    <t xml:space="preserve">aripiprazole lauroxil </t>
  </si>
  <si>
    <t xml:space="preserve">Marketed </t>
  </si>
  <si>
    <t xml:space="preserve">Bipolar 1 disorder </t>
  </si>
  <si>
    <t xml:space="preserve">olanzapine and samidorphan </t>
  </si>
  <si>
    <t xml:space="preserve">naltrexone </t>
  </si>
  <si>
    <t xml:space="preserve">alcohol &amp; opioid dependence </t>
  </si>
  <si>
    <t>III</t>
  </si>
  <si>
    <t>Schizophrenia or Bipolar I (pediatric)</t>
  </si>
  <si>
    <t xml:space="preserve">nemvaleukin alfa* </t>
  </si>
  <si>
    <t xml:space="preserve">Platinum-Resistant Ovarian Cancer </t>
  </si>
  <si>
    <t>Other Oncology and Neuroscience in Pipeline**</t>
  </si>
  <si>
    <t>Indication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</si>
</sst>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2" fillId="0" borderId="0" xfId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3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P1048576"/>
  <sheetViews>
    <sheetView tabSelected="1" workbookViewId="0">
      <selection activeCell="D45" sqref="D45"/>
    </sheetView>
  </sheetViews>
  <sheetFormatPr defaultRowHeight="14.5" x14ac:dyDescent="0.35"/>
  <cols>
    <col min="3" max="3" width="28.1796875" bestFit="1" customWidth="1"/>
    <col min="4" max="4" width="25.90625" bestFit="1" customWidth="1"/>
    <col min="5" max="5" width="31.54296875" bestFit="1" customWidth="1"/>
    <col min="6" max="6" width="9.36328125" bestFit="1" customWidth="1"/>
  </cols>
  <sheetData>
    <row r="5" spans="3:16" x14ac:dyDescent="0.35">
      <c r="C5" s="9" t="s">
        <v>7</v>
      </c>
      <c r="D5" s="10" t="s">
        <v>8</v>
      </c>
      <c r="E5" s="10" t="s">
        <v>9</v>
      </c>
      <c r="F5" s="10" t="s">
        <v>10</v>
      </c>
      <c r="G5" s="10" t="s">
        <v>11</v>
      </c>
      <c r="H5" s="10" t="s">
        <v>12</v>
      </c>
      <c r="I5" s="11" t="s">
        <v>13</v>
      </c>
      <c r="N5" t="s">
        <v>0</v>
      </c>
      <c r="O5">
        <v>28.05</v>
      </c>
    </row>
    <row r="6" spans="3:16" x14ac:dyDescent="0.35">
      <c r="C6" s="3" t="s">
        <v>22</v>
      </c>
      <c r="D6" s="4" t="s">
        <v>31</v>
      </c>
      <c r="E6" s="4" t="s">
        <v>32</v>
      </c>
      <c r="F6" s="4" t="s">
        <v>28</v>
      </c>
      <c r="G6" s="4"/>
      <c r="H6" s="4"/>
      <c r="I6" s="5"/>
      <c r="N6" t="s">
        <v>1</v>
      </c>
      <c r="O6" s="1">
        <v>166.55873500000001</v>
      </c>
      <c r="P6" t="s">
        <v>6</v>
      </c>
    </row>
    <row r="7" spans="3:16" x14ac:dyDescent="0.35">
      <c r="C7" s="3" t="s">
        <v>23</v>
      </c>
      <c r="D7" s="4" t="s">
        <v>27</v>
      </c>
      <c r="E7" s="4" t="s">
        <v>26</v>
      </c>
      <c r="F7" s="4" t="s">
        <v>28</v>
      </c>
      <c r="G7" s="4"/>
      <c r="H7" s="4"/>
      <c r="I7" s="5"/>
      <c r="N7" t="s">
        <v>2</v>
      </c>
      <c r="O7" s="1">
        <f>O5*O6</f>
        <v>4671.9725167500001</v>
      </c>
    </row>
    <row r="8" spans="3:16" x14ac:dyDescent="0.35">
      <c r="C8" s="6" t="s">
        <v>24</v>
      </c>
      <c r="D8" s="7" t="s">
        <v>30</v>
      </c>
      <c r="E8" s="7" t="s">
        <v>29</v>
      </c>
      <c r="F8" s="7" t="s">
        <v>28</v>
      </c>
      <c r="G8" s="7"/>
      <c r="H8" s="7"/>
      <c r="I8" s="8"/>
      <c r="N8" t="s">
        <v>3</v>
      </c>
      <c r="O8" s="1">
        <f>665.795+163.254</f>
        <v>829.04899999999998</v>
      </c>
      <c r="P8" t="s">
        <v>6</v>
      </c>
    </row>
    <row r="9" spans="3:16" x14ac:dyDescent="0.35">
      <c r="C9" s="12"/>
      <c r="D9" s="13"/>
      <c r="E9" s="13"/>
      <c r="F9" s="13"/>
      <c r="G9" s="13"/>
      <c r="H9" s="13"/>
      <c r="I9" s="14"/>
      <c r="N9" t="s">
        <v>4</v>
      </c>
      <c r="O9" s="1">
        <f>3+15.192+289.001+82.342</f>
        <v>389.53499999999997</v>
      </c>
      <c r="P9" t="s">
        <v>6</v>
      </c>
    </row>
    <row r="10" spans="3:16" x14ac:dyDescent="0.35">
      <c r="C10" s="16"/>
      <c r="D10" s="17" t="s">
        <v>30</v>
      </c>
      <c r="E10" s="17" t="s">
        <v>34</v>
      </c>
      <c r="F10" s="17" t="s">
        <v>33</v>
      </c>
      <c r="G10" s="18"/>
      <c r="H10" s="18"/>
      <c r="I10" s="19"/>
      <c r="N10" t="s">
        <v>5</v>
      </c>
      <c r="O10" s="1">
        <f>O7-O8+O9</f>
        <v>4232.4585167499999</v>
      </c>
    </row>
    <row r="11" spans="3:16" x14ac:dyDescent="0.35">
      <c r="C11" s="3"/>
      <c r="D11" s="4"/>
      <c r="E11" s="4"/>
      <c r="F11" s="4"/>
      <c r="G11" s="4"/>
      <c r="H11" s="4"/>
      <c r="I11" s="5"/>
    </row>
    <row r="12" spans="3:16" x14ac:dyDescent="0.35">
      <c r="C12" s="3"/>
      <c r="D12" s="15" t="s">
        <v>35</v>
      </c>
      <c r="E12" s="15" t="s">
        <v>36</v>
      </c>
      <c r="F12" s="15" t="s">
        <v>33</v>
      </c>
      <c r="G12" s="4"/>
      <c r="H12" s="4"/>
      <c r="I12" s="5"/>
    </row>
    <row r="13" spans="3:16" x14ac:dyDescent="0.35">
      <c r="C13" s="3"/>
      <c r="D13" s="4"/>
      <c r="E13" s="4"/>
      <c r="F13" s="4"/>
      <c r="G13" s="4"/>
      <c r="H13" s="4"/>
      <c r="I13" s="5"/>
    </row>
    <row r="14" spans="3:16" x14ac:dyDescent="0.35">
      <c r="C14" s="3"/>
      <c r="D14" s="20" t="s">
        <v>37</v>
      </c>
      <c r="E14" s="4"/>
      <c r="F14" s="4"/>
      <c r="G14" s="4"/>
      <c r="H14" s="4"/>
      <c r="I14" s="5"/>
    </row>
    <row r="15" spans="3:16" x14ac:dyDescent="0.35">
      <c r="C15" s="6"/>
      <c r="D15" s="7"/>
      <c r="E15" s="7"/>
      <c r="F15" s="7"/>
      <c r="G15" s="7"/>
      <c r="H15" s="7"/>
      <c r="I15" s="8"/>
    </row>
    <row r="1048576" spans="4:4" x14ac:dyDescent="0.35">
      <c r="D104857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7C3F-C44B-4219-9C2C-AC57A6B5313A}">
  <dimension ref="A1:Z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9" sqref="M9"/>
    </sheetView>
  </sheetViews>
  <sheetFormatPr defaultRowHeight="14.5" x14ac:dyDescent="0.35"/>
  <cols>
    <col min="1" max="1" width="5.08984375" bestFit="1" customWidth="1"/>
    <col min="2" max="2" width="28.1796875" bestFit="1" customWidth="1"/>
    <col min="3" max="16384" width="8.7265625" style="1"/>
  </cols>
  <sheetData>
    <row r="1" spans="1:26" customFormat="1" x14ac:dyDescent="0.35">
      <c r="A1" s="2" t="s">
        <v>14</v>
      </c>
    </row>
    <row r="2" spans="1:26" customFormat="1" x14ac:dyDescent="0.35"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6</v>
      </c>
      <c r="I2" t="s">
        <v>20</v>
      </c>
      <c r="J2" t="s">
        <v>21</v>
      </c>
      <c r="L2">
        <v>2021</v>
      </c>
      <c r="M2">
        <f>L2+1</f>
        <v>2022</v>
      </c>
      <c r="N2">
        <f t="shared" ref="N2:Z2" si="0">M2+1</f>
        <v>2023</v>
      </c>
      <c r="O2">
        <f t="shared" si="0"/>
        <v>2024</v>
      </c>
      <c r="P2">
        <f t="shared" si="0"/>
        <v>2025</v>
      </c>
      <c r="Q2">
        <f t="shared" si="0"/>
        <v>2026</v>
      </c>
      <c r="R2">
        <f t="shared" si="0"/>
        <v>2027</v>
      </c>
      <c r="S2">
        <f t="shared" si="0"/>
        <v>2028</v>
      </c>
      <c r="T2">
        <f t="shared" si="0"/>
        <v>2029</v>
      </c>
      <c r="U2">
        <f t="shared" si="0"/>
        <v>2030</v>
      </c>
      <c r="V2">
        <f t="shared" si="0"/>
        <v>2031</v>
      </c>
      <c r="W2">
        <f t="shared" si="0"/>
        <v>2032</v>
      </c>
      <c r="X2">
        <f t="shared" si="0"/>
        <v>2033</v>
      </c>
      <c r="Y2">
        <f t="shared" si="0"/>
        <v>2034</v>
      </c>
      <c r="Z2">
        <f t="shared" si="0"/>
        <v>2035</v>
      </c>
    </row>
    <row r="3" spans="1:26" x14ac:dyDescent="0.35">
      <c r="B3" t="s">
        <v>22</v>
      </c>
      <c r="I3" s="1">
        <v>102.071</v>
      </c>
    </row>
    <row r="4" spans="1:26" x14ac:dyDescent="0.35">
      <c r="B4" t="s">
        <v>23</v>
      </c>
      <c r="I4" s="1">
        <v>82.409000000000006</v>
      </c>
    </row>
    <row r="5" spans="1:26" x14ac:dyDescent="0.35">
      <c r="B5" t="s">
        <v>24</v>
      </c>
      <c r="I5" s="1">
        <v>46.997</v>
      </c>
    </row>
    <row r="6" spans="1:26" x14ac:dyDescent="0.35">
      <c r="B6" t="s">
        <v>25</v>
      </c>
      <c r="I6" s="1">
        <f>SUM(I3:I5)</f>
        <v>231.47700000000003</v>
      </c>
    </row>
  </sheetData>
  <hyperlinks>
    <hyperlink ref="A1" location="Main!A1" display="Main" xr:uid="{E2644831-140F-49C8-88D8-6FE3600E97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B186-7C7F-4FF3-B46C-17992692B58C}">
  <dimension ref="A1:B4"/>
  <sheetViews>
    <sheetView workbookViewId="0">
      <selection activeCell="G20" sqref="G20"/>
    </sheetView>
  </sheetViews>
  <sheetFormatPr defaultRowHeight="14.5" x14ac:dyDescent="0.35"/>
  <cols>
    <col min="1" max="1" width="5.08984375" bestFit="1" customWidth="1"/>
  </cols>
  <sheetData>
    <row r="1" spans="1:2" x14ac:dyDescent="0.35">
      <c r="A1" s="2" t="s">
        <v>14</v>
      </c>
    </row>
    <row r="2" spans="1:2" x14ac:dyDescent="0.35">
      <c r="B2" t="s">
        <v>7</v>
      </c>
    </row>
    <row r="3" spans="1:2" x14ac:dyDescent="0.35">
      <c r="B3" t="s">
        <v>8</v>
      </c>
    </row>
    <row r="4" spans="1:2" x14ac:dyDescent="0.35">
      <c r="B4" t="s">
        <v>38</v>
      </c>
    </row>
  </sheetData>
  <hyperlinks>
    <hyperlink ref="A1" location="Main!A1" display="Main" xr:uid="{07092C63-7DA5-4B7A-8587-F23E65DD0F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LYBALVI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2015-06-05T18:17:20Z</dcterms:created>
  <dcterms:modified xsi:type="dcterms:W3CDTF">2023-08-10T03:46:28Z</dcterms:modified>
</cp:coreProperties>
</file>