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cha\Investing\"/>
    </mc:Choice>
  </mc:AlternateContent>
  <xr:revisionPtr revIDLastSave="0" documentId="13_ncr:1_{355C79E4-52E9-4FE7-8F1C-7B90734A1ECC}" xr6:coauthVersionLast="47" xr6:coauthVersionMax="47" xr10:uidLastSave="{00000000-0000-0000-0000-000000000000}"/>
  <bookViews>
    <workbookView xWindow="9970" yWindow="1260" windowWidth="22740" windowHeight="19090" activeTab="1" xr2:uid="{00000000-000D-0000-FFFF-FFFF00000000}"/>
  </bookViews>
  <sheets>
    <sheet name="Main" sheetId="1" r:id="rId1"/>
    <sheet name="Bipolar" sheetId="2" r:id="rId2"/>
    <sheet name="Depression" sheetId="3" r:id="rId3"/>
    <sheet name="Anxiety" sheetId="5" r:id="rId4"/>
    <sheet name="Alzheimer'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9" i="2" l="1"/>
  <c r="X23" i="2"/>
  <c r="Y23" i="2" s="1"/>
  <c r="Z23" i="2" s="1"/>
  <c r="AA23" i="2" s="1"/>
  <c r="R24" i="2"/>
  <c r="V23" i="2"/>
  <c r="U23" i="2"/>
  <c r="T23" i="2"/>
  <c r="S23" i="2"/>
  <c r="R23" i="2"/>
  <c r="V22" i="2"/>
  <c r="U22" i="2"/>
  <c r="T22" i="2"/>
  <c r="S22" i="2"/>
  <c r="R22" i="2"/>
  <c r="Q22" i="2"/>
  <c r="W20" i="2"/>
  <c r="J2" i="2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U2" i="3"/>
  <c r="K2" i="3"/>
  <c r="L2" i="3" s="1"/>
  <c r="M2" i="3" s="1"/>
  <c r="N2" i="3" s="1"/>
  <c r="O2" i="3" s="1"/>
  <c r="P2" i="3" s="1"/>
  <c r="Q2" i="3" s="1"/>
  <c r="R2" i="3" s="1"/>
  <c r="S2" i="3" s="1"/>
  <c r="T2" i="3" s="1"/>
  <c r="J2" i="3"/>
  <c r="L3" i="4"/>
  <c r="K3" i="4"/>
  <c r="K2" i="4"/>
  <c r="L2" i="4" s="1"/>
  <c r="M2" i="4" s="1"/>
  <c r="N2" i="4" s="1"/>
  <c r="O2" i="4" s="1"/>
  <c r="P2" i="4" s="1"/>
  <c r="Q2" i="4" s="1"/>
  <c r="R2" i="4" s="1"/>
  <c r="S2" i="4" s="1"/>
  <c r="T2" i="4" s="1"/>
  <c r="U2" i="4" s="1"/>
  <c r="J2" i="4"/>
  <c r="X20" i="2" l="1"/>
  <c r="Y20" i="2" l="1"/>
  <c r="S24" i="2"/>
  <c r="T26" i="2" l="1"/>
  <c r="Z20" i="2"/>
  <c r="T24" i="2"/>
  <c r="U26" i="2" l="1"/>
  <c r="AA20" i="2"/>
  <c r="U24" i="2"/>
  <c r="W22" i="2" l="1"/>
  <c r="V26" i="2"/>
  <c r="V24" i="2"/>
  <c r="X22" i="2" l="1"/>
  <c r="W26" i="2"/>
  <c r="W24" i="2"/>
  <c r="Y22" i="2" l="1"/>
  <c r="X26" i="2"/>
  <c r="X24" i="2"/>
  <c r="Z22" i="2" l="1"/>
  <c r="Y26" i="2"/>
  <c r="Y24" i="2"/>
  <c r="AA22" i="2" l="1"/>
  <c r="Z26" i="2"/>
  <c r="Z24" i="2"/>
  <c r="AA26" i="2" l="1"/>
  <c r="AA24" i="2"/>
</calcChain>
</file>

<file path=xl/sharedStrings.xml><?xml version="1.0" encoding="utf-8"?>
<sst xmlns="http://schemas.openxmlformats.org/spreadsheetml/2006/main" count="221" uniqueCount="190">
  <si>
    <t>Main</t>
  </si>
  <si>
    <t>Drug Type</t>
  </si>
  <si>
    <t>Company</t>
  </si>
  <si>
    <t>Atypical Antipsychotics</t>
  </si>
  <si>
    <t>Aripiprazole</t>
  </si>
  <si>
    <t>Date Approved</t>
  </si>
  <si>
    <t>Abilify</t>
  </si>
  <si>
    <t xml:space="preserve">Otsuka </t>
  </si>
  <si>
    <t xml:space="preserve">Asenapine </t>
  </si>
  <si>
    <t xml:space="preserve">Saphris </t>
  </si>
  <si>
    <t xml:space="preserve">Organon sub Merck </t>
  </si>
  <si>
    <t>Brand</t>
  </si>
  <si>
    <t>Generic</t>
  </si>
  <si>
    <t>Cariprazine</t>
  </si>
  <si>
    <t xml:space="preserve">Vraylar </t>
  </si>
  <si>
    <t xml:space="preserve">Forest </t>
  </si>
  <si>
    <t>Lurasidone</t>
  </si>
  <si>
    <t xml:space="preserve">Latuda </t>
  </si>
  <si>
    <t>Sunovion Pharms</t>
  </si>
  <si>
    <t>Olanzapine</t>
  </si>
  <si>
    <t xml:space="preserve">Zyprexa </t>
  </si>
  <si>
    <t>Lilly</t>
  </si>
  <si>
    <t>Olanzapine/fluoxetine</t>
  </si>
  <si>
    <t>Symbyax</t>
  </si>
  <si>
    <t>Quetiapine</t>
  </si>
  <si>
    <t>Seroquel</t>
  </si>
  <si>
    <t xml:space="preserve">AstraZeneca </t>
  </si>
  <si>
    <t>Risperidone</t>
  </si>
  <si>
    <t>Risperdal</t>
  </si>
  <si>
    <t>Janssen Pharm</t>
  </si>
  <si>
    <t>Ziprasidone</t>
  </si>
  <si>
    <t>Geodon</t>
  </si>
  <si>
    <t>Pfizer</t>
  </si>
  <si>
    <t xml:space="preserve">Anticonvulsants </t>
  </si>
  <si>
    <t>Carbamazepine</t>
  </si>
  <si>
    <t>Carbetrol (Shire), Epitol (TEVA), Equetro (Validus Pharms), Tegretol (Novartis), Teril (Taro)</t>
  </si>
  <si>
    <t>Lamotrigine</t>
  </si>
  <si>
    <t>Divalproex sodium</t>
  </si>
  <si>
    <t>Depakote</t>
  </si>
  <si>
    <t>ABBVIE</t>
  </si>
  <si>
    <t>Clozapine</t>
  </si>
  <si>
    <t>Clozaril</t>
  </si>
  <si>
    <t>Iloperidone</t>
  </si>
  <si>
    <t>Fanapt</t>
  </si>
  <si>
    <t>Paliperidone</t>
  </si>
  <si>
    <t>Invega</t>
  </si>
  <si>
    <t>https://www.fda.gov/drugs/postmarket-drug-safety-information-patients-and-providers/atypical-antipsychotic-drugs-information</t>
  </si>
  <si>
    <t>Vanda Pharms</t>
  </si>
  <si>
    <t>2009?</t>
  </si>
  <si>
    <t>Heritage Life</t>
  </si>
  <si>
    <t>1989?</t>
  </si>
  <si>
    <t>2006?</t>
  </si>
  <si>
    <t xml:space="preserve">Lamictal </t>
  </si>
  <si>
    <t>GSK</t>
  </si>
  <si>
    <t>Selective Serotonin Reuptake Inhibitors (SSRI)</t>
  </si>
  <si>
    <t>Serotonin and Norepinephrine Reuptake Inhibitors(SNRI)</t>
  </si>
  <si>
    <t>Tricyclic and Tetracyclic Antidepressants</t>
  </si>
  <si>
    <t>Atypical Antidepressants</t>
  </si>
  <si>
    <t>Monoamine Oxidase Inhibitors (MAOIs)</t>
  </si>
  <si>
    <t xml:space="preserve">N-methyl D-aspartate (NMDA) Antagonist </t>
  </si>
  <si>
    <t>Neuroactive Steroid Gamma-Aminobutyric Acid (GABA)-A</t>
  </si>
  <si>
    <t xml:space="preserve">Receptor Positive Modulator </t>
  </si>
  <si>
    <t xml:space="preserve">Celexa </t>
  </si>
  <si>
    <t xml:space="preserve">Lexapro </t>
  </si>
  <si>
    <t xml:space="preserve">Paxil, Paxil CR, Pexeva </t>
  </si>
  <si>
    <t>Prozac, Prozac Weekly</t>
  </si>
  <si>
    <t>Trintellix</t>
  </si>
  <si>
    <t xml:space="preserve">Viibryd </t>
  </si>
  <si>
    <t>Zoloft</t>
  </si>
  <si>
    <t>citalopram</t>
  </si>
  <si>
    <t>escitalopram</t>
  </si>
  <si>
    <t>paroxetine</t>
  </si>
  <si>
    <t>fluoxetine</t>
  </si>
  <si>
    <t>vortioxetine</t>
  </si>
  <si>
    <t>vilazodone</t>
  </si>
  <si>
    <t>sertraline</t>
  </si>
  <si>
    <t>Cymbalta</t>
  </si>
  <si>
    <t>Effexor, Effexor XR</t>
  </si>
  <si>
    <t>Fetzima</t>
  </si>
  <si>
    <t xml:space="preserve">Pristiq, Khedezla	</t>
  </si>
  <si>
    <t>duloxetine</t>
  </si>
  <si>
    <t>venlafaxine</t>
  </si>
  <si>
    <t>levomilnacipran</t>
  </si>
  <si>
    <t>desvenlafaxine</t>
  </si>
  <si>
    <t>Asendin</t>
  </si>
  <si>
    <t>amoxapine</t>
  </si>
  <si>
    <t>Elavil</t>
  </si>
  <si>
    <t>amitriptyline</t>
  </si>
  <si>
    <t>Ludiomil</t>
  </si>
  <si>
    <t>maprotiline*</t>
  </si>
  <si>
    <t>Norpramin</t>
  </si>
  <si>
    <t>desipramine</t>
  </si>
  <si>
    <t>Pamelor</t>
  </si>
  <si>
    <t>nortriptyline</t>
  </si>
  <si>
    <t>Sinequan</t>
  </si>
  <si>
    <t>doxepin</t>
  </si>
  <si>
    <t>Surmontil</t>
  </si>
  <si>
    <t>trimipramine</t>
  </si>
  <si>
    <t>Tofranil</t>
  </si>
  <si>
    <t>imipramine</t>
  </si>
  <si>
    <t>Vivactil</t>
  </si>
  <si>
    <t>protriptyline</t>
  </si>
  <si>
    <t>Desyrel</t>
  </si>
  <si>
    <t>trazodone</t>
  </si>
  <si>
    <t>Serzone</t>
  </si>
  <si>
    <t>nefazodone</t>
  </si>
  <si>
    <t>Remeron</t>
  </si>
  <si>
    <t>mirtazapine</t>
  </si>
  <si>
    <t>Wellbutrin, Wellbutrin SR, Wellbutrin XL</t>
  </si>
  <si>
    <t>bupropion</t>
  </si>
  <si>
    <t>Emsam (Skin Patch)</t>
  </si>
  <si>
    <t>selegiline</t>
  </si>
  <si>
    <t>Marplan</t>
  </si>
  <si>
    <t>isocarboxzaid</t>
  </si>
  <si>
    <t>Nardil</t>
  </si>
  <si>
    <t>phenelzine</t>
  </si>
  <si>
    <t>Parnate    </t>
  </si>
  <si>
    <t>tranylcypromine</t>
  </si>
  <si>
    <t>Spravato (nasal spray)</t>
  </si>
  <si>
    <t>esketamine</t>
  </si>
  <si>
    <t>Zulresso (This medicine is given as an intravenous infusion.)</t>
  </si>
  <si>
    <t>brexanolone</t>
  </si>
  <si>
    <t>https://www.fda.gov/consumers/free-publications-women/depression-medicines</t>
  </si>
  <si>
    <t>https://www.accessdata.fda.gov/scripts/cder/daf/</t>
  </si>
  <si>
    <t>Drugs @ FDA</t>
  </si>
  <si>
    <t>APOTEX</t>
  </si>
  <si>
    <t>1992, 1999</t>
  </si>
  <si>
    <t xml:space="preserve">ELI LILLY AND CO </t>
  </si>
  <si>
    <t>TAKEDA PHARMS</t>
  </si>
  <si>
    <t>VIATRIS</t>
  </si>
  <si>
    <t>LILLY</t>
  </si>
  <si>
    <t>UPJOHN</t>
  </si>
  <si>
    <t>1997 (XR)</t>
  </si>
  <si>
    <t xml:space="preserve">2008 (Pristiq) </t>
  </si>
  <si>
    <t>PF PRISM CV</t>
  </si>
  <si>
    <t>Discontinued.</t>
  </si>
  <si>
    <t>VALIDUS PHARMS</t>
  </si>
  <si>
    <t>SPECGX LLC</t>
  </si>
  <si>
    <t>ORGANON</t>
  </si>
  <si>
    <t>GSK (SR), BAUSCH (XL)</t>
  </si>
  <si>
    <t>1996, 2003</t>
  </si>
  <si>
    <t>SOMERSET</t>
  </si>
  <si>
    <t>PARKE DAVIS</t>
  </si>
  <si>
    <t>CONCORDIA</t>
  </si>
  <si>
    <t xml:space="preserve">JANSSEN </t>
  </si>
  <si>
    <t>SAGE THERAP</t>
  </si>
  <si>
    <t xml:space="preserve">Orange Book @ FDA </t>
  </si>
  <si>
    <t>https://www.accessdata.fda.gov/scripts/cder/ob/index.cfm</t>
  </si>
  <si>
    <t>Donepezil</t>
  </si>
  <si>
    <t>Rivastigmine</t>
  </si>
  <si>
    <t>Galantamine</t>
  </si>
  <si>
    <t xml:space="preserve">Memantine </t>
  </si>
  <si>
    <t xml:space="preserve">Memantine and Donepezil </t>
  </si>
  <si>
    <t xml:space="preserve">Aducanumab </t>
  </si>
  <si>
    <t xml:space="preserve">Lecanemab </t>
  </si>
  <si>
    <t xml:space="preserve">Generic </t>
  </si>
  <si>
    <t xml:space="preserve">Brand </t>
  </si>
  <si>
    <t xml:space="preserve">Aricept </t>
  </si>
  <si>
    <t xml:space="preserve">EISAI INC </t>
  </si>
  <si>
    <t>Namzaric</t>
  </si>
  <si>
    <t>CORIUM</t>
  </si>
  <si>
    <t>Adlarity</t>
  </si>
  <si>
    <t>NOVARTIS</t>
  </si>
  <si>
    <t>Exelon</t>
  </si>
  <si>
    <t xml:space="preserve">Namenda </t>
  </si>
  <si>
    <t>Aduhelm</t>
  </si>
  <si>
    <t>BIOGEN INC</t>
  </si>
  <si>
    <t>EISAI INC</t>
  </si>
  <si>
    <t>Leqembi</t>
  </si>
  <si>
    <t>https://www.ncbi.nlm.nih.gov/pmc/articles/PMC7786299/</t>
  </si>
  <si>
    <t xml:space="preserve">Clonazepam </t>
  </si>
  <si>
    <t xml:space="preserve">Alprazolam </t>
  </si>
  <si>
    <t xml:space="preserve">Lorazepam </t>
  </si>
  <si>
    <t xml:space="preserve">Chlordiazepoxide </t>
  </si>
  <si>
    <t xml:space="preserve">Oxazepam </t>
  </si>
  <si>
    <t>*</t>
  </si>
  <si>
    <t xml:space="preserve">Market Share </t>
  </si>
  <si>
    <t>Total Market</t>
  </si>
  <si>
    <t>Patient Size</t>
  </si>
  <si>
    <t>Cost/Patient</t>
  </si>
  <si>
    <t>Market Share</t>
  </si>
  <si>
    <t>Total Market Size</t>
  </si>
  <si>
    <t xml:space="preserve">Patients </t>
  </si>
  <si>
    <t>Growth Rate</t>
  </si>
  <si>
    <t>Incidence</t>
  </si>
  <si>
    <t>US Population</t>
  </si>
  <si>
    <t>Total Market Size (Global)</t>
  </si>
  <si>
    <t>Prevalenance (4.4%)</t>
  </si>
  <si>
    <t>**Very Rough Estimates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</si>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</sst>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3" fontId="0" fillId="0" borderId="0" xfId="0" applyNumberFormat="1"/>
    <xf numFmtId="0" fontId="1" fillId="0" borderId="0" xfId="0" applyFont="1" applyFill="1" applyBorder="1" applyAlignment="1">
      <alignment horizontal="left"/>
    </xf>
    <xf numFmtId="2" fontId="0" fillId="0" borderId="0" xfId="0" applyNumberFormat="1"/>
    <xf numFmtId="166" fontId="0" fillId="0" borderId="0" xfId="0" applyNumberFormat="1"/>
    <xf numFmtId="9" fontId="0" fillId="0" borderId="0" xfId="2" applyFont="1"/>
    <xf numFmtId="167" fontId="0" fillId="0" borderId="0" xfId="0" applyNumberFormat="1"/>
    <xf numFmtId="4" fontId="0" fillId="0" borderId="0" xfId="0" applyNumberFormat="1"/>
    <xf numFmtId="0" fontId="0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44450</xdr:rowOff>
    </xdr:from>
    <xdr:to>
      <xdr:col>22</xdr:col>
      <xdr:colOff>6350</xdr:colOff>
      <xdr:row>41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B08A60A-3321-744E-2B4F-89325D5F7452}"/>
            </a:ext>
          </a:extLst>
        </xdr:cNvPr>
        <xdr:cNvCxnSpPr/>
      </xdr:nvCxnSpPr>
      <xdr:spPr>
        <a:xfrm flipH="1">
          <a:off x="19583400" y="44450"/>
          <a:ext cx="6350" cy="7518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ccessdata.fda.gov/scripts/cder/ob/index.cfm" TargetMode="External"/><Relationship Id="rId1" Type="http://schemas.openxmlformats.org/officeDocument/2006/relationships/hyperlink" Target="https://www.accessdata.fda.gov/scripts/cder/daf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da.gov/drugs/postmarket-drug-safety-information-patients-and-providers/atypical-antipsychotic-drugs-informa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fda.gov/consumers/free-publications-women/depression-medicin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7786299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8"/>
  <sheetViews>
    <sheetView workbookViewId="0">
      <selection activeCell="C13" sqref="C13"/>
    </sheetView>
  </sheetViews>
  <sheetFormatPr defaultRowHeight="14.5" x14ac:dyDescent="0.35"/>
  <sheetData>
    <row r="3" spans="2:2" x14ac:dyDescent="0.35">
      <c r="B3" s="30" t="s">
        <v>124</v>
      </c>
    </row>
    <row r="4" spans="2:2" x14ac:dyDescent="0.35">
      <c r="B4" s="1" t="s">
        <v>123</v>
      </c>
    </row>
    <row r="7" spans="2:2" x14ac:dyDescent="0.35">
      <c r="B7" s="30" t="s">
        <v>146</v>
      </c>
    </row>
    <row r="8" spans="2:2" x14ac:dyDescent="0.35">
      <c r="B8" s="1" t="s">
        <v>147</v>
      </c>
    </row>
  </sheetData>
  <hyperlinks>
    <hyperlink ref="B4" r:id="rId1" xr:uid="{917D970B-A086-4C8A-8BC2-331B80B1496E}"/>
    <hyperlink ref="B8" r:id="rId2" xr:uid="{01E50FE9-03CD-4403-A303-DF066A8C681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CB2C-D126-4264-A315-99EE47740434}">
  <dimension ref="A1:AC29"/>
  <sheetViews>
    <sheetView tabSelected="1" workbookViewId="0">
      <selection activeCell="N16" sqref="N16"/>
    </sheetView>
  </sheetViews>
  <sheetFormatPr defaultRowHeight="14.5" x14ac:dyDescent="0.35"/>
  <cols>
    <col min="1" max="1" width="5.08984375" bestFit="1" customWidth="1"/>
    <col min="2" max="2" width="20.1796875" customWidth="1"/>
    <col min="3" max="3" width="19.54296875" bestFit="1" customWidth="1"/>
    <col min="4" max="4" width="35.81640625" customWidth="1"/>
    <col min="5" max="5" width="39.81640625" customWidth="1"/>
    <col min="6" max="6" width="13.54296875" bestFit="1" customWidth="1"/>
    <col min="8" max="8" width="22.7265625" bestFit="1" customWidth="1"/>
  </cols>
  <sheetData>
    <row r="1" spans="1:27" x14ac:dyDescent="0.35">
      <c r="A1" s="1" t="s">
        <v>0</v>
      </c>
    </row>
    <row r="2" spans="1:27" x14ac:dyDescent="0.35">
      <c r="B2" s="2" t="s">
        <v>1</v>
      </c>
      <c r="C2" s="3" t="s">
        <v>12</v>
      </c>
      <c r="D2" s="3" t="s">
        <v>11</v>
      </c>
      <c r="E2" s="3" t="s">
        <v>2</v>
      </c>
      <c r="F2" s="4" t="s">
        <v>5</v>
      </c>
      <c r="H2" s="36" t="s">
        <v>180</v>
      </c>
      <c r="I2">
        <v>2010</v>
      </c>
      <c r="J2">
        <f>I2+1</f>
        <v>2011</v>
      </c>
      <c r="K2">
        <f t="shared" ref="K2:AA2" si="0">J2+1</f>
        <v>2012</v>
      </c>
      <c r="L2">
        <f t="shared" si="0"/>
        <v>2013</v>
      </c>
      <c r="M2">
        <f t="shared" si="0"/>
        <v>2014</v>
      </c>
      <c r="N2">
        <f t="shared" si="0"/>
        <v>2015</v>
      </c>
      <c r="O2">
        <f t="shared" si="0"/>
        <v>2016</v>
      </c>
      <c r="P2">
        <f t="shared" si="0"/>
        <v>2017</v>
      </c>
      <c r="Q2">
        <f t="shared" si="0"/>
        <v>2018</v>
      </c>
      <c r="R2">
        <f t="shared" si="0"/>
        <v>2019</v>
      </c>
      <c r="S2">
        <f t="shared" si="0"/>
        <v>2020</v>
      </c>
      <c r="T2">
        <f t="shared" si="0"/>
        <v>2021</v>
      </c>
      <c r="U2">
        <f t="shared" si="0"/>
        <v>2022</v>
      </c>
      <c r="V2">
        <f t="shared" si="0"/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</row>
    <row r="3" spans="1:27" x14ac:dyDescent="0.35">
      <c r="B3" s="24" t="s">
        <v>3</v>
      </c>
      <c r="C3" s="13"/>
      <c r="D3" s="13"/>
      <c r="E3" s="13"/>
      <c r="F3" s="17"/>
    </row>
    <row r="4" spans="1:27" x14ac:dyDescent="0.35">
      <c r="B4" s="25"/>
      <c r="C4" s="7" t="s">
        <v>4</v>
      </c>
      <c r="D4" s="7" t="s">
        <v>6</v>
      </c>
      <c r="E4" s="7" t="s">
        <v>7</v>
      </c>
      <c r="F4" s="8">
        <v>2004</v>
      </c>
    </row>
    <row r="5" spans="1:27" x14ac:dyDescent="0.35">
      <c r="B5" s="26"/>
      <c r="C5" s="9" t="s">
        <v>8</v>
      </c>
      <c r="D5" s="9" t="s">
        <v>9</v>
      </c>
      <c r="E5" s="9" t="s">
        <v>10</v>
      </c>
      <c r="F5" s="10">
        <v>2015</v>
      </c>
    </row>
    <row r="6" spans="1:27" x14ac:dyDescent="0.35">
      <c r="B6" s="26"/>
      <c r="C6" s="9" t="s">
        <v>13</v>
      </c>
      <c r="D6" s="9" t="s">
        <v>14</v>
      </c>
      <c r="E6" s="9" t="s">
        <v>15</v>
      </c>
      <c r="F6" s="10">
        <v>2015</v>
      </c>
    </row>
    <row r="7" spans="1:27" x14ac:dyDescent="0.35">
      <c r="B7" s="26"/>
      <c r="C7" s="9" t="s">
        <v>16</v>
      </c>
      <c r="D7" s="9" t="s">
        <v>17</v>
      </c>
      <c r="E7" s="9" t="s">
        <v>18</v>
      </c>
      <c r="F7" s="10">
        <v>2013</v>
      </c>
    </row>
    <row r="8" spans="1:27" x14ac:dyDescent="0.35">
      <c r="B8" s="26"/>
      <c r="C8" s="9" t="s">
        <v>19</v>
      </c>
      <c r="D8" s="9" t="s">
        <v>20</v>
      </c>
      <c r="E8" s="9" t="s">
        <v>21</v>
      </c>
      <c r="F8" s="10">
        <v>2000</v>
      </c>
    </row>
    <row r="9" spans="1:27" x14ac:dyDescent="0.35">
      <c r="B9" s="26"/>
      <c r="C9" s="9" t="s">
        <v>22</v>
      </c>
      <c r="D9" s="9" t="s">
        <v>23</v>
      </c>
      <c r="E9" s="9" t="s">
        <v>21</v>
      </c>
      <c r="F9" s="10">
        <v>2012</v>
      </c>
    </row>
    <row r="10" spans="1:27" x14ac:dyDescent="0.35">
      <c r="B10" s="26"/>
      <c r="C10" s="9" t="s">
        <v>24</v>
      </c>
      <c r="D10" s="9" t="s">
        <v>25</v>
      </c>
      <c r="E10" s="9" t="s">
        <v>26</v>
      </c>
      <c r="F10" s="10">
        <v>2004</v>
      </c>
    </row>
    <row r="11" spans="1:27" x14ac:dyDescent="0.35">
      <c r="B11" s="26"/>
      <c r="C11" s="9" t="s">
        <v>27</v>
      </c>
      <c r="D11" s="9" t="s">
        <v>28</v>
      </c>
      <c r="E11" s="9" t="s">
        <v>29</v>
      </c>
      <c r="F11" s="10">
        <v>2003</v>
      </c>
    </row>
    <row r="12" spans="1:27" x14ac:dyDescent="0.35">
      <c r="B12" s="26"/>
      <c r="C12" s="9" t="s">
        <v>30</v>
      </c>
      <c r="D12" s="9" t="s">
        <v>31</v>
      </c>
      <c r="E12" s="9" t="s">
        <v>32</v>
      </c>
      <c r="F12" s="10">
        <v>2004</v>
      </c>
    </row>
    <row r="13" spans="1:27" x14ac:dyDescent="0.35">
      <c r="B13" s="26"/>
      <c r="C13" s="9" t="s">
        <v>40</v>
      </c>
      <c r="D13" s="9" t="s">
        <v>41</v>
      </c>
      <c r="E13" s="9" t="s">
        <v>49</v>
      </c>
      <c r="F13" s="10" t="s">
        <v>50</v>
      </c>
    </row>
    <row r="14" spans="1:27" x14ac:dyDescent="0.35">
      <c r="B14" s="26"/>
      <c r="C14" s="9" t="s">
        <v>42</v>
      </c>
      <c r="D14" s="9" t="s">
        <v>43</v>
      </c>
      <c r="E14" s="9" t="s">
        <v>47</v>
      </c>
      <c r="F14" s="10" t="s">
        <v>48</v>
      </c>
    </row>
    <row r="15" spans="1:27" x14ac:dyDescent="0.35">
      <c r="B15" s="27"/>
      <c r="C15" s="11" t="s">
        <v>44</v>
      </c>
      <c r="D15" s="11" t="s">
        <v>45</v>
      </c>
      <c r="E15" s="11" t="s">
        <v>29</v>
      </c>
      <c r="F15" s="12" t="s">
        <v>51</v>
      </c>
    </row>
    <row r="16" spans="1:27" x14ac:dyDescent="0.35">
      <c r="B16" s="28" t="s">
        <v>33</v>
      </c>
      <c r="C16" s="15"/>
      <c r="D16" s="15"/>
      <c r="E16" s="15"/>
      <c r="F16" s="16"/>
    </row>
    <row r="17" spans="1:29" x14ac:dyDescent="0.35">
      <c r="B17" s="18"/>
      <c r="C17" s="7" t="s">
        <v>34</v>
      </c>
      <c r="D17" s="13" t="s">
        <v>35</v>
      </c>
      <c r="E17" s="13"/>
      <c r="F17" s="8">
        <v>2004</v>
      </c>
    </row>
    <row r="18" spans="1:29" x14ac:dyDescent="0.35">
      <c r="B18" s="19"/>
      <c r="C18" s="9" t="s">
        <v>36</v>
      </c>
      <c r="D18" s="9" t="s">
        <v>52</v>
      </c>
      <c r="E18" s="9" t="s">
        <v>53</v>
      </c>
      <c r="F18" s="10">
        <v>2003</v>
      </c>
    </row>
    <row r="19" spans="1:29" x14ac:dyDescent="0.35">
      <c r="B19" s="20"/>
      <c r="C19" s="11" t="s">
        <v>37</v>
      </c>
      <c r="D19" s="11" t="s">
        <v>38</v>
      </c>
      <c r="E19" s="11" t="s">
        <v>39</v>
      </c>
      <c r="F19" s="12">
        <v>1995</v>
      </c>
    </row>
    <row r="20" spans="1:29" s="35" customFormat="1" x14ac:dyDescent="0.35">
      <c r="A20"/>
      <c r="B20"/>
      <c r="C20"/>
      <c r="D20"/>
      <c r="E20"/>
      <c r="F20"/>
      <c r="G20"/>
      <c r="H20" s="34" t="s">
        <v>186</v>
      </c>
      <c r="T20" s="35">
        <v>4900</v>
      </c>
      <c r="U20" s="35">
        <v>5000</v>
      </c>
      <c r="V20" s="35">
        <v>4800</v>
      </c>
      <c r="W20" s="35">
        <f>V20*1.03</f>
        <v>4944</v>
      </c>
      <c r="X20" s="35">
        <f t="shared" ref="X20:AA20" si="1">W20*1.03</f>
        <v>5092.32</v>
      </c>
      <c r="Y20" s="35">
        <f t="shared" si="1"/>
        <v>5245.0896000000002</v>
      </c>
      <c r="Z20" s="35">
        <f t="shared" si="1"/>
        <v>5402.4422880000002</v>
      </c>
      <c r="AA20" s="35">
        <f t="shared" si="1"/>
        <v>5564.5155566399999</v>
      </c>
    </row>
    <row r="21" spans="1:29" s="35" customFormat="1" x14ac:dyDescent="0.35">
      <c r="A21"/>
      <c r="B21" s="1" t="s">
        <v>46</v>
      </c>
      <c r="C21"/>
      <c r="D21"/>
      <c r="E21"/>
      <c r="F21"/>
      <c r="G21"/>
      <c r="H21" s="42" t="s">
        <v>185</v>
      </c>
      <c r="Q21" s="35">
        <v>332.14003700000001</v>
      </c>
      <c r="R21" s="35">
        <v>334.31967100000003</v>
      </c>
      <c r="S21" s="35">
        <v>335.942003</v>
      </c>
      <c r="T21" s="35">
        <v>336.99762399999997</v>
      </c>
      <c r="U21" s="35">
        <v>338.28985699999998</v>
      </c>
      <c r="V21" s="35">
        <v>339.99656299999998</v>
      </c>
      <c r="AC21" s="35" t="s">
        <v>188</v>
      </c>
    </row>
    <row r="22" spans="1:29" x14ac:dyDescent="0.35">
      <c r="H22" t="s">
        <v>187</v>
      </c>
      <c r="Q22" s="40">
        <f>Q21*0.044</f>
        <v>14.614161628</v>
      </c>
      <c r="R22" s="40">
        <f t="shared" ref="R22:V22" si="2">R21*0.044</f>
        <v>14.710065524000001</v>
      </c>
      <c r="S22" s="40">
        <f t="shared" si="2"/>
        <v>14.781448132</v>
      </c>
      <c r="T22" s="40">
        <f t="shared" si="2"/>
        <v>14.827895455999998</v>
      </c>
      <c r="U22" s="40">
        <f t="shared" si="2"/>
        <v>14.884753707999998</v>
      </c>
      <c r="V22" s="40">
        <f t="shared" si="2"/>
        <v>14.959848771999999</v>
      </c>
      <c r="W22" s="38">
        <f t="shared" ref="T22:AA22" si="3">V22+V23</f>
        <v>15.034943836</v>
      </c>
      <c r="X22" s="38">
        <f t="shared" si="3"/>
        <v>15.104943836</v>
      </c>
      <c r="Y22" s="38">
        <f t="shared" si="3"/>
        <v>15.174943836000001</v>
      </c>
      <c r="Z22" s="38">
        <f t="shared" si="3"/>
        <v>15.244943836000001</v>
      </c>
      <c r="AA22" s="38">
        <f t="shared" si="3"/>
        <v>15.314943836000001</v>
      </c>
    </row>
    <row r="23" spans="1:29" x14ac:dyDescent="0.35">
      <c r="H23" t="s">
        <v>184</v>
      </c>
      <c r="Q23" s="37"/>
      <c r="R23" s="37">
        <f>R22-Q22</f>
        <v>9.5903896000001154E-2</v>
      </c>
      <c r="S23" s="37">
        <f t="shared" ref="S23:V23" si="4">S22-R22</f>
        <v>7.1382607999998626E-2</v>
      </c>
      <c r="T23" s="37">
        <f t="shared" si="4"/>
        <v>4.6447323999998957E-2</v>
      </c>
      <c r="U23" s="37">
        <f t="shared" si="4"/>
        <v>5.6858251999999609E-2</v>
      </c>
      <c r="V23" s="37">
        <f t="shared" si="4"/>
        <v>7.5095064000000988E-2</v>
      </c>
      <c r="W23" s="37">
        <v>7.0000000000000007E-2</v>
      </c>
      <c r="X23" s="37">
        <f t="shared" ref="X23:AA23" si="5">W23</f>
        <v>7.0000000000000007E-2</v>
      </c>
      <c r="Y23" s="37">
        <f t="shared" si="5"/>
        <v>7.0000000000000007E-2</v>
      </c>
      <c r="Z23" s="37">
        <f t="shared" si="5"/>
        <v>7.0000000000000007E-2</v>
      </c>
      <c r="AA23" s="37">
        <f t="shared" si="5"/>
        <v>7.0000000000000007E-2</v>
      </c>
    </row>
    <row r="24" spans="1:29" x14ac:dyDescent="0.35">
      <c r="H24" t="s">
        <v>183</v>
      </c>
      <c r="R24" s="39">
        <f>(R22-Q22)/Q22</f>
        <v>6.5623946444012295E-3</v>
      </c>
      <c r="S24" s="39">
        <f t="shared" ref="S24:AA24" si="6">(S22-R22)/R22</f>
        <v>4.8526369840797331E-3</v>
      </c>
      <c r="T24" s="39">
        <f t="shared" si="6"/>
        <v>3.1422715545337044E-3</v>
      </c>
      <c r="U24" s="39">
        <f t="shared" si="6"/>
        <v>3.834546323092151E-3</v>
      </c>
      <c r="V24" s="39">
        <f t="shared" si="6"/>
        <v>5.0450995342731265E-3</v>
      </c>
      <c r="W24" s="39">
        <f t="shared" si="6"/>
        <v>5.0197742734241187E-3</v>
      </c>
      <c r="X24" s="39">
        <f t="shared" si="6"/>
        <v>4.6558205180913777E-3</v>
      </c>
      <c r="Y24" s="39">
        <f t="shared" si="6"/>
        <v>4.6342443083546916E-3</v>
      </c>
      <c r="Z24" s="39">
        <f t="shared" si="6"/>
        <v>4.6128671549964528E-3</v>
      </c>
      <c r="AA24" s="39">
        <f t="shared" si="6"/>
        <v>4.5916863160033149E-3</v>
      </c>
    </row>
    <row r="26" spans="1:29" x14ac:dyDescent="0.35">
      <c r="H26" t="s">
        <v>179</v>
      </c>
      <c r="T26" s="41">
        <f>T20/T22</f>
        <v>330.45822413168224</v>
      </c>
      <c r="U26" s="41">
        <f>U20/U22</f>
        <v>335.91419099616593</v>
      </c>
      <c r="V26" s="41">
        <f>V20/V22</f>
        <v>320.85885847884026</v>
      </c>
      <c r="W26" s="41">
        <f>W20/W22</f>
        <v>328.83395202062394</v>
      </c>
      <c r="X26" s="41">
        <f>X20/X22</f>
        <v>337.12935680458094</v>
      </c>
      <c r="Y26" s="41">
        <f>Y20/Y22</f>
        <v>345.64145058361981</v>
      </c>
      <c r="Z26" s="41">
        <f>Z20/Z22</f>
        <v>354.37600466867343</v>
      </c>
      <c r="AA26" s="41">
        <f>AA20/AA22</f>
        <v>363.33894634074971</v>
      </c>
    </row>
    <row r="29" spans="1:29" x14ac:dyDescent="0.35">
      <c r="AB29">
        <f>AA26/12</f>
        <v>30.278245528395811</v>
      </c>
      <c r="AC29" t="s">
        <v>189</v>
      </c>
    </row>
  </sheetData>
  <hyperlinks>
    <hyperlink ref="A1" location="Main!A1" display="Main" xr:uid="{650156E4-AB72-42ED-A352-FC531541EAAE}"/>
    <hyperlink ref="B21" r:id="rId1" xr:uid="{89A98567-1B03-43C9-89B7-9F40AE2D6C46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844B-057C-410E-9C53-97DB8F5D989C}">
  <dimension ref="A1:U43"/>
  <sheetViews>
    <sheetView workbookViewId="0">
      <selection activeCell="H41" sqref="H41:H43"/>
    </sheetView>
  </sheetViews>
  <sheetFormatPr defaultRowHeight="14.5" x14ac:dyDescent="0.35"/>
  <cols>
    <col min="1" max="1" width="5.08984375" bestFit="1" customWidth="1"/>
    <col min="2" max="2" width="49.08984375" bestFit="1" customWidth="1"/>
    <col min="3" max="3" width="51.1796875" bestFit="1" customWidth="1"/>
    <col min="4" max="4" width="14.54296875" bestFit="1" customWidth="1"/>
    <col min="5" max="5" width="19.1796875" bestFit="1" customWidth="1"/>
    <col min="6" max="6" width="13.54296875" bestFit="1" customWidth="1"/>
    <col min="8" max="8" width="15.453125" bestFit="1" customWidth="1"/>
  </cols>
  <sheetData>
    <row r="1" spans="1:21" x14ac:dyDescent="0.35">
      <c r="A1" s="1" t="s">
        <v>0</v>
      </c>
    </row>
    <row r="2" spans="1:21" x14ac:dyDescent="0.35">
      <c r="B2" s="23" t="s">
        <v>1</v>
      </c>
      <c r="C2" s="3" t="s">
        <v>11</v>
      </c>
      <c r="D2" s="3" t="s">
        <v>12</v>
      </c>
      <c r="E2" s="3" t="s">
        <v>2</v>
      </c>
      <c r="F2" s="4" t="s">
        <v>5</v>
      </c>
      <c r="H2" s="36" t="s">
        <v>180</v>
      </c>
      <c r="I2">
        <v>2010</v>
      </c>
      <c r="J2">
        <f>I2+1</f>
        <v>2011</v>
      </c>
      <c r="K2">
        <f t="shared" ref="K2:U2" si="0">J2+1</f>
        <v>2012</v>
      </c>
      <c r="L2">
        <f t="shared" si="0"/>
        <v>2013</v>
      </c>
      <c r="M2">
        <f t="shared" si="0"/>
        <v>2014</v>
      </c>
      <c r="N2">
        <f t="shared" si="0"/>
        <v>2015</v>
      </c>
      <c r="O2">
        <f t="shared" si="0"/>
        <v>2016</v>
      </c>
      <c r="P2">
        <f t="shared" si="0"/>
        <v>2017</v>
      </c>
      <c r="Q2">
        <f t="shared" si="0"/>
        <v>2018</v>
      </c>
      <c r="R2">
        <f t="shared" si="0"/>
        <v>2019</v>
      </c>
      <c r="S2">
        <f t="shared" si="0"/>
        <v>2020</v>
      </c>
      <c r="T2">
        <f t="shared" si="0"/>
        <v>2021</v>
      </c>
      <c r="U2">
        <f t="shared" si="0"/>
        <v>2022</v>
      </c>
    </row>
    <row r="3" spans="1:21" x14ac:dyDescent="0.35">
      <c r="B3" s="23" t="s">
        <v>54</v>
      </c>
      <c r="C3" s="5"/>
      <c r="D3" s="5"/>
      <c r="E3" s="5"/>
      <c r="F3" s="6"/>
    </row>
    <row r="4" spans="1:21" x14ac:dyDescent="0.35">
      <c r="B4" s="24"/>
      <c r="C4" s="7" t="s">
        <v>62</v>
      </c>
      <c r="D4" s="7" t="s">
        <v>69</v>
      </c>
      <c r="E4" s="7" t="s">
        <v>39</v>
      </c>
      <c r="F4" s="8">
        <v>1998</v>
      </c>
    </row>
    <row r="5" spans="1:21" x14ac:dyDescent="0.35">
      <c r="B5" s="29"/>
      <c r="C5" s="9" t="s">
        <v>63</v>
      </c>
      <c r="D5" s="9" t="s">
        <v>70</v>
      </c>
      <c r="E5" s="9" t="s">
        <v>39</v>
      </c>
      <c r="F5" s="10">
        <v>2002</v>
      </c>
    </row>
    <row r="6" spans="1:21" x14ac:dyDescent="0.35">
      <c r="B6" s="29"/>
      <c r="C6" s="9" t="s">
        <v>64</v>
      </c>
      <c r="D6" s="9" t="s">
        <v>71</v>
      </c>
      <c r="E6" s="9" t="s">
        <v>125</v>
      </c>
      <c r="F6" s="10" t="s">
        <v>126</v>
      </c>
    </row>
    <row r="7" spans="1:21" x14ac:dyDescent="0.35">
      <c r="B7" s="29"/>
      <c r="C7" s="9" t="s">
        <v>65</v>
      </c>
      <c r="D7" s="9" t="s">
        <v>72</v>
      </c>
      <c r="E7" s="9" t="s">
        <v>127</v>
      </c>
      <c r="F7" s="10">
        <v>1987</v>
      </c>
    </row>
    <row r="8" spans="1:21" x14ac:dyDescent="0.35">
      <c r="B8" s="29"/>
      <c r="C8" s="9" t="s">
        <v>66</v>
      </c>
      <c r="D8" s="9" t="s">
        <v>73</v>
      </c>
      <c r="E8" s="9" t="s">
        <v>128</v>
      </c>
      <c r="F8" s="10">
        <v>2013</v>
      </c>
    </row>
    <row r="9" spans="1:21" x14ac:dyDescent="0.35">
      <c r="B9" s="29"/>
      <c r="C9" s="9" t="s">
        <v>67</v>
      </c>
      <c r="D9" s="9" t="s">
        <v>74</v>
      </c>
      <c r="E9" s="9" t="s">
        <v>39</v>
      </c>
      <c r="F9" s="10">
        <v>2011</v>
      </c>
    </row>
    <row r="10" spans="1:21" x14ac:dyDescent="0.35">
      <c r="B10" s="29"/>
      <c r="C10" s="9" t="s">
        <v>68</v>
      </c>
      <c r="D10" s="9" t="s">
        <v>75</v>
      </c>
      <c r="E10" s="9" t="s">
        <v>129</v>
      </c>
      <c r="F10" s="10">
        <v>1991</v>
      </c>
    </row>
    <row r="11" spans="1:21" x14ac:dyDescent="0.35">
      <c r="B11" s="23" t="s">
        <v>55</v>
      </c>
      <c r="C11" s="5"/>
      <c r="D11" s="5"/>
      <c r="E11" s="5"/>
      <c r="F11" s="6"/>
    </row>
    <row r="12" spans="1:21" x14ac:dyDescent="0.35">
      <c r="B12" s="29"/>
      <c r="C12" s="9" t="s">
        <v>76</v>
      </c>
      <c r="D12" s="9" t="s">
        <v>80</v>
      </c>
      <c r="E12" s="9" t="s">
        <v>130</v>
      </c>
      <c r="F12" s="10">
        <v>2004</v>
      </c>
    </row>
    <row r="13" spans="1:21" x14ac:dyDescent="0.35">
      <c r="B13" s="29"/>
      <c r="C13" s="9" t="s">
        <v>77</v>
      </c>
      <c r="D13" s="9" t="s">
        <v>81</v>
      </c>
      <c r="E13" s="9" t="s">
        <v>131</v>
      </c>
      <c r="F13" s="10" t="s">
        <v>132</v>
      </c>
    </row>
    <row r="14" spans="1:21" x14ac:dyDescent="0.35">
      <c r="B14" s="29"/>
      <c r="C14" s="9" t="s">
        <v>78</v>
      </c>
      <c r="D14" s="9" t="s">
        <v>82</v>
      </c>
      <c r="E14" s="9" t="s">
        <v>39</v>
      </c>
      <c r="F14" s="10">
        <v>2013</v>
      </c>
    </row>
    <row r="15" spans="1:21" x14ac:dyDescent="0.35">
      <c r="B15" s="29"/>
      <c r="C15" s="9" t="s">
        <v>79</v>
      </c>
      <c r="D15" s="9" t="s">
        <v>83</v>
      </c>
      <c r="E15" s="9" t="s">
        <v>134</v>
      </c>
      <c r="F15" s="10" t="s">
        <v>133</v>
      </c>
    </row>
    <row r="16" spans="1:21" x14ac:dyDescent="0.35">
      <c r="B16" s="23" t="s">
        <v>56</v>
      </c>
      <c r="C16" s="5"/>
      <c r="D16" s="5"/>
      <c r="E16" s="5"/>
      <c r="F16" s="6"/>
    </row>
    <row r="17" spans="2:6" x14ac:dyDescent="0.35">
      <c r="B17" s="29"/>
      <c r="C17" s="9" t="s">
        <v>84</v>
      </c>
      <c r="D17" s="9" t="s">
        <v>85</v>
      </c>
      <c r="E17" s="9" t="s">
        <v>135</v>
      </c>
      <c r="F17" s="22"/>
    </row>
    <row r="18" spans="2:6" x14ac:dyDescent="0.35">
      <c r="B18" s="29"/>
      <c r="C18" s="9" t="s">
        <v>86</v>
      </c>
      <c r="D18" s="9" t="s">
        <v>87</v>
      </c>
      <c r="E18" s="9" t="s">
        <v>135</v>
      </c>
      <c r="F18" s="22"/>
    </row>
    <row r="19" spans="2:6" x14ac:dyDescent="0.35">
      <c r="B19" s="29"/>
      <c r="C19" s="9" t="s">
        <v>88</v>
      </c>
      <c r="D19" s="9" t="s">
        <v>89</v>
      </c>
      <c r="E19" s="9" t="s">
        <v>135</v>
      </c>
      <c r="F19" s="22"/>
    </row>
    <row r="20" spans="2:6" x14ac:dyDescent="0.35">
      <c r="B20" s="29"/>
      <c r="C20" s="9" t="s">
        <v>90</v>
      </c>
      <c r="D20" s="9" t="s">
        <v>91</v>
      </c>
      <c r="E20" s="9" t="s">
        <v>136</v>
      </c>
      <c r="F20" s="10">
        <v>1964</v>
      </c>
    </row>
    <row r="21" spans="2:6" x14ac:dyDescent="0.35">
      <c r="B21" s="29"/>
      <c r="C21" s="9" t="s">
        <v>92</v>
      </c>
      <c r="D21" s="9" t="s">
        <v>93</v>
      </c>
      <c r="E21" s="9" t="s">
        <v>137</v>
      </c>
      <c r="F21" s="10">
        <v>1977</v>
      </c>
    </row>
    <row r="22" spans="2:6" x14ac:dyDescent="0.35">
      <c r="B22" s="29"/>
      <c r="C22" s="9" t="s">
        <v>94</v>
      </c>
      <c r="D22" s="9" t="s">
        <v>95</v>
      </c>
      <c r="E22" s="9" t="s">
        <v>135</v>
      </c>
      <c r="F22" s="10"/>
    </row>
    <row r="23" spans="2:6" x14ac:dyDescent="0.35">
      <c r="B23" s="29"/>
      <c r="C23" s="9" t="s">
        <v>96</v>
      </c>
      <c r="D23" s="9" t="s">
        <v>97</v>
      </c>
      <c r="E23" s="9" t="s">
        <v>135</v>
      </c>
      <c r="F23" s="10"/>
    </row>
    <row r="24" spans="2:6" x14ac:dyDescent="0.35">
      <c r="B24" s="29"/>
      <c r="C24" s="9" t="s">
        <v>98</v>
      </c>
      <c r="D24" s="9" t="s">
        <v>99</v>
      </c>
      <c r="E24" s="9" t="s">
        <v>137</v>
      </c>
      <c r="F24" s="10">
        <v>1984</v>
      </c>
    </row>
    <row r="25" spans="2:6" x14ac:dyDescent="0.35">
      <c r="B25" s="29"/>
      <c r="C25" s="9" t="s">
        <v>100</v>
      </c>
      <c r="D25" s="9" t="s">
        <v>101</v>
      </c>
      <c r="E25" s="9" t="s">
        <v>135</v>
      </c>
      <c r="F25" s="10"/>
    </row>
    <row r="26" spans="2:6" x14ac:dyDescent="0.35">
      <c r="B26" s="23" t="s">
        <v>57</v>
      </c>
      <c r="C26" s="5"/>
      <c r="D26" s="5"/>
      <c r="E26" s="5"/>
      <c r="F26" s="6"/>
    </row>
    <row r="27" spans="2:6" x14ac:dyDescent="0.35">
      <c r="B27" s="29"/>
      <c r="C27" s="9" t="s">
        <v>102</v>
      </c>
      <c r="D27" s="9" t="s">
        <v>103</v>
      </c>
      <c r="E27" s="9" t="s">
        <v>135</v>
      </c>
      <c r="F27" s="22"/>
    </row>
    <row r="28" spans="2:6" x14ac:dyDescent="0.35">
      <c r="B28" s="29"/>
      <c r="C28" s="9" t="s">
        <v>104</v>
      </c>
      <c r="D28" s="9" t="s">
        <v>105</v>
      </c>
      <c r="E28" s="9" t="s">
        <v>135</v>
      </c>
      <c r="F28" s="22"/>
    </row>
    <row r="29" spans="2:6" x14ac:dyDescent="0.35">
      <c r="B29" s="29"/>
      <c r="C29" s="9" t="s">
        <v>106</v>
      </c>
      <c r="D29" s="9" t="s">
        <v>107</v>
      </c>
      <c r="E29" s="9" t="s">
        <v>138</v>
      </c>
      <c r="F29" s="10">
        <v>1996</v>
      </c>
    </row>
    <row r="30" spans="2:6" x14ac:dyDescent="0.35">
      <c r="B30" s="29"/>
      <c r="C30" s="9" t="s">
        <v>108</v>
      </c>
      <c r="D30" s="9" t="s">
        <v>109</v>
      </c>
      <c r="E30" s="9" t="s">
        <v>139</v>
      </c>
      <c r="F30" s="10" t="s">
        <v>140</v>
      </c>
    </row>
    <row r="31" spans="2:6" x14ac:dyDescent="0.35">
      <c r="B31" s="23" t="s">
        <v>58</v>
      </c>
      <c r="C31" s="5"/>
      <c r="D31" s="5"/>
      <c r="E31" s="5"/>
      <c r="F31" s="6"/>
    </row>
    <row r="32" spans="2:6" x14ac:dyDescent="0.35">
      <c r="B32" s="29"/>
      <c r="C32" s="9" t="s">
        <v>110</v>
      </c>
      <c r="D32" s="9" t="s">
        <v>111</v>
      </c>
      <c r="E32" s="9" t="s">
        <v>141</v>
      </c>
      <c r="F32" s="10">
        <v>2006</v>
      </c>
    </row>
    <row r="33" spans="2:8" x14ac:dyDescent="0.35">
      <c r="B33" s="29"/>
      <c r="C33" s="9" t="s">
        <v>112</v>
      </c>
      <c r="D33" s="9" t="s">
        <v>113</v>
      </c>
      <c r="E33" s="9" t="s">
        <v>136</v>
      </c>
      <c r="F33" s="10">
        <v>1959</v>
      </c>
    </row>
    <row r="34" spans="2:8" x14ac:dyDescent="0.35">
      <c r="B34" s="29"/>
      <c r="C34" s="9" t="s">
        <v>114</v>
      </c>
      <c r="D34" s="9" t="s">
        <v>115</v>
      </c>
      <c r="E34" s="9" t="s">
        <v>142</v>
      </c>
      <c r="F34" s="10">
        <v>1961</v>
      </c>
    </row>
    <row r="35" spans="2:8" x14ac:dyDescent="0.35">
      <c r="B35" s="29"/>
      <c r="C35" s="9" t="s">
        <v>116</v>
      </c>
      <c r="D35" s="9" t="s">
        <v>117</v>
      </c>
      <c r="E35" s="9" t="s">
        <v>143</v>
      </c>
      <c r="F35" s="10">
        <v>1961</v>
      </c>
    </row>
    <row r="36" spans="2:8" x14ac:dyDescent="0.35">
      <c r="B36" s="23" t="s">
        <v>59</v>
      </c>
      <c r="C36" s="5"/>
      <c r="D36" s="5"/>
      <c r="E36" s="5"/>
      <c r="F36" s="6"/>
    </row>
    <row r="37" spans="2:8" x14ac:dyDescent="0.35">
      <c r="B37" s="29"/>
      <c r="C37" s="9" t="s">
        <v>118</v>
      </c>
      <c r="D37" s="9" t="s">
        <v>119</v>
      </c>
      <c r="E37" s="9" t="s">
        <v>144</v>
      </c>
      <c r="F37" s="10">
        <v>2019</v>
      </c>
    </row>
    <row r="38" spans="2:8" x14ac:dyDescent="0.35">
      <c r="B38" s="24" t="s">
        <v>60</v>
      </c>
      <c r="C38" s="13"/>
      <c r="D38" s="13"/>
      <c r="E38" s="13"/>
      <c r="F38" s="17"/>
    </row>
    <row r="39" spans="2:8" x14ac:dyDescent="0.35">
      <c r="B39" s="28" t="s">
        <v>61</v>
      </c>
      <c r="C39" s="15"/>
      <c r="D39" s="15"/>
      <c r="E39" s="15"/>
      <c r="F39" s="16"/>
    </row>
    <row r="40" spans="2:8" x14ac:dyDescent="0.35">
      <c r="B40" s="21"/>
      <c r="C40" s="11" t="s">
        <v>120</v>
      </c>
      <c r="D40" s="11" t="s">
        <v>121</v>
      </c>
      <c r="E40" s="11" t="s">
        <v>145</v>
      </c>
      <c r="F40" s="12">
        <v>2019</v>
      </c>
      <c r="G40" s="32" t="s">
        <v>175</v>
      </c>
    </row>
    <row r="41" spans="2:8" x14ac:dyDescent="0.35">
      <c r="H41" s="34" t="s">
        <v>181</v>
      </c>
    </row>
    <row r="42" spans="2:8" x14ac:dyDescent="0.35">
      <c r="B42" s="1" t="s">
        <v>122</v>
      </c>
      <c r="H42" t="s">
        <v>182</v>
      </c>
    </row>
    <row r="43" spans="2:8" x14ac:dyDescent="0.35">
      <c r="H43" t="s">
        <v>179</v>
      </c>
    </row>
  </sheetData>
  <hyperlinks>
    <hyperlink ref="A1" location="Main!A1" display="Main" xr:uid="{9D5B044B-E1CB-4DB4-BEAE-70C315B5F89A}"/>
    <hyperlink ref="B42" r:id="rId1" xr:uid="{5480F090-6E5A-40F5-B71C-BBC4FE09C19A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7BE5-3777-40E8-A68E-6272D638AD7B}">
  <dimension ref="A1:C10"/>
  <sheetViews>
    <sheetView workbookViewId="0">
      <selection activeCell="H17" sqref="H17"/>
    </sheetView>
  </sheetViews>
  <sheetFormatPr defaultRowHeight="14.5" x14ac:dyDescent="0.35"/>
  <cols>
    <col min="1" max="1" width="5.08984375" bestFit="1" customWidth="1"/>
  </cols>
  <sheetData>
    <row r="1" spans="1:3" x14ac:dyDescent="0.35">
      <c r="A1" s="1" t="s">
        <v>0</v>
      </c>
    </row>
    <row r="3" spans="1:3" x14ac:dyDescent="0.35">
      <c r="C3" t="s">
        <v>170</v>
      </c>
    </row>
    <row r="4" spans="1:3" x14ac:dyDescent="0.35">
      <c r="C4" t="s">
        <v>171</v>
      </c>
    </row>
    <row r="5" spans="1:3" x14ac:dyDescent="0.35">
      <c r="C5" t="s">
        <v>172</v>
      </c>
    </row>
    <row r="6" spans="1:3" x14ac:dyDescent="0.35">
      <c r="C6" t="s">
        <v>173</v>
      </c>
    </row>
    <row r="7" spans="1:3" x14ac:dyDescent="0.35">
      <c r="C7" t="s">
        <v>174</v>
      </c>
    </row>
    <row r="10" spans="1:3" x14ac:dyDescent="0.35">
      <c r="B10" s="1" t="s">
        <v>169</v>
      </c>
    </row>
  </sheetData>
  <hyperlinks>
    <hyperlink ref="A1" location="Main!A1" display="Main" xr:uid="{4E7C847A-D21D-4136-86E4-5B124AC227BB}"/>
    <hyperlink ref="B10" r:id="rId1" xr:uid="{637527A6-D622-4634-A717-0BE5C5560DA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11E2-4799-42D9-917D-AE85E7D7D6E9}">
  <dimension ref="A1:U14"/>
  <sheetViews>
    <sheetView workbookViewId="0">
      <selection activeCell="N23" sqref="N23"/>
    </sheetView>
  </sheetViews>
  <sheetFormatPr defaultRowHeight="14.5" x14ac:dyDescent="0.35"/>
  <cols>
    <col min="1" max="1" width="5.08984375" bestFit="1" customWidth="1"/>
    <col min="3" max="3" width="23.54296875" bestFit="1" customWidth="1"/>
    <col min="4" max="4" width="16.26953125" customWidth="1"/>
    <col min="5" max="5" width="14.08984375" customWidth="1"/>
    <col min="6" max="6" width="13.453125" bestFit="1" customWidth="1"/>
    <col min="8" max="8" width="13.6328125" customWidth="1"/>
  </cols>
  <sheetData>
    <row r="1" spans="1:21" x14ac:dyDescent="0.35">
      <c r="A1" s="1" t="s">
        <v>0</v>
      </c>
    </row>
    <row r="2" spans="1:21" x14ac:dyDescent="0.35">
      <c r="C2" s="2" t="s">
        <v>155</v>
      </c>
      <c r="D2" s="3" t="s">
        <v>156</v>
      </c>
      <c r="E2" s="3" t="s">
        <v>2</v>
      </c>
      <c r="F2" s="4" t="s">
        <v>5</v>
      </c>
      <c r="H2" s="33" t="s">
        <v>176</v>
      </c>
      <c r="I2">
        <v>2010</v>
      </c>
      <c r="J2">
        <f>I2+1</f>
        <v>2011</v>
      </c>
      <c r="K2">
        <f t="shared" ref="K2:U2" si="0">J2+1</f>
        <v>2012</v>
      </c>
      <c r="L2">
        <f t="shared" si="0"/>
        <v>2013</v>
      </c>
      <c r="M2">
        <f t="shared" si="0"/>
        <v>2014</v>
      </c>
      <c r="N2">
        <f t="shared" si="0"/>
        <v>2015</v>
      </c>
      <c r="O2">
        <f t="shared" si="0"/>
        <v>2016</v>
      </c>
      <c r="P2">
        <f t="shared" si="0"/>
        <v>2017</v>
      </c>
      <c r="Q2">
        <f t="shared" si="0"/>
        <v>2018</v>
      </c>
      <c r="R2">
        <f t="shared" si="0"/>
        <v>2019</v>
      </c>
      <c r="S2">
        <f t="shared" si="0"/>
        <v>2020</v>
      </c>
      <c r="T2">
        <f t="shared" si="0"/>
        <v>2021</v>
      </c>
      <c r="U2">
        <f t="shared" si="0"/>
        <v>2022</v>
      </c>
    </row>
    <row r="3" spans="1:21" x14ac:dyDescent="0.35">
      <c r="C3" s="31" t="s">
        <v>148</v>
      </c>
      <c r="D3" s="9" t="s">
        <v>157</v>
      </c>
      <c r="E3" s="9" t="s">
        <v>158</v>
      </c>
      <c r="F3" s="10">
        <v>1996</v>
      </c>
      <c r="H3" s="35"/>
      <c r="I3" s="35"/>
      <c r="J3" s="35">
        <v>2000</v>
      </c>
      <c r="K3" s="35">
        <f>J3*0.65</f>
        <v>1300</v>
      </c>
      <c r="L3" s="35">
        <f>K3*0.65</f>
        <v>845</v>
      </c>
      <c r="M3" s="35"/>
      <c r="N3" s="35"/>
      <c r="O3" s="35"/>
      <c r="P3" s="35"/>
      <c r="Q3" s="35"/>
      <c r="R3" s="35"/>
      <c r="S3" s="35"/>
      <c r="T3" s="35"/>
      <c r="U3" s="35"/>
    </row>
    <row r="4" spans="1:21" x14ac:dyDescent="0.35">
      <c r="C4" s="31"/>
      <c r="D4" s="9" t="s">
        <v>161</v>
      </c>
      <c r="E4" s="9" t="s">
        <v>160</v>
      </c>
      <c r="F4" s="10">
        <v>2022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 x14ac:dyDescent="0.35">
      <c r="C5" s="31" t="s">
        <v>149</v>
      </c>
      <c r="D5" s="9" t="s">
        <v>163</v>
      </c>
      <c r="E5" s="9" t="s">
        <v>162</v>
      </c>
      <c r="F5" s="10">
        <v>2007</v>
      </c>
      <c r="H5" s="35"/>
      <c r="I5" s="35"/>
      <c r="J5" s="35">
        <v>1067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x14ac:dyDescent="0.35">
      <c r="C6" s="31" t="s">
        <v>150</v>
      </c>
      <c r="D6" s="9" t="s">
        <v>135</v>
      </c>
      <c r="E6" s="9"/>
      <c r="F6" s="10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x14ac:dyDescent="0.35">
      <c r="C7" s="31" t="s">
        <v>151</v>
      </c>
      <c r="D7" s="9" t="s">
        <v>164</v>
      </c>
      <c r="E7" s="9" t="s">
        <v>39</v>
      </c>
      <c r="F7" s="10">
        <v>2003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x14ac:dyDescent="0.35">
      <c r="C8" s="31" t="s">
        <v>152</v>
      </c>
      <c r="D8" s="9" t="s">
        <v>159</v>
      </c>
      <c r="E8" s="9" t="s">
        <v>39</v>
      </c>
      <c r="F8" s="10">
        <v>2014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x14ac:dyDescent="0.35">
      <c r="C9" s="31" t="s">
        <v>153</v>
      </c>
      <c r="D9" s="9" t="s">
        <v>165</v>
      </c>
      <c r="E9" s="9" t="s">
        <v>166</v>
      </c>
      <c r="F9" s="10">
        <v>2021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x14ac:dyDescent="0.35">
      <c r="C10" s="14" t="s">
        <v>154</v>
      </c>
      <c r="D10" s="11" t="s">
        <v>168</v>
      </c>
      <c r="E10" s="11" t="s">
        <v>167</v>
      </c>
      <c r="F10" s="12">
        <v>2023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1" x14ac:dyDescent="0.35">
      <c r="H11" s="34" t="s">
        <v>177</v>
      </c>
    </row>
    <row r="13" spans="1:21" x14ac:dyDescent="0.35">
      <c r="H13" t="s">
        <v>178</v>
      </c>
      <c r="U13">
        <v>50</v>
      </c>
    </row>
    <row r="14" spans="1:21" x14ac:dyDescent="0.35">
      <c r="H14" t="s">
        <v>179</v>
      </c>
    </row>
  </sheetData>
  <hyperlinks>
    <hyperlink ref="A1" location="Main!A1" display="Main" xr:uid="{6AD2F2FA-EA8E-4051-93C8-A099B4A4A586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Bipolar</vt:lpstr>
      <vt:lpstr>Depression</vt:lpstr>
      <vt:lpstr>Anxiety</vt:lpstr>
      <vt:lpstr>Alzheimer's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2023-08-12T17:09:40Z</dcterms:modified>
</cp:coreProperties>
</file>