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guelgonzalez/Documents/ActiveProjects/DMRB/data/"/>
    </mc:Choice>
  </mc:AlternateContent>
  <xr:revisionPtr revIDLastSave="0" documentId="13_ncr:1_{DDD399C8-F7FC-6145-AEE4-0D357BFFB9C9}" xr6:coauthVersionLast="47" xr6:coauthVersionMax="47" xr10:uidLastSave="{00000000-0000-0000-0000-000000000000}"/>
  <bookViews>
    <workbookView xWindow="0" yWindow="0" windowWidth="38400" windowHeight="21600" xr2:uid="{281E7A54-4F16-D64C-BEBC-8DB37A3D13EA}"/>
  </bookViews>
  <sheets>
    <sheet name="Unit" sheetId="2" r:id="rId1"/>
    <sheet name="Task" sheetId="1" r:id="rId2"/>
    <sheet name="Sheet4" sheetId="4" r:id="rId3"/>
    <sheet name="Sheet3" sheetId="3" r:id="rId4"/>
  </sheets>
  <definedNames>
    <definedName name="Date">Unit!$Q$1</definedName>
    <definedName name="employees">Sheet3!$B$9:$B$10</definedName>
    <definedName name="type">Sheet3!$A$9:$A$10</definedName>
    <definedName name="vendor">Sheet3!$C$9:$C$10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7" i="1" l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Q1" i="2"/>
  <c r="M2" i="2" s="1"/>
  <c r="M12" i="2" l="1"/>
  <c r="M3" i="2"/>
  <c r="M7" i="2"/>
  <c r="M10" i="2"/>
  <c r="M17" i="2"/>
  <c r="M14" i="2"/>
  <c r="M9" i="2"/>
  <c r="M11" i="2"/>
  <c r="M13" i="2"/>
  <c r="M4" i="2"/>
  <c r="M6" i="2"/>
  <c r="M16" i="2"/>
  <c r="M5" i="2"/>
  <c r="M8" i="2"/>
  <c r="M15" i="2"/>
  <c r="A2" i="1"/>
  <c r="A3" i="1"/>
  <c r="A8" i="1"/>
  <c r="A13" i="1"/>
  <c r="A15" i="1"/>
  <c r="L8" i="2"/>
  <c r="Z8" i="1" s="1"/>
  <c r="L13" i="2"/>
  <c r="Z13" i="1" s="1"/>
  <c r="L3" i="2"/>
  <c r="L9" i="2"/>
  <c r="Z9" i="1" s="1"/>
  <c r="L14" i="2"/>
  <c r="Z14" i="1" s="1"/>
  <c r="L4" i="2"/>
  <c r="Z4" i="1" s="1"/>
  <c r="L10" i="2"/>
  <c r="Z10" i="1" s="1"/>
  <c r="L15" i="2"/>
  <c r="Z15" i="1" s="1"/>
  <c r="L5" i="2"/>
  <c r="Z5" i="1" s="1"/>
  <c r="L11" i="2"/>
  <c r="Z11" i="1" s="1"/>
  <c r="L16" i="2"/>
  <c r="Z16" i="1" s="1"/>
  <c r="L6" i="2"/>
  <c r="Z6" i="1" s="1"/>
  <c r="L12" i="2"/>
  <c r="Z12" i="1" s="1"/>
  <c r="L17" i="2"/>
  <c r="Z17" i="1" s="1"/>
  <c r="L7" i="2"/>
  <c r="Z7" i="1" s="1"/>
  <c r="J8" i="2"/>
  <c r="J13" i="2"/>
  <c r="J3" i="2"/>
  <c r="J9" i="2"/>
  <c r="J14" i="2"/>
  <c r="J4" i="2"/>
  <c r="J10" i="2"/>
  <c r="J15" i="2"/>
  <c r="J5" i="2"/>
  <c r="J11" i="2"/>
  <c r="J16" i="2"/>
  <c r="J6" i="2"/>
  <c r="J12" i="2"/>
  <c r="J17" i="2"/>
  <c r="J7" i="2"/>
  <c r="A5" i="1"/>
  <c r="A11" i="1"/>
  <c r="N2" i="2"/>
  <c r="N8" i="2"/>
  <c r="N13" i="2"/>
  <c r="N3" i="2"/>
  <c r="N9" i="2"/>
  <c r="N14" i="2"/>
  <c r="N4" i="2"/>
  <c r="N10" i="2"/>
  <c r="N15" i="2"/>
  <c r="N5" i="2"/>
  <c r="N11" i="2"/>
  <c r="N16" i="2"/>
  <c r="N6" i="2"/>
  <c r="N12" i="2"/>
  <c r="N17" i="2"/>
  <c r="N7" i="2"/>
  <c r="L2" i="2"/>
  <c r="J2" i="2"/>
  <c r="Z3" i="1" l="1"/>
  <c r="AD3" i="1"/>
  <c r="Z2" i="1"/>
  <c r="AD2" i="1"/>
  <c r="AC2" i="1"/>
  <c r="AC9" i="1"/>
  <c r="AC11" i="1"/>
  <c r="AC13" i="1"/>
  <c r="AC15" i="1"/>
  <c r="AC7" i="1"/>
  <c r="AC10" i="1"/>
  <c r="AC17" i="1"/>
  <c r="AC4" i="1"/>
  <c r="AC6" i="1"/>
  <c r="AC16" i="1"/>
  <c r="AC3" i="1"/>
  <c r="AC5" i="1"/>
  <c r="AC8" i="1"/>
  <c r="AC12" i="1"/>
  <c r="AC14" i="1"/>
  <c r="A16" i="1"/>
  <c r="A12" i="1"/>
  <c r="A9" i="1"/>
  <c r="A17" i="1"/>
  <c r="A10" i="1"/>
  <c r="A7" i="1"/>
  <c r="A14" i="1"/>
  <c r="A6" i="1"/>
  <c r="A4" i="1"/>
</calcChain>
</file>

<file path=xl/sharedStrings.xml><?xml version="1.0" encoding="utf-8"?>
<sst xmlns="http://schemas.openxmlformats.org/spreadsheetml/2006/main" count="75" uniqueCount="73">
  <si>
    <t>Unit id</t>
  </si>
  <si>
    <t>Type</t>
  </si>
  <si>
    <t>SqFt</t>
  </si>
  <si>
    <t>Move-out</t>
  </si>
  <si>
    <t xml:space="preserve">Move-in </t>
  </si>
  <si>
    <t>Condition</t>
  </si>
  <si>
    <t>Status</t>
  </si>
  <si>
    <t>Nvm</t>
  </si>
  <si>
    <t>DV</t>
  </si>
  <si>
    <t>DTBR</t>
  </si>
  <si>
    <t>Building</t>
  </si>
  <si>
    <t>Comments</t>
  </si>
  <si>
    <t>DTBReady</t>
  </si>
  <si>
    <t xml:space="preserve">Unit </t>
  </si>
  <si>
    <t xml:space="preserve">2 bed </t>
  </si>
  <si>
    <t>good</t>
  </si>
  <si>
    <t>Unit ID</t>
  </si>
  <si>
    <t xml:space="preserve">Task Status  </t>
  </si>
  <si>
    <t>employees</t>
  </si>
  <si>
    <t xml:space="preserve">miguel </t>
  </si>
  <si>
    <t>juan</t>
  </si>
  <si>
    <t>freddie</t>
  </si>
  <si>
    <t>vendor</t>
  </si>
  <si>
    <t>road runner</t>
  </si>
  <si>
    <t>ventuRA</t>
  </si>
  <si>
    <t>type</t>
  </si>
  <si>
    <t xml:space="preserve">In house </t>
  </si>
  <si>
    <t xml:space="preserve">3 bed </t>
  </si>
  <si>
    <t>Phases</t>
  </si>
  <si>
    <t xml:space="preserve">Task Status          </t>
  </si>
  <si>
    <t xml:space="preserve">4 bed </t>
  </si>
  <si>
    <t xml:space="preserve">5 bed </t>
  </si>
  <si>
    <t xml:space="preserve">6 bed </t>
  </si>
  <si>
    <t xml:space="preserve">7 bed </t>
  </si>
  <si>
    <t xml:space="preserve">8 bed </t>
  </si>
  <si>
    <t xml:space="preserve">9 bed </t>
  </si>
  <si>
    <t xml:space="preserve">10 bed </t>
  </si>
  <si>
    <t xml:space="preserve">11 bed </t>
  </si>
  <si>
    <t xml:space="preserve">12 bed </t>
  </si>
  <si>
    <t xml:space="preserve">13 bed </t>
  </si>
  <si>
    <t xml:space="preserve">14 bed </t>
  </si>
  <si>
    <t xml:space="preserve">15 bed </t>
  </si>
  <si>
    <t xml:space="preserve">16 bed </t>
  </si>
  <si>
    <t xml:space="preserve">17 bed </t>
  </si>
  <si>
    <t>Inpections</t>
  </si>
  <si>
    <t>Paint</t>
  </si>
  <si>
    <t>Make ready</t>
  </si>
  <si>
    <t xml:space="preserve">Final walk </t>
  </si>
  <si>
    <t>Final walk Date</t>
  </si>
  <si>
    <t>Final Walk Status</t>
  </si>
  <si>
    <t>Inspection Status</t>
  </si>
  <si>
    <t xml:space="preserve">Bids Status </t>
  </si>
  <si>
    <t>Paint Date</t>
  </si>
  <si>
    <t xml:space="preserve">Bids Date </t>
  </si>
  <si>
    <t>Vendor / Employee</t>
  </si>
  <si>
    <t>HK</t>
  </si>
  <si>
    <t xml:space="preserve">Flooring /  Carpet </t>
  </si>
  <si>
    <t xml:space="preserve">MR date      </t>
  </si>
  <si>
    <t xml:space="preserve">HK Date                   </t>
  </si>
  <si>
    <t xml:space="preserve">HK Status                     </t>
  </si>
  <si>
    <t xml:space="preserve">F/C  Status </t>
  </si>
  <si>
    <t xml:space="preserve">F/C Date                                    </t>
  </si>
  <si>
    <t>Inspection Date</t>
  </si>
  <si>
    <t xml:space="preserve">Other Task  </t>
  </si>
  <si>
    <t xml:space="preserve">Other Task Date  </t>
  </si>
  <si>
    <t xml:space="preserve">Other Task  Status </t>
  </si>
  <si>
    <t>O/T Date</t>
  </si>
  <si>
    <t>Other Task 2</t>
  </si>
  <si>
    <t xml:space="preserve">O/T Status </t>
  </si>
  <si>
    <t>Bids Make Ready</t>
  </si>
  <si>
    <t>Bid Carpet</t>
  </si>
  <si>
    <t>currently work</t>
  </si>
  <si>
    <t xml:space="preserve">ready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</si>
</sst>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4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242424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3" fillId="0" borderId="12" xfId="0" applyFont="1" applyBorder="1" applyAlignment="1">
      <alignment horizontal="center"/>
    </xf>
    <xf numFmtId="14" fontId="0" fillId="2" borderId="0" xfId="0" applyNumberFormat="1" applyFill="1" applyAlignment="1">
      <alignment horizontal="left"/>
    </xf>
    <xf numFmtId="14" fontId="0" fillId="0" borderId="8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1" fillId="0" borderId="13" xfId="0" applyFont="1" applyBorder="1" applyAlignment="1">
      <alignment horizontal="left" vertical="center" wrapText="1"/>
    </xf>
    <xf numFmtId="14" fontId="1" fillId="0" borderId="13" xfId="0" applyNumberFormat="1" applyFont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wrapText="1"/>
    </xf>
  </cellXfs>
  <cellStyles count="1">
    <cellStyle name="Normal" xfId="0" builtinId="0"/>
  </cellStyles>
  <dxfs count="52">
    <dxf>
      <alignment horizontal="center" textRotation="0" wrapText="0" indent="0" justifyLastLine="0" shrinkToFit="0" readingOrder="0"/>
    </dxf>
    <dxf>
      <numFmt numFmtId="19" formatCode="m/d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9" formatCode="m/d/yy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9" formatCode="m/d/yy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19" formatCode="m/d/yy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19" formatCode="m/d/yy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19" formatCode="m/d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19" formatCode="m/d/yy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19" formatCode="m/d/yy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19" formatCode="m/d/yy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ck">
          <color indexed="64"/>
        </left>
        <right/>
        <bottom style="medium">
          <color indexed="64"/>
        </bottom>
      </border>
    </dxf>
    <dxf>
      <alignment horizont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m/d;@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424"/>
        <name val="Aptos Narrow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ck">
          <color rgb="FF000000"/>
        </left>
        <right/>
        <bottom style="medium">
          <color rgb="FF000000"/>
        </bottom>
      </border>
    </dxf>
    <dxf>
      <alignment horizont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8A94EA-2386-A349-B64D-0019AB56810F}" name="Table13" displayName="Table13" ref="A1:O17" totalsRowShown="0" headerRowDxfId="51" dataDxfId="50" tableBorderDxfId="49">
  <autoFilter ref="A1:O17" xr:uid="{EB5BF7ED-964A-8B4A-94B5-C921BE7BACD5}"/>
  <sortState xmlns:xlrd2="http://schemas.microsoft.com/office/spreadsheetml/2017/richdata2" ref="A2:O17">
    <sortCondition ref="B1:B17"/>
  </sortState>
  <tableColumns count="15">
    <tableColumn id="1" xr3:uid="{0ED79DCA-F60D-1349-A83F-CCE956C2F794}" name="Unit id" dataDxfId="48">
      <calculatedColumnFormula>IF(OR(Table13[[#This Row],[Phases]]="",Table13[[#This Row],[Building]]="",Table13[[#This Row],[Unit ]]=""),
"",
"P-" &amp; Table13[[#This Row],[Phases]] &amp; " / Bld-" &amp; Table13[[#This Row],[Building]] &amp; " / U-" &amp; Table13[[#This Row],[Unit ]])</calculatedColumnFormula>
    </tableColumn>
    <tableColumn id="11" xr3:uid="{47D3D129-3B99-BF4D-8115-3D1AF08001B9}" name="Phases" dataDxfId="47"/>
    <tableColumn id="2" xr3:uid="{3F623455-3D02-674D-83C0-2EB6F3DA9743}" name="Building" dataDxfId="46"/>
    <tableColumn id="3" xr3:uid="{6D7D31D2-6C4B-AF4D-A767-1D4E1A30FAD7}" name="Unit " dataDxfId="45"/>
    <tableColumn id="4" xr3:uid="{F8957068-4DA5-E84B-B261-B0C48A8F2814}" name="Type" dataDxfId="44"/>
    <tableColumn id="5" xr3:uid="{95EEA8B9-EE93-4540-8C2C-F3478473ED52}" name="SqFt" dataDxfId="43"/>
    <tableColumn id="8" xr3:uid="{7E286FE2-8805-8E4E-AD32-7649F5730B0F}" name="Condition" dataDxfId="42"/>
    <tableColumn id="20" xr3:uid="{2F3A1389-4EF7-B447-B945-67ACA4194FC5}" name="Comments" dataDxfId="41"/>
    <tableColumn id="6" xr3:uid="{F27EB7DE-9C39-6341-8324-0D54BB4611BB}" name="Move-out" dataDxfId="40"/>
    <tableColumn id="14" xr3:uid="{8EAD5ADB-9E9A-844E-8127-242991A04AC0}" name="DV" dataDxfId="39">
      <calculatedColumnFormula>IF(Table13[[#This Row],[Move-out]]="","",TODAY()-Table13[[#This Row],[Move-out]])</calculatedColumnFormula>
    </tableColumn>
    <tableColumn id="7" xr3:uid="{C89151F1-934E-5C4F-87B6-A871373A40A1}" name="Move-in " dataDxfId="38"/>
    <tableColumn id="15" xr3:uid="{B1328437-63F9-E54D-8C2B-64AE6269B678}" name="DTBR" dataDxfId="37">
      <calculatedColumnFormula>IF(ISBLANK(Table13[[#This Row],[Move-in ]]),"",TODAY()-Table13[[#This Row],[Move-in ]])</calculatedColumnFormula>
    </tableColumn>
    <tableColumn id="13" xr3:uid="{5707649C-5DAE-CE41-9A93-676BCFADEBAA}" name="Nvm" dataDxfId="36">
      <calculatedColumnFormula>IF(AND(Table13[[#This Row],[Move-out]]&lt;Date,Table13[[#This Row],[Move-in ]]&gt;Date),"SMI",IF(AND(Table13[[#This Row],[Move-in ]]="",Table13[[#This Row],[Move-out]]&lt;=Date,Table13[[#This Row],[Move-out]]&gt;1/1/1990),"VACANT",IF(AND(Table13[[#This Row],[Move-out]]&lt;=Date,Table13[[#This Row],[Move-in ]]&lt;=Date,Table13[[#This Row],[Move-out]]&gt;1/1/1990),"MOVE IN",IF(AND(Table13[[#This Row],[Move-out]]&lt;=Date,Table13[[#This Row],[Move-in ]]&gt;$Q$1)," SMI",IF(AND(Table13[[#This Row],[Move-out]]&gt;$Q$1,Table13[[#This Row],[Move-in ]]&gt;$Q$1),"NOTICE",IF(AND(Table13[[#This Row],[Move-in ]]="",Table13[[#This Row],[Move-out]]&gt;$Q$1),"NOTICE",""))))))</calculatedColumnFormula>
    </tableColumn>
    <tableColumn id="10" xr3:uid="{7F8DCC61-A640-7548-99FE-BC778565A297}" name="DTBReady" dataDxfId="35">
      <calculatedColumnFormula>IF(ISBLANK(Table13[[#This Row],[Move-out]]),"",Table13[[#This Row],[Move-out]]+8)</calculatedColumnFormula>
    </tableColumn>
    <tableColumn id="9" xr3:uid="{35103435-4B77-5E48-AB0C-9C0513744BF1}" name="Status" dataDxfId="3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5BF7ED-964A-8B4A-94B5-C921BE7BACD5}" name="Table1" displayName="Table1" ref="A1:AD17" totalsRowShown="0" headerRowDxfId="33" dataDxfId="31" headerRowBorderDxfId="32" tableBorderDxfId="30">
  <autoFilter ref="A1:AD17" xr:uid="{EB5BF7ED-964A-8B4A-94B5-C921BE7BACD5}"/>
  <tableColumns count="30">
    <tableColumn id="2" xr3:uid="{E45760EA-ECE0-A148-B5C9-B29015019CE4}" name="Unit ID" dataDxfId="29">
      <calculatedColumnFormula>IF(ISBLANK(Unit!A2),"",(Unit!A2))</calculatedColumnFormula>
    </tableColumn>
    <tableColumn id="8" xr3:uid="{1E06B4C7-6A5E-E24B-A374-22CA4CC74B5F}" name="Inpections" dataDxfId="28"/>
    <tableColumn id="6" xr3:uid="{D7528FA9-7748-2C49-882C-BDFA9630FA7C}" name="Inspection Date" dataDxfId="27">
      <calculatedColumnFormula>IF(ISBLANK(Unit!I2),"",WORKDAY(Unit!I2,1))</calculatedColumnFormula>
    </tableColumn>
    <tableColumn id="14" xr3:uid="{6761F596-F4FB-F647-BF00-77FDE9BCA253}" name="Inspection Status" dataDxfId="26"/>
    <tableColumn id="15" xr3:uid="{75246548-926D-CF40-A25E-DF4580779EA4}" name="Bids Make Ready" dataDxfId="25"/>
    <tableColumn id="27" xr3:uid="{9545771A-48C7-924A-861C-6F1887A8272D}" name="Bid Carpet" dataDxfId="24"/>
    <tableColumn id="13" xr3:uid="{285B795B-7704-834B-B2A4-DBF8C7129A49}" name="Bids Date " dataDxfId="23">
      <calculatedColumnFormula>IF(ISBLANK(Unit!I2),"",WORKDAY(Unit!I2,1))</calculatedColumnFormula>
    </tableColumn>
    <tableColumn id="10" xr3:uid="{366707BC-24A1-AA49-96C9-DE1C6044F6AD}" name="Bids Status " dataDxfId="22"/>
    <tableColumn id="12" xr3:uid="{6A66E07A-00C9-E44F-AC45-A86A12AA969A}" name="Paint" dataDxfId="21"/>
    <tableColumn id="16" xr3:uid="{616CCABD-2F48-114C-A2CF-1541A8943548}" name="Paint Date" dataDxfId="20">
      <calculatedColumnFormula>IF(ISBLANK(Unit!I2),"",WORKDAY(Unit!I2,2))</calculatedColumnFormula>
    </tableColumn>
    <tableColumn id="17" xr3:uid="{25F67A9C-8DAE-0E4A-AFCB-5F830901E74F}" name="Task Status  " dataDxfId="19"/>
    <tableColumn id="19" xr3:uid="{D51C6697-0A1E-2344-B05D-EDEEC7A86A5A}" name="Make ready" dataDxfId="18"/>
    <tableColumn id="20" xr3:uid="{F995761E-DA72-9F4E-9BA9-4392987FEBF2}" name="MR date      " dataDxfId="17">
      <calculatedColumnFormula>IF(ISBLANK(Unit!I2),"",WORKDAY(Unit!I2,3))</calculatedColumnFormula>
    </tableColumn>
    <tableColumn id="23" xr3:uid="{2D00BDF1-249B-1345-A1F6-18CF8A1BD3F4}" name="Vendor / Employee" dataDxfId="16"/>
    <tableColumn id="21" xr3:uid="{E9963338-D2EA-9146-BED1-9DB4C9FA2673}" name="Task Status          " dataDxfId="15"/>
    <tableColumn id="24" xr3:uid="{8E470A72-D533-3243-9994-F1BE68849047}" name="HK" dataDxfId="14"/>
    <tableColumn id="25" xr3:uid="{339FB773-8C0A-7743-9D47-E6063CCE0BB5}" name="HK Date                   " dataDxfId="13">
      <calculatedColumnFormula>IF(ISBLANK(Unit!I2),"",WORKDAY(Unit!I2,4))</calculatedColumnFormula>
    </tableColumn>
    <tableColumn id="26" xr3:uid="{76B15845-7F8B-DE48-8D09-3D6E6CC83738}" name="HK Status                     " dataDxfId="12"/>
    <tableColumn id="28" xr3:uid="{250C51F3-D07F-DC47-A7AB-D4ECD03393C8}" name="Flooring /  Carpet " dataDxfId="11"/>
    <tableColumn id="29" xr3:uid="{971C1B06-5430-9C46-AB27-6F129219874C}" name="F/C Date                                    " dataDxfId="10">
      <calculatedColumnFormula>IF(ISBLANK(Unit!I2),"",WORKDAY(Unit!I2,5))</calculatedColumnFormula>
    </tableColumn>
    <tableColumn id="30" xr3:uid="{4F406CD2-5EF7-E249-91A0-76F5C2DCB273}" name="F/C  Status " dataDxfId="9"/>
    <tableColumn id="1" xr3:uid="{91440432-44DC-044E-97B3-709DEB118520}" name="Other Task  " dataDxfId="8"/>
    <tableColumn id="3" xr3:uid="{CFB1C7EC-3F35-DD44-8D55-2DC3841F316F}" name="Other Task Date  " dataDxfId="7">
      <calculatedColumnFormula>IF(ISBLANK(Unit!I2),"",WORKDAY(Unit!I2,6))</calculatedColumnFormula>
    </tableColumn>
    <tableColumn id="4" xr3:uid="{14B6365B-491E-6F44-A10D-FBAA32AF1FBB}" name="Other Task  Status " dataDxfId="6"/>
    <tableColumn id="5" xr3:uid="{D24917BA-30BC-F942-A663-7959B258F3E4}" name="Other Task 2" dataDxfId="5"/>
    <tableColumn id="7" xr3:uid="{0179D668-997C-4B45-AC75-615CD4A8541C}" name="O/T Date" dataDxfId="4">
      <calculatedColumnFormula>IF(ISBLANK(Unit!L2),"",WORKDAY(Unit!I2,7))</calculatedColumnFormula>
    </tableColumn>
    <tableColumn id="9" xr3:uid="{23418C2A-E27C-AF42-8C4C-25953C192809}" name="O/T Status " dataDxfId="3"/>
    <tableColumn id="11" xr3:uid="{B42D9CBE-871F-FA49-98A4-633786A8D181}" name="Final walk " dataDxfId="2"/>
    <tableColumn id="22" xr3:uid="{E1AF2D27-7BE0-FA4A-8078-C7DC9424EC11}" name="Final Walk Status" dataDxfId="1">
      <calculatedColumnFormula>IF(ISBLANK(Unit!L2),"",WORKDAY(Unit!I2,8))</calculatedColumnFormula>
    </tableColumn>
    <tableColumn id="18" xr3:uid="{BC0B3D8F-736B-6049-814C-AC20E43EF891}" name="Final walk Date" dataDxfId="0">
      <calculatedColumnFormula>IF(ISBLANK(Unit!O2),"",WORKDAY(Unit!L2,6))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EC2E-E04A-5845-A25A-2A3E421C36B4}">
  <dimension ref="A1:Q18"/>
  <sheetViews>
    <sheetView showGridLines="0" tabSelected="1" zoomScaleNormal="100" workbookViewId="0">
      <selection activeCell="I2" sqref="I2:I17"/>
    </sheetView>
  </sheetViews>
  <sheetFormatPr baseColWidth="10" defaultRowHeight="16" x14ac:dyDescent="0.2"/>
  <cols>
    <col min="1" max="1" width="28.1640625" style="2" customWidth="1"/>
    <col min="2" max="2" width="12.6640625" style="2" customWidth="1"/>
    <col min="3" max="3" width="10.5" style="2" customWidth="1"/>
    <col min="4" max="4" width="9.5" style="2" customWidth="1"/>
    <col min="5" max="5" width="8.5" style="2" customWidth="1"/>
    <col min="6" max="6" width="12.6640625" style="2" customWidth="1"/>
    <col min="7" max="7" width="14.1640625" style="2" customWidth="1"/>
    <col min="8" max="8" width="22.33203125" style="2" customWidth="1"/>
    <col min="9" max="9" width="11" style="2" customWidth="1"/>
    <col min="10" max="10" width="10.1640625" style="2" customWidth="1"/>
    <col min="11" max="11" width="9.83203125" style="2" customWidth="1"/>
    <col min="12" max="12" width="7" style="2" customWidth="1"/>
    <col min="13" max="13" width="11.1640625" style="2" customWidth="1"/>
    <col min="14" max="14" width="11.5" style="2" customWidth="1"/>
    <col min="15" max="15" width="16.5" style="2" customWidth="1"/>
    <col min="16" max="16384" width="10.83203125" style="2"/>
  </cols>
  <sheetData>
    <row r="1" spans="1:17" s="3" customFormat="1" x14ac:dyDescent="0.2">
      <c r="A1" s="4" t="s">
        <v>0</v>
      </c>
      <c r="B1" s="4" t="s">
        <v>28</v>
      </c>
      <c r="C1" s="4" t="s">
        <v>10</v>
      </c>
      <c r="D1" s="4" t="s">
        <v>13</v>
      </c>
      <c r="E1" s="4" t="s">
        <v>1</v>
      </c>
      <c r="F1" s="4" t="s">
        <v>2</v>
      </c>
      <c r="G1" s="4" t="s">
        <v>5</v>
      </c>
      <c r="H1" s="1" t="s">
        <v>11</v>
      </c>
      <c r="I1" s="4" t="s">
        <v>3</v>
      </c>
      <c r="J1" s="4" t="s">
        <v>8</v>
      </c>
      <c r="K1" s="4" t="s">
        <v>4</v>
      </c>
      <c r="L1" s="4" t="s">
        <v>9</v>
      </c>
      <c r="M1" s="4" t="s">
        <v>7</v>
      </c>
      <c r="N1" s="5" t="s">
        <v>12</v>
      </c>
      <c r="O1" s="4" t="s">
        <v>6</v>
      </c>
      <c r="Q1" s="24">
        <f ca="1">TODAY()</f>
        <v>45955</v>
      </c>
    </row>
    <row r="2" spans="1:17" x14ac:dyDescent="0.2">
      <c r="A2" s="6" t="str">
        <f>IF(OR(Table13[[#This Row],[Phases]]="",Table13[[#This Row],[Building]]="",Table13[[#This Row],[Unit ]]=""),
"",
"P-" &amp; Table13[[#This Row],[Phases]] &amp; " / Bld-" &amp; Table13[[#This Row],[Building]] &amp; " / U-" &amp; Table13[[#This Row],[Unit ]])</f>
        <v>P-5 / Bld-1 / U-210</v>
      </c>
      <c r="B2" s="23">
        <v>5</v>
      </c>
      <c r="C2" s="9">
        <v>1</v>
      </c>
      <c r="D2" s="9">
        <v>210</v>
      </c>
      <c r="E2" s="9" t="s">
        <v>14</v>
      </c>
      <c r="F2" s="9">
        <v>1015</v>
      </c>
      <c r="G2" s="17" t="s">
        <v>15</v>
      </c>
      <c r="H2" s="20"/>
      <c r="I2" s="12">
        <v>45931</v>
      </c>
      <c r="J2" s="9">
        <f ca="1">IF(Table13[[#This Row],[Move-out]]="","",TODAY()-Table13[[#This Row],[Move-out]])</f>
        <v>24</v>
      </c>
      <c r="K2" s="13">
        <v>45953</v>
      </c>
      <c r="L2" s="9">
        <f ca="1">IF(ISBLANK(Table13[[#This Row],[Move-in ]]),"",TODAY()-Table13[[#This Row],[Move-in ]])</f>
        <v>2</v>
      </c>
      <c r="M2" s="9" t="str">
        <f ca="1">IF(AND(Table13[[#This Row],[Move-out]]&lt;Date,Table13[[#This Row],[Move-in ]]&gt;Date),"SMI",IF(AND(Table13[[#This Row],[Move-in ]]="",Table13[[#This Row],[Move-out]]&lt;=Date,Table13[[#This Row],[Move-out]]&gt;1/1/1990),"VACANT",IF(AND(Table13[[#This Row],[Move-out]]&lt;=Date,Table13[[#This Row],[Move-in ]]&lt;=Date,Table13[[#This Row],[Move-out]]&gt;1/1/1990),"MOVE IN",IF(AND(Table13[[#This Row],[Move-out]]&lt;=Date,Table13[[#This Row],[Move-in ]]&gt;$Q$1)," SMI",IF(AND(Table13[[#This Row],[Move-out]]&gt;$Q$1,Table13[[#This Row],[Move-in ]]&gt;$Q$1),"NOTICE",IF(AND(Table13[[#This Row],[Move-in ]]="",Table13[[#This Row],[Move-out]]&gt;$Q$1),"NOTICE",""))))))</f>
        <v>MOVE IN</v>
      </c>
      <c r="N2" s="15">
        <f>IF(ISBLANK(Table13[[#This Row],[Move-out]]),"",Table13[[#This Row],[Move-out]]+8)</f>
        <v>45939</v>
      </c>
      <c r="O2" s="7" t="s">
        <v>72</v>
      </c>
    </row>
    <row r="3" spans="1:17" x14ac:dyDescent="0.2">
      <c r="A3" s="6" t="str">
        <f>IF(OR(Table13[[#This Row],[Phases]]="",Table13[[#This Row],[Building]]="",Table13[[#This Row],[Unit ]]=""),
"",
"P-" &amp; Table13[[#This Row],[Phases]] &amp; " / Bld-" &amp; Table13[[#This Row],[Building]] &amp; " / U-" &amp; Table13[[#This Row],[Unit ]])</f>
        <v>P-5 / Bld-2 / U-210</v>
      </c>
      <c r="B3" s="23">
        <v>5</v>
      </c>
      <c r="C3" s="9">
        <v>2</v>
      </c>
      <c r="D3" s="9">
        <v>210</v>
      </c>
      <c r="E3" s="9" t="s">
        <v>31</v>
      </c>
      <c r="F3" s="9">
        <v>1015</v>
      </c>
      <c r="G3" s="17"/>
      <c r="H3" s="10"/>
      <c r="I3" s="12">
        <v>45932</v>
      </c>
      <c r="J3" s="9">
        <f ca="1">IF(Table13[[#This Row],[Move-out]]="","",TODAY()-Table13[[#This Row],[Move-out]])</f>
        <v>23</v>
      </c>
      <c r="K3" s="13"/>
      <c r="L3" s="9" t="str">
        <f ca="1">IF(ISBLANK(Table13[[#This Row],[Move-in ]]),"",TODAY()-Table13[[#This Row],[Move-in ]])</f>
        <v/>
      </c>
      <c r="M3" s="9" t="str">
        <f ca="1">IF(AND(Table13[[#This Row],[Move-out]]&lt;Date,Table13[[#This Row],[Move-in ]]&gt;Date),"SMI",IF(AND(Table13[[#This Row],[Move-in ]]="",Table13[[#This Row],[Move-out]]&lt;=Date,Table13[[#This Row],[Move-out]]&gt;1/1/1990),"VACANT",IF(AND(Table13[[#This Row],[Move-out]]&lt;=Date,Table13[[#This Row],[Move-in ]]&lt;=Date,Table13[[#This Row],[Move-out]]&gt;1/1/1990),"MOVE IN",IF(AND(Table13[[#This Row],[Move-out]]&lt;=Date,Table13[[#This Row],[Move-in ]]&gt;$Q$1)," SMI",IF(AND(Table13[[#This Row],[Move-out]]&gt;$Q$1,Table13[[#This Row],[Move-in ]]&gt;$Q$1),"NOTICE",IF(AND(Table13[[#This Row],[Move-in ]]="",Table13[[#This Row],[Move-out]]&gt;$Q$1),"NOTICE",""))))))</f>
        <v>VACANT</v>
      </c>
      <c r="N3" s="15">
        <f>IF(ISBLANK(Table13[[#This Row],[Move-out]]),"",Table13[[#This Row],[Move-out]]+8)</f>
        <v>45940</v>
      </c>
      <c r="O3" s="7" t="s">
        <v>71</v>
      </c>
    </row>
    <row r="4" spans="1:17" x14ac:dyDescent="0.2">
      <c r="A4" s="6" t="str">
        <f>IF(OR(Table13[[#This Row],[Phases]]="",Table13[[#This Row],[Building]]="",Table13[[#This Row],[Unit ]]=""),
"",
"P-" &amp; Table13[[#This Row],[Phases]] &amp; " / Bld-" &amp; Table13[[#This Row],[Building]] &amp; " / U-" &amp; Table13[[#This Row],[Unit ]])</f>
        <v>P-5 / Bld-3 / U-210</v>
      </c>
      <c r="B4" s="23">
        <v>5</v>
      </c>
      <c r="C4" s="9">
        <v>3</v>
      </c>
      <c r="D4" s="9">
        <v>210</v>
      </c>
      <c r="E4" s="9" t="s">
        <v>34</v>
      </c>
      <c r="F4" s="9">
        <v>1015</v>
      </c>
      <c r="G4" s="17"/>
      <c r="H4" s="10"/>
      <c r="I4" s="12">
        <v>45933</v>
      </c>
      <c r="J4" s="9">
        <f ca="1">IF(Table13[[#This Row],[Move-out]]="","",TODAY()-Table13[[#This Row],[Move-out]])</f>
        <v>22</v>
      </c>
      <c r="K4" s="13"/>
      <c r="L4" s="9" t="str">
        <f ca="1">IF(ISBLANK(Table13[[#This Row],[Move-in ]]),"",TODAY()-Table13[[#This Row],[Move-in ]])</f>
        <v/>
      </c>
      <c r="M4" s="9" t="str">
        <f ca="1">IF(AND(Table13[[#This Row],[Move-out]]&lt;Date,Table13[[#This Row],[Move-in ]]&gt;Date),"SMI",IF(AND(Table13[[#This Row],[Move-in ]]="",Table13[[#This Row],[Move-out]]&lt;=Date,Table13[[#This Row],[Move-out]]&gt;1/1/1990),"VACANT",IF(AND(Table13[[#This Row],[Move-out]]&lt;=Date,Table13[[#This Row],[Move-in ]]&lt;=Date,Table13[[#This Row],[Move-out]]&gt;1/1/1990),"MOVE IN",IF(AND(Table13[[#This Row],[Move-out]]&lt;=Date,Table13[[#This Row],[Move-in ]]&gt;$Q$1)," SMI",IF(AND(Table13[[#This Row],[Move-out]]&gt;$Q$1,Table13[[#This Row],[Move-in ]]&gt;$Q$1),"NOTICE",IF(AND(Table13[[#This Row],[Move-in ]]="",Table13[[#This Row],[Move-out]]&gt;$Q$1),"NOTICE",""))))))</f>
        <v>VACANT</v>
      </c>
      <c r="N4" s="15">
        <f>IF(ISBLANK(Table13[[#This Row],[Move-out]]),"",Table13[[#This Row],[Move-out]]+8)</f>
        <v>45941</v>
      </c>
      <c r="O4" s="7"/>
    </row>
    <row r="5" spans="1:17" x14ac:dyDescent="0.2">
      <c r="A5" s="6" t="str">
        <f>IF(OR(Table13[[#This Row],[Phases]]="",Table13[[#This Row],[Building]]="",Table13[[#This Row],[Unit ]]=""),
"",
"P-" &amp; Table13[[#This Row],[Phases]] &amp; " / Bld-" &amp; Table13[[#This Row],[Building]] &amp; " / U-" &amp; Table13[[#This Row],[Unit ]])</f>
        <v>P-5 / Bld-1 / U-210</v>
      </c>
      <c r="B5" s="23">
        <v>5</v>
      </c>
      <c r="C5" s="9">
        <v>1</v>
      </c>
      <c r="D5" s="9">
        <v>210</v>
      </c>
      <c r="E5" s="9" t="s">
        <v>37</v>
      </c>
      <c r="F5" s="9">
        <v>1015</v>
      </c>
      <c r="G5" s="17"/>
      <c r="H5" s="10"/>
      <c r="I5" s="12">
        <v>45934</v>
      </c>
      <c r="J5" s="9">
        <f ca="1">IF(Table13[[#This Row],[Move-out]]="","",TODAY()-Table13[[#This Row],[Move-out]])</f>
        <v>21</v>
      </c>
      <c r="K5" s="13"/>
      <c r="L5" s="9" t="str">
        <f ca="1">IF(ISBLANK(Table13[[#This Row],[Move-in ]]),"",TODAY()-Table13[[#This Row],[Move-in ]])</f>
        <v/>
      </c>
      <c r="M5" s="9" t="str">
        <f ca="1">IF(AND(Table13[[#This Row],[Move-out]]&lt;Date,Table13[[#This Row],[Move-in ]]&gt;Date),"SMI",IF(AND(Table13[[#This Row],[Move-in ]]="",Table13[[#This Row],[Move-out]]&lt;=Date,Table13[[#This Row],[Move-out]]&gt;1/1/1990),"VACANT",IF(AND(Table13[[#This Row],[Move-out]]&lt;=Date,Table13[[#This Row],[Move-in ]]&lt;=Date,Table13[[#This Row],[Move-out]]&gt;1/1/1990),"MOVE IN",IF(AND(Table13[[#This Row],[Move-out]]&lt;=Date,Table13[[#This Row],[Move-in ]]&gt;$Q$1)," SMI",IF(AND(Table13[[#This Row],[Move-out]]&gt;$Q$1,Table13[[#This Row],[Move-in ]]&gt;$Q$1),"NOTICE",IF(AND(Table13[[#This Row],[Move-in ]]="",Table13[[#This Row],[Move-out]]&gt;$Q$1),"NOTICE",""))))))</f>
        <v>VACANT</v>
      </c>
      <c r="N5" s="15">
        <f>IF(ISBLANK(Table13[[#This Row],[Move-out]]),"",Table13[[#This Row],[Move-out]]+8)</f>
        <v>45942</v>
      </c>
      <c r="O5" s="7"/>
    </row>
    <row r="6" spans="1:17" x14ac:dyDescent="0.2">
      <c r="A6" s="6" t="str">
        <f>IF(OR(Table13[[#This Row],[Phases]]="",Table13[[#This Row],[Building]]="",Table13[[#This Row],[Unit ]]=""),
"",
"P-" &amp; Table13[[#This Row],[Phases]] &amp; " / Bld-" &amp; Table13[[#This Row],[Building]] &amp; " / U-" &amp; Table13[[#This Row],[Unit ]])</f>
        <v>P-5 / Bld-2 / U-210</v>
      </c>
      <c r="B6" s="23">
        <v>5</v>
      </c>
      <c r="C6" s="9">
        <v>2</v>
      </c>
      <c r="D6" s="9">
        <v>210</v>
      </c>
      <c r="E6" s="9" t="s">
        <v>40</v>
      </c>
      <c r="F6" s="9">
        <v>1015</v>
      </c>
      <c r="G6" s="17"/>
      <c r="H6" s="10"/>
      <c r="I6" s="12">
        <v>45935</v>
      </c>
      <c r="J6" s="9">
        <f ca="1">IF(Table13[[#This Row],[Move-out]]="","",TODAY()-Table13[[#This Row],[Move-out]])</f>
        <v>20</v>
      </c>
      <c r="K6" s="13"/>
      <c r="L6" s="9" t="str">
        <f ca="1">IF(ISBLANK(Table13[[#This Row],[Move-in ]]),"",TODAY()-Table13[[#This Row],[Move-in ]])</f>
        <v/>
      </c>
      <c r="M6" s="9" t="str">
        <f ca="1">IF(AND(Table13[[#This Row],[Move-out]]&lt;Date,Table13[[#This Row],[Move-in ]]&gt;Date),"SMI",IF(AND(Table13[[#This Row],[Move-in ]]="",Table13[[#This Row],[Move-out]]&lt;=Date,Table13[[#This Row],[Move-out]]&gt;1/1/1990),"VACANT",IF(AND(Table13[[#This Row],[Move-out]]&lt;=Date,Table13[[#This Row],[Move-in ]]&lt;=Date,Table13[[#This Row],[Move-out]]&gt;1/1/1990),"MOVE IN",IF(AND(Table13[[#This Row],[Move-out]]&lt;=Date,Table13[[#This Row],[Move-in ]]&gt;$Q$1)," SMI",IF(AND(Table13[[#This Row],[Move-out]]&gt;$Q$1,Table13[[#This Row],[Move-in ]]&gt;$Q$1),"NOTICE",IF(AND(Table13[[#This Row],[Move-in ]]="",Table13[[#This Row],[Move-out]]&gt;$Q$1),"NOTICE",""))))))</f>
        <v>VACANT</v>
      </c>
      <c r="N6" s="15">
        <f>IF(ISBLANK(Table13[[#This Row],[Move-out]]),"",Table13[[#This Row],[Move-out]]+8)</f>
        <v>45943</v>
      </c>
      <c r="O6" s="7"/>
    </row>
    <row r="7" spans="1:17" x14ac:dyDescent="0.2">
      <c r="A7" s="6" t="str">
        <f>IF(OR(Table13[[#This Row],[Phases]]="",Table13[[#This Row],[Building]]="",Table13[[#This Row],[Unit ]]=""),
"",
"P-" &amp; Table13[[#This Row],[Phases]] &amp; " / Bld-" &amp; Table13[[#This Row],[Building]] &amp; " / U-" &amp; Table13[[#This Row],[Unit ]])</f>
        <v>P-5 / Bld-3 / U-210</v>
      </c>
      <c r="B7" s="23">
        <v>5</v>
      </c>
      <c r="C7" s="9">
        <v>3</v>
      </c>
      <c r="D7" s="9">
        <v>210</v>
      </c>
      <c r="E7" s="9" t="s">
        <v>43</v>
      </c>
      <c r="F7" s="9">
        <v>1015</v>
      </c>
      <c r="G7" s="17"/>
      <c r="H7" s="10"/>
      <c r="I7" s="12">
        <v>45936</v>
      </c>
      <c r="J7" s="9">
        <f ca="1">IF(Table13[[#This Row],[Move-out]]="","",TODAY()-Table13[[#This Row],[Move-out]])</f>
        <v>19</v>
      </c>
      <c r="K7" s="13"/>
      <c r="L7" s="9" t="str">
        <f ca="1">IF(ISBLANK(Table13[[#This Row],[Move-in ]]),"",TODAY()-Table13[[#This Row],[Move-in ]])</f>
        <v/>
      </c>
      <c r="M7" s="9" t="str">
        <f ca="1">IF(AND(Table13[[#This Row],[Move-out]]&lt;Date,Table13[[#This Row],[Move-in ]]&gt;Date),"SMI",IF(AND(Table13[[#This Row],[Move-in ]]="",Table13[[#This Row],[Move-out]]&lt;=Date,Table13[[#This Row],[Move-out]]&gt;1/1/1990),"VACANT",IF(AND(Table13[[#This Row],[Move-out]]&lt;=Date,Table13[[#This Row],[Move-in ]]&lt;=Date,Table13[[#This Row],[Move-out]]&gt;1/1/1990),"MOVE IN",IF(AND(Table13[[#This Row],[Move-out]]&lt;=Date,Table13[[#This Row],[Move-in ]]&gt;$Q$1)," SMI",IF(AND(Table13[[#This Row],[Move-out]]&gt;$Q$1,Table13[[#This Row],[Move-in ]]&gt;$Q$1),"NOTICE",IF(AND(Table13[[#This Row],[Move-in ]]="",Table13[[#This Row],[Move-out]]&gt;$Q$1),"NOTICE",""))))))</f>
        <v>VACANT</v>
      </c>
      <c r="N7" s="15">
        <f>IF(ISBLANK(Table13[[#This Row],[Move-out]]),"",Table13[[#This Row],[Move-out]]+8)</f>
        <v>45944</v>
      </c>
      <c r="O7" s="7"/>
    </row>
    <row r="8" spans="1:17" x14ac:dyDescent="0.2">
      <c r="A8" s="6" t="str">
        <f>IF(OR(Table13[[#This Row],[Phases]]="",Table13[[#This Row],[Building]]="",Table13[[#This Row],[Unit ]]=""),
"",
"P-" &amp; Table13[[#This Row],[Phases]] &amp; " / Bld-" &amp; Table13[[#This Row],[Building]] &amp; " / U-" &amp; Table13[[#This Row],[Unit ]])</f>
        <v>P-7 / Bld-1 / U-151</v>
      </c>
      <c r="B8" s="23">
        <v>7</v>
      </c>
      <c r="C8" s="9">
        <v>1</v>
      </c>
      <c r="D8" s="9">
        <v>151</v>
      </c>
      <c r="E8" s="9" t="s">
        <v>27</v>
      </c>
      <c r="F8" s="9">
        <v>1015</v>
      </c>
      <c r="G8" s="17" t="s">
        <v>15</v>
      </c>
      <c r="H8" s="10"/>
      <c r="I8" s="12">
        <v>45937</v>
      </c>
      <c r="J8" s="9">
        <f ca="1">IF(Table13[[#This Row],[Move-out]]="","",TODAY()-Table13[[#This Row],[Move-out]])</f>
        <v>18</v>
      </c>
      <c r="K8" s="13"/>
      <c r="L8" s="9" t="str">
        <f ca="1">IF(ISBLANK(Table13[[#This Row],[Move-in ]]),"",TODAY()-Table13[[#This Row],[Move-in ]])</f>
        <v/>
      </c>
      <c r="M8" s="9" t="str">
        <f ca="1">IF(AND(Table13[[#This Row],[Move-out]]&lt;Date,Table13[[#This Row],[Move-in ]]&gt;Date),"SMI",IF(AND(Table13[[#This Row],[Move-in ]]="",Table13[[#This Row],[Move-out]]&lt;=Date,Table13[[#This Row],[Move-out]]&gt;1/1/1990),"VACANT",IF(AND(Table13[[#This Row],[Move-out]]&lt;=Date,Table13[[#This Row],[Move-in ]]&lt;=Date,Table13[[#This Row],[Move-out]]&gt;1/1/1990),"MOVE IN",IF(AND(Table13[[#This Row],[Move-out]]&lt;=Date,Table13[[#This Row],[Move-in ]]&gt;$Q$1)," SMI",IF(AND(Table13[[#This Row],[Move-out]]&gt;$Q$1,Table13[[#This Row],[Move-in ]]&gt;$Q$1),"NOTICE",IF(AND(Table13[[#This Row],[Move-in ]]="",Table13[[#This Row],[Move-out]]&gt;$Q$1),"NOTICE",""))))))</f>
        <v>VACANT</v>
      </c>
      <c r="N8" s="15">
        <f>IF(ISBLANK(Table13[[#This Row],[Move-out]]),"",Table13[[#This Row],[Move-out]]+8)</f>
        <v>45945</v>
      </c>
      <c r="O8" s="7"/>
    </row>
    <row r="9" spans="1:17" x14ac:dyDescent="0.2">
      <c r="A9" s="6" t="str">
        <f>IF(OR(Table13[[#This Row],[Phases]]="",Table13[[#This Row],[Building]]="",Table13[[#This Row],[Unit ]]=""),
"",
"P-" &amp; Table13[[#This Row],[Phases]] &amp; " / Bld-" &amp; Table13[[#This Row],[Building]] &amp; " / U-" &amp; Table13[[#This Row],[Unit ]])</f>
        <v>P-7 / Bld-2 / U-210</v>
      </c>
      <c r="B9" s="23">
        <v>7</v>
      </c>
      <c r="C9" s="9">
        <v>2</v>
      </c>
      <c r="D9" s="9">
        <v>210</v>
      </c>
      <c r="E9" s="9" t="s">
        <v>32</v>
      </c>
      <c r="F9" s="9">
        <v>1015</v>
      </c>
      <c r="G9" s="17"/>
      <c r="H9" s="10"/>
      <c r="I9" s="12">
        <v>45938</v>
      </c>
      <c r="J9" s="9">
        <f ca="1">IF(Table13[[#This Row],[Move-out]]="","",TODAY()-Table13[[#This Row],[Move-out]])</f>
        <v>17</v>
      </c>
      <c r="K9" s="13"/>
      <c r="L9" s="9" t="str">
        <f ca="1">IF(ISBLANK(Table13[[#This Row],[Move-in ]]),"",TODAY()-Table13[[#This Row],[Move-in ]])</f>
        <v/>
      </c>
      <c r="M9" s="9" t="str">
        <f ca="1">IF(AND(Table13[[#This Row],[Move-out]]&lt;Date,Table13[[#This Row],[Move-in ]]&gt;Date),"SMI",IF(AND(Table13[[#This Row],[Move-in ]]="",Table13[[#This Row],[Move-out]]&lt;=Date,Table13[[#This Row],[Move-out]]&gt;1/1/1990),"VACANT",IF(AND(Table13[[#This Row],[Move-out]]&lt;=Date,Table13[[#This Row],[Move-in ]]&lt;=Date,Table13[[#This Row],[Move-out]]&gt;1/1/1990),"MOVE IN",IF(AND(Table13[[#This Row],[Move-out]]&lt;=Date,Table13[[#This Row],[Move-in ]]&gt;$Q$1)," SMI",IF(AND(Table13[[#This Row],[Move-out]]&gt;$Q$1,Table13[[#This Row],[Move-in ]]&gt;$Q$1),"NOTICE",IF(AND(Table13[[#This Row],[Move-in ]]="",Table13[[#This Row],[Move-out]]&gt;$Q$1),"NOTICE",""))))))</f>
        <v>VACANT</v>
      </c>
      <c r="N9" s="15">
        <f>IF(ISBLANK(Table13[[#This Row],[Move-out]]),"",Table13[[#This Row],[Move-out]]+8)</f>
        <v>45946</v>
      </c>
      <c r="O9" s="7"/>
    </row>
    <row r="10" spans="1:17" x14ac:dyDescent="0.2">
      <c r="A10" s="6" t="str">
        <f>IF(OR(Table13[[#This Row],[Phases]]="",Table13[[#This Row],[Building]]="",Table13[[#This Row],[Unit ]]=""),
"",
"P-" &amp; Table13[[#This Row],[Phases]] &amp; " / Bld-" &amp; Table13[[#This Row],[Building]] &amp; " / U-" &amp; Table13[[#This Row],[Unit ]])</f>
        <v>P-7 / Bld-3 / U-210</v>
      </c>
      <c r="B10" s="23">
        <v>7</v>
      </c>
      <c r="C10" s="9">
        <v>3</v>
      </c>
      <c r="D10" s="9">
        <v>210</v>
      </c>
      <c r="E10" s="9" t="s">
        <v>35</v>
      </c>
      <c r="F10" s="9">
        <v>1015</v>
      </c>
      <c r="G10" s="17"/>
      <c r="H10" s="10"/>
      <c r="I10" s="12">
        <v>45939</v>
      </c>
      <c r="J10" s="9">
        <f ca="1">IF(Table13[[#This Row],[Move-out]]="","",TODAY()-Table13[[#This Row],[Move-out]])</f>
        <v>16</v>
      </c>
      <c r="K10" s="13"/>
      <c r="L10" s="9" t="str">
        <f ca="1">IF(ISBLANK(Table13[[#This Row],[Move-in ]]),"",TODAY()-Table13[[#This Row],[Move-in ]])</f>
        <v/>
      </c>
      <c r="M10" s="9" t="str">
        <f ca="1">IF(AND(Table13[[#This Row],[Move-out]]&lt;Date,Table13[[#This Row],[Move-in ]]&gt;Date),"SMI",IF(AND(Table13[[#This Row],[Move-in ]]="",Table13[[#This Row],[Move-out]]&lt;=Date,Table13[[#This Row],[Move-out]]&gt;1/1/1990),"VACANT",IF(AND(Table13[[#This Row],[Move-out]]&lt;=Date,Table13[[#This Row],[Move-in ]]&lt;=Date,Table13[[#This Row],[Move-out]]&gt;1/1/1990),"MOVE IN",IF(AND(Table13[[#This Row],[Move-out]]&lt;=Date,Table13[[#This Row],[Move-in ]]&gt;$Q$1)," SMI",IF(AND(Table13[[#This Row],[Move-out]]&gt;$Q$1,Table13[[#This Row],[Move-in ]]&gt;$Q$1),"NOTICE",IF(AND(Table13[[#This Row],[Move-in ]]="",Table13[[#This Row],[Move-out]]&gt;$Q$1),"NOTICE",""))))))</f>
        <v>VACANT</v>
      </c>
      <c r="N10" s="15">
        <f>IF(ISBLANK(Table13[[#This Row],[Move-out]]),"",Table13[[#This Row],[Move-out]]+8)</f>
        <v>45947</v>
      </c>
      <c r="O10" s="7"/>
    </row>
    <row r="11" spans="1:17" x14ac:dyDescent="0.2">
      <c r="A11" s="6" t="str">
        <f>IF(OR(Table13[[#This Row],[Phases]]="",Table13[[#This Row],[Building]]="",Table13[[#This Row],[Unit ]]=""),
"",
"P-" &amp; Table13[[#This Row],[Phases]] &amp; " / Bld-" &amp; Table13[[#This Row],[Building]] &amp; " / U-" &amp; Table13[[#This Row],[Unit ]])</f>
        <v>P-7 / Bld-1 / U-210</v>
      </c>
      <c r="B11" s="23">
        <v>7</v>
      </c>
      <c r="C11" s="9">
        <v>1</v>
      </c>
      <c r="D11" s="9">
        <v>210</v>
      </c>
      <c r="E11" s="9" t="s">
        <v>38</v>
      </c>
      <c r="F11" s="9">
        <v>1015</v>
      </c>
      <c r="G11" s="17"/>
      <c r="H11" s="10"/>
      <c r="I11" s="12">
        <v>45940</v>
      </c>
      <c r="J11" s="9">
        <f ca="1">IF(Table13[[#This Row],[Move-out]]="","",TODAY()-Table13[[#This Row],[Move-out]])</f>
        <v>15</v>
      </c>
      <c r="K11" s="13"/>
      <c r="L11" s="9" t="str">
        <f ca="1">IF(ISBLANK(Table13[[#This Row],[Move-in ]]),"",TODAY()-Table13[[#This Row],[Move-in ]])</f>
        <v/>
      </c>
      <c r="M11" s="9" t="str">
        <f ca="1">IF(AND(Table13[[#This Row],[Move-out]]&lt;Date,Table13[[#This Row],[Move-in ]]&gt;Date),"SMI",IF(AND(Table13[[#This Row],[Move-in ]]="",Table13[[#This Row],[Move-out]]&lt;=Date,Table13[[#This Row],[Move-out]]&gt;1/1/1990),"VACANT",IF(AND(Table13[[#This Row],[Move-out]]&lt;=Date,Table13[[#This Row],[Move-in ]]&lt;=Date,Table13[[#This Row],[Move-out]]&gt;1/1/1990),"MOVE IN",IF(AND(Table13[[#This Row],[Move-out]]&lt;=Date,Table13[[#This Row],[Move-in ]]&gt;$Q$1)," SMI",IF(AND(Table13[[#This Row],[Move-out]]&gt;$Q$1,Table13[[#This Row],[Move-in ]]&gt;$Q$1),"NOTICE",IF(AND(Table13[[#This Row],[Move-in ]]="",Table13[[#This Row],[Move-out]]&gt;$Q$1),"NOTICE",""))))))</f>
        <v>VACANT</v>
      </c>
      <c r="N11" s="15">
        <f>IF(ISBLANK(Table13[[#This Row],[Move-out]]),"",Table13[[#This Row],[Move-out]]+8)</f>
        <v>45948</v>
      </c>
      <c r="O11" s="7"/>
    </row>
    <row r="12" spans="1:17" x14ac:dyDescent="0.2">
      <c r="A12" s="6" t="str">
        <f>IF(OR(Table13[[#This Row],[Phases]]="",Table13[[#This Row],[Building]]="",Table13[[#This Row],[Unit ]]=""),
"",
"P-" &amp; Table13[[#This Row],[Phases]] &amp; " / Bld-" &amp; Table13[[#This Row],[Building]] &amp; " / U-" &amp; Table13[[#This Row],[Unit ]])</f>
        <v>P-7 / Bld-3 / U-210</v>
      </c>
      <c r="B12" s="23">
        <v>7</v>
      </c>
      <c r="C12" s="9">
        <v>3</v>
      </c>
      <c r="D12" s="9">
        <v>210</v>
      </c>
      <c r="E12" s="9" t="s">
        <v>41</v>
      </c>
      <c r="F12" s="9">
        <v>1015</v>
      </c>
      <c r="G12" s="17"/>
      <c r="H12" s="10"/>
      <c r="I12" s="12">
        <v>45941</v>
      </c>
      <c r="J12" s="9">
        <f ca="1">IF(Table13[[#This Row],[Move-out]]="","",TODAY()-Table13[[#This Row],[Move-out]])</f>
        <v>14</v>
      </c>
      <c r="K12" s="13"/>
      <c r="L12" s="9" t="str">
        <f ca="1">IF(ISBLANK(Table13[[#This Row],[Move-in ]]),"",TODAY()-Table13[[#This Row],[Move-in ]])</f>
        <v/>
      </c>
      <c r="M12" s="9" t="str">
        <f ca="1">IF(AND(Table13[[#This Row],[Move-out]]&lt;Date,Table13[[#This Row],[Move-in ]]&gt;Date),"SMI",IF(AND(Table13[[#This Row],[Move-in ]]="",Table13[[#This Row],[Move-out]]&lt;=Date,Table13[[#This Row],[Move-out]]&gt;1/1/1990),"VACANT",IF(AND(Table13[[#This Row],[Move-out]]&lt;=Date,Table13[[#This Row],[Move-in ]]&lt;=Date,Table13[[#This Row],[Move-out]]&gt;1/1/1990),"MOVE IN",IF(AND(Table13[[#This Row],[Move-out]]&lt;=Date,Table13[[#This Row],[Move-in ]]&gt;$Q$1)," SMI",IF(AND(Table13[[#This Row],[Move-out]]&gt;$Q$1,Table13[[#This Row],[Move-in ]]&gt;$Q$1),"NOTICE",IF(AND(Table13[[#This Row],[Move-in ]]="",Table13[[#This Row],[Move-out]]&gt;$Q$1),"NOTICE",""))))))</f>
        <v>VACANT</v>
      </c>
      <c r="N12" s="15">
        <f>IF(ISBLANK(Table13[[#This Row],[Move-out]]),"",Table13[[#This Row],[Move-out]]+8)</f>
        <v>45949</v>
      </c>
      <c r="O12" s="7"/>
    </row>
    <row r="13" spans="1:17" x14ac:dyDescent="0.2">
      <c r="A13" s="6" t="str">
        <f>IF(OR(Table13[[#This Row],[Phases]]="",Table13[[#This Row],[Building]]="",Table13[[#This Row],[Unit ]]=""),
"",
"P-" &amp; Table13[[#This Row],[Phases]] &amp; " / Bld-" &amp; Table13[[#This Row],[Building]] &amp; " / U-" &amp; Table13[[#This Row],[Unit ]])</f>
        <v>P-8 / Bld-3 / U-210</v>
      </c>
      <c r="B13" s="23">
        <v>8</v>
      </c>
      <c r="C13" s="9">
        <v>3</v>
      </c>
      <c r="D13" s="9">
        <v>210</v>
      </c>
      <c r="E13" s="9" t="s">
        <v>30</v>
      </c>
      <c r="F13" s="9">
        <v>1015</v>
      </c>
      <c r="G13" s="17"/>
      <c r="H13" s="10"/>
      <c r="I13" s="12">
        <v>45942</v>
      </c>
      <c r="J13" s="9">
        <f ca="1">IF(Table13[[#This Row],[Move-out]]="","",TODAY()-Table13[[#This Row],[Move-out]])</f>
        <v>13</v>
      </c>
      <c r="K13" s="13"/>
      <c r="L13" s="9" t="str">
        <f ca="1">IF(ISBLANK(Table13[[#This Row],[Move-in ]]),"",TODAY()-Table13[[#This Row],[Move-in ]])</f>
        <v/>
      </c>
      <c r="M13" s="9" t="str">
        <f ca="1">IF(AND(Table13[[#This Row],[Move-out]]&lt;Date,Table13[[#This Row],[Move-in ]]&gt;Date),"SMI",IF(AND(Table13[[#This Row],[Move-in ]]="",Table13[[#This Row],[Move-out]]&lt;=Date,Table13[[#This Row],[Move-out]]&gt;1/1/1990),"VACANT",IF(AND(Table13[[#This Row],[Move-out]]&lt;=Date,Table13[[#This Row],[Move-in ]]&lt;=Date,Table13[[#This Row],[Move-out]]&gt;1/1/1990),"MOVE IN",IF(AND(Table13[[#This Row],[Move-out]]&lt;=Date,Table13[[#This Row],[Move-in ]]&gt;$Q$1)," SMI",IF(AND(Table13[[#This Row],[Move-out]]&gt;$Q$1,Table13[[#This Row],[Move-in ]]&gt;$Q$1),"NOTICE",IF(AND(Table13[[#This Row],[Move-in ]]="",Table13[[#This Row],[Move-out]]&gt;$Q$1),"NOTICE",""))))))</f>
        <v>VACANT</v>
      </c>
      <c r="N13" s="15">
        <f>IF(ISBLANK(Table13[[#This Row],[Move-out]]),"",Table13[[#This Row],[Move-out]]+8)</f>
        <v>45950</v>
      </c>
      <c r="O13" s="7"/>
    </row>
    <row r="14" spans="1:17" x14ac:dyDescent="0.2">
      <c r="A14" s="6" t="str">
        <f>IF(OR(Table13[[#This Row],[Phases]]="",Table13[[#This Row],[Building]]="",Table13[[#This Row],[Unit ]]=""),
"",
"P-" &amp; Table13[[#This Row],[Phases]] &amp; " / Bld-" &amp; Table13[[#This Row],[Building]] &amp; " / U-" &amp; Table13[[#This Row],[Unit ]])</f>
        <v>P-8 / Bld-1 / U-210</v>
      </c>
      <c r="B14" s="23">
        <v>8</v>
      </c>
      <c r="C14" s="9">
        <v>1</v>
      </c>
      <c r="D14" s="9">
        <v>210</v>
      </c>
      <c r="E14" s="9" t="s">
        <v>33</v>
      </c>
      <c r="F14" s="9">
        <v>1015</v>
      </c>
      <c r="G14" s="17"/>
      <c r="H14" s="10"/>
      <c r="I14" s="12">
        <v>45943</v>
      </c>
      <c r="J14" s="9">
        <f ca="1">IF(Table13[[#This Row],[Move-out]]="","",TODAY()-Table13[[#This Row],[Move-out]])</f>
        <v>12</v>
      </c>
      <c r="K14" s="13"/>
      <c r="L14" s="9" t="str">
        <f ca="1">IF(ISBLANK(Table13[[#This Row],[Move-in ]]),"",TODAY()-Table13[[#This Row],[Move-in ]])</f>
        <v/>
      </c>
      <c r="M14" s="9" t="str">
        <f ca="1">IF(AND(Table13[[#This Row],[Move-out]]&lt;Date,Table13[[#This Row],[Move-in ]]&gt;Date),"SMI",IF(AND(Table13[[#This Row],[Move-in ]]="",Table13[[#This Row],[Move-out]]&lt;=Date,Table13[[#This Row],[Move-out]]&gt;1/1/1990),"VACANT",IF(AND(Table13[[#This Row],[Move-out]]&lt;=Date,Table13[[#This Row],[Move-in ]]&lt;=Date,Table13[[#This Row],[Move-out]]&gt;1/1/1990),"MOVE IN",IF(AND(Table13[[#This Row],[Move-out]]&lt;=Date,Table13[[#This Row],[Move-in ]]&gt;$Q$1)," SMI",IF(AND(Table13[[#This Row],[Move-out]]&gt;$Q$1,Table13[[#This Row],[Move-in ]]&gt;$Q$1),"NOTICE",IF(AND(Table13[[#This Row],[Move-in ]]="",Table13[[#This Row],[Move-out]]&gt;$Q$1),"NOTICE",""))))))</f>
        <v>VACANT</v>
      </c>
      <c r="N14" s="15">
        <f>IF(ISBLANK(Table13[[#This Row],[Move-out]]),"",Table13[[#This Row],[Move-out]]+8)</f>
        <v>45951</v>
      </c>
      <c r="O14" s="7"/>
    </row>
    <row r="15" spans="1:17" x14ac:dyDescent="0.2">
      <c r="A15" s="6" t="str">
        <f>IF(OR(Table13[[#This Row],[Phases]]="",Table13[[#This Row],[Building]]="",Table13[[#This Row],[Unit ]]=""),
"",
"P-" &amp; Table13[[#This Row],[Phases]] &amp; " / Bld-" &amp; Table13[[#This Row],[Building]] &amp; " / U-" &amp; Table13[[#This Row],[Unit ]])</f>
        <v>P-8 / Bld-2 / U-210</v>
      </c>
      <c r="B15" s="23">
        <v>8</v>
      </c>
      <c r="C15" s="9">
        <v>2</v>
      </c>
      <c r="D15" s="9">
        <v>210</v>
      </c>
      <c r="E15" s="9" t="s">
        <v>36</v>
      </c>
      <c r="F15" s="9">
        <v>1015</v>
      </c>
      <c r="G15" s="17"/>
      <c r="H15" s="10"/>
      <c r="I15" s="12">
        <v>45944</v>
      </c>
      <c r="J15" s="9">
        <f ca="1">IF(Table13[[#This Row],[Move-out]]="","",TODAY()-Table13[[#This Row],[Move-out]])</f>
        <v>11</v>
      </c>
      <c r="K15" s="13"/>
      <c r="L15" s="9" t="str">
        <f ca="1">IF(ISBLANK(Table13[[#This Row],[Move-in ]]),"",TODAY()-Table13[[#This Row],[Move-in ]])</f>
        <v/>
      </c>
      <c r="M15" s="9" t="str">
        <f ca="1">IF(AND(Table13[[#This Row],[Move-out]]&lt;Date,Table13[[#This Row],[Move-in ]]&gt;Date),"SMI",IF(AND(Table13[[#This Row],[Move-in ]]="",Table13[[#This Row],[Move-out]]&lt;=Date,Table13[[#This Row],[Move-out]]&gt;1/1/1990),"VACANT",IF(AND(Table13[[#This Row],[Move-out]]&lt;=Date,Table13[[#This Row],[Move-in ]]&lt;=Date,Table13[[#This Row],[Move-out]]&gt;1/1/1990),"MOVE IN",IF(AND(Table13[[#This Row],[Move-out]]&lt;=Date,Table13[[#This Row],[Move-in ]]&gt;$Q$1)," SMI",IF(AND(Table13[[#This Row],[Move-out]]&gt;$Q$1,Table13[[#This Row],[Move-in ]]&gt;$Q$1),"NOTICE",IF(AND(Table13[[#This Row],[Move-in ]]="",Table13[[#This Row],[Move-out]]&gt;$Q$1),"NOTICE",""))))))</f>
        <v>VACANT</v>
      </c>
      <c r="N15" s="15">
        <f>IF(ISBLANK(Table13[[#This Row],[Move-out]]),"",Table13[[#This Row],[Move-out]]+8)</f>
        <v>45952</v>
      </c>
      <c r="O15" s="7"/>
    </row>
    <row r="16" spans="1:17" x14ac:dyDescent="0.2">
      <c r="A16" s="6" t="str">
        <f>IF(OR(Table13[[#This Row],[Phases]]="",Table13[[#This Row],[Building]]="",Table13[[#This Row],[Unit ]]=""),
"",
"P-" &amp; Table13[[#This Row],[Phases]] &amp; " / Bld-" &amp; Table13[[#This Row],[Building]] &amp; " / U-" &amp; Table13[[#This Row],[Unit ]])</f>
        <v>P-8 / Bld-3 / U-210</v>
      </c>
      <c r="B16" s="23">
        <v>8</v>
      </c>
      <c r="C16" s="9">
        <v>3</v>
      </c>
      <c r="D16" s="9">
        <v>210</v>
      </c>
      <c r="E16" s="9" t="s">
        <v>39</v>
      </c>
      <c r="F16" s="9">
        <v>1015</v>
      </c>
      <c r="G16" s="18"/>
      <c r="H16" s="10"/>
      <c r="I16" s="12">
        <v>45945</v>
      </c>
      <c r="J16" s="9">
        <f ca="1">IF(Table13[[#This Row],[Move-out]]="","",TODAY()-Table13[[#This Row],[Move-out]])</f>
        <v>10</v>
      </c>
      <c r="K16" s="13"/>
      <c r="L16" s="9" t="str">
        <f ca="1">IF(ISBLANK(Table13[[#This Row],[Move-in ]]),"",TODAY()-Table13[[#This Row],[Move-in ]])</f>
        <v/>
      </c>
      <c r="M16" s="9" t="str">
        <f ca="1">IF(AND(Table13[[#This Row],[Move-out]]&lt;Date,Table13[[#This Row],[Move-in ]]&gt;Date),"SMI",IF(AND(Table13[[#This Row],[Move-in ]]="",Table13[[#This Row],[Move-out]]&lt;=Date,Table13[[#This Row],[Move-out]]&gt;1/1/1990),"VACANT",IF(AND(Table13[[#This Row],[Move-out]]&lt;=Date,Table13[[#This Row],[Move-in ]]&lt;=Date,Table13[[#This Row],[Move-out]]&gt;1/1/1990),"MOVE IN",IF(AND(Table13[[#This Row],[Move-out]]&lt;=Date,Table13[[#This Row],[Move-in ]]&gt;$Q$1)," SMI",IF(AND(Table13[[#This Row],[Move-out]]&gt;$Q$1,Table13[[#This Row],[Move-in ]]&gt;$Q$1),"NOTICE",IF(AND(Table13[[#This Row],[Move-in ]]="",Table13[[#This Row],[Move-out]]&gt;$Q$1),"NOTICE",""))))))</f>
        <v>VACANT</v>
      </c>
      <c r="N16" s="15">
        <f>IF(ISBLANK(Table13[[#This Row],[Move-out]]),"",Table13[[#This Row],[Move-out]]+8)</f>
        <v>45953</v>
      </c>
      <c r="O16" s="7"/>
    </row>
    <row r="17" spans="1:15" ht="17" thickBot="1" x14ac:dyDescent="0.25">
      <c r="A17" s="6" t="str">
        <f>IF(OR(Table13[[#This Row],[Phases]]="",Table13[[#This Row],[Building]]="",Table13[[#This Row],[Unit ]]=""),
"",
"P-" &amp; Table13[[#This Row],[Phases]] &amp; " / Bld-" &amp; Table13[[#This Row],[Building]] &amp; " / U-" &amp; Table13[[#This Row],[Unit ]])</f>
        <v>P-8 / Bld-1 / U-210</v>
      </c>
      <c r="B17" s="23">
        <v>8</v>
      </c>
      <c r="C17" s="9">
        <v>1</v>
      </c>
      <c r="D17" s="9">
        <v>210</v>
      </c>
      <c r="E17" s="9" t="s">
        <v>42</v>
      </c>
      <c r="F17" s="9">
        <v>1015</v>
      </c>
      <c r="G17" s="19"/>
      <c r="H17" s="11"/>
      <c r="I17" s="12">
        <v>45946</v>
      </c>
      <c r="J17" s="9">
        <f ca="1">IF(Table13[[#This Row],[Move-out]]="","",TODAY()-Table13[[#This Row],[Move-out]])</f>
        <v>9</v>
      </c>
      <c r="K17" s="14"/>
      <c r="L17" s="9" t="str">
        <f ca="1">IF(ISBLANK(Table13[[#This Row],[Move-in ]]),"",TODAY()-Table13[[#This Row],[Move-in ]])</f>
        <v/>
      </c>
      <c r="M17" s="9" t="str">
        <f ca="1">IF(AND(Table13[[#This Row],[Move-out]]&lt;Date,Table13[[#This Row],[Move-in ]]&gt;Date),"SMI",IF(AND(Table13[[#This Row],[Move-in ]]="",Table13[[#This Row],[Move-out]]&lt;=Date,Table13[[#This Row],[Move-out]]&gt;1/1/1990),"VACANT",IF(AND(Table13[[#This Row],[Move-out]]&lt;=Date,Table13[[#This Row],[Move-in ]]&lt;=Date,Table13[[#This Row],[Move-out]]&gt;1/1/1990),"MOVE IN",IF(AND(Table13[[#This Row],[Move-out]]&lt;=Date,Table13[[#This Row],[Move-in ]]&gt;$Q$1)," SMI",IF(AND(Table13[[#This Row],[Move-out]]&gt;$Q$1,Table13[[#This Row],[Move-in ]]&gt;$Q$1),"NOTICE",IF(AND(Table13[[#This Row],[Move-in ]]="",Table13[[#This Row],[Move-out]]&gt;$Q$1),"NOTICE",""))))))</f>
        <v>VACANT</v>
      </c>
      <c r="N17" s="16">
        <f>IF(ISBLANK(Table13[[#This Row],[Move-out]]),"",Table13[[#This Row],[Move-out]]+8)</f>
        <v>45954</v>
      </c>
      <c r="O17" s="8"/>
    </row>
    <row r="18" spans="1:15" ht="17" thickTop="1" x14ac:dyDescent="0.2"/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BF2F-EE28-B44E-A45E-CE4F38A03AB0}">
  <dimension ref="A1:AD17"/>
  <sheetViews>
    <sheetView showGridLines="0" zoomScale="90" zoomScaleNormal="90" workbookViewId="0">
      <selection activeCell="C2" sqref="C2"/>
    </sheetView>
  </sheetViews>
  <sheetFormatPr baseColWidth="10" defaultRowHeight="16" x14ac:dyDescent="0.2"/>
  <cols>
    <col min="1" max="1" width="17.83203125" style="2" customWidth="1"/>
    <col min="2" max="2" width="12.33203125" style="2" customWidth="1"/>
    <col min="3" max="3" width="9.1640625" style="2" customWidth="1"/>
    <col min="4" max="6" width="12.33203125" style="2" customWidth="1"/>
    <col min="7" max="7" width="9.5" style="2" customWidth="1"/>
    <col min="8" max="9" width="12.33203125" style="2" customWidth="1"/>
    <col min="10" max="10" width="9.1640625" style="2" customWidth="1"/>
    <col min="11" max="12" width="12.33203125" style="2" customWidth="1"/>
    <col min="13" max="13" width="9.1640625" style="2" customWidth="1"/>
    <col min="14" max="16" width="12.33203125" style="2" customWidth="1"/>
    <col min="17" max="17" width="9.1640625" style="2" customWidth="1"/>
    <col min="18" max="19" width="12.33203125" style="2" customWidth="1"/>
    <col min="20" max="20" width="9.1640625" style="2" customWidth="1"/>
    <col min="21" max="22" width="12.33203125" style="2" customWidth="1"/>
    <col min="23" max="23" width="9" style="2" customWidth="1"/>
    <col min="24" max="25" width="12.33203125" style="2" customWidth="1"/>
    <col min="26" max="26" width="9.1640625" style="2" customWidth="1"/>
    <col min="27" max="28" width="12.33203125" style="2" customWidth="1"/>
    <col min="29" max="29" width="11.33203125" style="2" customWidth="1"/>
    <col min="30" max="30" width="12.33203125" style="2" customWidth="1"/>
    <col min="31" max="16384" width="10.83203125" style="2"/>
  </cols>
  <sheetData>
    <row r="1" spans="1:30" s="33" customFormat="1" ht="65" customHeight="1" x14ac:dyDescent="0.25">
      <c r="A1" s="31" t="s">
        <v>16</v>
      </c>
      <c r="B1" s="31" t="s">
        <v>44</v>
      </c>
      <c r="C1" s="31" t="s">
        <v>62</v>
      </c>
      <c r="D1" s="31" t="s">
        <v>50</v>
      </c>
      <c r="E1" s="31" t="s">
        <v>69</v>
      </c>
      <c r="F1" s="31" t="s">
        <v>70</v>
      </c>
      <c r="G1" s="31" t="s">
        <v>53</v>
      </c>
      <c r="H1" s="31" t="s">
        <v>51</v>
      </c>
      <c r="I1" s="31" t="s">
        <v>45</v>
      </c>
      <c r="J1" s="31" t="s">
        <v>52</v>
      </c>
      <c r="K1" s="31" t="s">
        <v>17</v>
      </c>
      <c r="L1" s="31" t="s">
        <v>46</v>
      </c>
      <c r="M1" s="31" t="s">
        <v>57</v>
      </c>
      <c r="N1" s="31" t="s">
        <v>54</v>
      </c>
      <c r="O1" s="31" t="s">
        <v>29</v>
      </c>
      <c r="P1" s="31" t="s">
        <v>55</v>
      </c>
      <c r="Q1" s="31" t="s">
        <v>58</v>
      </c>
      <c r="R1" s="31" t="s">
        <v>59</v>
      </c>
      <c r="S1" s="31" t="s">
        <v>56</v>
      </c>
      <c r="T1" s="31" t="s">
        <v>61</v>
      </c>
      <c r="U1" s="31" t="s">
        <v>60</v>
      </c>
      <c r="V1" s="31" t="s">
        <v>63</v>
      </c>
      <c r="W1" s="31" t="s">
        <v>64</v>
      </c>
      <c r="X1" s="31" t="s">
        <v>65</v>
      </c>
      <c r="Y1" s="31" t="s">
        <v>67</v>
      </c>
      <c r="Z1" s="31" t="s">
        <v>66</v>
      </c>
      <c r="AA1" s="31" t="s">
        <v>68</v>
      </c>
      <c r="AB1" s="31" t="s">
        <v>47</v>
      </c>
      <c r="AC1" s="32" t="s">
        <v>49</v>
      </c>
      <c r="AD1" s="31" t="s">
        <v>48</v>
      </c>
    </row>
    <row r="2" spans="1:30" x14ac:dyDescent="0.2">
      <c r="A2" s="26" t="str">
        <f>IF(ISBLANK(Unit!A2),"",(Unit!A2))</f>
        <v>P-5 / Bld-1 / U-210</v>
      </c>
      <c r="B2" s="27"/>
      <c r="C2" s="28">
        <f>IF(ISBLANK(Unit!I2),"",WORKDAY(Unit!I2,1))</f>
        <v>45932</v>
      </c>
      <c r="D2" s="26"/>
      <c r="E2" s="27"/>
      <c r="F2" s="27"/>
      <c r="G2" s="28">
        <f>IF(ISBLANK(Unit!I2),"",WORKDAY(Unit!I2,1))</f>
        <v>45932</v>
      </c>
      <c r="H2" s="26"/>
      <c r="I2" s="27"/>
      <c r="J2" s="28">
        <f>IF(ISBLANK(Unit!I2),"",WORKDAY(Unit!I2,2))</f>
        <v>45933</v>
      </c>
      <c r="K2" s="26"/>
      <c r="L2" s="27"/>
      <c r="M2" s="28">
        <f>IF(ISBLANK(Unit!I2),"",WORKDAY(Unit!I2,3))</f>
        <v>45936</v>
      </c>
      <c r="N2" s="29"/>
      <c r="O2" s="26"/>
      <c r="P2" s="27"/>
      <c r="Q2" s="28">
        <f>IF(ISBLANK(Unit!I2),"",WORKDAY(Unit!I2,4))</f>
        <v>45937</v>
      </c>
      <c r="R2" s="26"/>
      <c r="S2" s="27"/>
      <c r="T2" s="28">
        <f>IF(ISBLANK(Unit!I2),"",WORKDAY(Unit!I2,5))</f>
        <v>45938</v>
      </c>
      <c r="U2" s="26"/>
      <c r="V2" s="27"/>
      <c r="W2" s="28">
        <f>IF(ISBLANK(Unit!I2),"",WORKDAY(Unit!I2,6))</f>
        <v>45939</v>
      </c>
      <c r="X2" s="26"/>
      <c r="Y2" s="27"/>
      <c r="Z2" s="28">
        <f ca="1">IF(ISBLANK(Unit!L2),"",WORKDAY(Unit!I2,7))</f>
        <v>45940</v>
      </c>
      <c r="AA2" s="26"/>
      <c r="AB2" s="27"/>
      <c r="AC2" s="30">
        <f ca="1">IF(ISBLANK(Unit!L2),"",WORKDAY(Unit!I2,8))</f>
        <v>45943</v>
      </c>
      <c r="AD2" s="28">
        <f ca="1">IF(ISBLANK(Unit!O2),"",WORKDAY(Unit!L2,6))</f>
        <v>10</v>
      </c>
    </row>
    <row r="3" spans="1:30" x14ac:dyDescent="0.2">
      <c r="A3" s="10" t="str">
        <f>IF(ISBLANK(Unit!A3),"",(Unit!A3))</f>
        <v>P-5 / Bld-2 / U-210</v>
      </c>
      <c r="B3" s="7"/>
      <c r="C3" s="22">
        <f>IF(ISBLANK(Unit!I3),"",WORKDAY(Unit!I3,1))</f>
        <v>45933</v>
      </c>
      <c r="D3" s="10"/>
      <c r="E3" s="7"/>
      <c r="F3" s="7"/>
      <c r="G3" s="22">
        <f>IF(ISBLANK(Unit!I3),"",WORKDAY(Unit!I3,1))</f>
        <v>45933</v>
      </c>
      <c r="H3" s="10"/>
      <c r="I3" s="21"/>
      <c r="J3" s="22">
        <f>IF(ISBLANK(Unit!I3),"",WORKDAY(Unit!I3,2))</f>
        <v>45936</v>
      </c>
      <c r="K3" s="10"/>
      <c r="L3" s="7"/>
      <c r="M3" s="22">
        <f>IF(ISBLANK(Unit!I3),"",WORKDAY(Unit!I3,3))</f>
        <v>45937</v>
      </c>
      <c r="N3" s="25"/>
      <c r="O3" s="10"/>
      <c r="P3" s="7"/>
      <c r="Q3" s="22">
        <f>IF(ISBLANK(Unit!I3),"",WORKDAY(Unit!I3,4))</f>
        <v>45938</v>
      </c>
      <c r="R3" s="10"/>
      <c r="S3" s="7"/>
      <c r="T3" s="22">
        <f>IF(ISBLANK(Unit!I3),"",WORKDAY(Unit!I3,5))</f>
        <v>45939</v>
      </c>
      <c r="U3" s="10"/>
      <c r="V3" s="7"/>
      <c r="W3" s="22">
        <f>IF(ISBLANK(Unit!I3),"",WORKDAY(Unit!I3,6))</f>
        <v>45940</v>
      </c>
      <c r="X3" s="10"/>
      <c r="Y3" s="7"/>
      <c r="Z3" s="22">
        <f ca="1">IF(ISBLANK(Unit!L3),"",WORKDAY(Unit!I3,7))</f>
        <v>45943</v>
      </c>
      <c r="AA3" s="10"/>
      <c r="AB3" s="7"/>
      <c r="AC3" s="15">
        <f ca="1">IF(ISBLANK(Unit!L3),"",WORKDAY(Unit!I3,8))</f>
        <v>45944</v>
      </c>
      <c r="AD3" s="22" t="e">
        <f ca="1">IF(ISBLANK(Unit!O3),"",WORKDAY(Unit!L3,6))</f>
        <v>#VALUE!</v>
      </c>
    </row>
    <row r="4" spans="1:30" x14ac:dyDescent="0.2">
      <c r="A4" s="10" t="str">
        <f>IF(ISBLANK(Unit!A4),"",(Unit!A4))</f>
        <v>P-5 / Bld-3 / U-210</v>
      </c>
      <c r="B4" s="7"/>
      <c r="C4" s="22">
        <f>IF(ISBLANK(Unit!I4),"",WORKDAY(Unit!I4,1))</f>
        <v>45936</v>
      </c>
      <c r="D4" s="10"/>
      <c r="E4" s="7"/>
      <c r="F4" s="7"/>
      <c r="G4" s="22">
        <f>IF(ISBLANK(Unit!I4),"",WORKDAY(Unit!I4,1))</f>
        <v>45936</v>
      </c>
      <c r="H4" s="10"/>
      <c r="I4" s="7"/>
      <c r="J4" s="22">
        <f>IF(ISBLANK(Unit!I4),"",WORKDAY(Unit!I4,2))</f>
        <v>45937</v>
      </c>
      <c r="K4" s="10"/>
      <c r="L4" s="7"/>
      <c r="M4" s="22">
        <f>IF(ISBLANK(Unit!I4),"",WORKDAY(Unit!I4,3))</f>
        <v>45938</v>
      </c>
      <c r="N4" s="25"/>
      <c r="O4" s="10"/>
      <c r="P4" s="7"/>
      <c r="Q4" s="22">
        <f>IF(ISBLANK(Unit!I4),"",WORKDAY(Unit!I4,4))</f>
        <v>45939</v>
      </c>
      <c r="R4" s="10"/>
      <c r="S4" s="7"/>
      <c r="T4" s="22">
        <f>IF(ISBLANK(Unit!I4),"",WORKDAY(Unit!I4,5))</f>
        <v>45940</v>
      </c>
      <c r="U4" s="10"/>
      <c r="V4" s="7"/>
      <c r="W4" s="22">
        <f>IF(ISBLANK(Unit!I4),"",WORKDAY(Unit!I4,6))</f>
        <v>45943</v>
      </c>
      <c r="X4" s="10"/>
      <c r="Y4" s="7"/>
      <c r="Z4" s="22">
        <f ca="1">IF(ISBLANK(Unit!L4),"",WORKDAY(Unit!I4,7))</f>
        <v>45944</v>
      </c>
      <c r="AA4" s="10"/>
      <c r="AB4" s="7"/>
      <c r="AC4" s="15">
        <f ca="1">IF(ISBLANK(Unit!L4),"",WORKDAY(Unit!I4,8))</f>
        <v>45945</v>
      </c>
      <c r="AD4" s="22" t="str">
        <f>IF(ISBLANK(Unit!O4),"",WORKDAY(Unit!L4,6))</f>
        <v/>
      </c>
    </row>
    <row r="5" spans="1:30" x14ac:dyDescent="0.2">
      <c r="A5" s="10" t="str">
        <f>IF(ISBLANK(Unit!A5),"",(Unit!A5))</f>
        <v>P-5 / Bld-1 / U-210</v>
      </c>
      <c r="B5" s="7"/>
      <c r="C5" s="22">
        <f>IF(ISBLANK(Unit!I5),"",WORKDAY(Unit!I5,1))</f>
        <v>45936</v>
      </c>
      <c r="D5" s="10"/>
      <c r="E5" s="7"/>
      <c r="F5" s="7"/>
      <c r="G5" s="22">
        <f>IF(ISBLANK(Unit!I5),"",WORKDAY(Unit!I5,1))</f>
        <v>45936</v>
      </c>
      <c r="H5" s="10"/>
      <c r="I5" s="7"/>
      <c r="J5" s="22">
        <f>IF(ISBLANK(Unit!I5),"",WORKDAY(Unit!I5,2))</f>
        <v>45937</v>
      </c>
      <c r="K5" s="10"/>
      <c r="L5" s="7"/>
      <c r="M5" s="22">
        <f>IF(ISBLANK(Unit!I5),"",WORKDAY(Unit!I5,3))</f>
        <v>45938</v>
      </c>
      <c r="N5" s="25"/>
      <c r="O5" s="10"/>
      <c r="P5" s="7"/>
      <c r="Q5" s="22">
        <f>IF(ISBLANK(Unit!I5),"",WORKDAY(Unit!I5,4))</f>
        <v>45939</v>
      </c>
      <c r="R5" s="10"/>
      <c r="S5" s="7"/>
      <c r="T5" s="22">
        <f>IF(ISBLANK(Unit!I5),"",WORKDAY(Unit!I5,5))</f>
        <v>45940</v>
      </c>
      <c r="U5" s="10"/>
      <c r="V5" s="7"/>
      <c r="W5" s="22">
        <f>IF(ISBLANK(Unit!I5),"",WORKDAY(Unit!I5,6))</f>
        <v>45943</v>
      </c>
      <c r="X5" s="10"/>
      <c r="Y5" s="7"/>
      <c r="Z5" s="22">
        <f ca="1">IF(ISBLANK(Unit!L5),"",WORKDAY(Unit!I5,7))</f>
        <v>45944</v>
      </c>
      <c r="AA5" s="10"/>
      <c r="AB5" s="7"/>
      <c r="AC5" s="15">
        <f ca="1">IF(ISBLANK(Unit!L5),"",WORKDAY(Unit!I5,8))</f>
        <v>45945</v>
      </c>
      <c r="AD5" s="22" t="str">
        <f>IF(ISBLANK(Unit!O5),"",WORKDAY(Unit!L5,6))</f>
        <v/>
      </c>
    </row>
    <row r="6" spans="1:30" x14ac:dyDescent="0.2">
      <c r="A6" s="10" t="str">
        <f>IF(ISBLANK(Unit!A6),"",(Unit!A6))</f>
        <v>P-5 / Bld-2 / U-210</v>
      </c>
      <c r="B6" s="7"/>
      <c r="C6" s="22">
        <f>IF(ISBLANK(Unit!I6),"",WORKDAY(Unit!I6,1))</f>
        <v>45936</v>
      </c>
      <c r="D6" s="10"/>
      <c r="E6" s="7"/>
      <c r="F6" s="7"/>
      <c r="G6" s="22">
        <f>IF(ISBLANK(Unit!I6),"",WORKDAY(Unit!I6,1))</f>
        <v>45936</v>
      </c>
      <c r="H6" s="10"/>
      <c r="I6" s="7"/>
      <c r="J6" s="22">
        <f>IF(ISBLANK(Unit!I6),"",WORKDAY(Unit!I6,2))</f>
        <v>45937</v>
      </c>
      <c r="K6" s="10"/>
      <c r="L6" s="7"/>
      <c r="M6" s="22">
        <f>IF(ISBLANK(Unit!I6),"",WORKDAY(Unit!I6,3))</f>
        <v>45938</v>
      </c>
      <c r="N6" s="25"/>
      <c r="O6" s="10"/>
      <c r="P6" s="7"/>
      <c r="Q6" s="22">
        <f>IF(ISBLANK(Unit!I6),"",WORKDAY(Unit!I6,4))</f>
        <v>45939</v>
      </c>
      <c r="R6" s="10"/>
      <c r="S6" s="7"/>
      <c r="T6" s="22">
        <f>IF(ISBLANK(Unit!I6),"",WORKDAY(Unit!I6,5))</f>
        <v>45940</v>
      </c>
      <c r="U6" s="10"/>
      <c r="V6" s="7"/>
      <c r="W6" s="22">
        <f>IF(ISBLANK(Unit!I6),"",WORKDAY(Unit!I6,6))</f>
        <v>45943</v>
      </c>
      <c r="X6" s="10"/>
      <c r="Y6" s="7"/>
      <c r="Z6" s="22">
        <f ca="1">IF(ISBLANK(Unit!L6),"",WORKDAY(Unit!I6,7))</f>
        <v>45944</v>
      </c>
      <c r="AA6" s="10"/>
      <c r="AB6" s="7"/>
      <c r="AC6" s="15">
        <f ca="1">IF(ISBLANK(Unit!L6),"",WORKDAY(Unit!I6,8))</f>
        <v>45945</v>
      </c>
      <c r="AD6" s="22" t="str">
        <f>IF(ISBLANK(Unit!O6),"",WORKDAY(Unit!L6,6))</f>
        <v/>
      </c>
    </row>
    <row r="7" spans="1:30" x14ac:dyDescent="0.2">
      <c r="A7" s="10" t="str">
        <f>IF(ISBLANK(Unit!A7),"",(Unit!A7))</f>
        <v>P-5 / Bld-3 / U-210</v>
      </c>
      <c r="B7" s="7"/>
      <c r="C7" s="22">
        <f>IF(ISBLANK(Unit!I7),"",WORKDAY(Unit!I7,1))</f>
        <v>45937</v>
      </c>
      <c r="D7" s="10"/>
      <c r="E7" s="7"/>
      <c r="F7" s="7"/>
      <c r="G7" s="22">
        <f>IF(ISBLANK(Unit!I7),"",WORKDAY(Unit!I7,1))</f>
        <v>45937</v>
      </c>
      <c r="H7" s="10"/>
      <c r="I7" s="7"/>
      <c r="J7" s="22">
        <f>IF(ISBLANK(Unit!I7),"",WORKDAY(Unit!I7,2))</f>
        <v>45938</v>
      </c>
      <c r="K7" s="10"/>
      <c r="L7" s="7"/>
      <c r="M7" s="22">
        <f>IF(ISBLANK(Unit!I7),"",WORKDAY(Unit!I7,3))</f>
        <v>45939</v>
      </c>
      <c r="N7" s="25"/>
      <c r="O7" s="10"/>
      <c r="P7" s="7"/>
      <c r="Q7" s="22">
        <f>IF(ISBLANK(Unit!I7),"",WORKDAY(Unit!I7,4))</f>
        <v>45940</v>
      </c>
      <c r="R7" s="10"/>
      <c r="S7" s="7"/>
      <c r="T7" s="22">
        <f>IF(ISBLANK(Unit!I7),"",WORKDAY(Unit!I7,5))</f>
        <v>45943</v>
      </c>
      <c r="U7" s="10"/>
      <c r="V7" s="7"/>
      <c r="W7" s="22">
        <f>IF(ISBLANK(Unit!I7),"",WORKDAY(Unit!I7,6))</f>
        <v>45944</v>
      </c>
      <c r="X7" s="10"/>
      <c r="Y7" s="7"/>
      <c r="Z7" s="22">
        <f ca="1">IF(ISBLANK(Unit!L7),"",WORKDAY(Unit!I7,7))</f>
        <v>45945</v>
      </c>
      <c r="AA7" s="10"/>
      <c r="AB7" s="7"/>
      <c r="AC7" s="15">
        <f ca="1">IF(ISBLANK(Unit!L7),"",WORKDAY(Unit!I7,8))</f>
        <v>45946</v>
      </c>
      <c r="AD7" s="22" t="str">
        <f>IF(ISBLANK(Unit!O7),"",WORKDAY(Unit!L7,6))</f>
        <v/>
      </c>
    </row>
    <row r="8" spans="1:30" x14ac:dyDescent="0.2">
      <c r="A8" s="10" t="str">
        <f>IF(ISBLANK(Unit!A8),"",(Unit!A8))</f>
        <v>P-7 / Bld-1 / U-151</v>
      </c>
      <c r="B8" s="7"/>
      <c r="C8" s="22">
        <f>IF(ISBLANK(Unit!I8),"",WORKDAY(Unit!I8,1))</f>
        <v>45938</v>
      </c>
      <c r="D8" s="10"/>
      <c r="E8" s="7"/>
      <c r="F8" s="7"/>
      <c r="G8" s="22">
        <f>IF(ISBLANK(Unit!I8),"",WORKDAY(Unit!I8,1))</f>
        <v>45938</v>
      </c>
      <c r="H8" s="10"/>
      <c r="I8" s="7"/>
      <c r="J8" s="22">
        <f>IF(ISBLANK(Unit!I8),"",WORKDAY(Unit!I8,2))</f>
        <v>45939</v>
      </c>
      <c r="K8" s="10"/>
      <c r="L8" s="7"/>
      <c r="M8" s="22">
        <f>IF(ISBLANK(Unit!I8),"",WORKDAY(Unit!I8,3))</f>
        <v>45940</v>
      </c>
      <c r="N8" s="25"/>
      <c r="O8" s="10"/>
      <c r="P8" s="7"/>
      <c r="Q8" s="22">
        <f>IF(ISBLANK(Unit!I8),"",WORKDAY(Unit!I8,4))</f>
        <v>45943</v>
      </c>
      <c r="R8" s="10"/>
      <c r="S8" s="7"/>
      <c r="T8" s="22">
        <f>IF(ISBLANK(Unit!I8),"",WORKDAY(Unit!I8,5))</f>
        <v>45944</v>
      </c>
      <c r="U8" s="10"/>
      <c r="V8" s="7"/>
      <c r="W8" s="22">
        <f>IF(ISBLANK(Unit!I8),"",WORKDAY(Unit!I8,6))</f>
        <v>45945</v>
      </c>
      <c r="X8" s="10"/>
      <c r="Y8" s="7"/>
      <c r="Z8" s="22">
        <f ca="1">IF(ISBLANK(Unit!L8),"",WORKDAY(Unit!I8,7))</f>
        <v>45946</v>
      </c>
      <c r="AA8" s="10"/>
      <c r="AB8" s="7"/>
      <c r="AC8" s="15">
        <f ca="1">IF(ISBLANK(Unit!L8),"",WORKDAY(Unit!I8,8))</f>
        <v>45947</v>
      </c>
      <c r="AD8" s="22" t="str">
        <f>IF(ISBLANK(Unit!O8),"",WORKDAY(Unit!L8,6))</f>
        <v/>
      </c>
    </row>
    <row r="9" spans="1:30" x14ac:dyDescent="0.2">
      <c r="A9" s="10" t="str">
        <f>IF(ISBLANK(Unit!A9),"",(Unit!A9))</f>
        <v>P-7 / Bld-2 / U-210</v>
      </c>
      <c r="B9" s="7"/>
      <c r="C9" s="22">
        <f>IF(ISBLANK(Unit!I9),"",WORKDAY(Unit!I9,1))</f>
        <v>45939</v>
      </c>
      <c r="D9" s="10"/>
      <c r="E9" s="7"/>
      <c r="F9" s="7"/>
      <c r="G9" s="22">
        <f>IF(ISBLANK(Unit!I9),"",WORKDAY(Unit!I9,1))</f>
        <v>45939</v>
      </c>
      <c r="H9" s="10"/>
      <c r="I9" s="7"/>
      <c r="J9" s="22">
        <f>IF(ISBLANK(Unit!I9),"",WORKDAY(Unit!I9,2))</f>
        <v>45940</v>
      </c>
      <c r="K9" s="10"/>
      <c r="L9" s="7"/>
      <c r="M9" s="22">
        <f>IF(ISBLANK(Unit!I9),"",WORKDAY(Unit!I9,3))</f>
        <v>45943</v>
      </c>
      <c r="N9" s="25"/>
      <c r="O9" s="10"/>
      <c r="P9" s="7"/>
      <c r="Q9" s="22">
        <f>IF(ISBLANK(Unit!I9),"",WORKDAY(Unit!I9,4))</f>
        <v>45944</v>
      </c>
      <c r="R9" s="10"/>
      <c r="S9" s="7"/>
      <c r="T9" s="22">
        <f>IF(ISBLANK(Unit!I9),"",WORKDAY(Unit!I9,5))</f>
        <v>45945</v>
      </c>
      <c r="U9" s="10"/>
      <c r="V9" s="7"/>
      <c r="W9" s="22">
        <f>IF(ISBLANK(Unit!I9),"",WORKDAY(Unit!I9,6))</f>
        <v>45946</v>
      </c>
      <c r="X9" s="10"/>
      <c r="Y9" s="7"/>
      <c r="Z9" s="22">
        <f ca="1">IF(ISBLANK(Unit!L9),"",WORKDAY(Unit!I9,7))</f>
        <v>45947</v>
      </c>
      <c r="AA9" s="10"/>
      <c r="AB9" s="7"/>
      <c r="AC9" s="15">
        <f ca="1">IF(ISBLANK(Unit!L9),"",WORKDAY(Unit!I9,8))</f>
        <v>45950</v>
      </c>
      <c r="AD9" s="22" t="str">
        <f>IF(ISBLANK(Unit!O9),"",WORKDAY(Unit!L9,6))</f>
        <v/>
      </c>
    </row>
    <row r="10" spans="1:30" x14ac:dyDescent="0.2">
      <c r="A10" s="10" t="str">
        <f>IF(ISBLANK(Unit!A10),"",(Unit!A10))</f>
        <v>P-7 / Bld-3 / U-210</v>
      </c>
      <c r="B10" s="7"/>
      <c r="C10" s="22">
        <f>IF(ISBLANK(Unit!I10),"",WORKDAY(Unit!I10,1))</f>
        <v>45940</v>
      </c>
      <c r="D10" s="10"/>
      <c r="E10" s="7"/>
      <c r="F10" s="7"/>
      <c r="G10" s="22">
        <f>IF(ISBLANK(Unit!I10),"",WORKDAY(Unit!I10,1))</f>
        <v>45940</v>
      </c>
      <c r="H10" s="10"/>
      <c r="I10" s="7"/>
      <c r="J10" s="22">
        <f>IF(ISBLANK(Unit!I10),"",WORKDAY(Unit!I10,2))</f>
        <v>45943</v>
      </c>
      <c r="K10" s="10"/>
      <c r="L10" s="7"/>
      <c r="M10" s="22">
        <f>IF(ISBLANK(Unit!I10),"",WORKDAY(Unit!I10,3))</f>
        <v>45944</v>
      </c>
      <c r="N10" s="25"/>
      <c r="O10" s="10"/>
      <c r="P10" s="7"/>
      <c r="Q10" s="22">
        <f>IF(ISBLANK(Unit!I10),"",WORKDAY(Unit!I10,4))</f>
        <v>45945</v>
      </c>
      <c r="R10" s="10"/>
      <c r="S10" s="7"/>
      <c r="T10" s="22">
        <f>IF(ISBLANK(Unit!I10),"",WORKDAY(Unit!I10,5))</f>
        <v>45946</v>
      </c>
      <c r="U10" s="10"/>
      <c r="V10" s="7"/>
      <c r="W10" s="22">
        <f>IF(ISBLANK(Unit!I10),"",WORKDAY(Unit!I10,6))</f>
        <v>45947</v>
      </c>
      <c r="X10" s="10"/>
      <c r="Y10" s="7"/>
      <c r="Z10" s="22">
        <f ca="1">IF(ISBLANK(Unit!L10),"",WORKDAY(Unit!I10,7))</f>
        <v>45950</v>
      </c>
      <c r="AA10" s="10"/>
      <c r="AB10" s="7"/>
      <c r="AC10" s="15">
        <f ca="1">IF(ISBLANK(Unit!L10),"",WORKDAY(Unit!I10,8))</f>
        <v>45951</v>
      </c>
      <c r="AD10" s="22" t="str">
        <f>IF(ISBLANK(Unit!O10),"",WORKDAY(Unit!L10,6))</f>
        <v/>
      </c>
    </row>
    <row r="11" spans="1:30" x14ac:dyDescent="0.2">
      <c r="A11" s="10" t="str">
        <f>IF(ISBLANK(Unit!A11),"",(Unit!A11))</f>
        <v>P-7 / Bld-1 / U-210</v>
      </c>
      <c r="B11" s="7"/>
      <c r="C11" s="22">
        <f>IF(ISBLANK(Unit!I11),"",WORKDAY(Unit!I11,1))</f>
        <v>45943</v>
      </c>
      <c r="D11" s="10"/>
      <c r="E11" s="7"/>
      <c r="F11" s="7"/>
      <c r="G11" s="22">
        <f>IF(ISBLANK(Unit!I11),"",WORKDAY(Unit!I11,1))</f>
        <v>45943</v>
      </c>
      <c r="H11" s="10"/>
      <c r="I11" s="7"/>
      <c r="J11" s="22">
        <f>IF(ISBLANK(Unit!I11),"",WORKDAY(Unit!I11,2))</f>
        <v>45944</v>
      </c>
      <c r="K11" s="10"/>
      <c r="L11" s="7"/>
      <c r="M11" s="22">
        <f>IF(ISBLANK(Unit!I11),"",WORKDAY(Unit!I11,3))</f>
        <v>45945</v>
      </c>
      <c r="N11" s="25"/>
      <c r="O11" s="10"/>
      <c r="P11" s="7"/>
      <c r="Q11" s="22">
        <f>IF(ISBLANK(Unit!I11),"",WORKDAY(Unit!I11,4))</f>
        <v>45946</v>
      </c>
      <c r="R11" s="10"/>
      <c r="S11" s="7"/>
      <c r="T11" s="22">
        <f>IF(ISBLANK(Unit!I11),"",WORKDAY(Unit!I11,5))</f>
        <v>45947</v>
      </c>
      <c r="U11" s="10"/>
      <c r="V11" s="7"/>
      <c r="W11" s="22">
        <f>IF(ISBLANK(Unit!I11),"",WORKDAY(Unit!I11,6))</f>
        <v>45950</v>
      </c>
      <c r="X11" s="10"/>
      <c r="Y11" s="7"/>
      <c r="Z11" s="22">
        <f ca="1">IF(ISBLANK(Unit!L11),"",WORKDAY(Unit!I11,7))</f>
        <v>45951</v>
      </c>
      <c r="AA11" s="10"/>
      <c r="AB11" s="7"/>
      <c r="AC11" s="15">
        <f ca="1">IF(ISBLANK(Unit!L11),"",WORKDAY(Unit!I11,8))</f>
        <v>45952</v>
      </c>
      <c r="AD11" s="22" t="str">
        <f>IF(ISBLANK(Unit!O11),"",WORKDAY(Unit!L11,6))</f>
        <v/>
      </c>
    </row>
    <row r="12" spans="1:30" x14ac:dyDescent="0.2">
      <c r="A12" s="10" t="str">
        <f>IF(ISBLANK(Unit!A12),"",(Unit!A12))</f>
        <v>P-7 / Bld-3 / U-210</v>
      </c>
      <c r="B12" s="7"/>
      <c r="C12" s="22">
        <f>IF(ISBLANK(Unit!I12),"",WORKDAY(Unit!I12,1))</f>
        <v>45943</v>
      </c>
      <c r="D12" s="10"/>
      <c r="E12" s="7"/>
      <c r="F12" s="7"/>
      <c r="G12" s="22">
        <f>IF(ISBLANK(Unit!I12),"",WORKDAY(Unit!I12,1))</f>
        <v>45943</v>
      </c>
      <c r="H12" s="10"/>
      <c r="I12" s="7"/>
      <c r="J12" s="22">
        <f>IF(ISBLANK(Unit!I12),"",WORKDAY(Unit!I12,2))</f>
        <v>45944</v>
      </c>
      <c r="K12" s="10"/>
      <c r="L12" s="7"/>
      <c r="M12" s="22">
        <f>IF(ISBLANK(Unit!I12),"",WORKDAY(Unit!I12,3))</f>
        <v>45945</v>
      </c>
      <c r="N12" s="25"/>
      <c r="O12" s="10"/>
      <c r="P12" s="7"/>
      <c r="Q12" s="22">
        <f>IF(ISBLANK(Unit!I12),"",WORKDAY(Unit!I12,4))</f>
        <v>45946</v>
      </c>
      <c r="R12" s="10"/>
      <c r="S12" s="7"/>
      <c r="T12" s="22">
        <f>IF(ISBLANK(Unit!I12),"",WORKDAY(Unit!I12,5))</f>
        <v>45947</v>
      </c>
      <c r="U12" s="10"/>
      <c r="V12" s="7"/>
      <c r="W12" s="22">
        <f>IF(ISBLANK(Unit!I12),"",WORKDAY(Unit!I12,6))</f>
        <v>45950</v>
      </c>
      <c r="X12" s="10"/>
      <c r="Y12" s="7"/>
      <c r="Z12" s="22">
        <f ca="1">IF(ISBLANK(Unit!L12),"",WORKDAY(Unit!I12,7))</f>
        <v>45951</v>
      </c>
      <c r="AA12" s="10"/>
      <c r="AB12" s="7"/>
      <c r="AC12" s="15">
        <f ca="1">IF(ISBLANK(Unit!L12),"",WORKDAY(Unit!I12,8))</f>
        <v>45952</v>
      </c>
      <c r="AD12" s="22" t="str">
        <f>IF(ISBLANK(Unit!O12),"",WORKDAY(Unit!L12,6))</f>
        <v/>
      </c>
    </row>
    <row r="13" spans="1:30" x14ac:dyDescent="0.2">
      <c r="A13" s="10" t="str">
        <f>IF(ISBLANK(Unit!A13),"",(Unit!A13))</f>
        <v>P-8 / Bld-3 / U-210</v>
      </c>
      <c r="B13" s="7"/>
      <c r="C13" s="22">
        <f>IF(ISBLANK(Unit!I13),"",WORKDAY(Unit!I13,1))</f>
        <v>45943</v>
      </c>
      <c r="D13" s="10"/>
      <c r="E13" s="7"/>
      <c r="F13" s="7"/>
      <c r="G13" s="22">
        <f>IF(ISBLANK(Unit!I13),"",WORKDAY(Unit!I13,1))</f>
        <v>45943</v>
      </c>
      <c r="H13" s="10"/>
      <c r="I13" s="7"/>
      <c r="J13" s="22">
        <f>IF(ISBLANK(Unit!I13),"",WORKDAY(Unit!I13,2))</f>
        <v>45944</v>
      </c>
      <c r="K13" s="10"/>
      <c r="L13" s="7"/>
      <c r="M13" s="22">
        <f>IF(ISBLANK(Unit!I13),"",WORKDAY(Unit!I13,3))</f>
        <v>45945</v>
      </c>
      <c r="N13" s="25"/>
      <c r="O13" s="10"/>
      <c r="P13" s="7"/>
      <c r="Q13" s="22">
        <f>IF(ISBLANK(Unit!I13),"",WORKDAY(Unit!I13,4))</f>
        <v>45946</v>
      </c>
      <c r="R13" s="10"/>
      <c r="S13" s="7"/>
      <c r="T13" s="22">
        <f>IF(ISBLANK(Unit!I13),"",WORKDAY(Unit!I13,5))</f>
        <v>45947</v>
      </c>
      <c r="U13" s="10"/>
      <c r="V13" s="7"/>
      <c r="W13" s="22">
        <f>IF(ISBLANK(Unit!I13),"",WORKDAY(Unit!I13,6))</f>
        <v>45950</v>
      </c>
      <c r="X13" s="10"/>
      <c r="Y13" s="7"/>
      <c r="Z13" s="22">
        <f ca="1">IF(ISBLANK(Unit!L13),"",WORKDAY(Unit!I13,7))</f>
        <v>45951</v>
      </c>
      <c r="AA13" s="10"/>
      <c r="AB13" s="7"/>
      <c r="AC13" s="15">
        <f ca="1">IF(ISBLANK(Unit!L13),"",WORKDAY(Unit!I13,8))</f>
        <v>45952</v>
      </c>
      <c r="AD13" s="22" t="str">
        <f>IF(ISBLANK(Unit!O13),"",WORKDAY(Unit!L13,6))</f>
        <v/>
      </c>
    </row>
    <row r="14" spans="1:30" x14ac:dyDescent="0.2">
      <c r="A14" s="10" t="str">
        <f>IF(ISBLANK(Unit!A14),"",(Unit!A14))</f>
        <v>P-8 / Bld-1 / U-210</v>
      </c>
      <c r="B14" s="7"/>
      <c r="C14" s="22">
        <f>IF(ISBLANK(Unit!I14),"",WORKDAY(Unit!I14,1))</f>
        <v>45944</v>
      </c>
      <c r="D14" s="10"/>
      <c r="E14" s="7"/>
      <c r="F14" s="7"/>
      <c r="G14" s="22">
        <f>IF(ISBLANK(Unit!I14),"",WORKDAY(Unit!I14,1))</f>
        <v>45944</v>
      </c>
      <c r="H14" s="10"/>
      <c r="I14" s="7"/>
      <c r="J14" s="22">
        <f>IF(ISBLANK(Unit!I14),"",WORKDAY(Unit!I14,2))</f>
        <v>45945</v>
      </c>
      <c r="K14" s="10"/>
      <c r="L14" s="7"/>
      <c r="M14" s="22">
        <f>IF(ISBLANK(Unit!I14),"",WORKDAY(Unit!I14,3))</f>
        <v>45946</v>
      </c>
      <c r="N14" s="25"/>
      <c r="O14" s="10"/>
      <c r="P14" s="7"/>
      <c r="Q14" s="22">
        <f>IF(ISBLANK(Unit!I14),"",WORKDAY(Unit!I14,4))</f>
        <v>45947</v>
      </c>
      <c r="R14" s="10"/>
      <c r="S14" s="7"/>
      <c r="T14" s="22">
        <f>IF(ISBLANK(Unit!I14),"",WORKDAY(Unit!I14,5))</f>
        <v>45950</v>
      </c>
      <c r="U14" s="10"/>
      <c r="V14" s="7"/>
      <c r="W14" s="22">
        <f>IF(ISBLANK(Unit!I14),"",WORKDAY(Unit!I14,6))</f>
        <v>45951</v>
      </c>
      <c r="X14" s="10"/>
      <c r="Y14" s="7"/>
      <c r="Z14" s="22">
        <f ca="1">IF(ISBLANK(Unit!L14),"",WORKDAY(Unit!I14,7))</f>
        <v>45952</v>
      </c>
      <c r="AA14" s="10"/>
      <c r="AB14" s="7"/>
      <c r="AC14" s="15">
        <f ca="1">IF(ISBLANK(Unit!L14),"",WORKDAY(Unit!I14,8))</f>
        <v>45953</v>
      </c>
      <c r="AD14" s="22" t="str">
        <f>IF(ISBLANK(Unit!O14),"",WORKDAY(Unit!L14,6))</f>
        <v/>
      </c>
    </row>
    <row r="15" spans="1:30" x14ac:dyDescent="0.2">
      <c r="A15" s="10" t="str">
        <f>IF(ISBLANK(Unit!A15),"",(Unit!A15))</f>
        <v>P-8 / Bld-2 / U-210</v>
      </c>
      <c r="B15" s="7"/>
      <c r="C15" s="22">
        <f>IF(ISBLANK(Unit!I15),"",WORKDAY(Unit!I15,1))</f>
        <v>45945</v>
      </c>
      <c r="D15" s="10"/>
      <c r="E15" s="7"/>
      <c r="F15" s="7"/>
      <c r="G15" s="22">
        <f>IF(ISBLANK(Unit!I15),"",WORKDAY(Unit!I15,1))</f>
        <v>45945</v>
      </c>
      <c r="H15" s="10"/>
      <c r="I15" s="7"/>
      <c r="J15" s="22">
        <f>IF(ISBLANK(Unit!I15),"",WORKDAY(Unit!I15,2))</f>
        <v>45946</v>
      </c>
      <c r="K15" s="10"/>
      <c r="L15" s="7"/>
      <c r="M15" s="22">
        <f>IF(ISBLANK(Unit!I15),"",WORKDAY(Unit!I15,3))</f>
        <v>45947</v>
      </c>
      <c r="N15" s="25"/>
      <c r="O15" s="10"/>
      <c r="P15" s="7"/>
      <c r="Q15" s="22">
        <f>IF(ISBLANK(Unit!I15),"",WORKDAY(Unit!I15,4))</f>
        <v>45950</v>
      </c>
      <c r="R15" s="10"/>
      <c r="S15" s="7"/>
      <c r="T15" s="22">
        <f>IF(ISBLANK(Unit!I15),"",WORKDAY(Unit!I15,5))</f>
        <v>45951</v>
      </c>
      <c r="U15" s="10"/>
      <c r="V15" s="7"/>
      <c r="W15" s="22">
        <f>IF(ISBLANK(Unit!I15),"",WORKDAY(Unit!I15,6))</f>
        <v>45952</v>
      </c>
      <c r="X15" s="10"/>
      <c r="Y15" s="7"/>
      <c r="Z15" s="22">
        <f ca="1">IF(ISBLANK(Unit!L15),"",WORKDAY(Unit!I15,7))</f>
        <v>45953</v>
      </c>
      <c r="AA15" s="10"/>
      <c r="AB15" s="7"/>
      <c r="AC15" s="15">
        <f ca="1">IF(ISBLANK(Unit!L15),"",WORKDAY(Unit!I15,8))</f>
        <v>45954</v>
      </c>
      <c r="AD15" s="22" t="str">
        <f>IF(ISBLANK(Unit!O15),"",WORKDAY(Unit!L15,6))</f>
        <v/>
      </c>
    </row>
    <row r="16" spans="1:30" x14ac:dyDescent="0.2">
      <c r="A16" s="10" t="str">
        <f>IF(ISBLANK(Unit!A16),"",(Unit!A16))</f>
        <v>P-8 / Bld-3 / U-210</v>
      </c>
      <c r="B16" s="7"/>
      <c r="C16" s="22">
        <f>IF(ISBLANK(Unit!I16),"",WORKDAY(Unit!I16,1))</f>
        <v>45946</v>
      </c>
      <c r="D16" s="10"/>
      <c r="E16" s="7"/>
      <c r="F16" s="7"/>
      <c r="G16" s="22">
        <f>IF(ISBLANK(Unit!I16),"",WORKDAY(Unit!I16,1))</f>
        <v>45946</v>
      </c>
      <c r="H16" s="10"/>
      <c r="I16" s="7"/>
      <c r="J16" s="22">
        <f>IF(ISBLANK(Unit!I16),"",WORKDAY(Unit!I16,2))</f>
        <v>45947</v>
      </c>
      <c r="K16" s="10"/>
      <c r="L16" s="7"/>
      <c r="M16" s="22">
        <f>IF(ISBLANK(Unit!I16),"",WORKDAY(Unit!I16,3))</f>
        <v>45950</v>
      </c>
      <c r="N16" s="25"/>
      <c r="O16" s="10"/>
      <c r="P16" s="7"/>
      <c r="Q16" s="22">
        <f>IF(ISBLANK(Unit!I16),"",WORKDAY(Unit!I16,4))</f>
        <v>45951</v>
      </c>
      <c r="R16" s="10"/>
      <c r="S16" s="7"/>
      <c r="T16" s="22">
        <f>IF(ISBLANK(Unit!I16),"",WORKDAY(Unit!I16,5))</f>
        <v>45952</v>
      </c>
      <c r="U16" s="10"/>
      <c r="V16" s="7"/>
      <c r="W16" s="22">
        <f>IF(ISBLANK(Unit!I16),"",WORKDAY(Unit!I16,6))</f>
        <v>45953</v>
      </c>
      <c r="X16" s="10"/>
      <c r="Y16" s="7"/>
      <c r="Z16" s="22">
        <f ca="1">IF(ISBLANK(Unit!L16),"",WORKDAY(Unit!I16,7))</f>
        <v>45954</v>
      </c>
      <c r="AA16" s="10"/>
      <c r="AB16" s="7"/>
      <c r="AC16" s="15">
        <f ca="1">IF(ISBLANK(Unit!L16),"",WORKDAY(Unit!I16,8))</f>
        <v>45957</v>
      </c>
      <c r="AD16" s="22" t="str">
        <f>IF(ISBLANK(Unit!O16),"",WORKDAY(Unit!L16,6))</f>
        <v/>
      </c>
    </row>
    <row r="17" spans="1:30" x14ac:dyDescent="0.2">
      <c r="A17" s="10" t="str">
        <f>IF(ISBLANK(Unit!A17),"",(Unit!A17))</f>
        <v>P-8 / Bld-1 / U-210</v>
      </c>
      <c r="B17" s="7"/>
      <c r="C17" s="22">
        <f>IF(ISBLANK(Unit!I17),"",WORKDAY(Unit!I17,1))</f>
        <v>45947</v>
      </c>
      <c r="D17" s="10"/>
      <c r="E17" s="7"/>
      <c r="F17" s="7"/>
      <c r="G17" s="22">
        <f>IF(ISBLANK(Unit!I17),"",WORKDAY(Unit!I17,1))</f>
        <v>45947</v>
      </c>
      <c r="H17" s="10"/>
      <c r="I17" s="7"/>
      <c r="J17" s="22">
        <f>IF(ISBLANK(Unit!I17),"",WORKDAY(Unit!I17,2))</f>
        <v>45950</v>
      </c>
      <c r="K17" s="10"/>
      <c r="L17" s="7"/>
      <c r="M17" s="22">
        <f>IF(ISBLANK(Unit!I17),"",WORKDAY(Unit!I17,3))</f>
        <v>45951</v>
      </c>
      <c r="N17" s="25"/>
      <c r="O17" s="10"/>
      <c r="P17" s="7"/>
      <c r="Q17" s="22">
        <f>IF(ISBLANK(Unit!I17),"",WORKDAY(Unit!I17,4))</f>
        <v>45952</v>
      </c>
      <c r="R17" s="10"/>
      <c r="S17" s="7"/>
      <c r="T17" s="22">
        <f>IF(ISBLANK(Unit!I17),"",WORKDAY(Unit!I17,5))</f>
        <v>45953</v>
      </c>
      <c r="U17" s="10"/>
      <c r="V17" s="7"/>
      <c r="W17" s="22">
        <f>IF(ISBLANK(Unit!I17),"",WORKDAY(Unit!I17,6))</f>
        <v>45954</v>
      </c>
      <c r="X17" s="10"/>
      <c r="Y17" s="7"/>
      <c r="Z17" s="22">
        <f ca="1">IF(ISBLANK(Unit!L17),"",WORKDAY(Unit!I17,7))</f>
        <v>45957</v>
      </c>
      <c r="AA17" s="10"/>
      <c r="AB17" s="7"/>
      <c r="AC17" s="15">
        <f ca="1">IF(ISBLANK(Unit!L17),"",WORKDAY(Unit!I17,8))</f>
        <v>45958</v>
      </c>
      <c r="AD17" s="22" t="str">
        <f>IF(ISBLANK(Unit!O17),"",WORKDAY(Unit!L17,6))</f>
        <v/>
      </c>
    </row>
  </sheetData>
  <phoneticPr fontId="2" type="noConversion"/>
  <dataValidations count="1">
    <dataValidation type="list" allowBlank="1" showInputMessage="1" showErrorMessage="1" sqref="B2" xr:uid="{78ACFAD1-823B-AD4F-8906-4D60FD897C15}">
      <formula1>INDIRECT(#REF!)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6CCBE-FB98-914D-8E8B-4611B16AE94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4E073-E0CB-0F43-91DE-54EA9E2751F4}">
  <dimension ref="A8:C11"/>
  <sheetViews>
    <sheetView workbookViewId="0">
      <selection activeCell="A9" sqref="A9"/>
    </sheetView>
  </sheetViews>
  <sheetFormatPr baseColWidth="10" defaultRowHeight="16" x14ac:dyDescent="0.2"/>
  <sheetData>
    <row r="8" spans="1:3" x14ac:dyDescent="0.2">
      <c r="A8" t="s">
        <v>25</v>
      </c>
      <c r="B8" t="s">
        <v>18</v>
      </c>
      <c r="C8" t="s">
        <v>22</v>
      </c>
    </row>
    <row r="9" spans="1:3" x14ac:dyDescent="0.2">
      <c r="A9" t="s">
        <v>22</v>
      </c>
      <c r="B9" t="s">
        <v>19</v>
      </c>
      <c r="C9" t="s">
        <v>23</v>
      </c>
    </row>
    <row r="10" spans="1:3" x14ac:dyDescent="0.2">
      <c r="A10" t="s">
        <v>26</v>
      </c>
      <c r="B10" t="s">
        <v>20</v>
      </c>
      <c r="C10" t="s">
        <v>24</v>
      </c>
    </row>
    <row r="11" spans="1:3" x14ac:dyDescent="0.2">
      <c r="B1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Unit</vt:lpstr>
      <vt:lpstr>Task</vt:lpstr>
      <vt:lpstr>Sheet4</vt:lpstr>
      <vt:lpstr>Sheet3</vt:lpstr>
      <vt:lpstr>Date</vt:lpstr>
      <vt:lpstr>employees</vt:lpstr>
      <vt:lpstr>type</vt:lpstr>
      <vt:lpstr>vendor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gonzalez</dc:creator>
  <cp:lastModifiedBy>miguel gonzalez</cp:lastModifiedBy>
  <dcterms:created xsi:type="dcterms:W3CDTF">2025-09-28T01:43:53Z</dcterms:created>
  <dcterms:modified xsi:type="dcterms:W3CDTF">2025-10-25T11:12:49Z</dcterms:modified>
</cp:coreProperties>
</file>