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go\src\stock\internal\service\stock\"/>
    </mc:Choice>
  </mc:AlternateContent>
  <xr:revisionPtr revIDLastSave="0" documentId="13_ncr:1_{D72E1330-C6FF-4174-AE62-F274DEB282AD}" xr6:coauthVersionLast="47" xr6:coauthVersionMax="47" xr10:uidLastSave="{00000000-0000-0000-0000-000000000000}"/>
  <bookViews>
    <workbookView xWindow="0" yWindow="0" windowWidth="10170" windowHeight="10740" firstSheet="10" activeTab="14" xr2:uid="{367E69BF-2037-4A2D-B60B-4D531090D608}"/>
  </bookViews>
  <sheets>
    <sheet name="Risanto (0) P" sheetId="1" r:id="rId1"/>
    <sheet name="Samuel (1) P" sheetId="2" r:id="rId2"/>
    <sheet name="Irfan (2) P" sheetId="3" r:id="rId3"/>
    <sheet name="Ridwan (3) P" sheetId="4" r:id="rId4"/>
    <sheet name="Warsono (4) P" sheetId="5" r:id="rId5"/>
    <sheet name="Wahyu (5) P" sheetId="6" r:id="rId6"/>
    <sheet name="Abdul (6)" sheetId="7" r:id="rId7"/>
    <sheet name="Rohim (7) P" sheetId="8" r:id="rId8"/>
    <sheet name="Herdian Sukabumi (8)" sheetId="9" r:id="rId9"/>
    <sheet name="Fahmi (9)" sheetId="10" r:id="rId10"/>
    <sheet name="Tio (10)" sheetId="11" r:id="rId11"/>
    <sheet name="Riski (11)" sheetId="12" r:id="rId12"/>
    <sheet name="Agung (12)" sheetId="13" r:id="rId13"/>
    <sheet name="Munir (13)" sheetId="14" r:id="rId14"/>
    <sheet name="Sutopo (14) P" sheetId="15" r:id="rId15"/>
    <sheet name="Wahid (15) P" sheetId="16" r:id="rId16"/>
    <sheet name=" Budi (16) P" sheetId="17" r:id="rId17"/>
    <sheet name="Bowo (17) P" sheetId="18" r:id="rId18"/>
    <sheet name="Andry (18) P" sheetId="19" r:id="rId19"/>
    <sheet name="Hendra Wahyudi (19) P" sheetId="20" r:id="rId20"/>
    <sheet name="Vano (20) P" sheetId="21" r:id="rId21"/>
    <sheet name="Kiki (21) P" sheetId="22" r:id="rId22"/>
    <sheet name="Agung New (22) P" sheetId="23" r:id="rId23"/>
    <sheet name="Darsun (23) P" sheetId="24" r:id="rId24"/>
    <sheet name="Kohan (24) P" sheetId="25" r:id="rId25"/>
    <sheet name="Hendra (25) P" sheetId="26" r:id="rId26"/>
    <sheet name="Sulaiman (26)" sheetId="27" r:id="rId27"/>
    <sheet name="Dede (27)" sheetId="28" r:id="rId28"/>
    <sheet name="Mansyur (28)" sheetId="29" r:id="rId29"/>
    <sheet name="Robi (29) P" sheetId="30" r:id="rId30"/>
    <sheet name="Agus E (30) P" sheetId="31" r:id="rId31"/>
    <sheet name="Iwan (31) P" sheetId="32" r:id="rId32"/>
    <sheet name="Aris (32)" sheetId="33" r:id="rId33"/>
    <sheet name="Eko (33)" sheetId="34" r:id="rId34"/>
    <sheet name="Firman (34)" sheetId="35" r:id="rId35"/>
    <sheet name="Kirman (35) P" sheetId="36" r:id="rId36"/>
    <sheet name="Sukur (36) P" sheetId="37" r:id="rId3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0" i="2" l="1"/>
  <c r="H49" i="2"/>
  <c r="H48" i="2"/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2" i="4"/>
  <c r="H3" i="37"/>
  <c r="H4" i="37"/>
  <c r="H5" i="37"/>
  <c r="H6" i="37"/>
  <c r="H7" i="37"/>
  <c r="H8" i="37"/>
  <c r="H9" i="37"/>
  <c r="H10" i="37"/>
  <c r="H11" i="37"/>
  <c r="H12" i="37"/>
  <c r="H13" i="37"/>
  <c r="H14" i="37"/>
  <c r="H15" i="37"/>
  <c r="H16" i="37"/>
  <c r="H17" i="37"/>
  <c r="H18" i="37"/>
  <c r="H19" i="37"/>
  <c r="H20" i="37"/>
  <c r="H21" i="37"/>
  <c r="H22" i="37"/>
  <c r="H23" i="37"/>
  <c r="H24" i="37"/>
  <c r="H25" i="37"/>
  <c r="H26" i="37"/>
  <c r="H27" i="37"/>
  <c r="H28" i="37"/>
  <c r="H29" i="37"/>
  <c r="H30" i="37"/>
  <c r="H31" i="37"/>
  <c r="H32" i="37"/>
  <c r="H33" i="37"/>
  <c r="H34" i="37"/>
  <c r="H35" i="37"/>
  <c r="H36" i="37"/>
  <c r="H37" i="37"/>
  <c r="H38" i="37"/>
  <c r="H39" i="37"/>
  <c r="H40" i="37"/>
  <c r="H41" i="37"/>
  <c r="H42" i="37"/>
  <c r="H43" i="37"/>
  <c r="H44" i="37"/>
  <c r="H45" i="37"/>
  <c r="H46" i="37"/>
  <c r="H47" i="37"/>
  <c r="H48" i="37"/>
  <c r="H49" i="37"/>
  <c r="H50" i="37"/>
  <c r="H51" i="37"/>
  <c r="H52" i="37"/>
  <c r="H53" i="37"/>
  <c r="H54" i="37"/>
  <c r="H55" i="37"/>
  <c r="H56" i="37"/>
  <c r="H57" i="37"/>
  <c r="H58" i="37"/>
  <c r="H2" i="37"/>
  <c r="H3" i="36"/>
  <c r="H4" i="36"/>
  <c r="H5" i="36"/>
  <c r="H6" i="36"/>
  <c r="H7" i="36"/>
  <c r="H8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H40" i="36"/>
  <c r="H41" i="36"/>
  <c r="H42" i="36"/>
  <c r="H43" i="36"/>
  <c r="H44" i="36"/>
  <c r="H45" i="36"/>
  <c r="H46" i="36"/>
  <c r="H47" i="36"/>
  <c r="H48" i="36"/>
  <c r="H49" i="36"/>
  <c r="H50" i="36"/>
  <c r="H51" i="36"/>
  <c r="H52" i="36"/>
  <c r="H53" i="36"/>
  <c r="H54" i="36"/>
  <c r="H55" i="36"/>
  <c r="H56" i="36"/>
  <c r="H57" i="36"/>
  <c r="H58" i="36"/>
  <c r="H59" i="36"/>
  <c r="H60" i="36"/>
  <c r="H2" i="36"/>
  <c r="H4" i="35"/>
  <c r="H5" i="35"/>
  <c r="H6" i="35"/>
  <c r="H7" i="35"/>
  <c r="H8" i="35"/>
  <c r="H9" i="35"/>
  <c r="H10" i="35"/>
  <c r="H11" i="35"/>
  <c r="H12" i="35"/>
  <c r="H13" i="35"/>
  <c r="H14" i="35"/>
  <c r="H15" i="35"/>
  <c r="H16" i="35"/>
  <c r="H17" i="35"/>
  <c r="H18" i="35"/>
  <c r="H19" i="35"/>
  <c r="H20" i="35"/>
  <c r="H21" i="35"/>
  <c r="H22" i="35"/>
  <c r="H23" i="35"/>
  <c r="H24" i="35"/>
  <c r="H25" i="35"/>
  <c r="H26" i="35"/>
  <c r="H27" i="35"/>
  <c r="H28" i="35"/>
  <c r="H29" i="35"/>
  <c r="H3" i="35"/>
  <c r="H4" i="34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H25" i="34"/>
  <c r="H26" i="34"/>
  <c r="H27" i="34"/>
  <c r="H28" i="34"/>
  <c r="H29" i="34"/>
  <c r="H3" i="34"/>
  <c r="H3" i="33"/>
  <c r="H4" i="33"/>
  <c r="H5" i="33"/>
  <c r="H6" i="33"/>
  <c r="H7" i="33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" i="33"/>
  <c r="H3" i="32"/>
  <c r="H4" i="32"/>
  <c r="H5" i="32"/>
  <c r="H6" i="32"/>
  <c r="H7" i="32"/>
  <c r="H8" i="32"/>
  <c r="H9" i="32"/>
  <c r="H10" i="32"/>
  <c r="H11" i="32"/>
  <c r="H12" i="32"/>
  <c r="H13" i="32"/>
  <c r="H14" i="32"/>
  <c r="H15" i="32"/>
  <c r="H16" i="32"/>
  <c r="H17" i="32"/>
  <c r="H18" i="32"/>
  <c r="H19" i="32"/>
  <c r="H20" i="32"/>
  <c r="H21" i="32"/>
  <c r="H22" i="32"/>
  <c r="H23" i="32"/>
  <c r="H24" i="32"/>
  <c r="H25" i="32"/>
  <c r="H26" i="32"/>
  <c r="H27" i="32"/>
  <c r="H28" i="32"/>
  <c r="H29" i="32"/>
  <c r="H30" i="32"/>
  <c r="H31" i="32"/>
  <c r="H32" i="32"/>
  <c r="H33" i="32"/>
  <c r="H34" i="32"/>
  <c r="H35" i="32"/>
  <c r="H36" i="32"/>
  <c r="H37" i="32"/>
  <c r="H38" i="32"/>
  <c r="H39" i="32"/>
  <c r="H40" i="32"/>
  <c r="H41" i="32"/>
  <c r="H42" i="32"/>
  <c r="H43" i="32"/>
  <c r="H44" i="32"/>
  <c r="H2" i="32"/>
  <c r="H3" i="31"/>
  <c r="H4" i="31"/>
  <c r="H5" i="31"/>
  <c r="H6" i="31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2" i="31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2" i="30"/>
  <c r="H4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3" i="29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3" i="28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2" i="27"/>
  <c r="H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2" i="26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2" i="25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2" i="24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2" i="23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2" i="22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2" i="21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2" i="20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4" i="19"/>
  <c r="H3" i="19"/>
  <c r="H2" i="19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2" i="18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2" i="17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2" i="16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2" i="15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3" i="14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3" i="13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2" i="12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3" i="1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3" i="10"/>
  <c r="H6" i="9"/>
  <c r="H4" i="9"/>
  <c r="H5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" i="9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2" i="8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2" i="5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2" i="3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3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2" i="1"/>
</calcChain>
</file>

<file path=xl/sharedStrings.xml><?xml version="1.0" encoding="utf-8"?>
<sst xmlns="http://schemas.openxmlformats.org/spreadsheetml/2006/main" count="10689" uniqueCount="6908">
  <si>
    <t>BPR Karya Bakti Sejahtera</t>
  </si>
  <si>
    <t>Jl. KH. Noer Ali No. 1A-1B, Jaka Sampurna, Kalimalang - Bekasi Barat 17145</t>
  </si>
  <si>
    <t>Kyocera 2040/2540 FS</t>
  </si>
  <si>
    <t>VYA9806792</t>
  </si>
  <si>
    <t>CV. Kuat Gigi Ninigi</t>
  </si>
  <si>
    <t>Jl. Perjuangan No. 5 Rt. 1/RW. 1, Kel. Marga Mulya, Kec. Bekasi Utara, Kota Bekasi, Jawa Barat</t>
  </si>
  <si>
    <t>Kyocera M2040/2540</t>
  </si>
  <si>
    <t>VYB1260838</t>
  </si>
  <si>
    <t>PT. Jurie Musyawarah</t>
  </si>
  <si>
    <t>Jl. Raya Bekasi KM 23.5 No. 38 H, Desa/Kelurahan Cakung Timur, Kec. Cakung, Kota Adm. Jakarta Timur, Provinsi DKI Jakarta, 13910 lantai dasar</t>
  </si>
  <si>
    <t>Canon iR 3235/3245 FS</t>
  </si>
  <si>
    <t>KJPP NIRBOYO ADIPUTRO, DEWI APRIYANTI &amp; REKAN</t>
  </si>
  <si>
    <t>Rukan Rose Garden RRG 8 No. 2 Grand Galaxy City Kota Bekasi 17147</t>
  </si>
  <si>
    <t>DGJ17914</t>
  </si>
  <si>
    <t>Canon iR 3045/4570/3035/3570</t>
  </si>
  <si>
    <t>PT Arista Jaya Kalimalang</t>
  </si>
  <si>
    <t>Jl. Raya Kalimalang No. 20A, Duren Sawit, Jakarta Timur</t>
  </si>
  <si>
    <t>Canon iR 1022/1024</t>
  </si>
  <si>
    <t>TJW23327</t>
  </si>
  <si>
    <t>Canon iR 3045/4570/3035/3570 FS</t>
  </si>
  <si>
    <t>PT. ARDAYA</t>
  </si>
  <si>
    <t>Delia Motor 1, Jl. Dr. Ratna No. 38B, Rt. 003/ Rw. 001 Jatibening, Kec. Pondok Gede, Kota Bekasi Jawa Barat 17412</t>
  </si>
  <si>
    <t>Xerox 5570 FS</t>
  </si>
  <si>
    <t>PT. BFI Finance Bekasi 3</t>
  </si>
  <si>
    <t>Ruka Galaxy City Blok RGK Boulevard Raya, Jl. Pulo Sirih Utama No. 628 Rt. 002/19, Kel. Jaka Setia Bekasi Selatan Jawa Barat 17147</t>
  </si>
  <si>
    <t>Kyocera M2540</t>
  </si>
  <si>
    <t>VYA9907437</t>
  </si>
  <si>
    <t>PT. BFI Finance Cabang Harapan Indah</t>
  </si>
  <si>
    <t>Rukan Mega Boulevard RV 2 No. 3A (Lantai 1)</t>
  </si>
  <si>
    <t>VYB8609217</t>
  </si>
  <si>
    <t>PT. BFI Finance Indonesia - Bekasi 3</t>
  </si>
  <si>
    <t>Kyocera Brand New M2540dn FS</t>
  </si>
  <si>
    <t>VBY3536905</t>
  </si>
  <si>
    <t>Kyocera M2040/2540 FS</t>
  </si>
  <si>
    <t>PT. Duta Bangun Sentosa</t>
  </si>
  <si>
    <t>Ruko Asia Tropis Blok AT 15 No. 9 Harapan Indah - Bekasi Lt.2</t>
  </si>
  <si>
    <t>Canon iR 2525/2530/3230/3235/3245 FS</t>
  </si>
  <si>
    <t>FRU33132</t>
  </si>
  <si>
    <t>Jl. I.Gusti Ngurah Rai No. 20, Duren Sawit, Klender - Jakarta Timur</t>
  </si>
  <si>
    <t>SKQ01233</t>
  </si>
  <si>
    <t>KFP07247</t>
  </si>
  <si>
    <t>KFQ07520</t>
  </si>
  <si>
    <t>PT. Indomobil Finance Indonesia Cabang Bekasi</t>
  </si>
  <si>
    <t>Ruko Sentra Niaga Kalimalang Blok B.3 No. 5, Jl. Jend. A Yani Kayuringin Jaya, Bekasi Selatan</t>
  </si>
  <si>
    <t>SKV11000</t>
  </si>
  <si>
    <t>PT. Kuat Mitra Transindo</t>
  </si>
  <si>
    <t>Jl. Harapan Indah Raya Blok SS 22 No. 10 Medan Satria Bekasi Ruko Sentra Bisnis Harapan Indah Lt. Dasar</t>
  </si>
  <si>
    <t>DGJ14059</t>
  </si>
  <si>
    <t>PT. Lancar Jaya Mitra Abadi</t>
  </si>
  <si>
    <t>Komplek Kemang Pratama 2, Taman Kemang Anyelir Blok AD-03, Rt. 005/Rw. 035, Kel. Bojong Rawalumb, Kec. Rawalumbu, Bekasi 17116</t>
  </si>
  <si>
    <t>KFR01623</t>
  </si>
  <si>
    <t>PT. Global Jet Express</t>
  </si>
  <si>
    <t>Ruko Emerald Commercial Summarecon Blok UA 37, Bekasi</t>
  </si>
  <si>
    <t>VYB3841072</t>
  </si>
  <si>
    <t>PT. Primacipta Grahasentosa</t>
  </si>
  <si>
    <t>Ruko Taman Bougenville Blok A25, Jati Bening, Jl. KH Noer Ali - Bekasi</t>
  </si>
  <si>
    <t>DHM11972</t>
  </si>
  <si>
    <t>PT. Sejahtera Buana Trada - Harapan Indah Bekasi</t>
  </si>
  <si>
    <t>Jl. Raya Sultan Agung Km. 24, Kel. Medan Satria, Kec. Medan Satria - Bekasi</t>
  </si>
  <si>
    <t>SKU04737</t>
  </si>
  <si>
    <t>PT. Sejahtera Buana Trada - Jakarta Garden City</t>
  </si>
  <si>
    <t>Lt. 2, Jakarta Garden City Rukan The Walk No. 59, Jl. Bolevard Jakarta Garden City Kel. Cakung Timur, Kec. Cakung - Jakarta Timur</t>
  </si>
  <si>
    <t>DGJ13120</t>
  </si>
  <si>
    <t>PT. Sejahtera Buana Trada (Suzuki - Harapan Indah Bekasi)</t>
  </si>
  <si>
    <t>Jl. Raya Sultan Agung, Pondok Ungu RT.006/RW.007, Kel. Medan Satria Kec. Medan Satria - Kota Bekasi Bag. Service Admin</t>
  </si>
  <si>
    <t>Kyocera M2040/2540 (Brand New) FS</t>
  </si>
  <si>
    <t>VYB2807800</t>
  </si>
  <si>
    <t>PT. Trimitra Sejahtera Mobilindo</t>
  </si>
  <si>
    <t>Jl. Jend. Sudirman KM. 32 No. 72 Bekasi Selatan</t>
  </si>
  <si>
    <t>KFP01069</t>
  </si>
  <si>
    <t>Jl. Perjuangan No. 63, Marga Mulya, Bekasi utara - Bekasi</t>
  </si>
  <si>
    <t>KFV05321</t>
  </si>
  <si>
    <t>SKU24836</t>
  </si>
  <si>
    <t>Bag. Administrasi, Jl. Radin Inten II No. 62, Duren Sawit - Jakarta Timur 13110</t>
  </si>
  <si>
    <t>KFW03612</t>
  </si>
  <si>
    <t>Body and Paint, Jl. Radin Inten II No. 62, Duren Sawit - Jakarta Timur 13110</t>
  </si>
  <si>
    <t>Canon iR 3235/3245</t>
  </si>
  <si>
    <t>DFR08162</t>
  </si>
  <si>
    <t>Sejahtera BUANA TRADA CAB. HARAPAN INDAH</t>
  </si>
  <si>
    <t>Jl. Bulevard Hijau Blok B 8 No. 33-35, Harapan Indah Bekasi</t>
  </si>
  <si>
    <t>KAY00845</t>
  </si>
  <si>
    <t>Sekolah Future Gate Putri Fullday School</t>
  </si>
  <si>
    <t>Jl Ratna no 10 Jatibening Kec Pondok Gede Kota Bekasi Jawa Barat 17412 Lt Dasar</t>
  </si>
  <si>
    <t>Canon iR 3245/3235 FS</t>
  </si>
  <si>
    <t>DHP01698</t>
  </si>
  <si>
    <t>Toko Firdaus83</t>
  </si>
  <si>
    <t>Tambun Rengas RT.006/RW.007 Cakung Timur, Kec Cakung Jakarta Timur 13910</t>
  </si>
  <si>
    <t>Kyocera M2040/2540 Brand New FS</t>
  </si>
  <si>
    <t>VYB2Z30634</t>
  </si>
  <si>
    <t>TUNAS RIDEAN JATIWARINGIN</t>
  </si>
  <si>
    <t>Jl. Jatiwaringin No. 366 Pondok Gede Bekasi 17411</t>
  </si>
  <si>
    <t>SKU23904</t>
  </si>
  <si>
    <t>Tunas Toyota Bodi dan Cat</t>
  </si>
  <si>
    <t>Gedung Tunas Toyota Bodi dan Cat Jl. Raya Sultan Agung KM 27 Medan Satria Pondo Ungu Bekasi</t>
  </si>
  <si>
    <t>Canon iR 3045/3035/4570/3570</t>
  </si>
  <si>
    <t>SKU05871</t>
  </si>
  <si>
    <t>Yay. Lemb. Pendidikan Indonesia Amerika (Bimbingan Belajar GAMA UI)</t>
  </si>
  <si>
    <t>Graha GAMA UI, Perkantoran Mall Klender Blok B3 No. 16-18, Jl. I Gusti Ngurah Rai, Klender - Jakarta Timur 13470 Lt. Dasar</t>
  </si>
  <si>
    <t>Canon iR 6075 FS</t>
  </si>
  <si>
    <t>HTK13227</t>
  </si>
  <si>
    <t>BPR Universal Bekasi</t>
  </si>
  <si>
    <t>Ruko Bekasi Mas Jl. Ahmad Yani Blok C No. 3 Bekasi Kota</t>
  </si>
  <si>
    <t>Canon iR 4570</t>
  </si>
  <si>
    <t>SKU07975</t>
  </si>
  <si>
    <t>Lt. 3, Ruko Bekasi Mas Jl. Ahmad Yani Blok C No. 3 Bekasi Kota</t>
  </si>
  <si>
    <t>Kyocera M2040 New FS</t>
  </si>
  <si>
    <t>VYB1260774</t>
  </si>
  <si>
    <t>PT. Tunas Mobilndo Perkasa Cab. Pondok Gede</t>
  </si>
  <si>
    <t>Jl. Raya Jati Makmur No.9 Pondok Gede Lt.2</t>
  </si>
  <si>
    <t>DSF00683</t>
  </si>
  <si>
    <t>Jl. Radin Inten, Ruko Radin Inten Center No. 8D, Duren Sawit, Jakarta Timur</t>
  </si>
  <si>
    <t>VYB3333001</t>
  </si>
  <si>
    <t>VYB3332140</t>
  </si>
  <si>
    <t>Jl. Jendral A Yani No. 5 Bekasi (Ruko Tabayama)</t>
  </si>
  <si>
    <t>PPPSRSS Thamrin District</t>
  </si>
  <si>
    <t>Jl. Ahmad Yani Kav. 78-79 Pekayon, Margajaya - Bekasi 17141</t>
  </si>
  <si>
    <t>KSV26263</t>
  </si>
  <si>
    <t>PT. Surya Pangan Sejahtera</t>
  </si>
  <si>
    <t>UMX02585</t>
  </si>
  <si>
    <t>PT. Aztech Pandu Persada</t>
  </si>
  <si>
    <t>Jl. Pramuka No. 5 RT.004/RW.003, Sepanjang Jalan Rawalumbu Bekasi 17114 Lt. Dasar</t>
  </si>
  <si>
    <t>Canon iR Advance 4051/4045/4035 FS</t>
  </si>
  <si>
    <t>RKM01093</t>
  </si>
  <si>
    <t>CV. Dananjaya</t>
  </si>
  <si>
    <t>Perum Pondok Ungu Permai, Blok A 16 No. 11 RT 006 RW 009, Kel. Kaliabang Tengah Kec. Bekasi Utara Kota Bekasi, 17125</t>
  </si>
  <si>
    <t>Pool Blue Bird Narogong Jalan Raya Narogong No. 37, Bojong Menteng, Rawa Lumbu, Bojong Menteng Kota Bekasi</t>
  </si>
  <si>
    <t>Canon iR Advance 4545</t>
  </si>
  <si>
    <t>XVR04841</t>
  </si>
  <si>
    <t>XWA02181</t>
  </si>
  <si>
    <t>PT. Nippotech Sejahtera Proyek Pakuwon Bekasi</t>
  </si>
  <si>
    <t>Proyek Pakuwon Bekasi Pakuwon Mall Bekasi, Jl. Raya Pekayon No.002, RT.001/RW.001, Pekayon Jaya, Kec. Bekasi Sel., Kota Bks, Jawa Barat 17530 P.8</t>
  </si>
  <si>
    <t>DKH16009</t>
  </si>
  <si>
    <t>Canon iR Advance 4525 FS</t>
  </si>
  <si>
    <t>Jl. Cut Mutia Km. 8 No. 168 Kel. Sepanjang Jaya, Kec. Rawalumbu Kota Bekasi</t>
  </si>
  <si>
    <t>Canon iR 3570</t>
  </si>
  <si>
    <t>Canon iR 3230/3235/3245</t>
  </si>
  <si>
    <t>PT. Tunas Ridean Tbk Cab. Bekasi 1</t>
  </si>
  <si>
    <t>PT. Tunas Ridean Tbk Cab. Bekasi 2</t>
  </si>
  <si>
    <t>PT. Tunas Ridean Tbk Cab. Radin Inten Bag. Administrasi</t>
  </si>
  <si>
    <t>PT. Tunas Ridean Tbk Cab. Radin Inten (Body and Paint)</t>
  </si>
  <si>
    <t>BPR Universal Bekasi Lt. 3</t>
  </si>
  <si>
    <t>PT. BFI Finance Indonesia Tbk Cabang Jakarta Timur 1</t>
  </si>
  <si>
    <t>PT. BFI Finance Indonesia Tbk Cabang Jakarta Timur 2</t>
  </si>
  <si>
    <t>PT. Balai Lelang Caready 1</t>
  </si>
  <si>
    <t>PT. Balai Lelang Caready 2</t>
  </si>
  <si>
    <t>PT. Pikko Land Development Bekasi (Marketing)</t>
  </si>
  <si>
    <t>No</t>
  </si>
  <si>
    <t>Nama Customer</t>
  </si>
  <si>
    <t>Alamat</t>
  </si>
  <si>
    <t>Mesin</t>
  </si>
  <si>
    <t>SN</t>
  </si>
  <si>
    <t>Kode Unik</t>
  </si>
  <si>
    <t>Cp</t>
  </si>
  <si>
    <t>BPR ALSALAM PONDOK GEDE</t>
  </si>
  <si>
    <t>Jl. Jatiwaringin no.58 Pondok Gede</t>
  </si>
  <si>
    <t>VYB2393099</t>
  </si>
  <si>
    <t>DHN03877</t>
  </si>
  <si>
    <t>PT. Graha Cipta Kharisma 1</t>
  </si>
  <si>
    <t>PT. Graha Cipta Kharisma 2</t>
  </si>
  <si>
    <t>PT. Graha Cipta Kharisma 3</t>
  </si>
  <si>
    <t>VYB3840488</t>
  </si>
  <si>
    <t>Customer</t>
  </si>
  <si>
    <t>ALAMAT</t>
  </si>
  <si>
    <t>Type Mesin</t>
  </si>
  <si>
    <t>Serial Number</t>
  </si>
  <si>
    <t>cp</t>
  </si>
  <si>
    <t>BFI Finance Jakarta Selatan 2 Lt.1</t>
  </si>
  <si>
    <t>Jl. Raya Pasar Minggu KM 18.2 RT 12/RW 01 Kel. Pejaten Timur Kec. Pasar Minggu, Jakarta Selatan Lt. 1</t>
  </si>
  <si>
    <t>Kyocera M2040 Brand New FS</t>
  </si>
  <si>
    <t>VYB3332808</t>
  </si>
  <si>
    <t>BFI Finance Jakarta Selatan 2 Lt.3</t>
  </si>
  <si>
    <t>Jl. Raya Pasar Minggu KM 18.2 RT 12/RW 01 Kel. Pejaten Timur Kec. Pasar Minggu, Jakarta Selatan Lt. 3</t>
  </si>
  <si>
    <t>VYB3332267</t>
  </si>
  <si>
    <t>BFI Finance Jakarta Selatan 3</t>
  </si>
  <si>
    <t>Jl. Raya Pasar Minggu KM 12.8 RT. 1 RW. 07 Kel. Kalibata Kec. Pancoran, Jakarta Selatan</t>
  </si>
  <si>
    <t>VYB3333154</t>
  </si>
  <si>
    <t>BNN</t>
  </si>
  <si>
    <t>Jl MT. Haryono No 11 Cawang Jakarta Timur</t>
  </si>
  <si>
    <t>Canon iRA 4035/4045/4051 FS</t>
  </si>
  <si>
    <t>HRM01802</t>
  </si>
  <si>
    <t>BP Klub Eksekutif Persada Purnawira Halim</t>
  </si>
  <si>
    <t>Jl. Raya Protokol Halim Perdana Kusuma - Jakarta Timur 13610</t>
  </si>
  <si>
    <t>Canon iR 3235/45 FS</t>
  </si>
  <si>
    <t>DGJ18267</t>
  </si>
  <si>
    <t>KPP Pratama Jagakarsa</t>
  </si>
  <si>
    <t>Jl. TB Simatupang No. 39 Rt. 1/Rw. 8, Jatipadang Pasar Minggu - Jakarta Selatan</t>
  </si>
  <si>
    <t>DHM13123</t>
  </si>
  <si>
    <t>Fotocopy Pak Chi</t>
  </si>
  <si>
    <t>Jl. Pancoran Barat VI No. 56, RT. 010/06, Pancoran Jakarta 12780 (depan Madrasah Nurul Hidayah)</t>
  </si>
  <si>
    <t>VYA8Y05445</t>
  </si>
  <si>
    <t>GBKP RG. Pasar Minggu</t>
  </si>
  <si>
    <t>Jl. Tanjung Barat Raya No. 148 A Rt. 03/ Rw. 04, Tanjung Barat, Kec. Jagakarsa - Jakarta Selatan</t>
  </si>
  <si>
    <t>Kyocera M2040/2540/2640 FS</t>
  </si>
  <si>
    <t>VYA8904745</t>
  </si>
  <si>
    <t>Hotel Swiss-belinn Cawang 1</t>
  </si>
  <si>
    <t>Jl. MT. Haryono No. 9 Cawang, Jakarta 13630 Indonesia</t>
  </si>
  <si>
    <t>DPZ01071</t>
  </si>
  <si>
    <t>Hotel Swiss-belinn Cawang 2</t>
  </si>
  <si>
    <t>VYA8604531</t>
  </si>
  <si>
    <t>Kopsucofindo</t>
  </si>
  <si>
    <t>Graha Sucofindo Gedung C Jl. Raya Pasar Minggu Kav. 34 Jakarta 12780</t>
  </si>
  <si>
    <t>DGJ08214</t>
  </si>
  <si>
    <t>KSO FORTUNA / Kharisma Maju mandiri</t>
  </si>
  <si>
    <t>Jl. MT. Haryono Kav. 20 Jakarta</t>
  </si>
  <si>
    <t>SKU07341</t>
  </si>
  <si>
    <t>Notaris Dini Ariyatie, SH., M.Kn</t>
  </si>
  <si>
    <t>Gedung Ganeca Jl. Raya Pasar Minggu No.234 Duren Tiga Lt.2</t>
  </si>
  <si>
    <t>Canon iRA 4545 FS</t>
  </si>
  <si>
    <t>XVR00548</t>
  </si>
  <si>
    <t>Jl. Mt. Haryono No. 20 - Jakarta Timur</t>
  </si>
  <si>
    <t>SVM00364</t>
  </si>
  <si>
    <t>Jl. MT. Haryono Kav. 20, Cawang Kramat Jati - Jakarta Timur</t>
  </si>
  <si>
    <t>MUQ03766</t>
  </si>
  <si>
    <t>PT. Bank Neo Commerce</t>
  </si>
  <si>
    <t>Ruko Graha Pancoran Blok C No. 16 Jalan Raya Pasar Minggu Pancoran Jakarta Selatan</t>
  </si>
  <si>
    <t>Kyocera M8130 Cidn (Brand New)</t>
  </si>
  <si>
    <t>RCV2300431</t>
  </si>
  <si>
    <t>PT. Bank Yudha Bhakti KCU Pancoran</t>
  </si>
  <si>
    <t>Jl. Raya Pasar Minggu Kav. 32, Pancoran - Jakarta Selatan</t>
  </si>
  <si>
    <t>Printer Epson L-3110</t>
  </si>
  <si>
    <t>XAGK919758</t>
  </si>
  <si>
    <t>PT. Bistem Jaya Mandiri</t>
  </si>
  <si>
    <t>Jl. H. Taiman No. 36 Kel. Gedong, Kec. Pasar Rebo, Jakarta Timur</t>
  </si>
  <si>
    <t>DGJ06743</t>
  </si>
  <si>
    <t>PT. BPR Haneda Mitra Usaha</t>
  </si>
  <si>
    <t>Jl. Dewi Sartika No. 165 RT.010/RW.002, Kel. Cawang, Kec. Kramat Jati, Kota Jakarta Timur, Provinsi DKI Jakarta 13630</t>
  </si>
  <si>
    <t>Canon iR 3230/3235/3245 FS</t>
  </si>
  <si>
    <t>DGJ14662</t>
  </si>
  <si>
    <t>PT. Marion Sam</t>
  </si>
  <si>
    <t>Jl. Kalibata Selatan II No. 2 RT. 002/004, Kalibata - Pancoran - Jakarta Selatan</t>
  </si>
  <si>
    <t>Kyocera Ecosys M2540/2640 (Brand New) FS</t>
  </si>
  <si>
    <t>VY93Y08180</t>
  </si>
  <si>
    <t>PT. Pradani Sukses Abadi</t>
  </si>
  <si>
    <t>Lt. 1, Tower H Kali Bata City, Jl.Kali Bata Pasar Minggu</t>
  </si>
  <si>
    <t>Canon iR 5570/5070 FS</t>
  </si>
  <si>
    <t>KHT02400</t>
  </si>
  <si>
    <t>Grama Zima Blok C No. 5, Jl. Tb. Simatupang Ps. Rebo Kp. Gedong - Jakarta Timur (Depan RSUD Ps. Rebo)</t>
  </si>
  <si>
    <t>Canon iR A 4051 FS</t>
  </si>
  <si>
    <t>HRM06481</t>
  </si>
  <si>
    <t>Jl. Condet Raya No.17 Balekambang Jakarta Timur.</t>
  </si>
  <si>
    <t>Canon iRA 4051/4251 FS</t>
  </si>
  <si>
    <t>HRM04608</t>
  </si>
  <si>
    <t>PT. Wahana Cipta Sentosa</t>
  </si>
  <si>
    <t>Hotel Fave PGC Cililitan, Jln. Mayjend Sutoyo No. 76, Jakarta Timur FS</t>
  </si>
  <si>
    <t>MVA01835</t>
  </si>
  <si>
    <t>PT. Wisesa Niaga Tama</t>
  </si>
  <si>
    <t>Graha Sucofindo Gedung D LT.2 Jl. Raya Pasar Minggu Kav. 34 Jakarta 12780</t>
  </si>
  <si>
    <t>DHN03444</t>
  </si>
  <si>
    <t>PT. WOORI CONSULTING</t>
  </si>
  <si>
    <t>Graha Permata Pancoran Blok B 10-11, Jl. Raya Pasar Minggu No. 32 - Jakarta Selatan</t>
  </si>
  <si>
    <t>Canon iR 3245/3235</t>
  </si>
  <si>
    <t>DHM02498</t>
  </si>
  <si>
    <t>PT.TUNAS RIDEAN TBK Cab. Pasar Minggu</t>
  </si>
  <si>
    <t>JL.RAYA PASAR MINGGU NO.7 JAKARTA SELATAN Lt. Dasar</t>
  </si>
  <si>
    <t>VYB9724101</t>
  </si>
  <si>
    <t>SIAGA BHAKTI WIRASTA</t>
  </si>
  <si>
    <t>Jl. Siaga Raya Kav, 4-8 Pejaten Barat Pasar Minggu Jakarta Selatan</t>
  </si>
  <si>
    <t>MUP00502</t>
  </si>
  <si>
    <t>Superior Coach</t>
  </si>
  <si>
    <t>(Gedung Belakang) No. 9, 13620, Jl. Letjen M.T. Haryono No.6, RT.1/RW.6, Cawang, Kec. Kramat jati, Kota Jakarta Timur</t>
  </si>
  <si>
    <t>DGJ06780</t>
  </si>
  <si>
    <t>Jl. Raya Ps. Minggu No. 35 Duren Tiga Pancoran Jakarta Selatan Lt.2</t>
  </si>
  <si>
    <t>Inkopau Pudakara</t>
  </si>
  <si>
    <t>Jl. Pasar Minggu Komplek TNI AU Triloka Blok A/9B Pancoran Jakarta Selatan Lt.Dasar</t>
  </si>
  <si>
    <t>Canon iR Advance 4525/4535</t>
  </si>
  <si>
    <t>XWK04591</t>
  </si>
  <si>
    <t>PT. MEGA CENTRAL FINANCE PASAR MINGGU</t>
  </si>
  <si>
    <t>JL. RAYA PASAR MINGGU RUKO POMAD RT03/02 KALIBATA MAMPANG</t>
  </si>
  <si>
    <t>Canon iR 3235 FS</t>
  </si>
  <si>
    <t>DFW12615</t>
  </si>
  <si>
    <t>Kantor Kemendes, Kalibata Jakarta Jl. TMP. Kalibata No.17, RT.6/RW.7, Rawajati, Kec. Pancoran, Kota Jakarta Selatan, Daerah Khusus Ibukota Jakarta 12750 Bag. Kepala Bagian Umum lt.1 Gedung C - Direktorat Pembangunan</t>
  </si>
  <si>
    <t>Xerox Apeos/DC 3370/3375/4470 FS</t>
  </si>
  <si>
    <t>Kantor Kemendes, Kalibata Jakarta Jl. TMP. Kalibata No.17, RT.6/RW.7, Rawajati, Kec. Pancoran, Kota Jakarta Selatan, Daerah Khusus Ibukota Jakarta 12750 Gedung C - Transmigrasi</t>
  </si>
  <si>
    <t>Kantor Kemendes, Kalibata Jakarta Jl. TMP. Kalibata No.17, RT.6/RW.7, Rawajati, Kec. Pancoran, Kota Jakarta Selatan, Daerah Khusus Ibukota Jakarta 12750 Gedung C - Direktorat Perencanaan</t>
  </si>
  <si>
    <t>Kantor Kemendes, Kalibata Jakarta Jl. TMP. Kalibata No.17, RT.6/RW.7, Rawajati, Kec. Pancoran, Kota Jakarta Selatan, Daerah Khusus Ibukota Jakarta 12750 Gedung C - Subbag Tata Usaha</t>
  </si>
  <si>
    <t>Kantor Kemendes, Kalibata Jakarta Jl. TMP. Kalibata No.17, RT.6/RW.7, Rawajati, Kec. Pancoran, Kota Jakarta Selatan, Daerah Khusus Ibukota Jakarta 12750 Gedung C - FP3KT</t>
  </si>
  <si>
    <t>Kantor Kemendes, Kalibata Jakarta Jl. TMP. Kalibata No.17, RT.6/RW.7, Rawajati, Kec. Pancoran, Kota Jakarta Selatan, Daerah Khusus Ibukota Jakarta 12750 Gedung C - R. Menteri</t>
  </si>
  <si>
    <t>Kantor Kemendes, Kalibata Jakarta Jl. TMP. Kalibata No.17, RT.6/RW.7, Rawajati, Kec. Pancoran, Kota Jakarta Selatan, Daerah Khusus Ibukota Jakarta 12750 Gedung C - R. Dirjen</t>
  </si>
  <si>
    <t>Kantor Kemendes, Kalibata Jakarta Jl. TMP. Kalibata No.17, RT.6/RW.7, Rawajati, Kec. Pancoran, Kota Jakarta Selatan, Daerah Khusus Ibukota Jakarta 12750 Bag. Wakil Mentri Lt.1 Gedung C</t>
  </si>
  <si>
    <t>Gedung Utama Lt.3 Bag. Pusat Data Informasi Jl. TMP Kalibata No.17 Jakarta Selatan</t>
  </si>
  <si>
    <t>Canon iR Advance 4551/4545/4525/4535 FS</t>
  </si>
  <si>
    <t>XVR04415</t>
  </si>
  <si>
    <t>Gedung A Lt.2 Jl. TMP Kalibata No.17 Jakarta Selatan Bagian Ruang Kepala Badan</t>
  </si>
  <si>
    <t>2QD00654</t>
  </si>
  <si>
    <t>XVR04418</t>
  </si>
  <si>
    <t>Gedung A Lt. Dasar Bag. Sekretariat Jl. TMP Kalibata No.17 Jakarta Selatan Bagian Ruang Kepala Badan</t>
  </si>
  <si>
    <t>2RT01880</t>
  </si>
  <si>
    <t>Seruni ATK &amp; Fotocopy</t>
  </si>
  <si>
    <t>Raya Town House Ruko R-5, Jl. Raya Tengah Kav.54 Kel. Gedong, Kec. Pasar Rebo, Jakarta Timur Lt. Dasar</t>
  </si>
  <si>
    <t>VYA8604219</t>
  </si>
  <si>
    <t>Canon iR Advace 4525/4535 FS</t>
  </si>
  <si>
    <t>Canon iR 3245</t>
  </si>
  <si>
    <t>Kyocera M2540DN</t>
  </si>
  <si>
    <t>PPPSRS Sementara Signature Park Grande Tower Light</t>
  </si>
  <si>
    <t>PPPSRS Sementara Signature Park Grande Tower Green</t>
  </si>
  <si>
    <t>PT. Santosa Asih Jaya (Grama Zima)</t>
  </si>
  <si>
    <t>PT. Santosa Asih Jaya (Condet Raya)</t>
  </si>
  <si>
    <t>Canon iR 3035</t>
  </si>
  <si>
    <t>CV. Kafi Rezeki (Direktorat Pembangunan)</t>
  </si>
  <si>
    <t>CV. Kafi Rezeki (Transmigrasi)</t>
  </si>
  <si>
    <t>CV. Kafi Rezeki (Direktorat Perencanaan)</t>
  </si>
  <si>
    <t>CV. Kafi Rezeki (Subbag Tata Usaha)</t>
  </si>
  <si>
    <t>CV. Kafi Rezeki (FP3KT)</t>
  </si>
  <si>
    <t>CV. Kafi Rezeki (R. Menteri)</t>
  </si>
  <si>
    <t>CV. Kafi Rezeki (R. Dirjen)</t>
  </si>
  <si>
    <t>CV. Kafi Rezeki (Bag. Wakil Menteri)</t>
  </si>
  <si>
    <t>Kementrian Desa, Pembangunan Daerah Tertinggal dan Transmigrasi RI Badan Pengembangan dan Informasi Desa, Daerah Tertinggal dan Transmigrasi (Lt. 3)</t>
  </si>
  <si>
    <t>Kementrian Desa, Pembangunan Daerah Tertinggal dan Transmigrasi RI Badan Pengembangan dan Informasi Desa, Daerah Tertinggal dan Transmigrasi (Lt. 2) 1</t>
  </si>
  <si>
    <t>Kementrian Desa, Pembangunan Daerah Tertinggal dan Transmigrasi RI Badan Pengembangan dan Informasi Desa, Daerah Tertinggal dan Transmigrasi (Lt. 2) 2</t>
  </si>
  <si>
    <t>Kementrian Desa, Pembangunan Daerah Tertinggal dan Transmigrasi RI Badan Pengembangan dan Informasi Desa, Daerah Tertinggal dan Transmigrasi (Lt. Dasar)</t>
  </si>
  <si>
    <t>Apartemen Gading Nias</t>
  </si>
  <si>
    <t>Kantor Pemasaran Developer, Tower Bougenville Lt. 1, Jl. Pegangsaaan Dua No. 3 KM. 3,5, Kel. Pegangsaan Dua, Kec. Kelapa Gading - Jakarta Utara 14250</t>
  </si>
  <si>
    <t>SKU00288</t>
  </si>
  <si>
    <t>Jl. Kebon Bawang VII No. 22 Rt. 03 Rw 06, Kel. Kebon Bawang, Kec. Tj. Priok - Jakarta Utara</t>
  </si>
  <si>
    <t>DGJ17219</t>
  </si>
  <si>
    <t>BUMIDA RAWAMANGUN</t>
  </si>
  <si>
    <t>Jl. Paus No. 86 B Rawamangun Jakarta Timur</t>
  </si>
  <si>
    <t>pulogadung trade centre ruko blok 8a no 51, jaktim ( lt 1 )</t>
  </si>
  <si>
    <t>2RT02960</t>
  </si>
  <si>
    <t>Fotocopy Haikal</t>
  </si>
  <si>
    <t>Jl. Swadaya I No.37 RT.001 RW.011 Kel. Sempeer Timur Kec. Cilincing Jakarta Utara</t>
  </si>
  <si>
    <t>Canon iR 3035/3045/3570/4570</t>
  </si>
  <si>
    <t>SVC05362</t>
  </si>
  <si>
    <t>Jl. Ujung Pandang Blok B2 Kbn Marunda Bag. Trucking Lt. Dasar</t>
  </si>
  <si>
    <t>DGA31648</t>
  </si>
  <si>
    <t>Indomobil Finance Cab. Kelapa Gading</t>
  </si>
  <si>
    <t>Jl. Boulevard Barat Raya Ruko Plaza Pasifik Blok A1 No. 11 Kelapa Gading - Jakarta Utara 14240</t>
  </si>
  <si>
    <t>DHM06634</t>
  </si>
  <si>
    <t>Kantor Hukum Pasa, Maha dan Rekan</t>
  </si>
  <si>
    <t>Komplek Artha Niaga Blok H Nomor 7, Jalan Boulevard Artha Gading, Kelurahan Kelapa Gading Barat, Kecamatan Kelapa Gading, Jakarta Utara 14240</t>
  </si>
  <si>
    <t>VYB2392907</t>
  </si>
  <si>
    <t>Kelurahan Marunda</t>
  </si>
  <si>
    <t>Jl. Marunda Baru No.5 RT. 007/06 Kel. Marunda, Kecamatan Cilincing Jakarta Utara</t>
  </si>
  <si>
    <t>Canon iR Advance 4051/4251 FS</t>
  </si>
  <si>
    <t>HRZ01036</t>
  </si>
  <si>
    <t>Kelurahan Rorotan</t>
  </si>
  <si>
    <t>Jl. Rorotan IV No. 4 Rt. 010 Rw. 006, Kel. Rorotan, Kec. Cilincing - Jakarta Utara 14140 Lt. 2</t>
  </si>
  <si>
    <t>Canon iRA 4045/4245 FS</t>
  </si>
  <si>
    <t>QJD01214</t>
  </si>
  <si>
    <t>Kondominium Menara Kelapa Gading (PPRS)</t>
  </si>
  <si>
    <t>Basement Tower D, Jl. Terusan Gading Timur Boulevard No. 88 - Jakarta Utara</t>
  </si>
  <si>
    <t>DGJ20053</t>
  </si>
  <si>
    <t>Kopkar RS. Pelabuhan</t>
  </si>
  <si>
    <t>Jl. Keramat Jaya no. 1 Tanjung Priok – Jakarta Utara</t>
  </si>
  <si>
    <t>Notaris &amp; PPAT Irwan</t>
  </si>
  <si>
    <t>Ruko Graha Mas Pemuda Blok AC No.11 Jl. Pemuda</t>
  </si>
  <si>
    <t>XWK01365</t>
  </si>
  <si>
    <t>Ruko Inkotal Blok C No. 67, Lt. 2 (Sebrang MOI)</t>
  </si>
  <si>
    <t>SVM01574</t>
  </si>
  <si>
    <t>Notaris Wuryani B. Sumarto, SE., SH., M.Kn.</t>
  </si>
  <si>
    <t>Jl. Gading Elok Utara Raya, Blok FB 2 No. 12, Kelapa Gading Timur, Kelapa Gading - Jakarta Utara</t>
  </si>
  <si>
    <t>DGY00185</t>
  </si>
  <si>
    <t>Notaris, PPAT Wiwiek Widhi Astuti. SH</t>
  </si>
  <si>
    <t>Jl. Cipinang Baru Raya No. 31, Cipinang, Pulo Gadung, Jakarta Timur</t>
  </si>
  <si>
    <t>Canon iR 4525/4535 FS</t>
  </si>
  <si>
    <t>UMX0306</t>
  </si>
  <si>
    <t>PSD Design</t>
  </si>
  <si>
    <t>Jl. Janur Kuning III Blok WI 2 No. 14 Kelapa Gading - Jakarta Utara 14240</t>
  </si>
  <si>
    <t>TARIK</t>
  </si>
  <si>
    <t>PT. Alakasa Alexindo Mitra Sejati</t>
  </si>
  <si>
    <t>Jl. Pulo Gadung No. 4, Kawasan Industri Pulogadung, Cakung, Jakarta Timur</t>
  </si>
  <si>
    <t>DGJ 09557</t>
  </si>
  <si>
    <t>PT. Arista Jaya Lestari</t>
  </si>
  <si>
    <t>Jl. Kelapa Gading Boulevard Blok DG No. 1 Kelapa Gading</t>
  </si>
  <si>
    <t>VYB33331346</t>
  </si>
  <si>
    <t>PT. Asiare Binajasa</t>
  </si>
  <si>
    <t>Jl. Pemuda No. 61, Rukan Sentra Pemuda Kav. 34, Pulogadung, Rawamangun - Jakarta Timur</t>
  </si>
  <si>
    <t>Kyocera Ecosys M2640/2040/2540</t>
  </si>
  <si>
    <t>VYB97244175</t>
  </si>
  <si>
    <t>KTB Anex Building Lt. 1 Admin Rental, Jl. Jend. A. Yani, Pulomas - Jakarta Pusat</t>
  </si>
  <si>
    <t>Canon iR 3235/45 FS + Fax</t>
  </si>
  <si>
    <t>DGJ20146</t>
  </si>
  <si>
    <t>Lt. 2, Jl. Jend. A. Yani, Pulomas - Jakarta Pusat</t>
  </si>
  <si>
    <t>DGP32495</t>
  </si>
  <si>
    <t>KTB Anex Building Bag. Service, Jl. Jend. A. Yani, Pulomas - Jakarta Pusat</t>
  </si>
  <si>
    <t>Konica Minolta Bizhub 423</t>
  </si>
  <si>
    <t>A1VE021007196</t>
  </si>
  <si>
    <t>PT. Buntu Lesen Utama</t>
  </si>
  <si>
    <t>Jl. Enggano No. 15 Blok A7 Lt. 3, Tanjung Priok Jakarta Utara</t>
  </si>
  <si>
    <t>MUP03507</t>
  </si>
  <si>
    <t>Jln. Bidara Marunda RT/RW. 001/001. Sebrang Jembatan STIP belakang Warung Padang Garasi PT. BLU Lt.2 Bag. Finance</t>
  </si>
  <si>
    <t>Canon iR 3045/3035/4570/3570 FS</t>
  </si>
  <si>
    <t>PT. Citra Mandiri Trans</t>
  </si>
  <si>
    <t>Pulogadung Trade Centre Ruko Blok 8A No. 51, Jakarta Timur (Lt. 2)</t>
  </si>
  <si>
    <t>Canon iR Advance 4525 Fs</t>
  </si>
  <si>
    <t>PT. Galuh Inti Bahari</t>
  </si>
  <si>
    <t>Jl. Logistic No. 36 Pegangsaan 2, Kelapa Gading, Jakarta Utara</t>
  </si>
  <si>
    <t>Canon iR Advance 4525</t>
  </si>
  <si>
    <t>UMX03911</t>
  </si>
  <si>
    <t>Jl. Ujung Pandang Blok B2 Kbn Marunda</t>
  </si>
  <si>
    <t>Kyocera M2040/M2540 -&gt; Canon iR 3235</t>
  </si>
  <si>
    <t>Lt. 3 Jl. Ujung Pandang Blok B2, KBN, Marunda - Jakarta Utara</t>
  </si>
  <si>
    <t>Kyocera M4132idn Brand New</t>
  </si>
  <si>
    <t>RCT9700418</t>
  </si>
  <si>
    <t>Jl.Ujung Pandang Blok B2 Kbn Marunda Bag. Pos 1 Security</t>
  </si>
  <si>
    <t>VYA8Z05999</t>
  </si>
  <si>
    <t>Canon iR Advance 4051/4251/4245/4045/4235/4035 FS</t>
  </si>
  <si>
    <t>QHR00830</t>
  </si>
  <si>
    <t>PT. Jayamas Abadi</t>
  </si>
  <si>
    <t>Jl. Marunda Makmur No.1 RT.09 RW.03 Kel. Segera Makmur Kec. Taruma Jaya - Bekasi Utara Lt. Dasar</t>
  </si>
  <si>
    <t>VYB3840761</t>
  </si>
  <si>
    <t>PT. Pelita Indonesia Djaya</t>
  </si>
  <si>
    <t>Central Cakung Blok G/23 Jakarta Timur Lt.2</t>
  </si>
  <si>
    <t>VYB3840428</t>
  </si>
  <si>
    <t>PT. Proasia Broker Asuransi</t>
  </si>
  <si>
    <t>Jl. Pemuda No. 61, Rukan Sentra Pemuda Kav. 34, Rawamangun, Pulogadung - Jakarta Timur 13220 lt.2</t>
  </si>
  <si>
    <t>VYA9907427</t>
  </si>
  <si>
    <t>PT. Qualifa Badui Logistik</t>
  </si>
  <si>
    <t>Jl. Ende No. 26 Sungai Bambu, Tanjung Priok - Jakarta Utara 14310</t>
  </si>
  <si>
    <t>Canon iR Advance 4545/4551 FS</t>
  </si>
  <si>
    <t>PT. Roma Stone Indonesia</t>
  </si>
  <si>
    <t>Jl. Irian Blok E 10 SBU Cakung, Sukapura Jakarta Utara Lt. Dasar</t>
  </si>
  <si>
    <t>DHM12778</t>
  </si>
  <si>
    <t>PT. TRANSPALM NUSANTARA</t>
  </si>
  <si>
    <t>Jl. Ende No. 45 A, Tanjung Priok - Jakarta Utara</t>
  </si>
  <si>
    <t>Kyocera M2540cidn New</t>
  </si>
  <si>
    <t>VYA8Z06002</t>
  </si>
  <si>
    <t>PT. TRANSPALM NUSANTARA Lt. 2</t>
  </si>
  <si>
    <t>VYB8711485</t>
  </si>
  <si>
    <t>PT. WIDE LOGISTICS</t>
  </si>
  <si>
    <t>Rukan Gading Kirana Centra Bisnis Artha Gading Blok A6, A30 - Kelapa Gading Lt. 4</t>
  </si>
  <si>
    <t>Kyocera Ecosys M2040/2540</t>
  </si>
  <si>
    <t>VYA8Z05898</t>
  </si>
  <si>
    <t>PT. Wide Logistics Lt. 3</t>
  </si>
  <si>
    <t>Sentra Bisnis Artha Gading Blok A6A-30 Lt. 4, Jl. Boulevard Raya Artha Gading, Kelapa Gading - Jakarta Utara 14240</t>
  </si>
  <si>
    <t>Kyocera M2040</t>
  </si>
  <si>
    <t>VYB9724164</t>
  </si>
  <si>
    <t>PT. Sari Husada Bhakti</t>
  </si>
  <si>
    <t>Gedung Bukit Indah Blok E-1/F-1 Kelapa Gading - Jakarta 14240</t>
  </si>
  <si>
    <t>Canon iR Advance 4035/4045/4051 FS</t>
  </si>
  <si>
    <t>QGH02266</t>
  </si>
  <si>
    <t>PT. Composites Indonesia Compan</t>
  </si>
  <si>
    <t>Jl. Pulogadung 1 No. 11 A KIP, Kel. Rawa Terate, Kec. Cakung - Jakarta Timur</t>
  </si>
  <si>
    <t>Jl. Marunda Center Blok F No. 20 Segara Makmur - Tarumajaya Bekasi 17211 Lt. 1</t>
  </si>
  <si>
    <t>Canon IRA 4051/4251 FS</t>
  </si>
  <si>
    <t>HRM06720</t>
  </si>
  <si>
    <t>Jl. Marunda Center Blok F No. 20 Segara Makmur - Tarumajaya Bekasi 17211 Lt. 2</t>
  </si>
  <si>
    <t>Canon MF643Cdw Fs</t>
  </si>
  <si>
    <t>2FT29140</t>
  </si>
  <si>
    <t>Jl. Marunda Center Blok F No. 20 Segara Makmur - Tarumajaya Bekasi 17211 Lt.3</t>
  </si>
  <si>
    <t>QHS03409</t>
  </si>
  <si>
    <t>PT. BFI Finance Indonesia Tbk Cabang Jakarta Utara</t>
  </si>
  <si>
    <t>Rukan Grand Orchard Square Blok C/20, Jl. Terusan Kelapa Hybrida Sukapura, Jakarta Utara, 14140</t>
  </si>
  <si>
    <t>VYB3332975</t>
  </si>
  <si>
    <t>PT. Demka Sakti</t>
  </si>
  <si>
    <t>Jl. Pulokambing 2 no. 26 Kawasan industri pulogadung jakarta timur lt.2</t>
  </si>
  <si>
    <t>Canon IR 3570 FS</t>
  </si>
  <si>
    <t>MUY03659</t>
  </si>
  <si>
    <t>PT. Jomon Persada Nusantara</t>
  </si>
  <si>
    <t>Canon iRA 400/500 FS</t>
  </si>
  <si>
    <t>KFV06898</t>
  </si>
  <si>
    <t>PT. Multi karya Transeri</t>
  </si>
  <si>
    <t>Jalan tipar cakung No.20 Rt 05/07 pergudangan Samping pool Damri.</t>
  </si>
  <si>
    <t>VYB3739933</t>
  </si>
  <si>
    <t>PT. BUMEN REDJA ABADI KELAPA GADING</t>
  </si>
  <si>
    <t>Jl. Boulevard Raya Blok CN No. 37-38, Kelapa Gading, Jakarta Utara</t>
  </si>
  <si>
    <t>Canon iR 3025 FS</t>
  </si>
  <si>
    <t>CNM00001</t>
  </si>
  <si>
    <t>Rahmat Scanner</t>
  </si>
  <si>
    <t>Jl. Kmp. Muara bahari RT/RW 009/012 Kel. Tanjung Priok Kec. Tanjung Priok Jakarta Utara 14310 (Dekat dengan kantor RW 012)</t>
  </si>
  <si>
    <t>VYA8604556</t>
  </si>
  <si>
    <t>Canon iRA 4525 FS</t>
  </si>
  <si>
    <t>Bank Syariah Indonesia KCP Jakarta Tanjung Priok</t>
  </si>
  <si>
    <t>SKQ01068</t>
  </si>
  <si>
    <t>Canon iR 3245 FS</t>
  </si>
  <si>
    <t>Notaris Stevanus Joseph Ferdinandus S.H., M.Kn</t>
  </si>
  <si>
    <t>DGA30819</t>
  </si>
  <si>
    <t>PT. Berlian Abadua Satu (Lt. 1 Admin Rental)</t>
  </si>
  <si>
    <t>PT. Berlian Abadua Satu (Lt. 2)</t>
  </si>
  <si>
    <t>PT. Berlian Abadua Satu (Bag. Service)</t>
  </si>
  <si>
    <t>PT. Global Terminal Marunda (Bag. Tracking)</t>
  </si>
  <si>
    <t>PT. Global Terminal Marunda (Lt. 1)</t>
  </si>
  <si>
    <t>PT. Global Terminal Marunda (Lt. 3)</t>
  </si>
  <si>
    <t>PT. Global Terminal Marunda (Bag. Pos 1 Security)</t>
  </si>
  <si>
    <t>PT. Spanset Indonesia (Lt. 1)</t>
  </si>
  <si>
    <t>PT. Spanset Indonesia (Lt. 2)</t>
  </si>
  <si>
    <t xml:space="preserve">PT. Spanset Indonesia  (Lt. 3) </t>
  </si>
  <si>
    <t>Canon iRA 4545</t>
  </si>
  <si>
    <t>2QD02691</t>
  </si>
  <si>
    <t>Central Cakung Business Park Blok G2 No.1 Jl. Cakung Cilincing KM.3, Kel. Rorotan, Kec. Cilincing, Jakarta Utara 14140</t>
  </si>
  <si>
    <t>PT. Buntu Lesen Utama (Bag. Finance)</t>
  </si>
  <si>
    <t>PT. Indomobil Finance R4 Cab. Kelapa Gading</t>
  </si>
  <si>
    <t>Bhayangkari Daerah Metro Jaya</t>
  </si>
  <si>
    <t>Jl. Jend. Sudirman No. 55 - Jakarta Selatan 12190</t>
  </si>
  <si>
    <t>Canon iR 3235/45</t>
  </si>
  <si>
    <t>DGA24965</t>
  </si>
  <si>
    <t>BUMIDA WOLTER MONGONSIDI 63 cipaku</t>
  </si>
  <si>
    <t>Jl. Wolter Mongonsidi No. 63 Kebayoran Baru, Jakarta Selatan</t>
  </si>
  <si>
    <t>Konica Minolta Bizhub 363 FS</t>
  </si>
  <si>
    <t>A1UEO11008399</t>
  </si>
  <si>
    <t>Kantor Notaris &amp; PPAT Rina Utami Djauhari, SH</t>
  </si>
  <si>
    <t>Jl. Bangka X No. 44, Pela Mampang, Mampang Prapatan - Jakarta Selatan</t>
  </si>
  <si>
    <t>DFW10450</t>
  </si>
  <si>
    <t>Kantor Notaris Siti Prihatin, SH, M.Kn</t>
  </si>
  <si>
    <t>Wisma Daria lt. 2 Ruang 210, Jl. Iskandarsyah Raya No. 7, Jakarta Selatan</t>
  </si>
  <si>
    <t>Kyocera M4132 FS</t>
  </si>
  <si>
    <t>RCT9700471</t>
  </si>
  <si>
    <t>Notaris &amp; PPAT Diharini, S.H.,M.Kn</t>
  </si>
  <si>
    <t>Jl. Cilandak Tengah 3 No.10, RT.1/RW.1, Cilandak Bar., Kec. Cilandak, Kota Jakarta Selatan, Daerah Khusus Ibukota Jakarta 12430</t>
  </si>
  <si>
    <t>Xerox Apeos 3375/3370/5570/3376 FS</t>
  </si>
  <si>
    <t>Notaris Indriati, SH</t>
  </si>
  <si>
    <t>Ampera Building Lt 1, Jl.Ampera Raya NKF No. 18b Cilandak Timur, Jakarta Selatan. (Lampu merah pejaten belok kiri atau blkg Klinik dokter 24jam)</t>
  </si>
  <si>
    <t>Canon iR 3235/3245 -&gt; iRA 4545/4551</t>
  </si>
  <si>
    <t>YAH00568</t>
  </si>
  <si>
    <t>Notaris Retno Rini P Dewanto</t>
  </si>
  <si>
    <t>Jl. Iskandarsyah Raya No. 7 Kebayoran Baru, Jakarta Selatan Unit 203 Lt. 2</t>
  </si>
  <si>
    <t>RCT9700398</t>
  </si>
  <si>
    <t>Pasir Petroleum Resourches Limited</t>
  </si>
  <si>
    <t>Gedung Talavera Tower Lt. 15</t>
  </si>
  <si>
    <t>Canon iR 3235/45 FS -&gt; 4570</t>
  </si>
  <si>
    <t>SKU04251</t>
  </si>
  <si>
    <t>PPPSRSKBH Equity Tower</t>
  </si>
  <si>
    <t>Equity Tower Building, B1 Floor. SCBD Lot 9, Jl. Jend. Sudirman Kav. 52-53 - Jakarta Selatan 12190 (Bs. 1 Management Office)</t>
  </si>
  <si>
    <t>DFW05373</t>
  </si>
  <si>
    <t>PT. Aldevco</t>
  </si>
  <si>
    <t>Jl. Warung Jati Barat No. 75 Kalibata, Pancoran, Jakarta Selatan</t>
  </si>
  <si>
    <t>HRR00643</t>
  </si>
  <si>
    <t>PT. Sarana Bangun Selaras</t>
  </si>
  <si>
    <t>Gedung Revenue Tower Lt.17 Jl. Jendral Sudirman Kav. 52-53, SCBD - Kebayoran Baru</t>
  </si>
  <si>
    <t>DFW11914</t>
  </si>
  <si>
    <t>PT. Anugrah Prakarsa Jaya</t>
  </si>
  <si>
    <t>Jl. Jendral Sudirman Kav. 52-53, Gd. Lot 4 Lt.7 Kila Kila Resto SCBD - Jakarta Selatan</t>
  </si>
  <si>
    <t>VYB3Z64942</t>
  </si>
  <si>
    <t>PT. Baja Putih</t>
  </si>
  <si>
    <t>Jl. Bangka Raya No. 29 A Pela Mampang Jakarta Selatan 12720</t>
  </si>
  <si>
    <t>Kyocera M2540/2040/2640 FS</t>
  </si>
  <si>
    <t>VYA8303325</t>
  </si>
  <si>
    <t>Treasury Tower SCBD 60th Floor, Unit A District 8, Jl. Jend. Sudirman, RT.5/RW.3, Senayan, Jakarta 12190</t>
  </si>
  <si>
    <t>RCV8800152</t>
  </si>
  <si>
    <t>PT. Cahaya Lentera Perkasa - SpeedLab</t>
  </si>
  <si>
    <t>Jl. Kemang Raya No. 81A RW. 002 - Jakarta Selatan</t>
  </si>
  <si>
    <t>DHK04422</t>
  </si>
  <si>
    <t>PT. Central Asia Balai Lelang II</t>
  </si>
  <si>
    <t>Jl. Pulo Raya 1 No. 20 Jakarta Selatan</t>
  </si>
  <si>
    <t>Canon iR 3235</t>
  </si>
  <si>
    <t>DGA65090</t>
  </si>
  <si>
    <t>PT. Constructra Builders</t>
  </si>
  <si>
    <t>Jl. Duren Bangka No.30 A</t>
  </si>
  <si>
    <t>Canon iR 3230/3245/3245</t>
  </si>
  <si>
    <t>DSB00495</t>
  </si>
  <si>
    <t>Capital Place Lt. 47, Jl. Gatot Subroto No. Kav 18, Rw. 1 Kuningan Bar., Kec. Mampang Prpt., Jakarta Selatan 12710</t>
  </si>
  <si>
    <t>Xerox Apeos/DC 3370/3375</t>
  </si>
  <si>
    <t>Lt. 3, Jl. Buncit Raya Jakarta Selatan</t>
  </si>
  <si>
    <t>Xerox Apeos DC 3370/3375/3373/5570 FS</t>
  </si>
  <si>
    <t>PT. Fresnel Perdana Mandiri</t>
  </si>
  <si>
    <t>Menara Jamsostek North Tower 16th Floor, Jl. Jend. Gatot Subroto Kav. 38 - Jakarta Selatan 12710</t>
  </si>
  <si>
    <t>Canon iR Advance 4545 FS</t>
  </si>
  <si>
    <t>SKU20984</t>
  </si>
  <si>
    <t>Treasury Tower Unit 2 M District 8 SCBD Lot. 28 Jalan Jendral Sudirman Kav 52-53 Kebayoran Baru Senayan Jakarta Selatan 12190</t>
  </si>
  <si>
    <t>Canon IRA 4035 FS</t>
  </si>
  <si>
    <t>HRN08051</t>
  </si>
  <si>
    <t>PT. Indobumi Lestari</t>
  </si>
  <si>
    <t>Mu Gung Hwa Building 3 rd Floor. Jl. Senayan, No.43. Blok S. Jakarta - Selatan</t>
  </si>
  <si>
    <t>Canon iR 4570/3570/3045/3035 FS</t>
  </si>
  <si>
    <t>SKU09045</t>
  </si>
  <si>
    <t>PT. JAKARTA GLOBAL SERVICES</t>
  </si>
  <si>
    <t>Grha Induk KUD Lt. Dasar, Jl. Warung Jati Barat No. 18-20, Pejaten Barat, Pasar Minggu, Jakarta Selatan - 12510</t>
  </si>
  <si>
    <t>PT. JAKPETZ LINTAS SATWA</t>
  </si>
  <si>
    <t>Jl. Kemang Selatan Raya No. 125 - Jakarta 12730</t>
  </si>
  <si>
    <t>PT. Maha Raya Perkasa</t>
  </si>
  <si>
    <t>Jl. Cipaku I o. 3, Petogogn, Kebayoran Baru Jak-Sel</t>
  </si>
  <si>
    <t>DHN06755</t>
  </si>
  <si>
    <t>PT. Mitra Asri Pratama</t>
  </si>
  <si>
    <t>Jl. Kapt. Tendean No. 15-19, Jakarta 12710 Lt. Dasar</t>
  </si>
  <si>
    <t>Canon iRAdvance 4545 FS</t>
  </si>
  <si>
    <t>PT. Morison Express Indonesia</t>
  </si>
  <si>
    <t>Alamanda Tower Lt. 27, Cilandak - Jakarta Selatan</t>
  </si>
  <si>
    <t>Canon iR 3235/3245 FS + Fax</t>
  </si>
  <si>
    <t>PT. Pacific Vantage Indonesia</t>
  </si>
  <si>
    <t>Dictrict 8 Treasury Tower Lt. 35 Unit A &amp; B, Jl. Senopati Senayan, Kebayoran Baru - Jakarta Selatan 12190</t>
  </si>
  <si>
    <t>Canon iR Advance 4245/4545/4551/4535 FS</t>
  </si>
  <si>
    <t>UMW01153</t>
  </si>
  <si>
    <t>The Manhattan Square Mid Tower 5th Floor Unit H, Jl. TB. Simatupang, Kav. 15, Cilandak Timur - Jakarta Selatan 12560</t>
  </si>
  <si>
    <t>DGJ15275</t>
  </si>
  <si>
    <t>Canon MF C643Cdw Brand New</t>
  </si>
  <si>
    <t>2FT29138</t>
  </si>
  <si>
    <t>Jl. Pejaten Barat II No. 17, Kel. Pejaten Barat, Kec. Pasar Minggu - Jakarta Selatan - 12510</t>
  </si>
  <si>
    <t>DGJ09180</t>
  </si>
  <si>
    <t>lt. 2 Jl. Buncit Raya , Jakarta Selatan</t>
  </si>
  <si>
    <t>Kyocera Ecosys M2540/2640 FS</t>
  </si>
  <si>
    <t>VY93Z08502</t>
  </si>
  <si>
    <t>Lt. 2, Jl. Buncit Raya Jakarta Selatan</t>
  </si>
  <si>
    <t>Lt. 4, Jl. Buncit Raya Jakarta Selatan</t>
  </si>
  <si>
    <t>PT. Tridarma Proteksi</t>
  </si>
  <si>
    <t>Alamanda Tower Lt. 2 Unit F, Jl. TB. Simatupang Kav. 23-24 - Jakarta Selatan</t>
  </si>
  <si>
    <t>PT. Waskita Fim Perkasa Realty</t>
  </si>
  <si>
    <t>Jl. Codet Pejaten No. 1 Pejaten Barat, Jakarta Selatan Lt.2</t>
  </si>
  <si>
    <t>DHJ04685</t>
  </si>
  <si>
    <t>PT. Xiaomi Communications Indonesia</t>
  </si>
  <si>
    <t>(Lantai 9) One Pacific Place, Jl. Jend. Sudirman Kav. 52-53 No. Lt. B1, No. 24, Rt.5/Rw.3, Senayan, Kebayoran Baru, South Jakarta City, Jakarta, 12190</t>
  </si>
  <si>
    <t>HRP08605</t>
  </si>
  <si>
    <t>PT. Xiaomi Technology Indonesia</t>
  </si>
  <si>
    <t>One Pacific Place Suite 9 A-G Jl. Jendral Sudirman, Kav. 52-53, Lot. 5&amp;3, Jakarta Selatan, 12190, Indonesia</t>
  </si>
  <si>
    <t>Xerox Apeos Port V 3375 FS</t>
  </si>
  <si>
    <t>PT. Best Proteksi Indonesia (BPI)</t>
  </si>
  <si>
    <t>Wisma Daria Lt.4 Suite 411.Jl.Iskandarsyah Raya No.7 Kebayoran Baru Jakarta-Selatan</t>
  </si>
  <si>
    <t>VYB4274725</t>
  </si>
  <si>
    <t>Rutgers WPF Indonesia</t>
  </si>
  <si>
    <t>Jl. Warung Buncit Raya No. 22, Rw. 7, Pejaten Barat., Kec. Ps. Minggu, Kota Jakarta Selatan 12510</t>
  </si>
  <si>
    <t>Kyocera M8130cidn New</t>
  </si>
  <si>
    <t>RCV8600076</t>
  </si>
  <si>
    <t>SENTRA NIAGA BERSAMA</t>
  </si>
  <si>
    <t>Jl. P. Antasari No. 67 Jakarta Selatan.</t>
  </si>
  <si>
    <t>SVF03365</t>
  </si>
  <si>
    <t>Sylvia Rahmadi &amp; Partners</t>
  </si>
  <si>
    <t>Jl. Senopati Raya No. 71-73 Jakarta 12190</t>
  </si>
  <si>
    <t>TUNAS MOBILINDO PERKASA (DIHATSU) CAB. MAMPANG</t>
  </si>
  <si>
    <t>Jl Mampang Prapatan Raya No 15 Jakarta Selatan 12790</t>
  </si>
  <si>
    <t>TUNAS RIDEAN (TOYOTA) CAB. MAMPANG</t>
  </si>
  <si>
    <t>Gedung Lama, Jl. Mampang Prapatan XI No.83-85 Tegal Parang, Mampang Prapatan Jakarta selatan</t>
  </si>
  <si>
    <t>DGJ07492</t>
  </si>
  <si>
    <t>VYB8305676</t>
  </si>
  <si>
    <t>Gd. Wisma Raharja Lt. 7 Zone B, Jl. T.B Simatupang Kav. 1 Cilandak - Jakarta Selatan</t>
  </si>
  <si>
    <t>Canon iR 3045/4570</t>
  </si>
  <si>
    <t>KFV06994</t>
  </si>
  <si>
    <t>PT. Syailendra Indra Andal Perkasa</t>
  </si>
  <si>
    <t>Jalan Pejaten Barat II No. 22 RT.003/008, Kel. Pejaten Barat, Kec. Pasar Minggu, Kota Jakarta Selatan DKI Jakarta 12510 Lt. Dasar</t>
  </si>
  <si>
    <t>Xerox Apeos DC 3370/3375/3373/4470/5575 FS</t>
  </si>
  <si>
    <t>PT. Bank BSI Kcp Jakarta Menara 165</t>
  </si>
  <si>
    <t>Jl. T.B. Simatupang Kav. 1, RT. 008/RW.003, Kel.Cilandak Timur, Kec.Pasar Minggu, Kota Administrasi Jakarta Selatan</t>
  </si>
  <si>
    <t>VYB8607608</t>
  </si>
  <si>
    <t>PT. Horison Valindo Adipratama</t>
  </si>
  <si>
    <t>Jl. Bakti No. 18, RT. 001/RW. 006, Selong, Kebayoran Baru, Jakarta Selatan Lt. Dasar</t>
  </si>
  <si>
    <t>Xerox Apeos/DC-IV 5070 FS</t>
  </si>
  <si>
    <t>Pengelola Sementara Apartemen Vasaka Solterra</t>
  </si>
  <si>
    <t>Apartemen Vasaka Solterra Jl. Condet Pejaten RT.002/RW.007 Kel. Pejaten Barat. Kec. Pasar Minggu, Jakarta Selatan Lt. GF Building Management Office</t>
  </si>
  <si>
    <t>Canon iR Advance 4525/4535 FS</t>
  </si>
  <si>
    <t>XWK04366</t>
  </si>
  <si>
    <t>Canon iRA 400/500 FS -&gt; Canon iR 3235</t>
  </si>
  <si>
    <t>Loophaus Kreasi Bersama, PT. Jl. Cilandak Tengah 3 No. 20, Cilandak Barat, Kec. Cilandak, Jakarta, Daerah Khusus Ibukota Jakarta 12430</t>
  </si>
  <si>
    <t>Xerox Apeos DC 3370/3375/4470 FS</t>
  </si>
  <si>
    <t>PT. Sumber Jaya Kelola Indonesia</t>
  </si>
  <si>
    <t>Jalan Kemang Selatan VIII, Jakarta Selatan</t>
  </si>
  <si>
    <t>2RK00847</t>
  </si>
  <si>
    <t>PT. Living Milton Indonesia</t>
  </si>
  <si>
    <t>Galeria SCBD LOT 6 - SCBD Park Jl. Jendral Sudirman Kav. 52-53 Jakarta Selatan</t>
  </si>
  <si>
    <t>2RW02385</t>
  </si>
  <si>
    <t>PT. Info Tekno Siaga</t>
  </si>
  <si>
    <t>PT. Redachem Indonesia 2</t>
  </si>
  <si>
    <t>PT. Redachem Indonesia 1</t>
  </si>
  <si>
    <t>PT. Swadharma Sarana Informatika</t>
  </si>
  <si>
    <t>PT. Adhi Utama Abadi</t>
  </si>
  <si>
    <t>PT. Tri Dharma Proteksi 1 (Lt. 3)</t>
  </si>
  <si>
    <t>PT. Tri Dharma Proteksi 3 (Lt. 2)</t>
  </si>
  <si>
    <t>PT. Tri Dharma Proteksi 2 (Lt. 2)</t>
  </si>
  <si>
    <t>PT. Tri Dharma Proteksi 4 (Lt. 4)</t>
  </si>
  <si>
    <t>DRQ29028</t>
  </si>
  <si>
    <t>PT. YLC Mitra Konsultindo</t>
  </si>
  <si>
    <t>BPR Prabu Mitra</t>
  </si>
  <si>
    <t>Jl. P.Dipanegoro,Km 7 No.55,Tambun Selatan, Bekasi</t>
  </si>
  <si>
    <t>DRQ16379</t>
  </si>
  <si>
    <t>Jl. Inspeksi Kalimalang, Lambangjaya Rt. 01/Rw. 01 Pekopen Timur, Tambun Selatan Bekasi 17510</t>
  </si>
  <si>
    <t>VYB2Z30859</t>
  </si>
  <si>
    <t>Kantor Notaris &amp; PPAT Desak Gede Sri Supartini, SH, M.Kn</t>
  </si>
  <si>
    <t>Perum. Graha Ciantra Indah Jl. Anggrek 3 Blok A2 No. 14-15 Cikarang Selatan - Bekasi 17851</t>
  </si>
  <si>
    <t>DGA22451</t>
  </si>
  <si>
    <t>PT. BFI Finance Indonesia Cab. Bekasi 4 - Tambun Lt. 1</t>
  </si>
  <si>
    <t>Jl. Sultan Hasanudin 233 Ruko No. 3 Tambun Selatan - Kota Bekasi</t>
  </si>
  <si>
    <t>Kyocera M2540 FS</t>
  </si>
  <si>
    <t>VYB3332805</t>
  </si>
  <si>
    <t>PT. BFI Finance Indonesia Cab. Bekasi 4 - Tambun Lt. 2</t>
  </si>
  <si>
    <t>VYB3332823</t>
  </si>
  <si>
    <t>PT. BFI Finance Indonesia Cab. Bekasi 4 - Tambun Lt. 3</t>
  </si>
  <si>
    <t>VYB3536725</t>
  </si>
  <si>
    <t>PT. BPR Universal Tambun</t>
  </si>
  <si>
    <t>Jl. Sultan Hasanudin Blok RB 08, Ruko Tambun City, Tambun Selatan - Bekasi</t>
  </si>
  <si>
    <t>VYB8710318</t>
  </si>
  <si>
    <t>PT. Cahaya Benteng Mas</t>
  </si>
  <si>
    <t>Jl. Inti 1 Block C1 No. 22 Kawasan Hyundai Technopark Cikarang Selatan Bekasi 17550</t>
  </si>
  <si>
    <t>XWK04074</t>
  </si>
  <si>
    <t>PT. Cahaya Hasil Cemerlang Multi Manufaktur</t>
  </si>
  <si>
    <t>Jl. Pinang Blok F23 - 15 Delta Silicon 3 Lippo Cikarang, Cicau, Kec. Cikarang Pusat, Kabupaten Bekasi, Jawa Barat 17530 - Indonesia Lt.2</t>
  </si>
  <si>
    <t>Kawasan Industri MM 2100 Bl 3 Cibitung - Bekasi</t>
  </si>
  <si>
    <t>DHM10867</t>
  </si>
  <si>
    <t>Kawasan Industri MM2100, Jl. Irian Blok OO3, Ds. Jatiwangi, Cibitung - Bekasi 17520 Bag. Gudang</t>
  </si>
  <si>
    <t>Canon iR 3235/3245 Fs</t>
  </si>
  <si>
    <t>DHK04626</t>
  </si>
  <si>
    <t>Kawasan Industri MM2100, Jl. Irian Blok OO3, Ds. Jatiwangi, Cibitung - Bekasi 17520 Backup Gudang</t>
  </si>
  <si>
    <t>Canon iR 1022/1024 FS</t>
  </si>
  <si>
    <t>DRQ48001</t>
  </si>
  <si>
    <t>Ruko Cikarang Central City A 23, Cikarang - Cibarusah KM 10</t>
  </si>
  <si>
    <t>Kyocera M2040 (NEW)</t>
  </si>
  <si>
    <t>VYB1771758</t>
  </si>
  <si>
    <t>VTB4274734</t>
  </si>
  <si>
    <t>PT. Inti Technik Sejahtera</t>
  </si>
  <si>
    <t>Jl. Raya Telaga Asih RT. 006/002 Cikarang Barat, Bkasi 17520 Dekat SDIT Nurul Fajri / Depanm Gor BBC</t>
  </si>
  <si>
    <t>DHM11509</t>
  </si>
  <si>
    <t>PT. Kembar Putri Ayu</t>
  </si>
  <si>
    <t>Kampung Jarakosta Rt. 05/ Rw. 03, Desa Sukadanau, Cikarang Barat, Bekasi Lt. 2</t>
  </si>
  <si>
    <t>VYB8710865</t>
  </si>
  <si>
    <t>Kyocera M2540 New</t>
  </si>
  <si>
    <t>PT. Super Steel Cibitung Bag. Accouting</t>
  </si>
  <si>
    <t>(Bag. Accounting/Finance), Jl. Bali 1 blok T4, Kawasan Industri MM2100, Cibitung Lt.2</t>
  </si>
  <si>
    <t>2QD03164</t>
  </si>
  <si>
    <t>PT. Super Steel Cibitung Bag. Marketing</t>
  </si>
  <si>
    <t>(Bag. Marketing), Jl. Bali 1 blok T4, Kawasan Industri MM2100, Cibitung Lt.2</t>
  </si>
  <si>
    <t>2PN02390</t>
  </si>
  <si>
    <t>MM2100 Industrial Town Jl. Bali T4 Cibitung Bekasi Bag.Delivery</t>
  </si>
  <si>
    <t>XVK00812</t>
  </si>
  <si>
    <t>(Bag. PPIC), Jl. Bali 1 blok T4, Kawasan Industri MM2100, Cibitung Lt.2</t>
  </si>
  <si>
    <t>Xerox Apeos/DC 3375FS</t>
  </si>
  <si>
    <t>(Bag. HRGA), Jl. Bali 1 blok T4, Kawasan Industri MM2100, Cibitung</t>
  </si>
  <si>
    <t>Xerox Apeos/DC 5575 FS</t>
  </si>
  <si>
    <t>PT. Surya Karya Mandiri Sentosa</t>
  </si>
  <si>
    <t>RS. Hosana Medica Lippo Cikarang Lt. 3 - Jl. Utama BIIE No. 01 Lippo Cikarang</t>
  </si>
  <si>
    <t>Canon IRA 4035/4045/4051/4525 Fs</t>
  </si>
  <si>
    <t>PT. Wijaya Teknik Perkasa</t>
  </si>
  <si>
    <t>Kawasan Industrial Park Lippo Cikarang, Jl. Kenari Raya Blok G2-8A, Delta Silicon 5</t>
  </si>
  <si>
    <t>DGJ17694</t>
  </si>
  <si>
    <t>PUSAKA MOTOR BEKASI</t>
  </si>
  <si>
    <t>Jl. Ir. H. Juanda No. 309 Bulak Kapal Bekasi</t>
  </si>
  <si>
    <t>WKS51901</t>
  </si>
  <si>
    <t>RS. Permata Bekasi</t>
  </si>
  <si>
    <t>Lt. 3, Jl. Legenda Raya No. 9, Mustika Jaya</t>
  </si>
  <si>
    <t>PT. Trans Park Juanda</t>
  </si>
  <si>
    <t>Jl. Ir. H. Juanda No. 180, RT003/RW011, Kel. Margahayu, Kec. Bekasi Timur, Kota Bekasi, Jawa Barat 17113 (patokannya Transpark Mall Juanda) lt. GF Lobby</t>
  </si>
  <si>
    <t>UMX08178</t>
  </si>
  <si>
    <t>PT. Wanme Abadi Industri</t>
  </si>
  <si>
    <t>Gg. H. Wirjo No.9, Kampung Serang, Desa Taman Sari, Kec. Setu, Kab. Bekasi Jawa Barat Lt. Dasar</t>
  </si>
  <si>
    <t>VYA8604564</t>
  </si>
  <si>
    <t>PT. Tunas Artha Gardatama</t>
  </si>
  <si>
    <t>Jalan Cipete Raya No. 29 MustikaJaya Bekasi 17157</t>
  </si>
  <si>
    <t>Kyocera M2040/2540 Brand New</t>
  </si>
  <si>
    <t>VYB3840589</t>
  </si>
  <si>
    <t>PT. Senopati Sejati</t>
  </si>
  <si>
    <t>Jl. Dusun III RT.001/RW.003, Cikarageman, Kec. Setu Kab. Bekasi, Jawa Barat lt. Dasar</t>
  </si>
  <si>
    <t>Canon iR Advance 4545/4551</t>
  </si>
  <si>
    <t>Canon iR 1022</t>
  </si>
  <si>
    <t>QJB00753</t>
  </si>
  <si>
    <t>PT. Super Steel Karawang Bag. PPIC</t>
  </si>
  <si>
    <t>PT. Super Steel Cibitung Bag. Delivery</t>
  </si>
  <si>
    <t>PT. Super Steel Karawang Bag. HRGA</t>
  </si>
  <si>
    <t>DGJ09715</t>
  </si>
  <si>
    <t>PT. Sumber Teknik Sentosa 1</t>
  </si>
  <si>
    <t>PT. Sumber Teknik Sukses Sentosa 2</t>
  </si>
  <si>
    <t>PT. Faber - Castell International Indonesia 1</t>
  </si>
  <si>
    <t>PT. Faber - Castell International Indonesia 2</t>
  </si>
  <si>
    <t>PT. Faber - Castell International Indonesia 3</t>
  </si>
  <si>
    <t>PT. Global Transportasi Nusantara 1</t>
  </si>
  <si>
    <t>PT. Global Transportasi Nusantara 2</t>
  </si>
  <si>
    <t>PT Arista Jaya Lestari</t>
  </si>
  <si>
    <t>Wuling Pluit Jln. Pluit Permai No.21 Kel. Pluit, Kec. Penjaringan, Jakarta Utara, DKI Jakarta 14450</t>
  </si>
  <si>
    <t>YUM15321</t>
  </si>
  <si>
    <t>Pusat Budidaya Perikanan / PPISHP</t>
  </si>
  <si>
    <t>Jl. Pluit Permai No. 1, Jakarta Utara</t>
  </si>
  <si>
    <t>Canon iR 4551 FS</t>
  </si>
  <si>
    <t>UMW04892</t>
  </si>
  <si>
    <t>Yayasan Bina Matahari Bangsa</t>
  </si>
  <si>
    <t>Jl. Jembatan 3 Raya, Komplek Ruko 25 No.25 RT.002/RW.002 Penjaringan Jakarta Utara Lt.1</t>
  </si>
  <si>
    <t>Canon iR Advance 400/500 FS</t>
  </si>
  <si>
    <t>PT. BFI Finance Indonesia Tbk Cabang Jakarta Utara 2</t>
  </si>
  <si>
    <t>Rukan Bandengan Indah Blok B-3, Jl. Bandengan Utara No.80, Kel. Penjaringan, Kec. Penjaringan, Jakarta Utara, Propinsi DKI Jakarta</t>
  </si>
  <si>
    <t>VYB3332780</t>
  </si>
  <si>
    <t>PT. Indah Bestari Permai</t>
  </si>
  <si>
    <t>RT.23/RW.8, Penjaringan, North Jakarta City, Jakarta 14440 Bag. Warehouse &amp; Logistic</t>
  </si>
  <si>
    <t>SKU27041</t>
  </si>
  <si>
    <t>CV. Libra Food Service</t>
  </si>
  <si>
    <t>Jl. Bandengan Utara No. 19 Rt. 001/Rw. 011, Pekojan, Tambora - Jakarta Barat</t>
  </si>
  <si>
    <t>Kyocera 2040/2540 Brand New FS</t>
  </si>
  <si>
    <t>VYB2Z30738</t>
  </si>
  <si>
    <t>GEREJA KRISTEN WESLEY INDONESIA</t>
  </si>
  <si>
    <t>Jl. Pluit Mas IV Blok C No. 14A</t>
  </si>
  <si>
    <t>Canon iR 4570/3570/3035/3045</t>
  </si>
  <si>
    <t>KFV09196</t>
  </si>
  <si>
    <t>Kantor Notaris Dahlia, S.H.</t>
  </si>
  <si>
    <t>Pluit Karang Utara No. 18L Blok J1 Selatan, Pluit, Penjaringan - Jakarta Utara Lt.2</t>
  </si>
  <si>
    <t>Jl. Pluit Indah No. 23 Pluit Jakarta Utara</t>
  </si>
  <si>
    <t>VYB8710074</t>
  </si>
  <si>
    <t>Kyocera M2540/2040</t>
  </si>
  <si>
    <t>VYA8604441</t>
  </si>
  <si>
    <t>PT. Daya Eka Samudera Jakarta</t>
  </si>
  <si>
    <t>Jl. Bandengan Utara Blok A1 No. 1, Tambora - Jakarta Barat Lt. 2</t>
  </si>
  <si>
    <t>DGA7851</t>
  </si>
  <si>
    <t>Yayasan Hakka Indonesia (Sekolah Budi Agung)</t>
  </si>
  <si>
    <t>Jl. Bandengan Utara Terusan 95 Blok F No. 3 - 12 komplek Soka 1 Kelurahan Penjagalan Kecamatan Penjaringan Jakarta Utara Lt. Dasar</t>
  </si>
  <si>
    <t>XVJ04118</t>
  </si>
  <si>
    <t>Finance Lt. 5 Management Office, Jalan Pluit Putra Kencana, Pluit, Penjaringan, Kota Jkt Utara, 14440</t>
  </si>
  <si>
    <t>XVR06686</t>
  </si>
  <si>
    <t>GA Fit Out Lt. 5 Management Office, Jalan Pluit Putra Kencana, Pluit, Penjaringan, Kota Jkt Utara, 14440</t>
  </si>
  <si>
    <t>Canon 4545/4551 FS</t>
  </si>
  <si>
    <t>UMV01122</t>
  </si>
  <si>
    <t>PT. Tri Wahana Laras</t>
  </si>
  <si>
    <t>Jl. Bandengan Utara I No. 55, Kel. Pekojan, Kec. Tambora Jakarta Barat Kode Pos 11240 Lt.2</t>
  </si>
  <si>
    <t>VYB4274713</t>
  </si>
  <si>
    <t>PT. KUMALA LOGISTICS</t>
  </si>
  <si>
    <t>Jl. Pekojan No. 88-89 Kel. Pekojan Tambora</t>
  </si>
  <si>
    <t>Canon iR 3030 FS</t>
  </si>
  <si>
    <t>SUS00181</t>
  </si>
  <si>
    <t>PT.MASTERGREEN ELECTRIC</t>
  </si>
  <si>
    <t>Jl. Pluit Karang Timur No.4 Blok L9T Kav.24 Ds. - RT.013/RW.015 Kec. Pluit Penjaringan Jakut</t>
  </si>
  <si>
    <t>DGR02688</t>
  </si>
  <si>
    <t>PT. SEKAWAN KARSA MULIA</t>
  </si>
  <si>
    <t>Jl. Bandengan Utara No. 27-29 Blok B No. 16, Pekojan, Tambora</t>
  </si>
  <si>
    <t>DHN05450</t>
  </si>
  <si>
    <t>Jl. Jembatan 3 Ruko 38 Blok B No.7-8 Penjaringan Jakarta Utara</t>
  </si>
  <si>
    <t>Canon iR 3225 FS</t>
  </si>
  <si>
    <t>DFL03571</t>
  </si>
  <si>
    <t>PT.MCL TRANS INDONESIA</t>
  </si>
  <si>
    <t>Jl. Jembatan II Raya No. 2, Ruko Apartemen Robinson No. 2 N, Ds. Pejagalan, Kec. Penjaringan, Jakarta Utara</t>
  </si>
  <si>
    <t>Canon iR 1022iF FS</t>
  </si>
  <si>
    <t>TJW17323</t>
  </si>
  <si>
    <t>PT.MCA LOGISTIK INDONESIA</t>
  </si>
  <si>
    <t>Jl. Bandengan Selatan No. 43 Komplek Puri Delta Mas Blok B No. 2 Ds. Pejagalan Kec. Penjaringan, Jakarta Utara</t>
  </si>
  <si>
    <t>Canon iR 1024iF FS</t>
  </si>
  <si>
    <t>DRQ34994</t>
  </si>
  <si>
    <t>Lt. 7, Jl. Pluit Selatan Raya, Komp. Perkantoran Landmark Pluit, Tower A2 - Jakarta Utara 14440</t>
  </si>
  <si>
    <t>Canon iR 5070/6570</t>
  </si>
  <si>
    <t>Lt. 6, Jl. Pluit Selatan Raya, Komp. Perkantoran Landmark Pluit, Tower A2 - Jakarta Utara 14440</t>
  </si>
  <si>
    <t>SKV65032</t>
  </si>
  <si>
    <t>Lt. 5, Jl. Pluit Selatan Raya, Komp. Perkantoran Landmark Pluit, Tower A2 - Jakarta Utara 14440</t>
  </si>
  <si>
    <t>VYB4274680</t>
  </si>
  <si>
    <t>Lt. 8 Ruang Sekretaris, Jl. Pluit Selatan Raya, Komp. Perkantoran Landmark Pluit, Tower A2 - Jakarta Utara 14440</t>
  </si>
  <si>
    <t>VYB2807960</t>
  </si>
  <si>
    <t>Jl. Gedong Panjang No. 32 Jakarta Barat Lt.1</t>
  </si>
  <si>
    <t>VYA8Z05994</t>
  </si>
  <si>
    <t>Jl. Gedong Panjang No. 32 Jakarta Barat Lt.2</t>
  </si>
  <si>
    <t>VYB4174514</t>
  </si>
  <si>
    <t>PT. Lapi Landmark Lt.9</t>
  </si>
  <si>
    <t>Lt.9 Jl. Pluit Selatan Raya, Komp. Perkantoran Landmark Pluit Tower A2 - Jakarta Utara 1440</t>
  </si>
  <si>
    <t>Canon iRA 4051/4045 FS</t>
  </si>
  <si>
    <t>HRM04029</t>
  </si>
  <si>
    <t>Jl. Gedong Panjang No. 32 Jakarta Barat Lt.4</t>
  </si>
  <si>
    <t>VYB4174516</t>
  </si>
  <si>
    <t>Jl. Pantai Indah Kapuk Boulevard - Jakarta Utara - Klinik Paru Lt. 1</t>
  </si>
  <si>
    <t>Kyocera M2040 New</t>
  </si>
  <si>
    <t>VYB1564894</t>
  </si>
  <si>
    <t>Jl. Pantai Indah Kapuk Boulevard - Jakarta Utara - Klinik THT Lt. 3</t>
  </si>
  <si>
    <t>VYB1564589</t>
  </si>
  <si>
    <t>Jl. Pantai Indah Kapuk Boulevard - Jakarta Utara - Klinik Mata Lt.3</t>
  </si>
  <si>
    <t>VYB1564778</t>
  </si>
  <si>
    <t>Jl. Pantai Indah Kapuk Boulevard - Jakarta Utara - Klinik Gigi Lt. 3</t>
  </si>
  <si>
    <t>VYB1564893</t>
  </si>
  <si>
    <t>Jl. Pantai Indah Kapuk Boulevard - Jakarta Utara - Kounter Perawat Lt. 3</t>
  </si>
  <si>
    <t>VYB2808027</t>
  </si>
  <si>
    <t>Jl. Pantai Indah Kapuk Boulevard - Jakarta Utara - Kasir Lt. Lobby</t>
  </si>
  <si>
    <t>VYB3333180</t>
  </si>
  <si>
    <t>Jl. Pantai Indah Kapuk Boulevard - Jakarta Utara - Klinik Bedah Tulang Lt. 2</t>
  </si>
  <si>
    <t>VYB1564867</t>
  </si>
  <si>
    <t>Jl. Pantai Indah Kapuk Boulevard - Jakarta Utara - Klinik Bedah Syaraf</t>
  </si>
  <si>
    <t>VYB1564804</t>
  </si>
  <si>
    <t>Jl. Pantai Indah Kapuk Boulevard - Jakarta Utara - General Spesialist</t>
  </si>
  <si>
    <t>VYB1564688</t>
  </si>
  <si>
    <t>Jl. Pantai Indah Kapuk Boulevard - Jakarta Utara Bag. Cluster Cardiology Lt.2</t>
  </si>
  <si>
    <t>Kyocera M2040/2540 (Brand New)</t>
  </si>
  <si>
    <t>VYB1771355</t>
  </si>
  <si>
    <t>Jl. Pantai Indah Kapuk Boulevard - Jakarta Utara Bag. Finance</t>
  </si>
  <si>
    <t>VYB2393125</t>
  </si>
  <si>
    <t>Jl. Pantai Indah Kapuk Boulevard - Jakarta Utara Bag. Custer Urology</t>
  </si>
  <si>
    <t>VYB2393116</t>
  </si>
  <si>
    <t>Jl. Pantai Indah Kapuk Boulevard - Jakarta Utara Bag. Accounting</t>
  </si>
  <si>
    <t>VYB2807783</t>
  </si>
  <si>
    <t>Jl. Pantai Indah Kapuk Boulevard - Jakarta Utara Bag. Clauster Dermatology Lt. 5</t>
  </si>
  <si>
    <t>VYB2808022</t>
  </si>
  <si>
    <t>Jl. Pantai Indah Kapuk Boulevard - Jakarta Utara Bag. Kasir Lt. Lobby</t>
  </si>
  <si>
    <t>VYB2807757</t>
  </si>
  <si>
    <t>PT. TANJUNG PACIFIC</t>
  </si>
  <si>
    <t>Gold Coast Office Tower, Lt. 2A Unit E, Jl. Pantai Indah Kapuk, PIK - Jakarta Utara</t>
  </si>
  <si>
    <t>HRP09288</t>
  </si>
  <si>
    <t>PT. Indo Pacific</t>
  </si>
  <si>
    <t>Crown Golf Mansion Jl. Crown Mansion Boulevard Onyx No.31 Pantai Indah Kapuk Jakarta Utara 14470 Lt.4</t>
  </si>
  <si>
    <t>PT. INTI REFORMA KINETIK</t>
  </si>
  <si>
    <t>Jalan Pantai Indah Utara 2 Blok 8ED, Kapuk Muara, Penjaringan, North Jakarta City</t>
  </si>
  <si>
    <t>Canon iR 1022/24 FS</t>
  </si>
  <si>
    <t>PT. Finansia Bersama Milenial</t>
  </si>
  <si>
    <t>Ruko Metro Gallery Blok 8 CG Jl. Pantai Indah Utara 2, Kelurahan Kapuk Muara, Kecamatan Penjaringan Jakarta 14460 Lt.Dasar</t>
  </si>
  <si>
    <t>Canon iR Advance 4035/4235 FS</t>
  </si>
  <si>
    <t>HRM03188</t>
  </si>
  <si>
    <t>Lt. LG Management Office, Baywalk Mall, Jalan Pluit Karang Ayu B1 Utara, Pluit, Penjaringan, Jakarta Utara, Daerah Khusus Ibukota Jakarta 14450</t>
  </si>
  <si>
    <t>AIVE021002923</t>
  </si>
  <si>
    <t>PT. Kelola Hijau Sukses Bag. CEO/ POM</t>
  </si>
  <si>
    <t>Canon iR 4570 FS + Fax</t>
  </si>
  <si>
    <t>USK44628</t>
  </si>
  <si>
    <t>TRIKA BUMI PERTIWI APRT. TELUK INTAN PH</t>
  </si>
  <si>
    <t>Apartemen Teluk Intan , Jl. Teluk Gong Raya - Inspeksi Teluk Intan</t>
  </si>
  <si>
    <t>TRIKA BUMI PERTIWI/ APRT. TELUK INTAN BESMENT</t>
  </si>
  <si>
    <t>Canon iR 1022/24</t>
  </si>
  <si>
    <t>TRIKA BUMI PERTIWI/ APRT. TELUK INTAN MARKETING</t>
  </si>
  <si>
    <t>Apartemen Teluk Intan Tower Topaz, Lantai PH Bag. Marketing, Jl. Teluk Gong Raya - Inspeksi Teluk Intan</t>
  </si>
  <si>
    <t>PT. Mimai</t>
  </si>
  <si>
    <t>Jalan Taman Permata Indah 2 Blok Z-1 No. 22 Kp. Gusti Teluk Gong</t>
  </si>
  <si>
    <t>DRK04477</t>
  </si>
  <si>
    <t>Lt. 5, Jl. Pluit Selatan Raya, Komp. Perkantoran Landmark Pluit, Tower A3 - Jakarta Utara 14440</t>
  </si>
  <si>
    <t>PT. Emporium Kelola Sejahtera (GA Fit Out)</t>
  </si>
  <si>
    <t>PT. Emporium Kelola Sejahtera (Finance) 1</t>
  </si>
  <si>
    <t>PT. Emporium Kelola Sejahtera (Finance) 2</t>
  </si>
  <si>
    <t>PT. WATA INDO GARMENT</t>
  </si>
  <si>
    <t xml:space="preserve">Canon iR 3570 </t>
  </si>
  <si>
    <t>PT. LAPI Laboratories Lt. 7</t>
  </si>
  <si>
    <t>PT. LAPI Laboratories Lt. 6</t>
  </si>
  <si>
    <t>PT. LAPI Laboratories Lt. 5</t>
  </si>
  <si>
    <t>PT. LAPI Laboratories Lt. 8</t>
  </si>
  <si>
    <t>PT. Lapi Laboratories Gedong Panjang Lt. 1</t>
  </si>
  <si>
    <t>PT. Lapi Laboratories Gedong Panjang Lt. 2</t>
  </si>
  <si>
    <t>PT. Lapi Laboratories Gedong Panjang Lt. 4</t>
  </si>
  <si>
    <t>Tzu Chi Hospital (Klinik Paru Lt. 1)</t>
  </si>
  <si>
    <t>Tzu Chi Hospital (Klinik THT Lt. 3)</t>
  </si>
  <si>
    <t>Tzu Chi Hospital (Klinik Mata Lt. 3)</t>
  </si>
  <si>
    <t>Tzu Chi Hospital (Klinik Gigi Lt. 3)</t>
  </si>
  <si>
    <t>Tzu Chi Hospital (Kounter Perawat)</t>
  </si>
  <si>
    <t>Tzu Chi Hospital (Kasir Lt. Lobby)</t>
  </si>
  <si>
    <t>Tzu Chi Hospital (Klinik Bedah) 1</t>
  </si>
  <si>
    <t>Tzu Chi Hospital (Klinik Bedah) 2</t>
  </si>
  <si>
    <t>Buddha Tzu Chi Hospital (Bag. Cluster Cardiology Lt.2)</t>
  </si>
  <si>
    <t>Buddha Tzu Chi Hospital (Bag. Finance)</t>
  </si>
  <si>
    <t>Buddha Tzu Chi Hospital (Bag. Custer)</t>
  </si>
  <si>
    <t>Buddha Tzu Chi Hospital (Bag. Accounting)</t>
  </si>
  <si>
    <t>Buddha Tzu Chi Hospital (Bag. Cluster Dermatology Lt. 5)</t>
  </si>
  <si>
    <t>Buddha Tzu Chi Hospital (Bag. Kasir Lt. Lobby)</t>
  </si>
  <si>
    <t>Tzu Chi Hospital (General Specialist)</t>
  </si>
  <si>
    <t>Xerox 3375</t>
  </si>
  <si>
    <t>DRQ12535</t>
  </si>
  <si>
    <t>PT. Kelola Hijau Sukses (Finance) 1</t>
  </si>
  <si>
    <t>PT. Kelola Hijau Sukses (Finance) 2</t>
  </si>
  <si>
    <t>SVQ01547</t>
  </si>
  <si>
    <t>Canon iR 3045</t>
  </si>
  <si>
    <t>DRQ51688</t>
  </si>
  <si>
    <t>PT. LAPI Laboratories (Tower A3 Lt. 5)</t>
  </si>
  <si>
    <t>Mazda Pluit 1</t>
  </si>
  <si>
    <t>Mazda Pluit 2</t>
  </si>
  <si>
    <t>Bapak Kamdan</t>
  </si>
  <si>
    <t>(Kantin Sekolah Tinggi Teknologi Nusa Putra) Jl. Raya Cibolang No. 21, Cibolang Kaler, Cisaat, Cibolang Kaler, Sukabumi, Jawa Barat 43152</t>
  </si>
  <si>
    <t>KFP03060</t>
  </si>
  <si>
    <t>HOTEL CASSAMONTE ROSA</t>
  </si>
  <si>
    <t>Jl. Raya Cipanas - Kampung Parabon Ciloto (Sebelah Hotel Lembah Hijau)</t>
  </si>
  <si>
    <t>PT. ASTRA INTERNATIONAL Tbk-HSO Sukabumi</t>
  </si>
  <si>
    <t>Jl. RH Didi Sukardi No. 44 RT. 001 RW. 003 Kelurahan Citamiang, Kecamatan Citamiang Kota Sukabumi 43143</t>
  </si>
  <si>
    <t>Kyocera M2640idw</t>
  </si>
  <si>
    <t>VY98100298</t>
  </si>
  <si>
    <t>PT. Bank Mandiri KCP Cianjur - Warungkondang</t>
  </si>
  <si>
    <t>Jl. Raya Sukabumi No. 16 Rt. 004 Rw. 001 Ds. Jambudipa, Kec. Warungkondang Kab. Cianjur 43261</t>
  </si>
  <si>
    <t>Kyocera Ecosys M2040 FS</t>
  </si>
  <si>
    <t>PT. Bank Mandiri KCP Cianjur Ciranjang</t>
  </si>
  <si>
    <t>Jl. Raya Bandung Kampung Pakemitan Lt.2 Ruang. Mikro</t>
  </si>
  <si>
    <t>VYA8205699</t>
  </si>
  <si>
    <t>PT. BFI Finance Indonesia Tbk Cabang Sukabumi</t>
  </si>
  <si>
    <t>Jl. Brawijaya No. 4, RT 02 RW 12, Kel. Sriwidari, Kec. Gunung Puyuh, Sukabumi, Jawa Barat</t>
  </si>
  <si>
    <t>VYA8Y05216</t>
  </si>
  <si>
    <t>PT. Daehan Global</t>
  </si>
  <si>
    <t>Gd. 3, Jl. Raya Karang Tengah KM. 14, No. 40, Kp. Selaawi, Ds. Karang Tengah, Kec. Cibadak, Kab. Sukabumi 433551</t>
  </si>
  <si>
    <t>DGA16701</t>
  </si>
  <si>
    <t>Bag. Exim, Jl. Raya Karang Tengah Km. 14 No. 741. A Cibadak Sukabumi</t>
  </si>
  <si>
    <t>DGA11615</t>
  </si>
  <si>
    <t>Jl. Ciamalati Raya Km. 01 Kp. Lembur Kolot, Ds. Tenjoayu, Kec. Cicurug, Kab. Sukabumi - Jabar</t>
  </si>
  <si>
    <t>VYB8506728</t>
  </si>
  <si>
    <t>VYB8710731</t>
  </si>
  <si>
    <t>PT. Koin Baju Global</t>
  </si>
  <si>
    <t>DGA25885</t>
  </si>
  <si>
    <t>PT. SMTC Indonesia</t>
  </si>
  <si>
    <t>Desa Citeko No. 22 Rt. 02/ Rw. 07, Cisarua, Kab. Bogor</t>
  </si>
  <si>
    <t>VYB2700456</t>
  </si>
  <si>
    <t>PT. Barshaa Cipta Lestari</t>
  </si>
  <si>
    <t>Jl. Goalpara KM. 06 Sukaraja Sukabumi, Jawa Barat, Indonesia Lt. Dasar</t>
  </si>
  <si>
    <t>Canon iR 3235/3245/3230 FS</t>
  </si>
  <si>
    <t>DQA00088</t>
  </si>
  <si>
    <t>Bag. PPIC, Jl. Raya Karang Tengah Km. 14 No. 741. A Cibadak Sukabumi</t>
  </si>
  <si>
    <t>DHM10004</t>
  </si>
  <si>
    <t>PT. Bank Mandiri (Persero) Tbk. Cabang Cianjur RP Suroso</t>
  </si>
  <si>
    <t>Jl. Suroso No. 51 Pemoyanan Kec. Cianjur, Kab. Cianjur Jawa Barat 43211 Lantai 2 ruangan mikro 1</t>
  </si>
  <si>
    <t>VYB1156555</t>
  </si>
  <si>
    <t>PT. PROSWEAL INDOMAX</t>
  </si>
  <si>
    <t>Jl. Gardu PLN No.00,Kp Palasari Ds Sundawenang rt 00/rw00,kec.Parung kuda sukabumi</t>
  </si>
  <si>
    <t>HUX13778</t>
  </si>
  <si>
    <t>PT. ARMINDO PERKASA</t>
  </si>
  <si>
    <t>JL. Raya Sukabumi Km.2 No. 27 Ciawi</t>
  </si>
  <si>
    <t>CANON IR1024IF FULL SYSTEM 220V</t>
  </si>
  <si>
    <t>DRK13580</t>
  </si>
  <si>
    <t>PT. CENTRA RASAHARUM</t>
  </si>
  <si>
    <t>JL. RAYA SUKABUMI KP CIJOHO NO. 105 RT 001/001 CIKAROYA WARUNGKONDANG -, KAB.CIANJUR - 43261</t>
  </si>
  <si>
    <t>DGA01021</t>
  </si>
  <si>
    <t>JL. BHAYANGKARA NO. 28 RT00/RW00 KEC. GUNUNG PUYUH DS. SRIWIDARI KOTA SUKABUMI</t>
  </si>
  <si>
    <t>CANON IRA 4035 FULL SYSTEM 110 VOLT</t>
  </si>
  <si>
    <t>HRV000696</t>
  </si>
  <si>
    <t>PT. RESTU MAHKOTA KARYA</t>
  </si>
  <si>
    <t>JL. JEND SUDIRMAN 62, GUNUNG PUYUH KOTA SUKABUMI JAWA BARAT</t>
  </si>
  <si>
    <t>DFW12665</t>
  </si>
  <si>
    <t>NOVUS HOTEL</t>
  </si>
  <si>
    <t>Jl. Sindanglaya Raya No.180, Sindangjaya, Kec. Cipanas, Kabupaten Cianjur, Jawa Barat 43253</t>
  </si>
  <si>
    <t>DGA31526</t>
  </si>
  <si>
    <t>JAGOR JAYA1</t>
  </si>
  <si>
    <t>JL. VETERAN II RT 003/004 DESA TELUKPINANG KEC. CIAWI KAB. BOGOR</t>
  </si>
  <si>
    <t>QHS04044</t>
  </si>
  <si>
    <t>PT. LEMBAH BAMBU (3)</t>
  </si>
  <si>
    <t>Jl. Kp Cibedug No.00,ds Cibedug rt 03/rw04,kec.Ciawi</t>
  </si>
  <si>
    <t>DHK05407</t>
  </si>
  <si>
    <t>PT. JAKARANA TAMA</t>
  </si>
  <si>
    <t>JL. Raya Ciawi</t>
  </si>
  <si>
    <t>CANON IR 3045 FULL SYSTEM 110 VOLT</t>
  </si>
  <si>
    <t>Jl. Rancamaya KM 1 No.47,ds Ciawi rt 00/rw00,kec.Ciawi</t>
  </si>
  <si>
    <t>SLP02455</t>
  </si>
  <si>
    <t>PT. HOTEL CITRA CIKOPO</t>
  </si>
  <si>
    <t>JL. ARION III NO. 17 RT. 03 RW. 03 DESA KOPO, KEC. CISARUA, KAB. BOGOR.</t>
  </si>
  <si>
    <t>QHS04749</t>
  </si>
  <si>
    <t>PT. CATUR SENTOSA ANUGERAH</t>
  </si>
  <si>
    <t>Jl. Pramuka No.15, Ds. Cikondang RT04/RW02, Kec. Citamiang</t>
  </si>
  <si>
    <t>SKV67447</t>
  </si>
  <si>
    <t>SKV05736</t>
  </si>
  <si>
    <t>PT. Koin Baju 1</t>
  </si>
  <si>
    <t>PT. Koin Baju 2</t>
  </si>
  <si>
    <t>PT. Daehan Global Sukabumi (Bag. Exim)</t>
  </si>
  <si>
    <t>PT. Daehan Global Sukabumi (Bag. PPIC)</t>
  </si>
  <si>
    <t>PT. MEGA AUTO FINANCE (SUKABUMI)</t>
  </si>
  <si>
    <t>CANON IR 5570</t>
  </si>
  <si>
    <t xml:space="preserve">CANON IR1024IF </t>
  </si>
  <si>
    <t>CANON IR 3570 COPY ONLY</t>
  </si>
  <si>
    <t>CANON IRA 4035 FS</t>
  </si>
  <si>
    <t>CANON IR 3235 FS</t>
  </si>
  <si>
    <t>CANON IR 3235I FS</t>
  </si>
  <si>
    <t>CANON IRA4251 FS</t>
  </si>
  <si>
    <t>CANON IR 3245 FS</t>
  </si>
  <si>
    <t>CANON IR 3045 FS</t>
  </si>
  <si>
    <t>CANON IR 6570 FS</t>
  </si>
  <si>
    <t>CANON IR 3570 FS</t>
  </si>
  <si>
    <t>CANON IR 4570 COPY ONLY</t>
  </si>
  <si>
    <t>PT. YUDHISTIRA GHALIA INDONESIA 1</t>
  </si>
  <si>
    <t>PT. YUDHISTIRA GHALIA INDONESIA. 2</t>
  </si>
  <si>
    <t>Mako Grup C Paspampres Jl. Skip Lawang Gintung Bogor Ruangan. Grup C</t>
  </si>
  <si>
    <t>2RT04107</t>
  </si>
  <si>
    <t>Mako Grup C Paspampres Jl. Skip Lawang Gintung Bogor Ruangan. Densik</t>
  </si>
  <si>
    <t>XWK04594</t>
  </si>
  <si>
    <t>Mako Grup C Paspampres Jl. Skip Lawang Gintung Bogor Ruangan. Denlat</t>
  </si>
  <si>
    <t>XWK01952</t>
  </si>
  <si>
    <t>Jl. Raya Tajur No.118 E-F, RT 001 RW 006, Kelurahan Pakuan, Kecamatan Bogor Selatan, Kota Bogor, Jawa Barat Lt.1</t>
  </si>
  <si>
    <t>VYB3536731</t>
  </si>
  <si>
    <t>Jl. Raya Tajur No.118 E-F, RT 001 RW 006, Kelurahan Pakuan, Kecamatan Bogor Selatan, Kota Bogor, Jawa Barat Lt.2</t>
  </si>
  <si>
    <t>VYB3535542</t>
  </si>
  <si>
    <t>Jl. Raya Tajur No.118 E-F, RT 001 RW 006, Kelurahan Pakuan, Kecamatan Bogor Selatan, Kota Bogor, Jawa Barat Lt.3</t>
  </si>
  <si>
    <t>VYB3536730</t>
  </si>
  <si>
    <t>CV. Ebor</t>
  </si>
  <si>
    <t>Jl. Dewi Sartika Pertokoan Baru Ruko No. A8, Pasar Anyar - Bogor (Sebelah kanan Toko Emas Semar)</t>
  </si>
  <si>
    <t>KFW28006</t>
  </si>
  <si>
    <t>Ruko Pajajaran Jl. Raya Pajajaran No. 20 N Rt. 005/004 Kel. Baranangsiang Kec. Bogor Timur Kodya Bogor, Jawa Barat</t>
  </si>
  <si>
    <t>DGJ18760</t>
  </si>
  <si>
    <t>Kantor Notaris Dra. Hj. Pitri Warsyam, MM. SH. Mkn.</t>
  </si>
  <si>
    <t>Jl. Sawah Baru No. 84 Laladon Kec. Ciomas Kab. Bogor Lt.2</t>
  </si>
  <si>
    <t>HRM04281</t>
  </si>
  <si>
    <t>PT. Asuransi Jasa Indonesia</t>
  </si>
  <si>
    <t>Jl. Jend. Sudirman No. 23 Bogor 16121</t>
  </si>
  <si>
    <t>DGJ17368</t>
  </si>
  <si>
    <t>BANK MANDIRI MIKRO KCP DRAMAGA</t>
  </si>
  <si>
    <t>JL. RAYA CIBANTENG NO.150 RT.05 RW.03 Ds CIBANTENG KEC. CIAMPEA</t>
  </si>
  <si>
    <t>MVP10157</t>
  </si>
  <si>
    <t>Kantor Notaris Shelvy Handayani, SH,M.Kn.</t>
  </si>
  <si>
    <t>JL. Raya Dramaga KM. 8 No. 1 Komp. Ruko Taman Dramaga Hijau Kec Dramaga-Kabupaten Bogor</t>
  </si>
  <si>
    <t>Canon iR 3225/3245/3235 Fs</t>
  </si>
  <si>
    <t>DGA32854</t>
  </si>
  <si>
    <t>NOTARIS MOHAMMAD DALWAN GINTING</t>
  </si>
  <si>
    <t>Jl. Perumahan Graha Arradea Blok K No.37,ds Ciherang rt 00/rw00,kec.Dramaga</t>
  </si>
  <si>
    <t>DFH07765</t>
  </si>
  <si>
    <t>CV. YODERINDO INTI PRIMA</t>
  </si>
  <si>
    <t>Jl Pahlawan No 176 RT002/RW009 Kel. Empang Kec. Bogor Selatan</t>
  </si>
  <si>
    <t>THW43227</t>
  </si>
  <si>
    <t>Notaris Elisa Novel SH.MKn</t>
  </si>
  <si>
    <t>Jl. Raya Ciomas No.28,ds Ciomas rt 01/rw11,kec.Ciomas</t>
  </si>
  <si>
    <t>DHJ07684</t>
  </si>
  <si>
    <t>Notaris Khadijah Budhi Astuti-Dramaga</t>
  </si>
  <si>
    <t>Jl. Rasamala No. 46 Bogor Komplek Rasamala Kec. Ciomas Kab. Bogor Lt. Dasar</t>
  </si>
  <si>
    <t>PT. ASURANSI MULTI ARTHA GUNA</t>
  </si>
  <si>
    <t>GEDUNG PANIN BANK JL. PAKUAN NO. 14 BARANANGSIANG, BOGOR TIMUR JAWA BARAT.</t>
  </si>
  <si>
    <t>MZH00257</t>
  </si>
  <si>
    <t>PT. Serpong Natura Hijau Sentosa</t>
  </si>
  <si>
    <t>Gedung Marketing Office Serpong Natura City Jl. Serpong - Gunung Sindur Desa Pengasinan, Gunung Sindur, Bogor Jawa Barat</t>
  </si>
  <si>
    <t>VYC00792</t>
  </si>
  <si>
    <t>PT. CIOMAS ADISATWA 2</t>
  </si>
  <si>
    <t>Gedung Ciomas 3/ Kantor Sosis, Jl. Raya Parung No. 25, RT/RW 02/05, Gg. Sawo, Ds. Jampang, Kec. Gunung Sindur, Kab. Bogor</t>
  </si>
  <si>
    <t>KFW26071</t>
  </si>
  <si>
    <t>CIOMAS ADISATWA</t>
  </si>
  <si>
    <t>Jl. Raya Parung Bogor Gang Sawo No. 25 ,ds.Jampang RT 02R / RW05,kec.bogor barat</t>
  </si>
  <si>
    <t>CANON IRA 4225 FS 110 V</t>
  </si>
  <si>
    <t>HRM02191</t>
  </si>
  <si>
    <t>KANTOR NOTARIS ENGGAR LISTANTRI. SH., M.KN.</t>
  </si>
  <si>
    <t>JL. RAYA SALABENDA SEMPLAK, KAMPUNG SALABENDA, RT. 03 RW. 05 DS. PARAKAN JAYA, KEC. KEMANG, KAB. BOGOR.</t>
  </si>
  <si>
    <t>WIN3030N</t>
  </si>
  <si>
    <t>SAMSAT</t>
  </si>
  <si>
    <t>Jl. Raya LeuwiliangNo.00,ds Cibeber rt 00/rw00,kec.Leuwiliang-Bogor</t>
  </si>
  <si>
    <t>MUY04000</t>
  </si>
  <si>
    <t>PT. NETY ELMIZA / ISUZU</t>
  </si>
  <si>
    <t>Jl. Raya Parung, Kp. Jatiparung No. 00, rt 002 rw 006, ds. parung, kec. Parung, kab. Bogor</t>
  </si>
  <si>
    <t>DRN00297</t>
  </si>
  <si>
    <t>SMPIQU AL-BAHJAH BOGOR</t>
  </si>
  <si>
    <t>Jl.KH Abdul Hamid No.00 RT000/RW000 Ds. Sukamaju Kec. Cibungbulang</t>
  </si>
  <si>
    <t>DHK02778</t>
  </si>
  <si>
    <t>SMPIQU AL-BAHJAH TAHFIZ</t>
  </si>
  <si>
    <t>Jl. Parabakti No. 00 RT/RW 00/00, Ds. Situ Udik, Kec. Cibungbulang Kab. Bogor</t>
  </si>
  <si>
    <t>THW44198</t>
  </si>
  <si>
    <t>PT ANTARMITRA SEMBADA</t>
  </si>
  <si>
    <t>Jl. Raya Laladon Ciomas No.18,ds Ciomas rt 00/rw00,kec.Ciomas</t>
  </si>
  <si>
    <t>DHK02676</t>
  </si>
  <si>
    <t>PT HIPS JAYA / DR CHICKEN</t>
  </si>
  <si>
    <t>JL.Raya Laladon No.00, Ds.Laladon RT001/RW003 Kec.Ciomas Kab.Bogor</t>
  </si>
  <si>
    <t>KLN04280</t>
  </si>
  <si>
    <t>PT Natura City Developments Tbk 02</t>
  </si>
  <si>
    <t>JL. SERPONG GUNUNG SINDUR DESA PENGASINAN KEC. GUNUNG SINDUR BOGOR 16340</t>
  </si>
  <si>
    <t>DGR01788</t>
  </si>
  <si>
    <t>PT Natura City Developments Tbk 03</t>
  </si>
  <si>
    <t>DHJ09602</t>
  </si>
  <si>
    <t>PT. Astika Sambo Hair International</t>
  </si>
  <si>
    <t>Jl. Raya Ciampea KM.11 No.00, Ds.Bojongrangkas RT00/RW00, Kec. Ciampea</t>
  </si>
  <si>
    <t>HRP14110</t>
  </si>
  <si>
    <t>PT RAJAWALI NUSINDO</t>
  </si>
  <si>
    <t>Jl. Brigjen H.Saptadji No.141, Ds. Cilendek Barat RT00/RW00, Kec. Bogor Barat</t>
  </si>
  <si>
    <t>KFY00383</t>
  </si>
  <si>
    <t>Kantor Notaris &amp; PPAT NANAN CAHYA, S.H., M.Kn</t>
  </si>
  <si>
    <t>Jl. Letjen Ibrahim Adjie, Ruko De Botanica No 8 Rt04/Rw02, Ds.Sindang Barang, Kec. Bogor Barat</t>
  </si>
  <si>
    <t>DRY02480</t>
  </si>
  <si>
    <t>NOTARIS JEANY ELLY WAWOLUMAJA, SH., MKn</t>
  </si>
  <si>
    <t>Jl. Wijaya Kusuma Raya No.16 Sektor 1 Perum Taman Yasmin, ds Cilendek RT 00 RW 00,kec.Bogor Barat</t>
  </si>
  <si>
    <t>DGR03777</t>
  </si>
  <si>
    <t>PT. PERMATA FINANCE INDONESIA</t>
  </si>
  <si>
    <t>Jl. Mayjen Ishak Djuarsa, No. 20, RT 00 RW 00, Ds. Pasir Mulya, Kec. Gunung Batu, Kota Bogor</t>
  </si>
  <si>
    <t>DRQ20895</t>
  </si>
  <si>
    <t>PT. BANK PERKREDITAN RAKYAT BEKASI BINATANJUNG MAKMUR</t>
  </si>
  <si>
    <t>Jl. Aria Surialaga No.46 Ruko 2,ds Pasirkuda rt 03/rw01,kec.Bogor Barat Kota Bogor</t>
  </si>
  <si>
    <t>HRV04868</t>
  </si>
  <si>
    <t>PUTERA AGUNG SEGARA - BOGOR</t>
  </si>
  <si>
    <t>Jl. KH R Abdullah Bin Nuh No.8,ds Bubulak rt 00/rw00, Kec.Bogor Bar., Kota Bogor, Jawa Barat 16115</t>
  </si>
  <si>
    <t>DRN00323</t>
  </si>
  <si>
    <t>PT. PASUTRI BINA NUGRAHA</t>
  </si>
  <si>
    <t>JL. MERAK NO. 03 RT 003 RW 006 TANAH SAREAL BOGOR</t>
  </si>
  <si>
    <t>DHK20590</t>
  </si>
  <si>
    <t>PT. SAHIRA BUTIK HOTEL</t>
  </si>
  <si>
    <t>Jl. Ahmad Yani No. 17/23 Rt.002 Rw. 002 Tanah Sareal</t>
  </si>
  <si>
    <t>MFV00603</t>
  </si>
  <si>
    <t>PT . CEMERLANG MULTIMEDIA</t>
  </si>
  <si>
    <t>JL. BANGO NO. II-4 RT 005 RW 003 DS. TANAH SAREAL KEC. TANAH SAREAL KOTA BOGOR</t>
  </si>
  <si>
    <t>SVM01143</t>
  </si>
  <si>
    <t>NOTARIS UMBU LAIYA SOBANG W.K.A, SH., M.Kn</t>
  </si>
  <si>
    <t>JL. KH. SHOLEH ISKANDAR, RUKO PERUMAHAN TAMAN SARI PERSADA, AREA SPORT CLUB COMMERCIAL, KEL. CIBADAK, KEC. TANAH SAREAL, KOTA BOGOR 16166</t>
  </si>
  <si>
    <t>HRM02829</t>
  </si>
  <si>
    <t>MURNI MOTOR SILIWANGI</t>
  </si>
  <si>
    <t>Jl. Siliwangi No.14,Bogor</t>
  </si>
  <si>
    <t>DSB05256</t>
  </si>
  <si>
    <t>Kantor Notaris &amp; PPAT Siti Aisyah,S.H.</t>
  </si>
  <si>
    <t>Jl. Pahlawan No.88 Rt/Rw 004/008,Empang,Bogor Selatan</t>
  </si>
  <si>
    <t>DHN04491</t>
  </si>
  <si>
    <t>KANTOR NOTARIS ANDRY SURYA DARMASAKTI.SH</t>
  </si>
  <si>
    <t>Jl. Kantor Batu No.22,ds Paledang rt 00/rw00,kec.Bogor Tengah</t>
  </si>
  <si>
    <t>DRY01292</t>
  </si>
  <si>
    <t>Jl. Ciwaringin 1 No. 26 RT. 02/RW. 03, Ciwaringin, Kec. Bogor Tengah</t>
  </si>
  <si>
    <t>DGA32866</t>
  </si>
  <si>
    <t>PT. Ciomas Adisatwa</t>
  </si>
  <si>
    <t>Jl. Raya Parung Bogor Km.24 Gg. Sawo No.25 Desa Jampang, Kecamatan Kemang, Kabupaten Bogor Jawa Barat Lt.1 Gedung Ciomas 1</t>
  </si>
  <si>
    <t>PT. Ciomas Adisatwa 3 &amp; 4</t>
  </si>
  <si>
    <t>Gedung Ciomas 3/4 Kantor Sosis Divisi Sosis, Jl. Raya Parung No. 25, RT/RW 02/05, Gg. Sawo, Ds. Jampang, Kec. Gunung Sindur, Kab. Bogor</t>
  </si>
  <si>
    <t>UMSX06038</t>
  </si>
  <si>
    <t>NOVELL PHARMACEUTIKAL LABORATORIES (Bogor Tengah)</t>
  </si>
  <si>
    <t>Pasukan Pengamanan Presiden (Bogor - Group C)</t>
  </si>
  <si>
    <t>Pasukan Pengamanan Presiden (Bogor - R. Densik)</t>
  </si>
  <si>
    <t>Pasukan Pengamanan Presiden (Bogor - R. Denlat)</t>
  </si>
  <si>
    <t>PT. BFI Finance Indonesia Tbk Cabang Bogor Lt.1</t>
  </si>
  <si>
    <t>PT. BFI Finance Indonesia Tbk Cabang Bogor Lt. 2</t>
  </si>
  <si>
    <t>PT. BFI Finance Indonesia Tbk Cabang Bogor Lt. 3</t>
  </si>
  <si>
    <t>INDOMOBIL FINANCE (Ruko Pajajaran)</t>
  </si>
  <si>
    <t>CANON IR 3035 FS</t>
  </si>
  <si>
    <t>CANON IR 1018 FS</t>
  </si>
  <si>
    <t>CANON IR 4570 FS</t>
  </si>
  <si>
    <t>CANON IR 3030 FS</t>
  </si>
  <si>
    <t>CANON IR3035 FS</t>
  </si>
  <si>
    <t>CANON IR 1024 FS</t>
  </si>
  <si>
    <t>CANON IR 3225 FS</t>
  </si>
  <si>
    <t>CANON IR3245I FS</t>
  </si>
  <si>
    <t>IRA AD4245 FS</t>
  </si>
  <si>
    <t>CANON IR 1022 IF FS</t>
  </si>
  <si>
    <t>CANON IRA 4045 FS</t>
  </si>
  <si>
    <t>Badan Nasional Penanggulangan Terorisme</t>
  </si>
  <si>
    <t>Kawasa IPSC Jl. Anyar Km. 40 Tangkil, Citereup, Kab. Bogor, Sukahati, Kec. Citereup. Kab Bogor, Jawa Barat 16810 Gedung pasopati, ruangan Dit.Tindak lt. 2</t>
  </si>
  <si>
    <t>XVR03524</t>
  </si>
  <si>
    <t>Marketing Office | Exit Tol Sirkuit Km. 33, Jl. River Park Boulevard Blok A No. 1 | Bogor 16810</t>
  </si>
  <si>
    <t>DHK15830</t>
  </si>
  <si>
    <t>Exit Tol Sirkuit Sentul KM. 33 Jl. River Park Boulevard Blok A No.1 Lt.1</t>
  </si>
  <si>
    <t>DRZ00002</t>
  </si>
  <si>
    <t>Indianapolis 4 A03/02 No.1, Kadumanggu, Babakan Madang, Kabupaten Bogor - Jawa Barat</t>
  </si>
  <si>
    <t>Konica Minolta Bizhub 363/423</t>
  </si>
  <si>
    <t>DGJ13008</t>
  </si>
  <si>
    <t>Jl. Citra City Boulevard No. 1, Bogor, Jawa Barat 16810 Lt.1</t>
  </si>
  <si>
    <t>Canon iR 3235/3245/3230</t>
  </si>
  <si>
    <t>DHM10172</t>
  </si>
  <si>
    <t>PT. Bhakti Bangun Harmoni</t>
  </si>
  <si>
    <t>Newton Springs Cijayanti, Kec. Babakan Madang, Kabupaten Bogor, Jawa Barat Lt.2</t>
  </si>
  <si>
    <t>Kyocera M8130 FS</t>
  </si>
  <si>
    <t>RCV2Y00564</t>
  </si>
  <si>
    <t>PT. Triniti Garam Properti</t>
  </si>
  <si>
    <t>Jl. Sentul Raya Kadumangu lt.1 Kec. Babakan Madang, Kabupaten Bogor, Jawa Barat 16810</t>
  </si>
  <si>
    <t>Canon iR 4035/4045/4051/4245 FS</t>
  </si>
  <si>
    <t>RKM07213</t>
  </si>
  <si>
    <t>PT. Makmur Jaya Motor Bogor</t>
  </si>
  <si>
    <t>Jl. Pajajaran No. 15 A - Bogor Lt. Dasar</t>
  </si>
  <si>
    <t>VYA8604180</t>
  </si>
  <si>
    <t>PT. Intinusa Selareksa,Tbk</t>
  </si>
  <si>
    <t>Jl. Karang Asem Timur No.27,ds Tarikolot rt 00/rw00,kec.Citereup Lt.Dasar</t>
  </si>
  <si>
    <t>UMX07168</t>
  </si>
  <si>
    <t>KASAKATA KIMIA</t>
  </si>
  <si>
    <t>Jl. Pahlawan Kelurahan Karang Asem Barat RTn 07/05 Citeurep</t>
  </si>
  <si>
    <t>KFQ06836</t>
  </si>
  <si>
    <t>ANUGRAH CIPTA ERA FOOD</t>
  </si>
  <si>
    <t>Jl Branta Mulia Desa Sukahati Rt 003/02 Citereup</t>
  </si>
  <si>
    <t>HRV04678</t>
  </si>
  <si>
    <t>KAISAR MOTOR</t>
  </si>
  <si>
    <t>Jl Atom Desa Karang Asem timur Citeureup Bogor</t>
  </si>
  <si>
    <t>DGA21048</t>
  </si>
  <si>
    <t>PT. INTITIRTA SARIMAKMUR</t>
  </si>
  <si>
    <t>Jl. Lambau Lio Baru Ds. Sanja Citerep Bogor</t>
  </si>
  <si>
    <t>VYB2289046</t>
  </si>
  <si>
    <t>PT. BINTANG PERDANA MULIA</t>
  </si>
  <si>
    <t>Jl Surya Kencana Ds Citaringgul RT03/RW05</t>
  </si>
  <si>
    <t>TJW20790</t>
  </si>
  <si>
    <t>PT. QUINDOFOOD</t>
  </si>
  <si>
    <t>Jl. Kp Wates No.00,ds Babakan Madang rt 004/rw001,kec.Babakan Madang</t>
  </si>
  <si>
    <t>MTZ01433</t>
  </si>
  <si>
    <t>PT. ARWINA TECHNO DWIMANUNGGAL</t>
  </si>
  <si>
    <t>KAW. INDUSTRI SENTUL BOGOR JL. OLYMPIC RAYA KAV B 8. B</t>
  </si>
  <si>
    <t>MUP11196</t>
  </si>
  <si>
    <t>PT. GUNFESAS TECHNOLOGY</t>
  </si>
  <si>
    <t>Jl Olympic Raya Kav. A3 Kawasan Industry Sentul No.00, Ds. Sentul RT00/RW00, Kec. Babakan Madang Kabupaten Bogor</t>
  </si>
  <si>
    <t>DRY00340</t>
  </si>
  <si>
    <t>KH ROBERT INDONESIA - SENTUL</t>
  </si>
  <si>
    <t>Jl. Lintang Raya Kav. E - 3 LT. 2 Kawasan Industri Bogorindo Sentul Bogor</t>
  </si>
  <si>
    <t>DHP01694</t>
  </si>
  <si>
    <t>PT TARATAK BUMINDO</t>
  </si>
  <si>
    <t>Jl. Sirkuit Sentul No.00, Ds. Sentul RT00/RW00, Kec. Babakan Madang</t>
  </si>
  <si>
    <t>DRM13332</t>
  </si>
  <si>
    <t>PT JAYA SELARAS GEMILANG</t>
  </si>
  <si>
    <t>Jl. MH Thamrin Kav 8 Sentul City Building No.00, Ds. Cipambuan RT00/RW00, Kec. Babakan Madang</t>
  </si>
  <si>
    <t>DFL08901</t>
  </si>
  <si>
    <t>PT Natura City Developments Tbk</t>
  </si>
  <si>
    <t>JL.JEND. SUDIRMAN GEDUNG SICC LT.3 SENTUL CITY DS CIPAMBUAN NO.0,RT 0/RW0,KEC..BABAKAN MADANG</t>
  </si>
  <si>
    <t>DHK03509</t>
  </si>
  <si>
    <t>PT BPR DANASARI PERSADA</t>
  </si>
  <si>
    <t>Jl.Palza Amsterdam Blok A No.36, Ds. Sentul City RT00/RW00, Kec.Babakan Madang, Kab. Bogor</t>
  </si>
  <si>
    <t>DGA05520</t>
  </si>
  <si>
    <t>MASTROTTO INDONESIA</t>
  </si>
  <si>
    <t>Jl. Lintang Raya Kav. F4-F5 Kawasan Industri Sentul</t>
  </si>
  <si>
    <t>SLQ21020</t>
  </si>
  <si>
    <t>PT RIA INDAH MANDIRI ABADI</t>
  </si>
  <si>
    <t>Jl Alternatif Sentul No.00, Ds.Cijujung Utara RT004/RW010, Kec. Sukaraja</t>
  </si>
  <si>
    <t>MFV01720</t>
  </si>
  <si>
    <t>Indomarco Prismata ( Bogor )</t>
  </si>
  <si>
    <t>Jl Alternatif Sentul Km 46 Cijujung Sukaraja Bogor</t>
  </si>
  <si>
    <t>DSH02798</t>
  </si>
  <si>
    <t>SAVERO GOLDEN FLOWER</t>
  </si>
  <si>
    <t>Jl. Raya Pajajaran No.27, RT.03/RW.08, Babakan, Kecamatan Bogor Tengah, Kota Bogor, Jawa Barat 16128</t>
  </si>
  <si>
    <t>SAVERO GOLDEN FLOWER 02</t>
  </si>
  <si>
    <t>SAVERO GOLDEN FLOWER 03</t>
  </si>
  <si>
    <t>TJW25300</t>
  </si>
  <si>
    <t>PT. CATUR UTAMA PANGESTU (FAVE HOTEL)</t>
  </si>
  <si>
    <t>JL. CIDANGIANG RT 04 RW 05 KEL. TEGALLEGA</t>
  </si>
  <si>
    <t>KFR01019</t>
  </si>
  <si>
    <t>PT. CATUR UTAMA PANGESTU 2 (FAVE HOTEL)</t>
  </si>
  <si>
    <t>KJU00354</t>
  </si>
  <si>
    <t>PT. PAN PACIFIC INSURANCE</t>
  </si>
  <si>
    <t>Jl.H.Achmad Adnawijaya Blok F1 No.7,ds Tegal Gundil, rt 02/rw04,kec.Bogor Utara</t>
  </si>
  <si>
    <t>PT.BYKER PLUS</t>
  </si>
  <si>
    <t>Jl.Raya Pajajaran no.37 Bogor Utara</t>
  </si>
  <si>
    <t>SVH00050</t>
  </si>
  <si>
    <t>PT. IXM SELULAR INDONESIA</t>
  </si>
  <si>
    <t>Jl. Raya Pajajaran No. 17B, RT/RW 00/00, Warung Jambu Ds. Bantarjati, Kec. Bogor Utara</t>
  </si>
  <si>
    <t>DRN05355</t>
  </si>
  <si>
    <t>PT KRESNA REKSA FINANCE-BOGOR</t>
  </si>
  <si>
    <t>Jl Pangkalan Raya No.10 A Warung Jambu, Ds Bantar Jati RT00/RW 00, Kec Bogor Utara</t>
  </si>
  <si>
    <t>AFW26046</t>
  </si>
  <si>
    <t>MEGA CENTRAL FINANCE</t>
  </si>
  <si>
    <t>Jl. Raya Tajur No. 118 D, RT/RW 00/00, Ds. Pakuan, Kec. Bogor Selatan</t>
  </si>
  <si>
    <t>DSH06279</t>
  </si>
  <si>
    <t>BANK MAYAPADA BOGOR</t>
  </si>
  <si>
    <t>JL. RAYA TAJUR</t>
  </si>
  <si>
    <t>DRN01933</t>
  </si>
  <si>
    <t>RUMAH SAKIT SALAK BOGOR</t>
  </si>
  <si>
    <t>Jl. Jenderal Sudirman No.08,ds Sempur rt 00/rw00,kec.Bogor Tengah</t>
  </si>
  <si>
    <t>DTC01798</t>
  </si>
  <si>
    <t>PT. GRAHAWITA CENDEKIA I</t>
  </si>
  <si>
    <t>Jl. Padjajaran Botani Square No.00,ds Tegallega rt 00/rw00,kec.Bogor Tengah</t>
  </si>
  <si>
    <t>STQ00972</t>
  </si>
  <si>
    <t>BANK BTN SYARIAH - SUDIRMAN BOGOR</t>
  </si>
  <si>
    <t>Jl. Jend Sudirman No 1 Dekat BTN Syariah Pengadilan Disamping Rs Salak Bogor</t>
  </si>
  <si>
    <t>SKU02259</t>
  </si>
  <si>
    <t>WHIZ PRIME PAJAJARAN BOGOR</t>
  </si>
  <si>
    <t>JL. CIKURAY NO. 47 PAJAJARAN</t>
  </si>
  <si>
    <t>KFX01510</t>
  </si>
  <si>
    <t>CV. MITRA MANDIRI</t>
  </si>
  <si>
    <t>Jl. Pahlawan no. 174 sebelah Pizza Hut Pahlawan</t>
  </si>
  <si>
    <t>DGA16482</t>
  </si>
  <si>
    <t>PT KUNTUM HIJAU LESTARI</t>
  </si>
  <si>
    <t>Jl. Raya Tajur No.291,ds Sindangrasa rt 00/rw00,kec.Bogor Timur</t>
  </si>
  <si>
    <t>CANON IR 1022 FULL SYSTEM 110v</t>
  </si>
  <si>
    <t>TJT00156</t>
  </si>
  <si>
    <t>PT. Suzuki Finance Indonesia</t>
  </si>
  <si>
    <t>Jl. Raya Tajur No.77 G, RT.02/RW.04, Pakuan, Kec. Bogor Sel., Kota Bogor, Jawa Barat 16134 (masih pake plang nom nom) sebrang lorena di samping dental &amp; bintag variasi motor</t>
  </si>
  <si>
    <t>Canon IR 3300 fs</t>
  </si>
  <si>
    <t>SUK05597</t>
  </si>
  <si>
    <t>MURNI MOTOR PAJAJARAN BOGOR</t>
  </si>
  <si>
    <t>Jl.Raya Pajajaran No.78Q</t>
  </si>
  <si>
    <t>MUP16495</t>
  </si>
  <si>
    <t>PT. KEBAYORAN PHARMA</t>
  </si>
  <si>
    <t>Jl. Komplek Bogor Baru BIV No.15-16, Ds. Tegallega RT00/RW00, Kec. Bogor Tengah</t>
  </si>
  <si>
    <t>DHJ07134</t>
  </si>
  <si>
    <t>PT. BPRS AL SALAAM AMAL SALMAN</t>
  </si>
  <si>
    <t>JL. Raya KS Tubun - Warung Jambu</t>
  </si>
  <si>
    <t>SKV60672</t>
  </si>
  <si>
    <t>PT MITRA KONSERVASI INDONESIA</t>
  </si>
  <si>
    <t>JL.Tumenggung Wiradiredja No.216, Ds.Cimahpar RT00/RW00, Kec. Bogor Utara</t>
  </si>
  <si>
    <t>TJJ03722</t>
  </si>
  <si>
    <t>Notaris Fridon, SH</t>
  </si>
  <si>
    <t>Jl. Alternatif Sentul Blok A No.20 Kel. Cijujung, Kec. Sukaraja, Kab. Bogor 16710</t>
  </si>
  <si>
    <t>Canon IR 3035 Fs</t>
  </si>
  <si>
    <t>MUV00077</t>
  </si>
  <si>
    <t>CANON IR 5570 FS</t>
  </si>
  <si>
    <t>KYOCERA M2040 DN FS</t>
  </si>
  <si>
    <t>CANON IR1024IF FS</t>
  </si>
  <si>
    <t>CANON IR 3025 FS</t>
  </si>
  <si>
    <t>CANON IR 3230N FS</t>
  </si>
  <si>
    <t>CANON IR 3230 FS</t>
  </si>
  <si>
    <t>CANON IR 1022 FS</t>
  </si>
  <si>
    <t>CANON IR 6000 FS</t>
  </si>
  <si>
    <t>CANON IR 4570FS</t>
  </si>
  <si>
    <t>CANON IR3025 FS</t>
  </si>
  <si>
    <t>Citra Sirkuit Residence Jo (Marketing Office)</t>
  </si>
  <si>
    <t>Citra Sirkuit Residence Jo (Exit Tol Lt.1 )</t>
  </si>
  <si>
    <t>CITRA SIRKUIT RESIDENCE JO (Indianapolis)</t>
  </si>
  <si>
    <t xml:space="preserve">JO Citra City Sentul </t>
  </si>
  <si>
    <t>NOTARIS RISTA YANTI, SH.,M.Kn</t>
  </si>
  <si>
    <t>Jl. H. Abdul Halim, Perum Bojong Depok Baru I Kedung Waringin, Kec. Bojonggede</t>
  </si>
  <si>
    <t>A1UE041002124</t>
  </si>
  <si>
    <t>Jl. KSR Dadi Kusmayadi Blok A No. 5 (Ruko samping RSUD Cibinong)</t>
  </si>
  <si>
    <t>SKV05915</t>
  </si>
  <si>
    <t>Notaris &amp; PPAT ILUSIA SH., M.Kn</t>
  </si>
  <si>
    <t>Kantor Notaris Ilusia Jl. Raya Kalimulya No. 58 Depok (samping Kantor Taspen Depok) Lt.2</t>
  </si>
  <si>
    <t>DGJ15061</t>
  </si>
  <si>
    <t>Notaris &amp; PPAT Octora Puspitasari, S.H., M.KN</t>
  </si>
  <si>
    <t>Ruko Perumahan Acropolis Blok LF No.1A Kel. Karadenan, Kec. Cibinong Kab. Bogor 16913 Lt. Dasar</t>
  </si>
  <si>
    <t>SVK36226</t>
  </si>
  <si>
    <t>Notaris &amp; PPAT Sidah, S.H., M.Kn</t>
  </si>
  <si>
    <t>Ruko Acropolis Blok LB No. 8B, Jl. Bojong Depok Baru III, Kelurahan Karadenan, Kecamatan Cibinong (Perumahan Acropolis)</t>
  </si>
  <si>
    <t>SKU01390</t>
  </si>
  <si>
    <t>Notaris Irwan</t>
  </si>
  <si>
    <t>Puri Adhara Blok B2, No 9, Jl Raya Pondok Rajeg, Cibinong, Bogor</t>
  </si>
  <si>
    <t>DGA30724</t>
  </si>
  <si>
    <t>Jl. Tegar Beriman I, Cibinong City Centre A No 30, RT 05/RW 12, Kel. Pakansari, Kec. Cibinong, Kab. Bogor, Jawa Barat, 16911 Lt.1</t>
  </si>
  <si>
    <t>VYB3332261</t>
  </si>
  <si>
    <t>Jl. Tegar Beriman I, Cibinong City Centre A No 30, RT 05/RW 12, Kel. Pakansari, Kec. Cibinong, Kab. Bogor, Jawa Barat, 16911 Lt.2</t>
  </si>
  <si>
    <t>VYB3333125</t>
  </si>
  <si>
    <t>Jl. Tegar Beriman I, Cibinong City Centre A No 30, RT 05/RW 12, Kel. Pakansari, Kec. Cibinong, Kab. Bogor, Jawa Barat, 16911 Lt.3</t>
  </si>
  <si>
    <t>VYB8609490</t>
  </si>
  <si>
    <t>Kp kebon duren jl raya Kalimulya dekat GG h kocen sebrang masjid ainurrahman RT 01 / 03 Kel Kalimulya - cilodong</t>
  </si>
  <si>
    <t>DRQ47376</t>
  </si>
  <si>
    <t>PT. Megapolitan Mentari Persada</t>
  </si>
  <si>
    <t>Kantor Pertanahan Megapolitan, Jl. Pasar Ciluar Perum. Griya Talang Sari, Rt. 02/Rw. 02, Desa Pasirlaja, Kec. Sukaraja</t>
  </si>
  <si>
    <t>SVP00520</t>
  </si>
  <si>
    <t>Kantor Notaris Mugi Hastuti, SH., M.Kn.</t>
  </si>
  <si>
    <t>Jl. KSR. Dadi Kusmayadi IX/9 Blok C No. 10 Cibinong - Bogor Lt. Dasar</t>
  </si>
  <si>
    <t>SKU21160</t>
  </si>
  <si>
    <t>Bpk. Tedi Permana</t>
  </si>
  <si>
    <t>Jl. Boulevard GDC Kantor Pengadilan Agama Depok</t>
  </si>
  <si>
    <t>DGA24208</t>
  </si>
  <si>
    <t>Kantor PPAT Siti Fidyawati SH., M.Kn</t>
  </si>
  <si>
    <t>Grand Depok City Ruko anggrek Blok D1 No.14 (samping malik travel / Ace Hardware)</t>
  </si>
  <si>
    <t>A1VE011106791</t>
  </si>
  <si>
    <t>Notaris &amp; PPAT - Hanariah S.H, M.Kn.</t>
  </si>
  <si>
    <t>Cluster Azalea/ Roma Blok W8 No. 28 Grand Depok City ( Kota Kembang Depok )</t>
  </si>
  <si>
    <t>DGA30566</t>
  </si>
  <si>
    <t>Not. Maryam Yasmin S.H., M.Kn</t>
  </si>
  <si>
    <t>Kantor Notaris Maryam Yasmin, Jl. Tole Iskandar No. 78 Rt. 006 Rw. 005, Kel. Sukmajaya, Kec. Sukmajaya - Kota Depok</t>
  </si>
  <si>
    <t>MUY00098</t>
  </si>
  <si>
    <t>PT. Sari Gaperi</t>
  </si>
  <si>
    <t>Perumahan Bojong Depok Baru.Acropolis, Blok LB-01. Bogor</t>
  </si>
  <si>
    <t>Kyocera M2040 FS</t>
  </si>
  <si>
    <t>VYB9724167</t>
  </si>
  <si>
    <t>SINAR BERLIAN UTAMA GRAHA</t>
  </si>
  <si>
    <t>Jl. Raya Jakarta-Bogor Km 49 No.27 Nanggewer</t>
  </si>
  <si>
    <t>KJX00115</t>
  </si>
  <si>
    <t>Jl. Raya Bogor KM.43 No.00, Ds.Pabuaran RT 00/RW00, Kec.Cibinong, Bogor,</t>
  </si>
  <si>
    <t>VYA8203198</t>
  </si>
  <si>
    <t>VYA8203027</t>
  </si>
  <si>
    <t>Jl. Raya Bogor No.00, Ds.Pabuaran RT 00/RW00, Kec.Cibinong, Bogor,</t>
  </si>
  <si>
    <t>SYP32276</t>
  </si>
  <si>
    <t>KANTOR NOTARIS WIDYARINI SURYANDARI</t>
  </si>
  <si>
    <t>JL BARU GOR PEMDA CIBINONG NO. 22C</t>
  </si>
  <si>
    <t>SVG00299</t>
  </si>
  <si>
    <t>KANTOR KEJAKSAAN NEGERI CIBINONG.</t>
  </si>
  <si>
    <t>Jl. Tegar Beriman No.00,ds Tengah rt 00/rw00,kec.Cibinong</t>
  </si>
  <si>
    <t>HRP06288</t>
  </si>
  <si>
    <t>Jl. Tegar Beriman, No. 00, rt00/rw00, ds. Tengah, kec. Cibinong, kab. Bogor</t>
  </si>
  <si>
    <t>454378-15</t>
  </si>
  <si>
    <t>MURNI MOTOR CIBINONG</t>
  </si>
  <si>
    <t>Jl. Raya Cibinong,Ja-Bar</t>
  </si>
  <si>
    <t>KFV00221</t>
  </si>
  <si>
    <t>KOMPLEK PEMKAB CIBINONG BOGOR</t>
  </si>
  <si>
    <t>DFW11399</t>
  </si>
  <si>
    <t>Jl. Tegar Beriman No.00,ds pakansari rt 00/rw00,kec.Cibinong ( Kantor BPN )</t>
  </si>
  <si>
    <t>PT INDOMARCO PRISMATAMA CAB. BOGOR 2</t>
  </si>
  <si>
    <t>J. Kp. Nangewer No. 227, Nangewer Mekar, Kec. Cibinong, Kab. Bogor</t>
  </si>
  <si>
    <t>SLQ00722</t>
  </si>
  <si>
    <t>Jl. Cibinong City Centre Blok E No.24 Jl.Tegar Beriman No.1 ,ds rt 00/rw00,kec Cibinong</t>
  </si>
  <si>
    <t>HR000573</t>
  </si>
  <si>
    <t>NOTARIS DWI FIRMANSYAH SULISTYO</t>
  </si>
  <si>
    <t>Jl. Komp.BPN Blok A-02 No.08,ds Tonjong rt 02/rw07,kec.Tajur Halang</t>
  </si>
  <si>
    <t>DRY00748</t>
  </si>
  <si>
    <t>PT. Mutiara Global Industry</t>
  </si>
  <si>
    <t>Jl.Swadaya No.11 Kp Parakan Kembang, Ds. Pasir Jambu RT05/RW01, Kec.Sukaraja Lt. Dasar</t>
  </si>
  <si>
    <t>Canon iRA 4235 FS</t>
  </si>
  <si>
    <t>HRM01166</t>
  </si>
  <si>
    <t>Jl. Raya Pemda No.72,Kp Tunggilis Ds Pasir Jambu rt 001/rw01,kec.Sukaraja Bogor</t>
  </si>
  <si>
    <t>NOTARIS SUGI HARIANTO, SH, MKn</t>
  </si>
  <si>
    <t>Jl. Raya Pemda No.00,ds Pasir Jambu rt 02/rw13,kec.Sukaraja</t>
  </si>
  <si>
    <t>DGR04184</t>
  </si>
  <si>
    <t>Jl.Mayor Oking Jaya Atmaja No.00, Ds. Cirimekar RT001/RW001, Kec.Cibinong, Kab.Bogor</t>
  </si>
  <si>
    <t>MTV04275</t>
  </si>
  <si>
    <t>Jl Mayor Oking Jaya Atmadja No.88, Ds.Cirimekar RT00/RW00, Kec.Cibinong</t>
  </si>
  <si>
    <t>PT. MANDALA MULTIFINANCE Tbk</t>
  </si>
  <si>
    <t>Jl. Mayor Oking 2 blok B3-B4, Ds. Ciriung RT 00/RW00, Kec. Cibinong</t>
  </si>
  <si>
    <t>SKU08036</t>
  </si>
  <si>
    <t>KJPP AYON SUHERMAN &amp; REKAN</t>
  </si>
  <si>
    <t>BOULEVARD GRAND DEPOK CITY BLOK C1/38 RT. 007 RW. 004 TIRTAJAYA-SUKMAJAYA DEPOK JAWA BARAT</t>
  </si>
  <si>
    <t>WMK07402</t>
  </si>
  <si>
    <t>Bank BTN- KCP Cibinong</t>
  </si>
  <si>
    <t>Ruko Cibinong city center blok B 20-21 depan mall CCM</t>
  </si>
  <si>
    <t>DFW12648</t>
  </si>
  <si>
    <t>KANTOR NOTARIS WIDYA CORIETANIA BASRI SH., M.Kn</t>
  </si>
  <si>
    <t>Perumahan surya praja permai blok c.7 no.12 Sukahati, Kec. Cibinong, Kabupaten Bogor, Jawa Barat 16913</t>
  </si>
  <si>
    <t>HDF07814</t>
  </si>
  <si>
    <t>PT. Bina San Prima</t>
  </si>
  <si>
    <t>Jl. Pembangunan No. 8 Rt.002 Rw.008 Kedunghalang, Bogor Utara 16158 Lt. Dasar</t>
  </si>
  <si>
    <t>DHM09898</t>
  </si>
  <si>
    <t>Kantor Notaris Mauludin, S.H., M.Kn.</t>
  </si>
  <si>
    <t>Perumahan Budi Agung Jl.Sengon R.10, Sukadamai, Tanah Sareal - Kota Bogor</t>
  </si>
  <si>
    <t>Canon iR Advance 4251 FS</t>
  </si>
  <si>
    <t>RKP05750</t>
  </si>
  <si>
    <t>NOTARIS &amp; PPAT NILAWATY PUSPANINGSIH, SH, M.Kn</t>
  </si>
  <si>
    <t>PT. BFI Finance Indonesia Tbk Cabang Cibinong Lt. 1</t>
  </si>
  <si>
    <t>PT. BFI Finance Indonesia Tbk Cabang Cibinong Lt. 2</t>
  </si>
  <si>
    <t>PT. BFI Finance Indonesia Tbk Cabang Cibinong Lt. 3</t>
  </si>
  <si>
    <t>PT. Hasta Perkasa Utama (Cilodong)</t>
  </si>
  <si>
    <t>RS TRIMITRA 1</t>
  </si>
  <si>
    <t>RS TRIMITRA 2</t>
  </si>
  <si>
    <t>RS. TRIMITRA 3</t>
  </si>
  <si>
    <t>Kejaksaan Negeri Cibinong Bag. Pinus</t>
  </si>
  <si>
    <t>KANTOR KEJAKSAAN NEGERI CIBINONG Bag. Intel</t>
  </si>
  <si>
    <t>PT GUNUNG TUNGGAL (Kantor BPN)</t>
  </si>
  <si>
    <t>PT. GUNUNG TUNGGAL (Cibinong City Centre) .</t>
  </si>
  <si>
    <t>PT. CATUR SENTOSA ANUGERAH (Sukaraja Bogor)</t>
  </si>
  <si>
    <t>PT MEGA CENTRAL FINANCE (Mayor Oking)</t>
  </si>
  <si>
    <t>PT MEGA AUTO FINANCE (Mayor Oking)</t>
  </si>
  <si>
    <t>CANON IRA 4051 FS</t>
  </si>
  <si>
    <t>KYOCERA 2540 DN FS</t>
  </si>
  <si>
    <t>CANON IR 2520 FS</t>
  </si>
  <si>
    <t>CANON IR 5070 FS</t>
  </si>
  <si>
    <t xml:space="preserve">CANON IR 4570 COPY ONLY </t>
  </si>
  <si>
    <t>Notaris &amp; PPAT Eira Aurelia Holanda, SH</t>
  </si>
  <si>
    <t>Ruko Taman Kenari Jagorawi No. 7, Puspasari - Citeureup Kab. Bogor 16810</t>
  </si>
  <si>
    <t>PT. Ebara Indonesia</t>
  </si>
  <si>
    <t>Jl. Raya Jakarta Bogor KM. 32, Cimanggis-Depok</t>
  </si>
  <si>
    <t>Canon iRA 4051/4251</t>
  </si>
  <si>
    <t>DGA29862</t>
  </si>
  <si>
    <t>Kantor Marketing, Kp. Cikuda Rt. 32,33,34/ RW. 15 &amp; Rt. 34,35,36/ Rw. 16, Ds. Bojongnangka, Kec. Gunungputri, Kab. Bogor</t>
  </si>
  <si>
    <t>Kantor Project Lt. 1, Kp. Cikuda Rt. 32,33,34/ RW. 15 &amp; Rt. 34,35,36/ Rw. 16, Ds. Bojongnangka, Kec. Gunungputri, Kab. Bogor (Proyek Bag. Keuangan)</t>
  </si>
  <si>
    <t>Kantor Marketing Lt. 2, Kp. Cikuda Rt. 32,33,34/ RW. 15 &amp; Rt. 34,35,36/ Rw. 16, Ds. Bojongnangka, Kec. Gunungputri, Kab. Bogor (Proyek Bag. Keuangan)</t>
  </si>
  <si>
    <t>DHJ31170</t>
  </si>
  <si>
    <t>Tower Cordia, Kp. Cikuda Rt. 32,33,34/ RW. 15 &amp; Rt. 34,35,36/ Rw. 16, Ds. Bojongnangka, Kec. Gunungputri, Kab. Bogor (Proyek Bag. Keuangan)</t>
  </si>
  <si>
    <t>PT. Wijaya Karya Beton Tbk. Pabrik Produk Beton Bogor</t>
  </si>
  <si>
    <t>Jl. Raya Narogong KM. 26 Cileungsi Bogor Lt. Dasar</t>
  </si>
  <si>
    <t>XWK02060</t>
  </si>
  <si>
    <t>PT. Federal Izumi cilengsi</t>
  </si>
  <si>
    <t>Kawasan Menara Permai Jl. Raya Narogong KM, 23,8 Desa Dayeuh, Cileungsi Bogor Jawa Barat-15820 Lt.2</t>
  </si>
  <si>
    <t>Lt. 1 Bag. Lobby, Jl. Raya Narogong km. 26,5, Kampung Cimanggung Rt. 006/Rw. 002, Ds. Klapanunggal, Kec. Klapanunggal, Bogor, Jawa Barat 16710</t>
  </si>
  <si>
    <t>DGA31245</t>
  </si>
  <si>
    <t>Jl. Raya Narogong km. 26,5, Kampung Cimanggung Rt. 006/Rw. 002, Ds. Klapanunggal, Kec. Klapanunggal, Bogor, Jawa Barat 16710</t>
  </si>
  <si>
    <t>HRR00687</t>
  </si>
  <si>
    <t>HRN07210</t>
  </si>
  <si>
    <t>PT. Tritunggal Nusantara Timur</t>
  </si>
  <si>
    <t>Jl. Raya Narogong Km. 26 Cileungsi, Bogor</t>
  </si>
  <si>
    <t>VYB8710952</t>
  </si>
  <si>
    <t>PT. GS Gold Shine Battery</t>
  </si>
  <si>
    <t>Jl. Korin Klapanunggal Kec.Klapanunggal Lt. Dasar</t>
  </si>
  <si>
    <t>XWK05171</t>
  </si>
  <si>
    <t>PT. Super Depo Bangunan Indonesia</t>
  </si>
  <si>
    <t>Jl. Raya Cikuda No. 8 B, Desa/Kelurahan Cileungsi, Kec. Cileungsi, Kab. Bogor Lt. Basment</t>
  </si>
  <si>
    <t>Canon IRA 4035/4045/4051/4525 FS</t>
  </si>
  <si>
    <t>RKM01797</t>
  </si>
  <si>
    <t>BETHANINDO PRATAMA</t>
  </si>
  <si>
    <t>Ruko Little China Sentra Ming JD-22, Legenda Wisata. Jl. Trans Yogie Km 6, Cibubur</t>
  </si>
  <si>
    <t>SKU20297</t>
  </si>
  <si>
    <t>Jl. Mayor Oking Jaya Ahmaja No. 9, Cibinong - Bogor - Poli Jantung Lt. 4</t>
  </si>
  <si>
    <t>VYB0241948</t>
  </si>
  <si>
    <t>Jl. Mayor Oking Jaya Ahmaja No. 9, Cibinong - Bogor - SWICC</t>
  </si>
  <si>
    <t>VYA7901698</t>
  </si>
  <si>
    <t>Jl. Mayor Oking Jaya Ahmaja No. 9, Cibinong - Bogor - Ruang Medis</t>
  </si>
  <si>
    <t>VYB0253769</t>
  </si>
  <si>
    <t>Jl. Mayor Oking Jaya Ahmaja No. 9, Cibinong - Bogor - MCU Lt. 2</t>
  </si>
  <si>
    <t>VYB2799736</t>
  </si>
  <si>
    <t>Jl. Mayor Oking Jaya Ahmaja No. 9, Cibinong - Bogor - Radiologi</t>
  </si>
  <si>
    <t>VYB2700524</t>
  </si>
  <si>
    <t>Jl. Mayor Oking Jaya Ahmaja No. 9, Cibinong - Bogor - IGD</t>
  </si>
  <si>
    <t>VYA8604579</t>
  </si>
  <si>
    <t>Jl. Mayor Oking Jaya Ahmaja No. 9, Cibinong - Bogor - Executive Lt. 1</t>
  </si>
  <si>
    <t>VYB2392981</t>
  </si>
  <si>
    <t>Jl. Mayor Oking Jaya Ahmaja No. 9, Cibinong - Bogor - Laboratorium</t>
  </si>
  <si>
    <t>VYB2392903</t>
  </si>
  <si>
    <t>Jl. Mayor Oking Jaya Ahmaja No. 9, Cibinong - Bogor - Rawat Jalan Lt. 1</t>
  </si>
  <si>
    <t>VYB2392916</t>
  </si>
  <si>
    <t>Jl. Mayor Oking Jaya Ahmaja No. 9, Cibinong - Bogor - Keuangan Lt. 5</t>
  </si>
  <si>
    <t>VYB2392906</t>
  </si>
  <si>
    <t>Jl. Mayor Oking Jaya Ahmaja No. 9, Cibinong - Bogor - Keuangan Lt. 6</t>
  </si>
  <si>
    <t>VYB2393175</t>
  </si>
  <si>
    <t>Jl. Mayor Oking Jaya Ahmaja No. 9, Cibinong - Bogor - Pendaftaran Lt. 2</t>
  </si>
  <si>
    <t>VYB8305476</t>
  </si>
  <si>
    <t>Jl. Mayor Oking Jaya Ahmaja No. 9, Cibinong - Bogor - Pendaftaran Lt. 4</t>
  </si>
  <si>
    <t>VYB2393089</t>
  </si>
  <si>
    <t>Jl. Mayor Oking Jaya Ahmaja No. 9, Cibinong - Bogor - Pendaftaran Lt. 3</t>
  </si>
  <si>
    <t>VYB2394875</t>
  </si>
  <si>
    <t>Jl. Mayor Oking Jaya Ahmaja No. 9, Cibinong - Bogor Bag. UPJ Lt.5</t>
  </si>
  <si>
    <t>Kyocera M2040/2540 (BRAND NEW) FS</t>
  </si>
  <si>
    <t>VYB2807231</t>
  </si>
  <si>
    <t>Jl. Mayor Oking Jaya Ahmaja No. 9, Cibinong - Bogor Bag. Farmasi Rajal Lt.3</t>
  </si>
  <si>
    <t>VYB2807721</t>
  </si>
  <si>
    <t>Jl. Mayor Oking Jaya Ahmaja No. 9, Cibinong - Bogor Bag. Pelayanan Rawat Inap</t>
  </si>
  <si>
    <t>VYB2807145</t>
  </si>
  <si>
    <t>Jl. Mayor Oking Jaya Ahmaja No. 9, Cibinong - Bogor Bag. Billing Lavender</t>
  </si>
  <si>
    <t>VYB2807910</t>
  </si>
  <si>
    <t>Jl. Mayor Oking Jaya Ahmaja No. 9, Cibinong - Bogor Bag. Billing Daisy</t>
  </si>
  <si>
    <t>VYB2Z30338</t>
  </si>
  <si>
    <t>Jl. Mayor Oking Jaya Ahmaja No. 9, Cibinong - Bogor Billing Lt.2</t>
  </si>
  <si>
    <t>VYB0Z53189</t>
  </si>
  <si>
    <t>Jl. Mayor Oking Jaya Ahmaja No. 9, Cibinong - Bogor Billing Orchid Lt.3</t>
  </si>
  <si>
    <t>VYB0240788</t>
  </si>
  <si>
    <t>Jl. Mayor Oking Jaya Ahmaja No. 9, Cibinong - Bogor Kasir Poli Executive Lt.1</t>
  </si>
  <si>
    <t>VYA7700952</t>
  </si>
  <si>
    <t>Jl. Mayor Oking Jaya Ahmaja No. 9, Cibinong - Bogor - Ruang Kasih Tunai</t>
  </si>
  <si>
    <t>VYA9907090</t>
  </si>
  <si>
    <t>Jl. Mayor Oking Jaya Ahmaja No. 9, Cibinong - Bogor Bag. Kasir Lt.3 dan Kasir Lt.4</t>
  </si>
  <si>
    <t>VYA8Y05438</t>
  </si>
  <si>
    <t>VYA8Y05227</t>
  </si>
  <si>
    <t>VYB 8710148</t>
  </si>
  <si>
    <t>Jl. Mayor Oking Jaya Ahmaja No. 9, Cibinong - Bogor - Kasir BPJS 2</t>
  </si>
  <si>
    <t>VYA 8604526</t>
  </si>
  <si>
    <t>Jl. Mayor Oking Jaya Ahmaja No. 9, Cibinong - Bogor - THT</t>
  </si>
  <si>
    <t>VYA 8Z05988</t>
  </si>
  <si>
    <t>Jl. Mayor Oking Jaya Ahmaja No. 9, Cibinong - Bogor - Kasir IGD</t>
  </si>
  <si>
    <t>VYB 8710954</t>
  </si>
  <si>
    <t>Jl. Mayor Oking Jaya Ahmaja No. 9, Cibinong - Bogor - Kasih Jaminan</t>
  </si>
  <si>
    <t>YVB 2393165</t>
  </si>
  <si>
    <t>VYA 8904736</t>
  </si>
  <si>
    <t>Jl. Mayor Oking Jaya Ahmaja No. 9, Cibinong - Bogor Bag. Farmasi Lt.1</t>
  </si>
  <si>
    <t>VYB 3841057</t>
  </si>
  <si>
    <t>Jl. Mayor Oking Jaya Ahmaja No. 9, Cibinong - Bogor Bag. Depo Farmasi lt 3</t>
  </si>
  <si>
    <t>VYB 3841121</t>
  </si>
  <si>
    <t>Jl. Mayor Oking Jaya Ahmaja No. 9, Cibinong - Bogor Bag. UPJ</t>
  </si>
  <si>
    <t>VYB 3841022</t>
  </si>
  <si>
    <t>Jl. Mayor Oking Jaya Ahmaja No. 9, Cibinong - Bogor Bag. IT</t>
  </si>
  <si>
    <t>VYB 3841070</t>
  </si>
  <si>
    <t>Jl. Raya Bogor KM.33,5 RT.03/RW.01 No.54, Kel. Curug, Kec. Cimanggis, Depok Lt.1</t>
  </si>
  <si>
    <t>Canon iR 4570/3570/3045/3035</t>
  </si>
  <si>
    <t>KFQ07067</t>
  </si>
  <si>
    <t>Jl. Jembatan Dua Rt. 1/Rw. 9, Karang Asem, Citeureup</t>
  </si>
  <si>
    <t>JL. TAPOS KM. 1 PO BOX 23, CIBINONG 16901 BOGOR-INDONESIA - TU</t>
  </si>
  <si>
    <t>CANON IR 5000 COPY ONLY 110V</t>
  </si>
  <si>
    <t>MPL10348</t>
  </si>
  <si>
    <t>JL. TAPOS KM. 1 PO BOX 23, CIBINONG 16901 BOGOR - INDONESIA - KEUANGAN</t>
  </si>
  <si>
    <t>TJT00357</t>
  </si>
  <si>
    <t>JL. TAPOS KM. 1 PO BOX 23 CIBINONG 16901 BOGOR- INDONESIA - MARKETING</t>
  </si>
  <si>
    <t>DRN05077</t>
  </si>
  <si>
    <t>PT. AKASHA WIRA INTERNATIONAL, Tbk.</t>
  </si>
  <si>
    <t>Jl. Raya Tapos - Depok</t>
  </si>
  <si>
    <t>DQT09140</t>
  </si>
  <si>
    <t>PT. TRI MANDIRI SELARAS</t>
  </si>
  <si>
    <t>Jl. Alternatif Cibubur No.1-2 KM.1,ds rt 00/rw00,kec Cileungsi</t>
  </si>
  <si>
    <t>MUP08543</t>
  </si>
  <si>
    <t>PT . PHYTOCHEMINDO REKSA</t>
  </si>
  <si>
    <t>Jl. Mercedes Benz No.105,ds Cicadas Rt 00/rw00,kec.Gunung Putri</t>
  </si>
  <si>
    <t>HRP14453</t>
  </si>
  <si>
    <t>PT. Graha Tunas Selaras (Kantor Marketing)</t>
  </si>
  <si>
    <t>PT. Graha Tunas Selaras (Podomoro Golf View) - Kantor Project Lt. 1</t>
  </si>
  <si>
    <t>PT. Graha Tunas Selaras (Podomoro Golf View) - Kantor Marketing Lt. 2</t>
  </si>
  <si>
    <t>PT. Graha Tunas Selaras (Podomoro Golf View) - Tower Cordia</t>
  </si>
  <si>
    <t>PT. Danusari Mitra Sejahtera - Lt. 1 Bag. Lobby</t>
  </si>
  <si>
    <t>PT. Danusari Mitra Sejahtera 1</t>
  </si>
  <si>
    <t>PT. Danusari Mitra Sejahtera 2</t>
  </si>
  <si>
    <t>RS Sentra Medika Cibinong - Poli Jantung Lt. 4</t>
  </si>
  <si>
    <t>RS Sentra Medika Cibinong - SWICC</t>
  </si>
  <si>
    <t>RS Sentra Medika Cibinong - Ruang Medis</t>
  </si>
  <si>
    <t>RS Sentra Medika Cibinong - MCU Lt. 2</t>
  </si>
  <si>
    <t>RS Sentra Medika Cibinong - Radiologi</t>
  </si>
  <si>
    <t>RS Sentra Medika Cibinong - IGD</t>
  </si>
  <si>
    <t>RS Sentra Medika Cibinong - Executive Lt. 1</t>
  </si>
  <si>
    <t>RS Sentra Medika Cibinong - Laboratorium</t>
  </si>
  <si>
    <t>RS Sentra Medika Cibinong - Rawat Jalan Lt. 1</t>
  </si>
  <si>
    <t>RS Sentra Medika Cibinong - Keuangan Lt. 5</t>
  </si>
  <si>
    <t>RS Sentra Medika Cibinong - Keuangan Lt. 6</t>
  </si>
  <si>
    <t>RS Sentra Medika Cibinong - Pendaftaran Lt. 2</t>
  </si>
  <si>
    <t>RS Sentra Medika Cibinong - Pendaftaran Lt. 4</t>
  </si>
  <si>
    <t>RS Sentra Medika Cibinong - Pendaftaran Lt. 3</t>
  </si>
  <si>
    <t>RS Sentra Medika Cibinong - Bag. UPJ Lt. 5</t>
  </si>
  <si>
    <t>RS Sentra Medika Cibinong - Bag. Farmasi Rajal Lt. 3</t>
  </si>
  <si>
    <t>RS Sentra Medika Cibinong - Bag. Pelayanan Rawat Inap</t>
  </si>
  <si>
    <t>RS Sentra Medika Cibinong - Bag. Billing Lavender</t>
  </si>
  <si>
    <t>RS Sentra Medika Cibinong - Bag. Billing Daisy</t>
  </si>
  <si>
    <t>RS Sentra Medika Cibinong - Billing Lt. 2</t>
  </si>
  <si>
    <t>RS Sentra Medika Cibinong - Billy Orchid Lt. 3</t>
  </si>
  <si>
    <t>RS Sentra Medika Cibinong - Kasir Poli Executive Lt. 1</t>
  </si>
  <si>
    <t>RS Sentra Medika Cibinong - Ruang Kasih Tunai</t>
  </si>
  <si>
    <t>RS Sentra Medika Cibinong - Bag. Kasir Lt. 3</t>
  </si>
  <si>
    <t>RS Sentra Medika Cibinong - Bag. Kasir Lt. 4</t>
  </si>
  <si>
    <t>RS Sentra Medika Cibinong - Kasir BPJS 1</t>
  </si>
  <si>
    <t>RS Sentra Medika Cibinong - Kasir BPJS 2</t>
  </si>
  <si>
    <t>Jl. Mayor Oking Jaya Ahmaja No. 9, Cibinong - Bogor - Kasir BPJS 1</t>
  </si>
  <si>
    <t>RS Sentra Medika Cibinong - THT</t>
  </si>
  <si>
    <t>RS Sentra Medika Cibinong - Kasir IGD</t>
  </si>
  <si>
    <t>RS Sentra Medika Cibinong - Kasih Jaminan</t>
  </si>
  <si>
    <t>RS Sentra Medika Cibinong - Farmasi Lt. 1</t>
  </si>
  <si>
    <t>RS Sentra Medika Cibinong - Bag. Depo Farmasi Lt. 3</t>
  </si>
  <si>
    <t>RS Sentra Medika Cibinong - Bag. UPJ</t>
  </si>
  <si>
    <t>RS Sentra Medika Cibinong - Bag. IT</t>
  </si>
  <si>
    <t>PT. HADINATA BROTHERS (TU)</t>
  </si>
  <si>
    <t>PT. HADINATA BROTHERS 2 (Keuangan)</t>
  </si>
  <si>
    <t>PT. HADINATA BROTHERS 3 (Marketing)</t>
  </si>
  <si>
    <t>PT. Daehan Global (Citeureup)</t>
  </si>
  <si>
    <t>KJPP Amar</t>
  </si>
  <si>
    <t>Jl. Sawo No. 80, Rt. 007/ Rw. 04, TMII Pintu 2, Kel. Lubang Buaya, Kec. Cipayung - Jakarta Timur Lt. Dasar</t>
  </si>
  <si>
    <t>DGA07860</t>
  </si>
  <si>
    <t>KJPP PAR</t>
  </si>
  <si>
    <t>Ruko Sentra Eropa Blok E No. 39 - 40 Kota Wisata Ciangsana, Gunung Putri, Bogor, Jawa Barat</t>
  </si>
  <si>
    <t>HRZ01518</t>
  </si>
  <si>
    <t>Notaris &amp; PPAT Maya Kania, SH, M.Kn</t>
  </si>
  <si>
    <t>Jl. Alternatif Cibubur No. 22 (SPBU 34-17404 Sebrang Plaza Cibubur) Kota Bekasi</t>
  </si>
  <si>
    <t>DGJ03100</t>
  </si>
  <si>
    <t>PT Kusuma Baharijaya</t>
  </si>
  <si>
    <t>Apartemen JKT Living Star Lantai 8 Unit A20-A21 Jl. Lapangan Tembak No. 10 Kel. Pekayon Kec. Pasar Rebo Jakarta Timur, 13710</t>
  </si>
  <si>
    <t>VYB2230519</t>
  </si>
  <si>
    <t>PT Tribangun Pilar Persada</t>
  </si>
  <si>
    <t>Jl. Hwarang Kec. Setu Cipayung jakarta Timur</t>
  </si>
  <si>
    <t>Canon IRA 4035/4045/4051/4525</t>
  </si>
  <si>
    <t>QHM00611</t>
  </si>
  <si>
    <t>PT. Asia Aero Technology</t>
  </si>
  <si>
    <t>Lapangan Terbang Wiladatika / Buperta Cibubur Jakarta Timu 13860</t>
  </si>
  <si>
    <t>Canon iRA 4035/4235/4045/4245</t>
  </si>
  <si>
    <t>QHP05312</t>
  </si>
  <si>
    <t>PT. BFI Finance Indonesia Tbk Cabang Bekasi 5</t>
  </si>
  <si>
    <t>Ruko Mall Ciputra Blok R.2 No.18, Jalan Alternative Kel. Jati Karya, Kec. Jati Sempurna, Kota Bekasi, Jawa Barat</t>
  </si>
  <si>
    <t>VYB3536970</t>
  </si>
  <si>
    <t>PT. BPR Daya Perdana Nusantara</t>
  </si>
  <si>
    <t>Jl. Raya Bogor No.29, Mekarsari, Kec. Cimanggis, Kota Depok, Daerah Khusus Ibukota Jakarta 16952 Lt. 2</t>
  </si>
  <si>
    <t>Canon iR MF645Cx Brand New FS</t>
  </si>
  <si>
    <t>2DT27629</t>
  </si>
  <si>
    <t>Jl. Raya Bogor KM. 29, Cimanggis - Depok 16951</t>
  </si>
  <si>
    <t>Printeer Epson PLQ - 20 Passbook</t>
  </si>
  <si>
    <t>W205931B84H</t>
  </si>
  <si>
    <t>Citra Grand Cibubur CBD, Jl Citra Grand II Ruko Marquette Shophouses Blok FR03, No.28, RT.002/RW.006, Jatirangga, Jatisampurna, Bekasi, West Java 17434 Lt, Dasar</t>
  </si>
  <si>
    <t>DGA14442</t>
  </si>
  <si>
    <t>PT. Mekarjaya Wanayasa Putra</t>
  </si>
  <si>
    <t>Jl. Kampung Sawah Gang H. Midi No. 2 RT. 07/09 Kel. Jatimelati Kec. Pondok Melati, Bekasi Lt.1</t>
  </si>
  <si>
    <t>VYB3Z64284</t>
  </si>
  <si>
    <t>PT. Sarana Reswara Abadi</t>
  </si>
  <si>
    <t>Jl. Yanaera Raya No. 24 Jatiwarna, Pondok Gede Bekasi</t>
  </si>
  <si>
    <t>VYB9724189</t>
  </si>
  <si>
    <t>PT. SWADHARMA SARANA INFORMATIKA</t>
  </si>
  <si>
    <t>Jl. Arteri JORR No. 70, Jatimelati, Pondokmelati - Bekasi</t>
  </si>
  <si>
    <t>Kyocera M4132idn New</t>
  </si>
  <si>
    <t>RCT8300046</t>
  </si>
  <si>
    <t>Jl. Arteri JORR No. 70 lt.2, Jatimelati, Pondokmelati - Bekasi</t>
  </si>
  <si>
    <t>Pengiriman Kyocera M4132idn New</t>
  </si>
  <si>
    <t>RCT8300062</t>
  </si>
  <si>
    <t>Jl. Arteri JORR No. 70 Jati Melati PondokMelati (Lt.3), Bekasi</t>
  </si>
  <si>
    <t>Kyocera M6630/35cidn New</t>
  </si>
  <si>
    <t>RJE9900699</t>
  </si>
  <si>
    <t>Jl. Arteri JORR No. 70 lt.2 Bag. Keuangan, Jatimelati, Pondokmelati - Bekasi</t>
  </si>
  <si>
    <t>VYB1671107</t>
  </si>
  <si>
    <t>Jl. Arteri JORR No. 70 lt.2, Jatimelati, Pondokmelati - Bekasi Divisi HCC</t>
  </si>
  <si>
    <t>VYB2700448</t>
  </si>
  <si>
    <t>PT. Trans Cibubur Property</t>
  </si>
  <si>
    <t>Kantor Management Apartment Trans Park Cibubur, Jl. Alternatif Cibubur No. 230, Harjamukti, Kec. Cimanggis, Kota Depok, Jawa Barat 16454 Lt. Ground</t>
  </si>
  <si>
    <t>PT. Tri Aldino Sejahtera</t>
  </si>
  <si>
    <t>Jl. Metland Transyogi, PTM 3, No. 36, Cileungsi, Bogor Lt.2</t>
  </si>
  <si>
    <t>DFW05751</t>
  </si>
  <si>
    <t>PT. VOKSEL ELECTRIC TBK</t>
  </si>
  <si>
    <t>Jl. Raya Narogong Km.16, Cileungsi - Bogor 16820</t>
  </si>
  <si>
    <t>Kyocera M2040/2540DN New</t>
  </si>
  <si>
    <t>VYB3840770</t>
  </si>
  <si>
    <t>Jl. Raya Narogong Km.16, Cileungsi - Bogor 16820 Bagian Purchasing, Gedung RND lt. 2</t>
  </si>
  <si>
    <t>VYA8604565</t>
  </si>
  <si>
    <t>Jl. Raya Narogong Km.16, Cileungsi - Bogor 16820 (Bag. Marketing)</t>
  </si>
  <si>
    <t>Canon IRA 4045/4245 FS</t>
  </si>
  <si>
    <t>HRM03693</t>
  </si>
  <si>
    <t>Jl. Raya Jakarta - Bogor KM.22 No. 44, Jakarta Timur 13830 - Kasir Lt. 3</t>
  </si>
  <si>
    <t>Jl. Raya Jakarta - Bogor KM.22 No. 44, Jakarta Timur 13830 - IGD</t>
  </si>
  <si>
    <t>Jl. Raya Jakarta - Bogor KM.22 No. 44, Jakarta Timur 13830 - HSC</t>
  </si>
  <si>
    <t>Jl. Raya Jakarta - Bogor KM.22 No. 44, Jakarta Timur 13830 - Kasir Lt. 2</t>
  </si>
  <si>
    <t>Jl. Raya Jakarta - Bogor KM.22 No. 44, Jakarta Timur 13830 Bag. UPJ</t>
  </si>
  <si>
    <t>VYB0240635</t>
  </si>
  <si>
    <t>Jl. Raya Jakarta - Bogor KM.22 No. 44, Jakarta Timur 13830 - Pendaftaran Rawat Jalan</t>
  </si>
  <si>
    <t>Jl. Raya Jakarta - Bogor KM.22 No. 44, Jakarta Timur 13830 - Kasir Lt. 4</t>
  </si>
  <si>
    <t>Jl. Raya Jakarta - Bogor KM.22 No. 44, Jakarta Timur 13830 - Pendaftaran Rawat Inap Lt. 1</t>
  </si>
  <si>
    <t>Jl. Raya Jakarta - Bogor KM.22 No. 44, Jakarta Timur 13830 - Poli Mata (JTEC)</t>
  </si>
  <si>
    <t>Jl. Raya Jakarta - Bogor KM.22 No. 44, Jakarta Timur 13830 - Kasir Lt. 1</t>
  </si>
  <si>
    <t>Jl. Raya Jakarta - Bogor KM.22 No. 44, Jakarta Timur 13830 Ruang Tulip Lt.3</t>
  </si>
  <si>
    <t>VYB0240428</t>
  </si>
  <si>
    <t>Jl. Raya Jakarta - Bogor KM.22 No. 44, Jakarta Timur 13830 - Laboratorium Lt. 1</t>
  </si>
  <si>
    <t>Jl. Raya Jakarta - Bogor KM.22 No. 44, Jakarta Timur 13830 - Rekam Medis</t>
  </si>
  <si>
    <t>VYB2Z30726</t>
  </si>
  <si>
    <t>Jl. Raya Jakarta - Bogor KM.22 No. 44, Jakarta Timur 13830 - Biro Umum</t>
  </si>
  <si>
    <t>Jl. Raya Jakarta - Bogor KM.22 No. 44, Jakarta Timur 13830 Lt.1 Lab</t>
  </si>
  <si>
    <t>Jl. Raya Jakarta - Bogor KM.22 No. 44, Jakarta Timur 13830 Depo 2 Inap</t>
  </si>
  <si>
    <t>VYB3332772</t>
  </si>
  <si>
    <t>Jl. Raya Jakarta - Bogor KM.22 No. 44, Jakarta Timur 13830 - Logistik</t>
  </si>
  <si>
    <t>VYB3332912</t>
  </si>
  <si>
    <t>Jl. Raya Jakarta - Bogor KM.22 No. 44, Jakarta Timur 13830 - Komite Keperawatan Lt. 4</t>
  </si>
  <si>
    <t>VYB3332338</t>
  </si>
  <si>
    <t>Jl. Raya Jakarta - Bogor KM.22 No. 44, Jakarta Timur 13830 Bag. Accounting</t>
  </si>
  <si>
    <t>VYB1671109</t>
  </si>
  <si>
    <t>Jl. Raya Jakarta - Bogor KM.22 No. 44, Jakarta Timur 13830 Bag. SDM Lt.4</t>
  </si>
  <si>
    <t>VYB3840762</t>
  </si>
  <si>
    <t>Jl. Raya Jakarta - Bogor KM.22 No. 44, Jakarta Timur 13830 Bag. Farmasi Lt.1</t>
  </si>
  <si>
    <t>VYB3840321</t>
  </si>
  <si>
    <t>Jl. Raya Jakarta - Bogor KM.22 No. 44, Jakarta Timur 13830 - Kasir BPJS</t>
  </si>
  <si>
    <t>Jl. Raya Jakarta - Bogor KM.22 No. 44, Jakarta Timur 13830 Bag. Keperawatan</t>
  </si>
  <si>
    <t>VYA8Z05617</t>
  </si>
  <si>
    <t>Jl. Raya Jakarta - Bogor KM.22 No. 44, Jakarta Timur 13830 - Ruang Kepala Uni 1 Kantin</t>
  </si>
  <si>
    <t>Sekretariat Kodiklat AU, Makodiklat AU</t>
  </si>
  <si>
    <t>Jl. Padang Golf Raya No.1 Halikm Perdana kusama Lt. Dasar Sekretariat</t>
  </si>
  <si>
    <t>DGA27398</t>
  </si>
  <si>
    <t>Swadharma Sarana Informatika (SSI Kampung Sawah)</t>
  </si>
  <si>
    <t>Jl. Raya Kampung Sawah Gg. Anggrek RT. 005/03 Jatimelati Pondok Melati Kota Bekasi</t>
  </si>
  <si>
    <t>VYB1771568</t>
  </si>
  <si>
    <t>Citra Grand Cibubur CBD, Jl Citra Grand II Ruko Marquette Shophouses Blok FR03, No.28, RT.002/RW.006, Jatirangga, Jatisampurna, Bekasi, West Java 17434 Lt. 2</t>
  </si>
  <si>
    <t>DHM12415</t>
  </si>
  <si>
    <t>Jl. Raya Jakarta - Bogor KM.22 No. 44, Jakarta Timur 13830 bag. Poliklinik Anak Eksekutif lt.2</t>
  </si>
  <si>
    <t>VYB8711634</t>
  </si>
  <si>
    <t>Jl. Raya Jakarta - Bogor KM.22 No. 44, Jakarta Timur 13830 - Keuangan</t>
  </si>
  <si>
    <t>Jl. Raya Jakarta - Bogor KM.22 No. 44, Jakarta Timur 13830 - Lily Lt. 4</t>
  </si>
  <si>
    <t>VYA8Z05894</t>
  </si>
  <si>
    <t>DGJ02875</t>
  </si>
  <si>
    <t>VYB97X00201</t>
  </si>
  <si>
    <t>VYB9724188</t>
  </si>
  <si>
    <t>VYB8305441</t>
  </si>
  <si>
    <t>VYA8604532</t>
  </si>
  <si>
    <t>VYB2393048</t>
  </si>
  <si>
    <t>VYB2392777</t>
  </si>
  <si>
    <t>VYB2392782</t>
  </si>
  <si>
    <t>VYB2392908</t>
  </si>
  <si>
    <t>VYB2393416</t>
  </si>
  <si>
    <t>VYB2700469</t>
  </si>
  <si>
    <t>VYB2700690</t>
  </si>
  <si>
    <t>VYB2700689</t>
  </si>
  <si>
    <t>VYB2Z90725</t>
  </si>
  <si>
    <t>VYB2Z30496</t>
  </si>
  <si>
    <t>VYA8604523</t>
  </si>
  <si>
    <t>VYB8204582</t>
  </si>
  <si>
    <t>VYB3841134</t>
  </si>
  <si>
    <t>VYB3840163</t>
  </si>
  <si>
    <t>PT. BPR Daya Perdana Nusantara Lt. 2</t>
  </si>
  <si>
    <t>PT. SWADHARMA SARANA INFORMATIKA Lt. 2</t>
  </si>
  <si>
    <t>PT. SWADHARMA SARANA INFORMATIKA Lt. 3</t>
  </si>
  <si>
    <t>PT. Swadharma Sarana Informatika - Bag. Keuangan Lt. 2</t>
  </si>
  <si>
    <t>PT. SWADHARMA SARANA INFORMATIKA - Divisi HCC</t>
  </si>
  <si>
    <t>PT. Voksel Electric TBK Lt. 2</t>
  </si>
  <si>
    <t>PT. Voksel Electrict TBK - Bag. Marketing</t>
  </si>
  <si>
    <t>RS Harapan Bunda - Kasir Lt. 3</t>
  </si>
  <si>
    <t>RS Harapan Bunda - HSC</t>
  </si>
  <si>
    <t>RS Harapan Bunda - Kasir Rawat Inap Lt. 2</t>
  </si>
  <si>
    <t>Jl. Raya Jakarta - Bogor KM.22 No. 44, Jakarta Timur 13830 - Kasir Rawat Inap Lt. 2</t>
  </si>
  <si>
    <t>RS Harapan Bunda - Kasir Lt. 2</t>
  </si>
  <si>
    <t>RS Harapan Bunda - Bag. UPJ</t>
  </si>
  <si>
    <t>RS Harapan Bunda - Kasir Lt. 4</t>
  </si>
  <si>
    <t>RS Harapan Bunda -  Pendaftaran Rawat</t>
  </si>
  <si>
    <t>RS Harapan Bunda  -  Pendaftaran Rawat Lt. 1</t>
  </si>
  <si>
    <t>RS Harapan Bunda - Poli Mata (JTEC)</t>
  </si>
  <si>
    <t>RS Harapan Bunda - Kasir Lt. 1</t>
  </si>
  <si>
    <t>RS Harapan Bunda - Ruang Tulip Lt. 3</t>
  </si>
  <si>
    <t>RS Harapan Bunda - Laboratorium Lt. 1</t>
  </si>
  <si>
    <t>RS Harapan Bunda - Rekam Medis</t>
  </si>
  <si>
    <t>RS Harapan Bunda - Biro Umum</t>
  </si>
  <si>
    <t>RS Harapan Bunda - Lt. 1 Lab</t>
  </si>
  <si>
    <t>RS Harapan Bunda - Depo 2 Inap</t>
  </si>
  <si>
    <t>RS Harapan Bunda - Logistik</t>
  </si>
  <si>
    <t>RS Harapan Bunda - Komite Keperawatan Lt. 4</t>
  </si>
  <si>
    <t>RS Harapan Bunda - Bag. Accounting</t>
  </si>
  <si>
    <t>RS Harapan Bunda - Bag. SDM Lt. 4</t>
  </si>
  <si>
    <t>RS Harapan Bunda - Bag. Farmasi Lt. 1</t>
  </si>
  <si>
    <t>RS Harapan Bunda - Kasir BPJS</t>
  </si>
  <si>
    <t>RS Harapan Bunda - Bag. Keperawatan</t>
  </si>
  <si>
    <t>RS Harapan Bunda - IGD 1</t>
  </si>
  <si>
    <t>RS Harapan Bunda - IGD 2</t>
  </si>
  <si>
    <t>RS Harapan Bunda - Ruang Kepala Uni 1</t>
  </si>
  <si>
    <t>PT. Maju Anugerah Solusindo Lt. 2</t>
  </si>
  <si>
    <t>PT. Maju Anugerah Solusindo Lt. Dasar</t>
  </si>
  <si>
    <t>RS Harapan Bunda - Bag. Poliklinik Anak Eksekutif Lt. 2</t>
  </si>
  <si>
    <t>RS Harapan Bunda - Keuangan</t>
  </si>
  <si>
    <t>RS Harapan Bunda - Lily Lt. 4</t>
  </si>
  <si>
    <t>PT. Bank Mandiri Cab. Krakatau Stell</t>
  </si>
  <si>
    <t>Gedung Krakatau Steel Jl. Jend. Gatot Subroto No.Kav 54 Lt. Dasar</t>
  </si>
  <si>
    <t>DRQ41283</t>
  </si>
  <si>
    <t>Bank Panin Puri Imperium Bag. Admin Kredit</t>
  </si>
  <si>
    <t>Puri Imperium Office Building Bag. Admin Kredit Jl. Kuningan Madya Kav. 5-6 UG 06 Lt. 2</t>
  </si>
  <si>
    <t>TJW38023</t>
  </si>
  <si>
    <t>Firma Suastika Lehman &amp; Rekan (TAXBIND)</t>
  </si>
  <si>
    <t>Jl. Tebet Barat Dalam Raya No. 126A Jakarta Selatan 12810 Lt.2</t>
  </si>
  <si>
    <t>DQA00260</t>
  </si>
  <si>
    <t>INDO PRIMA TRANS</t>
  </si>
  <si>
    <t>Jl. Gudang Peluru Raya Blok B1 No. 18A Tebet Jakarta Selatan</t>
  </si>
  <si>
    <t>IR3570</t>
  </si>
  <si>
    <t>MVA02702</t>
  </si>
  <si>
    <t>Indonesia AIDS Coalition</t>
  </si>
  <si>
    <t>Jl. Tebet Timur Dalam VII No. 3, Tebet - Jakarta Selatan</t>
  </si>
  <si>
    <t>DHK18027</t>
  </si>
  <si>
    <t>Kantor Notaris Henry Siregar, SH.,</t>
  </si>
  <si>
    <t>Jl. Tebet Raya No. 35 C Jakarta Selatan 12810</t>
  </si>
  <si>
    <t>MFU03091</t>
  </si>
  <si>
    <t>Notaris &amp; PPAT Indah Khaerunnisa</t>
  </si>
  <si>
    <t>Rukan Cawang Elok, Jl. Cawang Baru No. 21, Pondok Cina, Jatinegara - Jakarta Timur 13340</t>
  </si>
  <si>
    <t>DGJ02054</t>
  </si>
  <si>
    <t>Notaris Shella Falianti, SH., Mkn</t>
  </si>
  <si>
    <t>Jl. Tebet Barat Dalam I No. 22 Jakarta 12810</t>
  </si>
  <si>
    <t>DGA31141</t>
  </si>
  <si>
    <t>Perhimpunan Penghuni Graha Irama</t>
  </si>
  <si>
    <t>Gd. Graha Irama Lt. Basement 2, Jl. HR. Rasuna Said Blok X-I Kav. 1&amp;2 Jakarta Selatan</t>
  </si>
  <si>
    <t>QHS02266</t>
  </si>
  <si>
    <t>PERSONAL WORDWIDE SERVICE</t>
  </si>
  <si>
    <t>Graha MIK Lt.6 ruang 604 Jl. Setiabudi Selatan Kav. 16-17 Jakarta Pusat</t>
  </si>
  <si>
    <t>MUP09931</t>
  </si>
  <si>
    <t>PPPSRS Sementara Kawasan Synthesis Square</t>
  </si>
  <si>
    <t>Jl. Jend Gatot Subroto Kav. 64 No. 177-A Menteng Dalam, Tebet, Jakarta Selatan</t>
  </si>
  <si>
    <t>WFD01058</t>
  </si>
  <si>
    <t>PPPSRSKBH GEDUNG PERKANTORAN PERMATA KUNINGAN</t>
  </si>
  <si>
    <t>Perkantoran Permata Kuningan, Building Management, Gedung Permata Kuningan - Basement 1.</t>
  </si>
  <si>
    <t>DGJ09777</t>
  </si>
  <si>
    <t>Jl. Pangkalan Jati II Blok A-2 Kel. Cipinang Melayu - Kec. Makasar. Kota Jakarta Timur</t>
  </si>
  <si>
    <t>DGA29758</t>
  </si>
  <si>
    <t>Jalan raya kalimalang No 24 samping bengkel surya sakura (sebrang universitas borobudur), kel. Pondok bambu, kec. Duren Sawit. Jakarta timur .</t>
  </si>
  <si>
    <t>DHM06974</t>
  </si>
  <si>
    <t>PT. Bangun Sumberdaya Mandiri</t>
  </si>
  <si>
    <t>Ruko Mitra Matraman Blok C3, Jl. Matraman Raya No. 148, Kebon Manggis - Jakarta Timur</t>
  </si>
  <si>
    <t>DGR00962</t>
  </si>
  <si>
    <t>PT. Bank Panin KCP Saharjo</t>
  </si>
  <si>
    <t>Jl. Dr. Saharjo No. 244 C, Menteng Dalam, Tebet - Jakarta Selatan</t>
  </si>
  <si>
    <t>VYA8303418</t>
  </si>
  <si>
    <t>PT. Bank Syariah KCP Jakarta Tebet Timur</t>
  </si>
  <si>
    <t>Jl. Tebet Timur Dalem Raya No. 79, RT.11/RW.07, Tebet Timur, Kec. Tebet, Jakarta Selatan</t>
  </si>
  <si>
    <t>Canon MF 643Cdw Brand New FS</t>
  </si>
  <si>
    <t>2FT45348</t>
  </si>
  <si>
    <t>PT. Van leeuwen</t>
  </si>
  <si>
    <t>Gd. Graha Pratama Lt. 14 Jl. MT. Haryono Kav. 15 Tebet</t>
  </si>
  <si>
    <t>RCT8600110</t>
  </si>
  <si>
    <t>PT. CIPTA MITRA KUALITAMA</t>
  </si>
  <si>
    <t>Gd. Plaza KAHA Lt. 3 Suite 301-302, Jl. KH. Abdullah Syafi'ie, No. 20A - Jakarta Selatan</t>
  </si>
  <si>
    <t>DGA01829</t>
  </si>
  <si>
    <t>PT. Eusu Logistics Indonesia</t>
  </si>
  <si>
    <t>Wisma Staco Lt. 5, Jl. Casablanka Kav. 18 - Jakarta Selatan</t>
  </si>
  <si>
    <t>Canon iR 4545/4551 FS</t>
  </si>
  <si>
    <t>ZQD01444</t>
  </si>
  <si>
    <t>PT. Fajar Agro Sejahtera</t>
  </si>
  <si>
    <t>gedung Synthesis Tower Lantai 12, Jl. Jend. Gatot Subroto Kav. 177, Jakarta Selatan</t>
  </si>
  <si>
    <t>iR 4570/3045</t>
  </si>
  <si>
    <t>SVM02490</t>
  </si>
  <si>
    <t>Indomobil Tower Lt. 8, Jl. Mt. Haryono Kav. 11 - Jakarta Timur</t>
  </si>
  <si>
    <t>RKP02721</t>
  </si>
  <si>
    <t>Indomobil Tower Lt. 12 Audit, Jl. Mt. Haryono Kav. 11 - Jakarta Timur</t>
  </si>
  <si>
    <t>Jl. Otista Raya No.41 RT. 009/RW. 010, Kel. Bidara Cina, Kec. Jatinegara, Kota Jakarta Timur, DKI Jakarta 13330 Lt.3</t>
  </si>
  <si>
    <t>WSK01591</t>
  </si>
  <si>
    <t>PT. Karya Langgeng Mulia</t>
  </si>
  <si>
    <t>Bassura City Tower E Lt. 1</t>
  </si>
  <si>
    <t>TJW23526</t>
  </si>
  <si>
    <t>PT. Manajemen Kawasan Gedung</t>
  </si>
  <si>
    <t>Tower Heliconia Lt. 1, Jl. Jend. Basuki Rachmat No.1A, RT.8/RW.10, Cipinang Besar Sel., Kecamatan Jatinegara, Kota Jakarta Timur, Daerah Khusus Ibukota Jakarta 13410</t>
  </si>
  <si>
    <t>DGH02791</t>
  </si>
  <si>
    <t>PT. Pandawa Cakra Persada</t>
  </si>
  <si>
    <t>Jl. Dr. Saharjo Kav 89 No. 45, Komp. Infinia Park Blok A 38-39 Manggarai, Tebet, Jakarta Selatan 12850</t>
  </si>
  <si>
    <t>BVS27113</t>
  </si>
  <si>
    <t>PT. Pede Realty</t>
  </si>
  <si>
    <t>Wisma Pede Lt. 1, Jl. MT. Haryono Kav. 17 - Jakarta Selatan</t>
  </si>
  <si>
    <t>DRQ38664</t>
  </si>
  <si>
    <t>PT. Pengelola Pusat Belanja</t>
  </si>
  <si>
    <t>Centre Management Office - Mall@Bassura Jl. Basuki Rahmat No. 1A - Jakarta</t>
  </si>
  <si>
    <t>PT. Shandhika Widya Cinema</t>
  </si>
  <si>
    <t>Jl. Media Masa Blok K No. 188, Rt. 4/Rw. 9, 9, Cipinang Muara, Jakarta Timur</t>
  </si>
  <si>
    <t>DRK00385</t>
  </si>
  <si>
    <t>PT. Syafar Barokah Sejahtera</t>
  </si>
  <si>
    <t>Jl. Prof. Dr. Soepomo No. 27 Tebet - Jakarta Selatan 12810</t>
  </si>
  <si>
    <t>VYB8711676</t>
  </si>
  <si>
    <t>PT. Tamam Wahana</t>
  </si>
  <si>
    <t>Mall Kota Kasablanka Lt.3 Jl. Casablanca Raya Kav. 88 Menteng Dalam Tebet, Jakarta Selatan 12870, Indonesia</t>
  </si>
  <si>
    <t>iR Advance 4035/4235/4045/4245/4051/4251 FS</t>
  </si>
  <si>
    <t>RKV02745</t>
  </si>
  <si>
    <t>PT. TIGA TIGA NUSANTARA</t>
  </si>
  <si>
    <t>Ruko 6E LT. 3, Jl. Minangkabau, Menteng Atas - Jakarta Selatan (Pasar Raya manggarai)</t>
  </si>
  <si>
    <t>HRP14173</t>
  </si>
  <si>
    <t>PT. Tunas Daihatsu Pondok Bambu ( Cab.Cakung )</t>
  </si>
  <si>
    <t>Jl. Pahlawan Revolusi No.4, RT.3/RW.4, Pd. Bambu, Kec. Duren Sawit, Kota Jakarta Timur, Daerah Khusus Ibukota Jakarta 13430</t>
  </si>
  <si>
    <t>MUR04763</t>
  </si>
  <si>
    <t>SURYA PROGARDS JAKARTA</t>
  </si>
  <si>
    <t>Jl. Dr. Supomo SH , Jakarta Selatan (Show room HONDA)</t>
  </si>
  <si>
    <t>THZ00436</t>
  </si>
  <si>
    <t>The H Tower</t>
  </si>
  <si>
    <t>Lt. 6, Jl. HR Rasuna Said Kav. 20, Rt. 1/Rw. 5, Karet Kuningan, Kota Jakarta Selatan 12940</t>
  </si>
  <si>
    <t>Xerox Apeos DC 3375/3370/4470 FS</t>
  </si>
  <si>
    <t>TUNAS MOBILINDO PERKASA (DAIHATSU) CAB. TEBET</t>
  </si>
  <si>
    <t>Jl. Dr. Supomo SH No. 31, Jakarta Selatan</t>
  </si>
  <si>
    <t>YUM12315</t>
  </si>
  <si>
    <t>PT. Balai Lelang Star</t>
  </si>
  <si>
    <t>The Royal Palace Blok A No. 12-15, Jl. Prof. Dr. Soepomo No. 178A Jakarta 12870 Lt.2</t>
  </si>
  <si>
    <t>UMZ01527</t>
  </si>
  <si>
    <t>PT. Hasta Perkasa</t>
  </si>
  <si>
    <t>Kios FIFGroup Makasar Jl. Otista 3 komplek C no. 10 Dekat pasar Kmp. Makasar RT 003/ Rt004 Cipinang cempedak, Jatinegara, Jakarta timur</t>
  </si>
  <si>
    <t>DRQ16960</t>
  </si>
  <si>
    <t>Prodi Magister Ilmu Hukum (Kampus Jakarta)</t>
  </si>
  <si>
    <t>Gd. UGM Kampus Jakarta Gd. B Lt. 3 Jl. Dr. Saharjo No. 83 Manggarai Tebet Jakarta Selatan</t>
  </si>
  <si>
    <t>VY98300310</t>
  </si>
  <si>
    <t>PT. Mahesa Altra Sentosa</t>
  </si>
  <si>
    <t>Jl Bekasi timur raya no 11 RT 11 RW 13 samping kantor imigrasi Lt. Dasar Klender</t>
  </si>
  <si>
    <t>DRK00700</t>
  </si>
  <si>
    <t>Kelurahan Manggarai Selatan</t>
  </si>
  <si>
    <t>Jl. Rambutan No. IV/D RT 004 RW 07 Lt.2</t>
  </si>
  <si>
    <t>Canon iR Advance 6075 FS</t>
  </si>
  <si>
    <t>HTK12201</t>
  </si>
  <si>
    <t>PT. Arista BYD Tebet</t>
  </si>
  <si>
    <t>Jl. Dr Saharjo No. 246 RT 005/RW 004 Kel. Menteng Dalam Kec. Tebet, Jakarta Selatan Lt.2</t>
  </si>
  <si>
    <t>VYA8Y05222</t>
  </si>
  <si>
    <t>Kemnaker</t>
  </si>
  <si>
    <t>Jl. Jendral Gatot Subroto Kav. 51 Jakarta Selatan Gedung B Lt.3 Unit Biro Organisasi dan SDM Aparatur</t>
  </si>
  <si>
    <t>Kyocera M4132/4125 FS Brand New</t>
  </si>
  <si>
    <t>RCT3802581</t>
  </si>
  <si>
    <t>PT. Brahma International</t>
  </si>
  <si>
    <t>Gedung permata kuningan lt.23, Jl. Kuningan Mulia Kav. 93, Guntur, Setiabudi, Jakarta Selatan</t>
  </si>
  <si>
    <t>2QD08076</t>
  </si>
  <si>
    <t>Multivision Tower Lt. 6 Unit 06, jalan Kuningan Mulia Lot 9 B, RT.14/RW.4 Kuningan, Karet Kuningan, Kecamatan Setiabudi Kota Jakarta Selatan, Daerah Khusus Ibukota Jakarta 12980</t>
  </si>
  <si>
    <t>Xerox Apeos/DC-IV 3370/3375 FS</t>
  </si>
  <si>
    <t>PT. Taras Semesta</t>
  </si>
  <si>
    <t>Bank BTN Menara 2 BTN lantai MZ. Jl. H. R. Rasuna Said No.1, RT.1/RW.6, Guntur, Rt6rw6, Kota Jakarta Selatan, Daerah Khusus Ibukota Jakarta 12980</t>
  </si>
  <si>
    <t>Kyocera M2540/2040 FS</t>
  </si>
  <si>
    <t>VYA82058985</t>
  </si>
  <si>
    <t>Multivision Tower Lt. 3 Unit 06, jalan Kuningan Mulia Lot 9 B, RT.14/RW.4 Kuningan, Karet Kuningan, Kecamatan Setiabudi Kota Jakarta Selatan, Daerah Khusus Ibukota Jakarta 12980</t>
  </si>
  <si>
    <t>Xerox Apeos/DC-IV 3370/3375/5570/5575 FS</t>
  </si>
  <si>
    <t>PT. Bangun Mitra Jaya (Cipinang Melayu)</t>
  </si>
  <si>
    <t>PT. Bangun Mitra Jaya (Pondok Bambu)</t>
  </si>
  <si>
    <t>PT. Indomobil Finance Indonesia Lt. 8</t>
  </si>
  <si>
    <t>PT. Indomobil Finance Indonesia Lt. 12</t>
  </si>
  <si>
    <t>PT. Indomobil Finance Indonesia (Otista Raya)</t>
  </si>
  <si>
    <t>PT. Tri Panji Puring Lt. 6</t>
  </si>
  <si>
    <t>PT. Tri Panji Puring Lt. 3</t>
  </si>
  <si>
    <t>Apartemen Parama</t>
  </si>
  <si>
    <t>Jl.R.A Kartini Outher Ring Road Cilandak Jakarta Selatan</t>
  </si>
  <si>
    <t>DGA16746</t>
  </si>
  <si>
    <t>Canon iR 1024 FS</t>
  </si>
  <si>
    <t>Bank SBI Indonesia Cab. Fatmawati</t>
  </si>
  <si>
    <t>Ruko ITC Fatmawati, Jl. RS Fatmawati No. 8 - Jakarta Selatan</t>
  </si>
  <si>
    <t>Canon iR 1022/1024 FS + Fax</t>
  </si>
  <si>
    <t>DRQ36081</t>
  </si>
  <si>
    <t>BFI Finance Pondok Pinang</t>
  </si>
  <si>
    <t>Jl. Fatmawati, RT.1/RW.5, Cipete Utara, Kec. Kebayoran Baru, Kota Jakarta Selatan (patokan ITC Fatmawati samping BRI Pintu 2) -&gt; Komplek Ruko Duta Mas Blok B2 No. 7 Jl. R. S. Fatmawati Kel. Cipete Kec. Kebayoran Baru Kota Jakarta Selatan 12150 Lt. 1</t>
  </si>
  <si>
    <t>VYB3332822</t>
  </si>
  <si>
    <t>Building Management Apartemen Botanica/ P3SRSS Botanica</t>
  </si>
  <si>
    <t>Jl.Teuku Nyek Arif No.8. Grogol Selatan Kebayoran Lama Jakarta-Selatan</t>
  </si>
  <si>
    <t>Jl. RS Fatmawati No. 24 D Cilandak, Jakarta Selatan Lt.3</t>
  </si>
  <si>
    <t>DHF29403</t>
  </si>
  <si>
    <t>Kantor Notaris Meri Efda. SH</t>
  </si>
  <si>
    <t>Jl. RS Fatmawati No. 24 D Cilandak, Jakarta Selatan</t>
  </si>
  <si>
    <t>VYB9724434</t>
  </si>
  <si>
    <t>Kantor Notaris-PPAT Indrasari Kresnadjaja S.H., M.Kn,</t>
  </si>
  <si>
    <t>Jalan Tirtayasa VII No.75, Jakarta Selatan Lt. Dasar</t>
  </si>
  <si>
    <t>DHK12707</t>
  </si>
  <si>
    <t>Law Firm Hendra Yudhy Nasution &amp; Partners</t>
  </si>
  <si>
    <t>Palma Tower, 11th Floor Unit B, Jl. RA. Kartini II-S Kav. 6, Pd. Pinang, Kec. Kby. Lama, Kota Jakarta Selatan, DKI Jakarta 12310</t>
  </si>
  <si>
    <t>VYB2807287</t>
  </si>
  <si>
    <t>Mohamad Ali Nurdin &amp; Partners</t>
  </si>
  <si>
    <t>Jl. Pangeran Antasari No. 11, Kelurahan Cipete Utara Kecamatan Kebayoran Baru Jakarta Selatan Lt.1</t>
  </si>
  <si>
    <t>XVJ04983</t>
  </si>
  <si>
    <t>Notaris NY. HJ. Reine Fauziah Amin., SH.,</t>
  </si>
  <si>
    <t>Wijaya Graha Puri Blok E No. 8, Jakarta Selatan Lt. 1</t>
  </si>
  <si>
    <t>MUP00290</t>
  </si>
  <si>
    <t>Notaris Yuliza Evyana, SE., SH., M.Kn</t>
  </si>
  <si>
    <t>Vivata law office , Grand Wijaya Center blok B 8-9 Lt. 4 (D) Satu gedung dgn tujuhari coffee</t>
  </si>
  <si>
    <t>Bizhub 363 FS</t>
  </si>
  <si>
    <t>A1UE041005555</t>
  </si>
  <si>
    <t>PT. Bank Sumut Cab. Melawai</t>
  </si>
  <si>
    <t>Jl. Melawai Raya No. 27 AB, Kebayoran Baru - Jakarta Selatan</t>
  </si>
  <si>
    <t>Canon iR Advance 4051/4251/4035 FS</t>
  </si>
  <si>
    <t>HRZ01613</t>
  </si>
  <si>
    <t>PT. Bank Syariah Indonesia Area Jakarta Fatmawati</t>
  </si>
  <si>
    <t>Jl. RS Fatmawati No. 12, Kel. Gandaria Utara, Kec. Kebayoran Baru - Jakarta Selatan</t>
  </si>
  <si>
    <t>Jl. Radio Dalam Raya No.33 Kel. Gandaria Utara, Kec. Kebayoran Baru Lt.3 Marketing</t>
  </si>
  <si>
    <t>Canon iR Advance 4545/4551 Fs</t>
  </si>
  <si>
    <t>XVJ01692</t>
  </si>
  <si>
    <t>Jl. Radio Dalam Raya No.33 Kel. Gandaria Utara, Kec. Kebayoran Baru Lt. Dasar (Back Office)</t>
  </si>
  <si>
    <t>VYB0Z53508</t>
  </si>
  <si>
    <t>PT. BFI Finance Fatmawati</t>
  </si>
  <si>
    <t>Jl. Fatmawati, RT.1/RW.5, Cipete Utara, Kec. Kebayoran Baru, Kota Jakarta Selatan (patokan ITC Fatmawati samping BRI Pintu 2)</t>
  </si>
  <si>
    <t>Kyocera M2535 FS</t>
  </si>
  <si>
    <t>L2P5204851</t>
  </si>
  <si>
    <t>PT. Bumida Grand Wijaya</t>
  </si>
  <si>
    <t>Wijaya Grand Centre, Jl. Wijaya II No.D7 6, RT.6/RW.1, Pulo, Kec. Kby. Baru, Kota Jakarta Selatan, Daerah Khusus Ibukota Jakarta 12160</t>
  </si>
  <si>
    <t>PFK00083</t>
  </si>
  <si>
    <t>RA Suites Simatupang</t>
  </si>
  <si>
    <t>Jl. TB Simatupang No.30, Jakarta Selatan</t>
  </si>
  <si>
    <t>VYABY05431</t>
  </si>
  <si>
    <t>PT. Imecon Teknindo</t>
  </si>
  <si>
    <t>Gandaria 8 Office Tower 2nd Floor Jl. Sultan Iskandar Muda Kebayoran Lama Jakarta Selatan</t>
  </si>
  <si>
    <t>HRN04053</t>
  </si>
  <si>
    <t>PT. Lamandau Subur Sejahtera</t>
  </si>
  <si>
    <t>Jl. Gaharu VI No.5B Cilandak Barat, Cilandak - Jakarta Selatan Lt. 1</t>
  </si>
  <si>
    <t>Canon iRA 4045/4051 FS</t>
  </si>
  <si>
    <t>PT. Manggala Gelora Perkasa B2</t>
  </si>
  <si>
    <t>Jl. Asia Afrika Lot. 19</t>
  </si>
  <si>
    <t>Canon iR 3235/3245 FS+Fax</t>
  </si>
  <si>
    <t>DFW03344</t>
  </si>
  <si>
    <t>PT. Manggala Gelora Perkasa Backup</t>
  </si>
  <si>
    <t>PT. Manggala Gelora Perkasa Enginering</t>
  </si>
  <si>
    <t>Canon iR 3235/3245 FS+Fax -&gt; iRA 4045</t>
  </si>
  <si>
    <t>HRN09478</t>
  </si>
  <si>
    <t>PT. Manggala Gelora Perkasa Finance</t>
  </si>
  <si>
    <t>PT. Manggala Gelora Perkasa Marketing</t>
  </si>
  <si>
    <t>PT. Manggala Gelora Perkasa Operasional</t>
  </si>
  <si>
    <t>PT. MOMMENTUM DJAYA</t>
  </si>
  <si>
    <t>Jl. Terogong Raya No. 22 B Kel. Cilandak Barat Kec. Cilandak Jakarta Barat 12430, Patokannya di Seberang Pom Bensin Total</t>
  </si>
  <si>
    <t>DRG03170</t>
  </si>
  <si>
    <t>Komp. Golden Plaza Blok G- 10 Jl. RS. Fatmawati No. 15 - Jakarta 12420 Lt. 2</t>
  </si>
  <si>
    <t>DGA26529</t>
  </si>
  <si>
    <t>Komp. Golden Plaza Blok G- 10 Jl. RS. Fatmawati No. 15 - Jakarta 12420 Basement</t>
  </si>
  <si>
    <t>DGJ04696</t>
  </si>
  <si>
    <t>Komp. Golden Plaza Blok G- 10 Jl. RS. Fatmawati No. 15 - Jakarta 12420 lt.3</t>
  </si>
  <si>
    <t>DGA12268</t>
  </si>
  <si>
    <t>PT. Nara Reva Investa</t>
  </si>
  <si>
    <t>Jl. Patiunus Blok F4, Kebayoran Baru Jakarta Selatan 12120</t>
  </si>
  <si>
    <t>HRP04049</t>
  </si>
  <si>
    <t>PT. Patina Dekoratif Indonesia</t>
  </si>
  <si>
    <t>Komplek Perkantoran Kebayoran Baru Mall No. 11, Jl. Kebayoran Baru - Jakarta Selatan 12120</t>
  </si>
  <si>
    <t>VYB8711815</t>
  </si>
  <si>
    <t>PT. SERIBU SATU RASA</t>
  </si>
  <si>
    <t>Gd. Half, Jl. Patiunus Blok F4, Kebayoran Baru - Jakarta Selatan 12120</t>
  </si>
  <si>
    <t>Kyocera M2040 DN New</t>
  </si>
  <si>
    <t>VYB9724198</t>
  </si>
  <si>
    <t>PT. SGMW Multifinance Indonesia</t>
  </si>
  <si>
    <t>FX Sudirman Lt.7, Jl. Jendral Sudirman Gelora, Kecamatan Tanah Abang Kota Jakarta Pusat, Daerah Khusus Ibukota Jakarta 10270</t>
  </si>
  <si>
    <t>Canon IRA 4535/4525 Fs</t>
  </si>
  <si>
    <t>PT. Surya Mulia Artisan</t>
  </si>
  <si>
    <t>Darmawangsa Square Lt.1 Unit 31 - 33</t>
  </si>
  <si>
    <t>DGJ11456</t>
  </si>
  <si>
    <t>PT. Sushi-Tei Indonesia</t>
  </si>
  <si>
    <t>Grand Wijaya Center Blok E No. 18-19, Kelurahan Pulo, Kec. Kebayoran Baru - Jakarta Selatan</t>
  </si>
  <si>
    <t>DHM04372</t>
  </si>
  <si>
    <t>PT. Suwanda Karya Mandiri</t>
  </si>
  <si>
    <t>Jl. Panglima Polim VII No.134 Jakarta Selatan</t>
  </si>
  <si>
    <t>DHN05546</t>
  </si>
  <si>
    <t>Apartemen Gandaria City, Tower B Unit 3508</t>
  </si>
  <si>
    <t>Toshiba C388 Brand New FS</t>
  </si>
  <si>
    <t>752922324L0BL</t>
  </si>
  <si>
    <t>PT. Yong Ma Electronics</t>
  </si>
  <si>
    <t>Jl. Radio Dalam Raya No. 47 Rt. 01, Rw. 15, Kel. Gandari Utara, Kebayoran Baru - Jakarta Selatan Lt. 2</t>
  </si>
  <si>
    <t>Kyocera Ecosys M6630/6635 FS</t>
  </si>
  <si>
    <t>RJE9300111</t>
  </si>
  <si>
    <t>Jl. Trunojoyo No. 3 Kebayoran Baru - Jaksel</t>
  </si>
  <si>
    <t>DGJ08553</t>
  </si>
  <si>
    <t>Jl. TB Simatupang No. 30 - Jakarta Selatan Bag. Accounting</t>
  </si>
  <si>
    <t>DRW00197</t>
  </si>
  <si>
    <t>Jl. TB Simatupang No.30, Cilandak Barat, Cilandak, Jakarta Selatan Lt. LG Ruang Purchasing</t>
  </si>
  <si>
    <t>Jl. TB Simatupang No.30, Cilandak Barat, Cilandak, Jakarta Selatan Bag. HRD Lt. LG</t>
  </si>
  <si>
    <t>Canon MF 645CX FS</t>
  </si>
  <si>
    <t>2DT27612</t>
  </si>
  <si>
    <t>Jl. TB Simatupang No.30, Cilandak Barat, Cilandak, Jakarta Selatan Bag. Accounting Lt. LG</t>
  </si>
  <si>
    <t>VYA9907458</t>
  </si>
  <si>
    <t>Jl. TB Simatupang No. 30 - Jakarta Selatan Bag. A&amp;G (admin &amp; general) Lantai Mezzanine</t>
  </si>
  <si>
    <t>Canon MF 645Cx FS</t>
  </si>
  <si>
    <t>2DT27643</t>
  </si>
  <si>
    <t>Sri Yulianti</t>
  </si>
  <si>
    <t>SUBDIT V DITTIPID Narkoba</t>
  </si>
  <si>
    <t>Mabes Polri Jl. Trunojoyo, Blok M - Jaksel</t>
  </si>
  <si>
    <t>Kyocera M 2040</t>
  </si>
  <si>
    <t>VYB8607639</t>
  </si>
  <si>
    <t>Yayasan Satu Lentera Indonesia</t>
  </si>
  <si>
    <t>Jl. Kramat Batu Dalam I No.47 A, RT.6/RW.4, Gandaria Sel., Kec. Cilandak, Kota Jakarta Selatan, Daerah Khusus Ibukota Jakarta 12420. Lt.2</t>
  </si>
  <si>
    <t>VYB4276048</t>
  </si>
  <si>
    <t>PT. Varion Capital Management</t>
  </si>
  <si>
    <t>Fume Kertanegara Jl. Kertanegara No. 37, Selong, Kec. Kby Baru, Kota Jakarta Selatan, DKI Jakarta 12180</t>
  </si>
  <si>
    <t>Canon MF643Cdw Brand New Fs</t>
  </si>
  <si>
    <t>2FT45345</t>
  </si>
  <si>
    <t>Kantor Notaris Meri Efda,SH Lt. 3</t>
  </si>
  <si>
    <t>HRN07852</t>
  </si>
  <si>
    <t>PT. Bank Syariah Indonesia Kcp Jakarta Radio Dalam Lt. 3 Marketing</t>
  </si>
  <si>
    <t>PT. Bank Syariah Indonesia Kcp Jakarta Radio Dalam Lt. Dasar (Back Office)</t>
  </si>
  <si>
    <t>PT. Multiniaga Intermedia Proteksi Insurance Brokers &amp; Consultant - Basement</t>
  </si>
  <si>
    <t>PT. Multiniaga Intermedia Proteksi Insurance Brokers &amp; Consultant - Lt. 3</t>
  </si>
  <si>
    <t>PT. Multiniaga Intermedia Proteksi Insurance Brokers &amp; Consultant - Lt. 2</t>
  </si>
  <si>
    <t>PUSINAFIS BARESKRIM MABES POLRI 1</t>
  </si>
  <si>
    <t>PUSINAFIS BARESKRIM MABES POLRI 2</t>
  </si>
  <si>
    <t>Canon iRA 4045</t>
  </si>
  <si>
    <t>RA Suites Simatupang - Bag. Accounting</t>
  </si>
  <si>
    <t>RA Suites Simatupang - Lt. LG Ruang Purchasing</t>
  </si>
  <si>
    <t>RA Suites Simatupang - Bag. HRD Lt. LG</t>
  </si>
  <si>
    <t>RA Suites Simatupang - Bag. Accounting Lt. LG</t>
  </si>
  <si>
    <t>RA Suites Simatupang - Bag. Admin &amp; General Lt. Mezzanine</t>
  </si>
  <si>
    <t>Jl. Pete 4 No. 25 - Pulo - Kebayoran Baru Jakarta Selatan 12160</t>
  </si>
  <si>
    <t>PT. Murni Solusindo Nusantara</t>
  </si>
  <si>
    <t>Jl. Lkr. Luar Barat No. 1 Rt. 7/Rw. 6 Duri Kosambi, Kec, Cengkareng, Kota Jakarta Barat, Daerah Khusus Ibukota Jakarta 11750</t>
  </si>
  <si>
    <t>TJW20196</t>
  </si>
  <si>
    <t>PT. Budi Intisari Gas</t>
  </si>
  <si>
    <t>Jl. Daan Mogot Km. 18,5 Kec. Batu Ceper, Kel. Poris Gaga Kota Tangerang</t>
  </si>
  <si>
    <t>VYB8710622</t>
  </si>
  <si>
    <t>PT. General Adjuster Indonesia</t>
  </si>
  <si>
    <t>Green Lake City, lt. Dasar Rukan CBD Blok F No. 19, Gondrong, Cipondoh - Tangerang</t>
  </si>
  <si>
    <t>Canon iR Advance 6575/6055/6065/6075/6275 FS</t>
  </si>
  <si>
    <t>NMC01821</t>
  </si>
  <si>
    <t>PT. Indomobil Finance Cabang Tangerang</t>
  </si>
  <si>
    <t>Jl. MH. Thamrin Ruko Mahkota Mas Blok C No. 89, Tangerang</t>
  </si>
  <si>
    <t>Konica Minolta Bizhub 363 FS -&gt; Canon iR 3235</t>
  </si>
  <si>
    <t>DGJ08537</t>
  </si>
  <si>
    <t>PT. Kreasindo Anugerah Prima</t>
  </si>
  <si>
    <t>Jl. MH. Thamrin Komplek Pergudangan Iconic Blok C No. 47 - 50 Lt.1</t>
  </si>
  <si>
    <t>DHJ31107</t>
  </si>
  <si>
    <t>Marga Cipta Rest Area</t>
  </si>
  <si>
    <t>Ruas Jalan Tol Jakarta - Tangerang, Km 13,500 (A) Kel. Pinang Kec. Pinang, Tangerang</t>
  </si>
  <si>
    <t>MUP17400</t>
  </si>
  <si>
    <t>PT. BPR Pinang Artha</t>
  </si>
  <si>
    <t>Jl. KH Hasyim Ashari Ruko Pinang Griya Permai No.10-11, Kel. Pinang Kec. Pinang, Kota Tangerang Lt.2</t>
  </si>
  <si>
    <t>BANK Woori SAUDARA TANGERANG</t>
  </si>
  <si>
    <t>Tangerang City Business Park Blok F/50, Jl. Jend. Sudirman No. 1 Babakan Tangerang 15118</t>
  </si>
  <si>
    <t>PT. SINAR ASIA PERMATA</t>
  </si>
  <si>
    <t>Favehotel Hasyim Ashari Tangerang. Jl. KH. Hasyim Ashari No. 118 Blok A 10, Cipondoh, Kota Tangerang Lt. Basement</t>
  </si>
  <si>
    <t>DGA32166</t>
  </si>
  <si>
    <t>Favehotel Hasyim Ashari Tangerang. Jl. KH. Hasyim Ashari No. 118 Blok A 10, Cipondoh, Kota Tangerang</t>
  </si>
  <si>
    <t>Jl. KH. Hasyim Ashari No. 11, RT. 002/ RW. 001, Neroktog Pinang Kota Tangerang Lt. Dasar Gedung Depan Admin Bengkel</t>
  </si>
  <si>
    <t>VYB4275859</t>
  </si>
  <si>
    <t>Jl. KH. Hasyim Ashari No. 11, RT. 002/ RW. 001, Neroktog Pinang Kota Tangerang</t>
  </si>
  <si>
    <t>SKU21241</t>
  </si>
  <si>
    <t>Bodhy Repair, Jl. KH. Hasyim Ashari No. 11, RT. 002/ RW. 001, Neroktog Pinang Kota Tangerang</t>
  </si>
  <si>
    <t>MUY06181</t>
  </si>
  <si>
    <t>Notaris &amp; PPAT Robby Leo Selamat, SH,.MKn</t>
  </si>
  <si>
    <t>Ruko Mahkota mas blok C5 cikokol, Jl. MH. Thamrin, Cikokol, Tangerang, Tangerang City, Banten 15117 samping biznet Lt.3</t>
  </si>
  <si>
    <t>CV. Mulia Baja</t>
  </si>
  <si>
    <t>Jl. Raya Daan Mogot KM. 21, Pergudangan Era Prima Blok F-8 Tangerang</t>
  </si>
  <si>
    <t>Canon IRA 4025/4225/4525 Fs</t>
  </si>
  <si>
    <t>XWK05858</t>
  </si>
  <si>
    <t>PT. Sumber Inti Global Sukses</t>
  </si>
  <si>
    <t>Rukan Crown, Jl. Green Lake City Boulevard No. 9 blok A, Petir kec. Cipondoh, Kota Tangerang, Banten 15147</t>
  </si>
  <si>
    <t>JL.Daan Mogot Blok A8k KM.19,6 Pusat Niaga Terpadu GBN ( lokasi di depan gardu deretan bank bca )</t>
  </si>
  <si>
    <t>2QD02009</t>
  </si>
  <si>
    <t>JL.Daan Mogot Blok C No.8B KM.19,6 Pusat Niaga Terpadu Lt. Dasar</t>
  </si>
  <si>
    <t>Ruko Puri Mansion Square Blok A-10 Jl. Lingkar Luar Barat RT.002 RW.001 Kembangan Selatan, Kembangan Jakarta Barat 11610</t>
  </si>
  <si>
    <t>Canon iR Advance 4225 FS</t>
  </si>
  <si>
    <t>JEFFRY SUSILO &amp; PARTNER</t>
  </si>
  <si>
    <t>RUKAN SENTRA NIAGA K-21 GREENLAKE CITY, KRESEK JAKARTA BARAT</t>
  </si>
  <si>
    <t>MUL00007</t>
  </si>
  <si>
    <t>PT. BETINDO KARYASUPER</t>
  </si>
  <si>
    <t>Jl. Jend. Sudirman Komp. Ruko Moderland Blok AR/25 No. - Ds. - RT004/RW007 Kec. Babakan Tangerang Banten</t>
  </si>
  <si>
    <t>SUG03963</t>
  </si>
  <si>
    <t>NOTARIS &amp; PPAT H.RAKHMAT SYAMSUL RIZAL,SH,MH</t>
  </si>
  <si>
    <t>Jl. Green Lake City Ruka CBD Blok 1 No. 9 Ds. Duri Kosambi Kec. Cengkareng Jakarta Barat 11750</t>
  </si>
  <si>
    <t>DFW10649</t>
  </si>
  <si>
    <t>POLRES METRO TANGERANG KOTA</t>
  </si>
  <si>
    <t>Jln. Perintis Kemerdekaan, Babakan Tangerang (dekat Tangcity Mall).</t>
  </si>
  <si>
    <t>Canon iR Advance 4045 FS</t>
  </si>
  <si>
    <t>XVR04383</t>
  </si>
  <si>
    <t>EKA YULIA</t>
  </si>
  <si>
    <t>Jl. MH Thamrin No.09 (Gedung Showroom Mobil Daihatsu), Ds. Cikokol, Kec. Tangerang</t>
  </si>
  <si>
    <t>Canon iR 3570 FS</t>
  </si>
  <si>
    <t>DHK06983</t>
  </si>
  <si>
    <t>JL.- GREEN LAKE CITY RUKAN CROWN BLOK B NO.018 DS.PETIR RT001/RW014 KEC.CIPONDOH KOTA TANGERANG</t>
  </si>
  <si>
    <t>DRY02095</t>
  </si>
  <si>
    <t>DHJ09599</t>
  </si>
  <si>
    <t>Jl. Mh. Thamrin Km. 7 Serpong Tangerang</t>
  </si>
  <si>
    <t>TJW31990</t>
  </si>
  <si>
    <t>NOTARIS SANTY SAGITA,SH.Mkn</t>
  </si>
  <si>
    <t>Jl. Petir Utama No. 74 RT. 03 RW. 03 Ds. Petir Kec. Cipondoh, Kota Tangerang</t>
  </si>
  <si>
    <t>DFK05706</t>
  </si>
  <si>
    <t>Jl. Raya Duri Kosambi No. 38A (Belakang Superindo), Cengkareng, Jakarta Barat</t>
  </si>
  <si>
    <t>DGA05369</t>
  </si>
  <si>
    <t>DHJ03079</t>
  </si>
  <si>
    <t>Canon iR Advance 4035 FS</t>
  </si>
  <si>
    <t>HRP10267</t>
  </si>
  <si>
    <t>PT. MULIAPACK</t>
  </si>
  <si>
    <t>KAWASAN INDUSTRI DAAN MOGOT KM.19.8 BLOK G NO.1 KEL,- PORIS GAGA BARU KEC,- BATU CEPER TANGERANG BANTEN 11520</t>
  </si>
  <si>
    <t>Canon iR 3245i FS</t>
  </si>
  <si>
    <t>DHK19485</t>
  </si>
  <si>
    <t>PT. MULTISARI IDAMAN</t>
  </si>
  <si>
    <t>Pusat Niaga Terpadu Jl. Daan Mogot Raya KM 19,6 Blok D No. 8L M</t>
  </si>
  <si>
    <t>Canon iR 3045 FS</t>
  </si>
  <si>
    <t>PT. PRINTEC PERKASA</t>
  </si>
  <si>
    <t>Jl Kampung Kelapa PLN No 8 RT 03 RW 03 Kel. Cikokol Kota Tangerang</t>
  </si>
  <si>
    <t>DGA08928</t>
  </si>
  <si>
    <t>POLRES METRO TANGERANG KOTA (UNIT NARKOBA)</t>
  </si>
  <si>
    <t>Jl. Perintis Kemerdekaan 2 Ds. Babakan, Kec. Tangerang</t>
  </si>
  <si>
    <t>PT. HIDUP HARMONI OPTIMIS INTERNASIONAL</t>
  </si>
  <si>
    <t>JL. DAAN MOGOT PERGUDANGAN ERAPRIMA KM 21 BLOK. M NO.9 PORIS PLAWAD , CIPONDOH , TANGERANG</t>
  </si>
  <si>
    <t>Canon iR 1024iF</t>
  </si>
  <si>
    <t>DRA03008</t>
  </si>
  <si>
    <t>PT.DEKORAMIK PERDANA 1</t>
  </si>
  <si>
    <t>Jl. Kilometer 19.8 Blok G No. 1 Kawasan Industri Daan Mogot, Jakarta Barat</t>
  </si>
  <si>
    <t>DFW11690</t>
  </si>
  <si>
    <t>PERUMAHAN KOTA MODERN JL. RAYA TAMAN GOLF BLOK DG2 NO.88 PORIS PLAWAD CIPONDOH</t>
  </si>
  <si>
    <t>MTY00987</t>
  </si>
  <si>
    <t>LINASWATI,SH</t>
  </si>
  <si>
    <t>Jl. MH Thamrin, Cikokol, Komp. Taman Lido Blok A5, Kec. Cikokol</t>
  </si>
  <si>
    <t>DGA04182</t>
  </si>
  <si>
    <t>Canon iR Advance 4051 FS</t>
  </si>
  <si>
    <t>PT. GEMILANG JAYA GARMENT</t>
  </si>
  <si>
    <t>Jl. Kresek Raya No. 15 A Kel. Duri Kosambi Kec. Cengkareng Jakarta Barat</t>
  </si>
  <si>
    <t>KFV10841</t>
  </si>
  <si>
    <t>RKF02548</t>
  </si>
  <si>
    <t>PT. SINAR ASIA PERMATA - Basement</t>
  </si>
  <si>
    <t>PT. Tunas Ridean Tbk - Cipondoh 1</t>
  </si>
  <si>
    <t>PT. Tunas Ridean Tbk - Cipondoh 2</t>
  </si>
  <si>
    <t>PT. Tunas Ridean Tbk - Cipondoh 3</t>
  </si>
  <si>
    <t>PT. Siddharta Mandiri Indonesia (Blok A)</t>
  </si>
  <si>
    <t>PT. Siddharta Mandiri Indonesia (Blok C)</t>
  </si>
  <si>
    <t>PT. INDOMOBIL FINANCE INDONESIA (Ruko Puri Mansion Square)</t>
  </si>
  <si>
    <t>KANTOR NOTARIS JESVIT JUSTIN 1</t>
  </si>
  <si>
    <t>KANTOR NOTARIS JESVIT JUSTIN 2</t>
  </si>
  <si>
    <t>PT. BUMITANGERANG ALAMCITRA</t>
  </si>
  <si>
    <t>PT KUSUMA MEGAH PERDANA 1</t>
  </si>
  <si>
    <t>PT.KUSUMA MEGAH PERDANA 2</t>
  </si>
  <si>
    <t>PT. KUSUMA MEGAH PERDANA 3</t>
  </si>
  <si>
    <t>PT. NOVELL PHARMA CEUTICAL (Kota Modern)</t>
  </si>
  <si>
    <t>PT. FUKUYAMA TRANSPORTING INDONESIA</t>
  </si>
  <si>
    <t>Gedung Graha Kencana, Lt. 3. Unit H, Jl. Raya Perjuangan No. 88, Kebon Jeruk - Jakarta Barat</t>
  </si>
  <si>
    <t>KFV04027</t>
  </si>
  <si>
    <t>PT. New Rehobot</t>
  </si>
  <si>
    <t>Jl. Soka Jingga II Kav. DKI Blok 77 No. 8 Meruya Barat Lt. Dasar</t>
  </si>
  <si>
    <t>DHM08649</t>
  </si>
  <si>
    <t>PT. Diorrama Cipta Pratama</t>
  </si>
  <si>
    <t>Rukan Botanical Junction Blok I 10 No.58, Jl. Raya Joglo, Jakarta Barat 11640, Ruko Interni</t>
  </si>
  <si>
    <t>Canon iR Advance 4035/4045</t>
  </si>
  <si>
    <t>QHM02128</t>
  </si>
  <si>
    <t>PT. ELNET MEDIA KARYA</t>
  </si>
  <si>
    <t>Plaza kebon jeruk blok B6-B7 Jl Raya Pejuangan No 9 Kebon Jeruk Jakarta Barat 11530</t>
  </si>
  <si>
    <t>Yayasan Amanat Agung Indonesia</t>
  </si>
  <si>
    <t>Jl. Kedoya Raya 18 Kedoya Utara Kebon Jeruk Jakarta Barat Lt.2</t>
  </si>
  <si>
    <t>XVR05818</t>
  </si>
  <si>
    <t>PT. BFI Finance Indonesia Tbk Cabang Meruya</t>
  </si>
  <si>
    <t>Jl. Lapangan Bola No. 1-1A, Meruya, Kebon Jeruk, Jakarta Barat</t>
  </si>
  <si>
    <t>VYB3332989</t>
  </si>
  <si>
    <t>PT. Brahma Adhiwidia</t>
  </si>
  <si>
    <t>Belezza Office Tower Lt.8 Unit 5&amp;6 Permata Hijau Jl. Permata Hijau, Grogol Utara, Kebayoran Lama, Jakarta Selatan 12210</t>
  </si>
  <si>
    <t>HJD08049</t>
  </si>
  <si>
    <t>PT. Wiral Berkat Abadi</t>
  </si>
  <si>
    <t>Jl. Kebon Jeruk No. 1 RT.004/RW.004, Kec, Kebon Jeruk, Kel. Kebon Jeruk. Jakarta Barat, DKI Jakarta 11530 Lt. Dasar (patokan Portal di tutup, gerbang hitam warna cat hijau krem)</t>
  </si>
  <si>
    <t>Mesin Canon iR 3235/3245 FS</t>
  </si>
  <si>
    <t>DGJ18975</t>
  </si>
  <si>
    <t>Kantor Notaris Anriz Nazaruddin Halim, SH</t>
  </si>
  <si>
    <t>Jl.Kebon Jeruk Raya No:17A, Jakarta, Jakarta 11530 Lt.Dasar</t>
  </si>
  <si>
    <t>DHM04352</t>
  </si>
  <si>
    <t>Jl. H. Muchtar Raya 86-87, RT.001/RW.006, Petukangan Utara, Kec. Pesanggrahan, Kota Jakarta Selatan, Daerah Khusus Ibukota Jakarta 12260</t>
  </si>
  <si>
    <t>PT. Prajamitra Mandiri</t>
  </si>
  <si>
    <t>Graha Arteri Mas Kav. 28 Jl. Panjang 68 Kedoya Selatan Lt. 3</t>
  </si>
  <si>
    <t>VYB2807284</t>
  </si>
  <si>
    <t>PT. Alcor Karya Gemilang</t>
  </si>
  <si>
    <t>Puri indah Financial Tower Unit 1603 Lt. 16, Jl. Puri Lingkar dalam Blok T8 Puri Indah - Jakarta Barat</t>
  </si>
  <si>
    <t>YUM11325</t>
  </si>
  <si>
    <t>PT. Gradana Teknoruci Indonesia</t>
  </si>
  <si>
    <t>Jl. Perjuangan No. 88, Komplek Graha Kencana Blok BI, Kel. Kebon Jeruk, Kec. Kebon Jeruk, Jakarta Barat 11530.</t>
  </si>
  <si>
    <t>PT. Inspirasi Utama</t>
  </si>
  <si>
    <t>Jl. Panjang Kebon Jeruk No. 9, Kebon Jeruk - Jakarta Barat</t>
  </si>
  <si>
    <t>KFP06018</t>
  </si>
  <si>
    <t>PT. Interni Design/CV. Interni Cita Selaras</t>
  </si>
  <si>
    <t>Rukan Botanic Junction Blok I 10/58, Jl. Raya Joglo, Jakarta Barat 11640</t>
  </si>
  <si>
    <t>Canon iR Advance 4035/4235/4045/4245 FS</t>
  </si>
  <si>
    <t>HRP09730 / QHM10218</t>
  </si>
  <si>
    <t>PT. Kencana Anakmas Lestari</t>
  </si>
  <si>
    <t>Taman Kebon Jeruk Intercon Blok W 3 No. 29 Joglo - Jakarta Barat</t>
  </si>
  <si>
    <t>DGJ02855</t>
  </si>
  <si>
    <t>PT. Power Asetindo Selaras</t>
  </si>
  <si>
    <t>Jl. Palem Raya No. 39 RT. 007/Rw.008, Petukangan Utara, Pesanggrahan - Jakarta Selatan</t>
  </si>
  <si>
    <t>VYB0Z53643</t>
  </si>
  <si>
    <t>Kantor Notaris Moeliana Santoso</t>
  </si>
  <si>
    <t>Jl. Mahoni, Kav. DKI Blok 28/18 Meruya Utara, Kembangan, Jakarta Barat</t>
  </si>
  <si>
    <t>HDK23416</t>
  </si>
  <si>
    <t>Notaris &amp; PPAT Sakti Lo, S.H.</t>
  </si>
  <si>
    <t>Jl. Puri Permai Blok W1 No. 28, Puri Indah, Kembangan Selatan, Jakarta Barat. (Depan kantor Walikota)</t>
  </si>
  <si>
    <t>Notaris Abdul Azis, SH</t>
  </si>
  <si>
    <t>Jalan Lapangan Bola No. 5-C, Kebon Jeruk - Jakarta Barat</t>
  </si>
  <si>
    <t>DGA29921</t>
  </si>
  <si>
    <t>PT SINERGI DIGITAL PUSAKA</t>
  </si>
  <si>
    <t>JL. MERUYA ILIR RAYA NO. 60</t>
  </si>
  <si>
    <t>VYB2392973</t>
  </si>
  <si>
    <t>Herijanto Liem / Technaco</t>
  </si>
  <si>
    <t>Jl. Srengseng Raya No. 8F, Kembangan - Jakarta Barat</t>
  </si>
  <si>
    <t>DGA27796</t>
  </si>
  <si>
    <t>Kantor Notaris Legalia Riama Uli Sirait, S.H., M.M., M.H</t>
  </si>
  <si>
    <t>Jalan Hos Cokroaminoto Ruko G-77 No. 27, Kreo, Larangan Kota Tangerang 15156</t>
  </si>
  <si>
    <t>MUY12237</t>
  </si>
  <si>
    <t>Jl. Kedoya Raya 18 Kedoya Utara Kebon Jeruk Jakarta Barat Lt.Dasar</t>
  </si>
  <si>
    <t>Konica Minolta Bizhub C281 FS</t>
  </si>
  <si>
    <t>A6U9041000471</t>
  </si>
  <si>
    <t>PT. Hasta Perkasa Utama</t>
  </si>
  <si>
    <t>Jl Joglo raya No 181 rt 01/02 joglo kembangan jakbar Pat rumah makan padang kurnia jaya</t>
  </si>
  <si>
    <t>DRQ33967</t>
  </si>
  <si>
    <t>PT. Anugrah Cipta Karyatama</t>
  </si>
  <si>
    <t>Taman Meruya Plaza II Blok A 11 Meruya Kembangan - Jakarta Barat Lt.2</t>
  </si>
  <si>
    <t>DHK17111</t>
  </si>
  <si>
    <t>PT. Bank Syariah Indonesia Tbk. KCP Jakarta Kelapa Dua</t>
  </si>
  <si>
    <t>Jl. Raya Arteri Kelapa Dua No. 40 Kebon Jeruk, Jakarta Barat</t>
  </si>
  <si>
    <t>VYB1564899</t>
  </si>
  <si>
    <t>Jl. Raya Arteri Kelapa Dua No. 40 Kebon Jeruk, Jakarta Barat Bag. Teller</t>
  </si>
  <si>
    <t>VYB0241299</t>
  </si>
  <si>
    <t>Kantor Notaris Aurelia Soesanto</t>
  </si>
  <si>
    <t>Ruko Aries Niaga blok A1 no 1U Kel. Meruya Utara, Kec. Kembangan Jakarta Barat Lt.2</t>
  </si>
  <si>
    <t>PT.INSPIRASI BISNIS NUSANTARA</t>
  </si>
  <si>
    <t>Gedung Sastra Graha LT. 2 JL. Perjuangan Raya No. 21, Kebon Jeruk Jakarta Barat</t>
  </si>
  <si>
    <t>RKP01481</t>
  </si>
  <si>
    <t>PT. PERKASA CARISTA ESTETIKA</t>
  </si>
  <si>
    <t>Plaza Kebon Jeruk Blok C-7 - C-8, Jl. Raya Perjuangan, Jakarta</t>
  </si>
  <si>
    <t>KFX00653</t>
  </si>
  <si>
    <t>PT.CITRA SANXING INDONESIA</t>
  </si>
  <si>
    <t>Jl. Panjang Kedoya Selatan, Kedoya Elok Plaza Blok DD No. 76, Ds. Kebon Jeruk, Kec. Kedoya, Jakarta Barat</t>
  </si>
  <si>
    <t>Canon iR Advance 4235 FS</t>
  </si>
  <si>
    <t>RKJ14850</t>
  </si>
  <si>
    <t>PT. ELEGANZA TILE INDONESIA</t>
  </si>
  <si>
    <t>Gedung HOB, Jl. Lkr. Luar Barat No. 108 RT. 03 RW. 02 Kembangan Selatan, Kec. Kembangan, Jakarta Barat</t>
  </si>
  <si>
    <t>DFW07865</t>
  </si>
  <si>
    <t>PT. GRAND PLASTIC UTAMA</t>
  </si>
  <si>
    <t>Jl. Kedoya Raya No. 60 Dekat Metro TV</t>
  </si>
  <si>
    <t>Canon iR 3035 FS</t>
  </si>
  <si>
    <t>MVG00322</t>
  </si>
  <si>
    <t>PT.AUTO PRIMA SRENGSENG</t>
  </si>
  <si>
    <t>Jl. Raya Srengseng No. 33 Kebon Jeruk, Jakarta Barat</t>
  </si>
  <si>
    <t>Canon iR 3300 FS</t>
  </si>
  <si>
    <t>HRN05860</t>
  </si>
  <si>
    <t>PT. HADI PUTRA JAYA BUSINESS PARK</t>
  </si>
  <si>
    <t>Business Park Kebon Jeruk, Jl. Raya Meruya Ilir No. 88 Blok A No. 2, RT. 001 RW. 005, Meruya Utara, Kembangan, Jakarta Barat 11620</t>
  </si>
  <si>
    <t>MTX120888</t>
  </si>
  <si>
    <t>PT. PANJASA INTRADIN</t>
  </si>
  <si>
    <t>Komp. Rukan Meruya Ilir Blok N / 29 - 3 0 Kembangan Jakarta Barat</t>
  </si>
  <si>
    <t>DSB03538</t>
  </si>
  <si>
    <t>PT. RIA INDAH MANDIRI ABADI</t>
  </si>
  <si>
    <t>Jl. Ciledug Raya No. 07 RT 04 RW 04</t>
  </si>
  <si>
    <t>DRQ14524</t>
  </si>
  <si>
    <t>PT. HK GLOBAL LOGISTICS</t>
  </si>
  <si>
    <t>Jl. Panjang Raya No. 68 Rukan Graha Arteri Mas Kav. 33 Jakarta</t>
  </si>
  <si>
    <t>Canon iR 1024A FS</t>
  </si>
  <si>
    <t>DQY16626</t>
  </si>
  <si>
    <t>PT. WAHANA SARANA BALADIKA</t>
  </si>
  <si>
    <t>JL. PURI KENCANA RUKAN PURI TIRTA BLOK L 6 NO.88A KEMBANGAN JAKBAR</t>
  </si>
  <si>
    <t>DFW12673</t>
  </si>
  <si>
    <t>PT. SEMESTA INDOVEST SEKURITAS</t>
  </si>
  <si>
    <t>Jl. Puri Indah Raya Boulevard UI-3 Saint Moritz Lt. 15, Lippo Puri Tower, Ds. Meruya Utara, RT 003/RW 002, Kec. Kembangan, Jakarta Barat</t>
  </si>
  <si>
    <t>DGJ18523</t>
  </si>
  <si>
    <t>SDK ABDI SISWA TAMAN ARIES</t>
  </si>
  <si>
    <t>Komplek Perumahan Taman Aries Blok E9/1, Meruya Utara, Jakarta Barat</t>
  </si>
  <si>
    <t>DFL06444</t>
  </si>
  <si>
    <t>PT. VIVACE ADVERTISING</t>
  </si>
  <si>
    <t>Jl. Lapangan Bola No. 38, Ds. Kebon Jeruk RT 004/RW 010, Kec. Kebon Jeruk, Jakarta Barat</t>
  </si>
  <si>
    <t>DFW05448</t>
  </si>
  <si>
    <t>PT. EVANCEMERLANG ABADI</t>
  </si>
  <si>
    <t>Rukan Puri Niaga Blok K7/1-I Puri Kencana, Kembangan Selatan Jakarta Barat</t>
  </si>
  <si>
    <t>NTV00020</t>
  </si>
  <si>
    <t>PT. ABADI MOTOR</t>
  </si>
  <si>
    <t>JL. PANJANG NO.17 KEBON JERUK JAKARTA BARAT</t>
  </si>
  <si>
    <t>Canon iR 1022 FS</t>
  </si>
  <si>
    <t>TJJ10390</t>
  </si>
  <si>
    <t>PT.MULTI KEMASINDO GUNATAMA</t>
  </si>
  <si>
    <t>JL. Kencana Elok Barat 3 Puri Kencana Blok K 11No. 13 Rt.11 Rw.07, Ds. Kembangan Selatan, Kec. Kembangan, Kab. Jakarta Barat</t>
  </si>
  <si>
    <t>DGA31285</t>
  </si>
  <si>
    <t>Ruko Taman Kebon Jeruk (Intercon) Blok D No. 10 Meruya Ilir Jakarta Barat</t>
  </si>
  <si>
    <t>MUV00058</t>
  </si>
  <si>
    <t>Jl. Pos Pengumben Raya Blok No. 8 RT005/RW005 Kel. Sukabumi Kec. Kebon Jeruk Jakarta Barat</t>
  </si>
  <si>
    <t>MUY08914</t>
  </si>
  <si>
    <t>Jl. Limo No.44, RT.7/RW.10, Grogol Utara, Kec. Kby. Lama, Kota Jakarta Selatan, Daerah Khusus Ibukota Jakarta 12220</t>
  </si>
  <si>
    <t>MUK01088</t>
  </si>
  <si>
    <t>PT CLINISINDO PUTRA PERKASA</t>
  </si>
  <si>
    <t>JL. POS PENGUMBEN LAMA NO. 24 RT. 009 RW. 003 DS. POS PENGUMBEN LAMA, KEC. KEMBANGAN, KAB. JAKARTA BARAT</t>
  </si>
  <si>
    <t>Kyocera M2040 DN FS</t>
  </si>
  <si>
    <t>VYB2289510</t>
  </si>
  <si>
    <t>PT. SEDAYA CATUR OPTIMA REINVESTAMA</t>
  </si>
  <si>
    <t>CIPUTRA INTERNATIONAL TOWER 3 OPTIMA CENTRE 9th FLOOR JL. LINGKAR LUAR BARAT KAV. 101 KEL. RAWA BUAYA, KEC CENGKARENG JAKARTA - 11740</t>
  </si>
  <si>
    <t>QHM07451</t>
  </si>
  <si>
    <t>PT. GOLDEN WESTINDO ARTHAJAYA</t>
  </si>
  <si>
    <t>PURI INDAH FINANCIAL TOWER LT.20, KEMBANGAN SELATAN, JAKARTA BARAT</t>
  </si>
  <si>
    <t>HRP14736</t>
  </si>
  <si>
    <t>PT. Belicia Dekorindo Abadi</t>
  </si>
  <si>
    <t>Gd. Graha Kencana Blok EO, Jl. Raya Pejuangan No.88 Kel. Kebon Jeruk, Kec. Kebon Jeruk – Jakarta Barat Lt.3</t>
  </si>
  <si>
    <t>Canon IRA 4545/4551 FS</t>
  </si>
  <si>
    <t>XVR03904</t>
  </si>
  <si>
    <t>PT. ANUGERAH BERKAT CAHAYA ABADI</t>
  </si>
  <si>
    <t>Perumahan Taman Kota Blok A4 No. 19 Jl. Daan mogot, Kembangan, Jakarta Barat</t>
  </si>
  <si>
    <t>Canon iR 3230 FS</t>
  </si>
  <si>
    <t>DHM11184</t>
  </si>
  <si>
    <t>VYB8710322</t>
  </si>
  <si>
    <t>DGA21574</t>
  </si>
  <si>
    <t>PT. AQUINAS TALENTA PRIMA (AQUINAS)</t>
  </si>
  <si>
    <t>PT. NOVELL PHARMACEUTICAL LAB 01 (Pos Pengumben)</t>
  </si>
  <si>
    <t>PT. NOVELL PHARMACEUTICAL (Grogol Utara)</t>
  </si>
  <si>
    <t>PT. Bank Syariah Indonesia Tbk. KCP Jakarta Kelapa Dua - Bag. Teller</t>
  </si>
  <si>
    <t>CV. HJ CONSULTING</t>
  </si>
  <si>
    <t>Kompleks Ruko Duta Garden Square Blok A No. 51 Jl. Husein Sastranegara Jurumudi Tangerang</t>
  </si>
  <si>
    <t>TJW17164</t>
  </si>
  <si>
    <t>PT. Mega Prosper Abadi</t>
  </si>
  <si>
    <t>Citra Garden 8 Komplek Aeroblis Blok C03D N0.35 Jakarta Lt. 2</t>
  </si>
  <si>
    <t>VYB3841137</t>
  </si>
  <si>
    <t>PT. Inti Prima Indonesia</t>
  </si>
  <si>
    <t>Km. 19 No. 36, Jurumudi Batuceper, Banten, Jl. Daan Mogot, Jurumudi Baru, Tangerang, Tangerang City - Banten 15000</t>
  </si>
  <si>
    <t>PT. Rajawali Bintang Rekayasa</t>
  </si>
  <si>
    <t>Kawasan Pergudangan Daan Mogot Arcadia Blok G10 No. 17 Jl. Daan Mogot Km .21 Batu Ceper Tangerang</t>
  </si>
  <si>
    <t>Canon iR 3245/3235 FS + FAX</t>
  </si>
  <si>
    <t>DHK19838</t>
  </si>
  <si>
    <t>PT. TOMYPAK MAKMUR</t>
  </si>
  <si>
    <t>Jl. Daan Mogot KM. 19, RT. 004 RW. 005, Ds. Kebon Besar, Kec. Batu Ceper, Kab. Tangerang 15123 (Production Office)</t>
  </si>
  <si>
    <t>TJQ05693</t>
  </si>
  <si>
    <t>Jl. Daan Mogot KM. 19, RT. 004 RW. 005, Ds. Kebon Besar, Kec. Batu Ceper, Kab. Tangerang 15123</t>
  </si>
  <si>
    <t>DGR03354</t>
  </si>
  <si>
    <t>PT.ORINDO ERATEC</t>
  </si>
  <si>
    <t>Jl. Pembangunan 2 No.34, RT.1/RW.2, Batusari, Kec. Batuceper, Kota Tangerang, Banten 15121</t>
  </si>
  <si>
    <t>DHN05038</t>
  </si>
  <si>
    <t>PT. Origa Mulia Frp</t>
  </si>
  <si>
    <t>Jl. Pembangunan 2 No.34, RT.1/RW.2, Batusari, Kec. Batuceper, Kota Tangerang, Banten 15121 Lt.2</t>
  </si>
  <si>
    <t>RKJ07916</t>
  </si>
  <si>
    <t>PT. LANGGENG MAKMUR INDUSTRI</t>
  </si>
  <si>
    <t>Daan Mogot KM 19 Jl. Paliman Jaya No. 18 Kmp. Rawabamban Desa Jurumudi Tangerang 15124</t>
  </si>
  <si>
    <t>Canon iR 3025F FS</t>
  </si>
  <si>
    <t>MVY05196</t>
  </si>
  <si>
    <t>PT.INDO ESSEN</t>
  </si>
  <si>
    <t>Pergudangan Arcadia Blok G11 No 2</t>
  </si>
  <si>
    <t>DGA07468</t>
  </si>
  <si>
    <t>DWIMAPUTRA MESIN SEJATI</t>
  </si>
  <si>
    <t>JL.YOS SUDARSO NO.1A RT.- RW.- DS.JURUMUDI BARU KEC.BENDA KOTA TANGERANG BANTEN</t>
  </si>
  <si>
    <t>DHM00304</t>
  </si>
  <si>
    <t>IMS LOGISTIK INDONESIA</t>
  </si>
  <si>
    <t>JL.HUSEIN SASTRANEGARA NO.81 RT.- RW.-DS.BENDA KEC.RAWA BOKOR KOTA TANGERANG</t>
  </si>
  <si>
    <t>DRY023300</t>
  </si>
  <si>
    <t>PT ANUGERAH BERKAT CAHAYA ABADI (Pabrik)</t>
  </si>
  <si>
    <t>Jl. Pariwisata No. 19, Dadap, Kosambi, Tangerang</t>
  </si>
  <si>
    <t>DQT24612</t>
  </si>
  <si>
    <t>PT.PERMATA CEMERLANG ABADI</t>
  </si>
  <si>
    <t>Raya Perancis Pergudangan Kosambi Permai, E, 8, Jati Mulya, Kosambi, Kab. Tangerang, Banten 15211</t>
  </si>
  <si>
    <t>PT. TIGA PERMATA LOGISTIK</t>
  </si>
  <si>
    <t>Jl. Husein Sastranegara Pergudangan Zoodia No. 19 Ds. Benda Kec. Benda Tangerang 15125</t>
  </si>
  <si>
    <t>DRY00187</t>
  </si>
  <si>
    <t>PT. Lestari Jaya Garmindo</t>
  </si>
  <si>
    <t>Jl. Raya Salembaran No. 8, Kec. Kosambi - Tangerang 15214 Lt.2</t>
  </si>
  <si>
    <t>SVC06393</t>
  </si>
  <si>
    <t>GPI LOGISTICS BANDARA</t>
  </si>
  <si>
    <t>Cargo Area Gedung 501, Lt, 1 Soekarno Hatta</t>
  </si>
  <si>
    <t>PT. Chandra Jaya Sukses</t>
  </si>
  <si>
    <t>komplek pergudangan nusa indah blok A no. 93-95 jurumudi baru - tangerang ( msk gerbang komp pergudangan 10m belok kiri, lalu kanan setelah itu kiri lagi, posisi lokasi penjemputan pojok sebelah kanan) Lt. Dasar</t>
  </si>
  <si>
    <t>Canon iR Advance 4035/4235/4045/4245/4051/4251/4225 FS</t>
  </si>
  <si>
    <t>HRM02727</t>
  </si>
  <si>
    <t>PT. Kharisma Sejahtera Logistik</t>
  </si>
  <si>
    <t>Gedung priskilla prima makmur, CBC tower, jl. Antang sanjaya no. 21, lantai 7, benda, tangerang</t>
  </si>
  <si>
    <t>DGJ14089</t>
  </si>
  <si>
    <t>PT. Wide Logistics Bandara</t>
  </si>
  <si>
    <t>Gudang CMU Terminal Cargo Bandara Jl. Swarna Bandara Sukarno Hatta, Blok. E No. 10 (Indomaret Point Soewarna)</t>
  </si>
  <si>
    <t>VY99Z02020</t>
  </si>
  <si>
    <t>PT. Universal Collection</t>
  </si>
  <si>
    <t>Jln husein sastranegara no 2,jurumudi. Area parkir AeroTrans, tangerang</t>
  </si>
  <si>
    <t>Canon iR Advance 4045/4051 FS</t>
  </si>
  <si>
    <t>PT. Indo Global Transport</t>
  </si>
  <si>
    <t>CBC, Priskila Tower / Neo+ hotel, lantai 7 ruang 705. Jl Atang Sanjaya No 21</t>
  </si>
  <si>
    <t>PT. GAPURA ASTANA AMERTA</t>
  </si>
  <si>
    <t>Jl. Gedung Duty Free Area Kargo, Human Remains Transit Lounge Ds. Pajang Kec. Benda Kota Tangerang Banten</t>
  </si>
  <si>
    <t>PT. BFI Finance Indonesia Tbk Cabang Cengkareng</t>
  </si>
  <si>
    <t>Sedayu Square block C-02 Jl. Outer Ring Road Cengkareng Timur, Jakarta Barat</t>
  </si>
  <si>
    <t>VYB3535588</t>
  </si>
  <si>
    <t>Pet To Nature Indonesia</t>
  </si>
  <si>
    <t>Ruko Palm Crown, Jl. Taman Surya 5 Blok 001 No. 1-2, Pegadungan, kalideres Cengkareng, Jakarta Barat Lt.3</t>
  </si>
  <si>
    <t>PT. GAGAN NUSA PERKASA</t>
  </si>
  <si>
    <t>Komplek Ruko Galaxy Blok Q No. 25-28, Jl. Taman Palem Lestari RT. 013/008, Cengkareng Jakber 11730</t>
  </si>
  <si>
    <t>KFV09673</t>
  </si>
  <si>
    <t>PT. Indonesia Patkol Service</t>
  </si>
  <si>
    <t>(Lt. 2), Rukan Bisnis Blok KJH No. 7, Daan Mogot Baru KM 16, Jakarta 11840</t>
  </si>
  <si>
    <t>DGA25652</t>
  </si>
  <si>
    <t>PT.UNGGUL TEKNIK SEJAHTERA</t>
  </si>
  <si>
    <t>Jl. Nirmala Raya No. 6-7 RT006/RW002 Kel. Cengkareng Barat Kec. Cengkareng Jakbar 11730</t>
  </si>
  <si>
    <t>DRK19246</t>
  </si>
  <si>
    <t>PT. MITRA INTI CEMERLANG</t>
  </si>
  <si>
    <t>Taman Palem Lestari Blok L No. 39, RT 013/RW 008, Cengkareng</t>
  </si>
  <si>
    <t>DGA32332</t>
  </si>
  <si>
    <t>PT. Express Grafika</t>
  </si>
  <si>
    <t>Kawasan G198, Jl. Satu Maret No.15 Blok CG Kamal - Kalideres ; Jakbar</t>
  </si>
  <si>
    <t>VYB4275858</t>
  </si>
  <si>
    <t>PT. OLAH REJEKI SEJAHTERA</t>
  </si>
  <si>
    <t>Jl. Peta Selatan 1, Kalideres, Toko (Lobby) Rs. Mitra Keluarga Kalideres, No. Ds. Cengkareng, Kec. Kalideres, Jakarta Barat.</t>
  </si>
  <si>
    <t>DHN04698</t>
  </si>
  <si>
    <t>PT. SURYA PUTRA MESINDO</t>
  </si>
  <si>
    <t>Jl. Kamal Raya Outer Ring Road Taman Palem Lestari Ruko Galaxy Blok N, No.19, (17,18,19) RT.13/RW.8 Ds. Cengkareng Barat, Kec. Cengkareng, Kab. Jakarta Barat</t>
  </si>
  <si>
    <t>DHK11234</t>
  </si>
  <si>
    <t>CV.SILVIA ANANDA UTAMA</t>
  </si>
  <si>
    <t>Jl. Melati 4 No. 14 Ds. Cengkareng Rt 010/Rw 01 Kec. Cengkareng, Jakarta Barat</t>
  </si>
  <si>
    <t>HRP08710</t>
  </si>
  <si>
    <t>PT. Indo Lelang Sejahtera</t>
  </si>
  <si>
    <t>Ruko CBD PALM 2 Blok C1 no. 53. Pegadungan. Kalideres. jakarta barat Lt.1</t>
  </si>
  <si>
    <t>VYB8711835</t>
  </si>
  <si>
    <t>CV. Giga Solusi</t>
  </si>
  <si>
    <t>Taman Palem Mutiara Blok B1 No.27 Cengkareng, Jakarta Barat 11730</t>
  </si>
  <si>
    <t>VYB1260209</t>
  </si>
  <si>
    <t>PT. Waringin Mega Mandiri</t>
  </si>
  <si>
    <t>Klenteng Jin De Yuan, Jl. Gaga (Dekat Si Mian FO), Ecopark PIK 2 Lantai Dasar</t>
  </si>
  <si>
    <t>FWD05081</t>
  </si>
  <si>
    <t>PT. Mitra Timur Lestari</t>
  </si>
  <si>
    <t>High Point Building, Daan Mogot Raya KM. 12 No. 55 Cengkareng, Jakarta Barat Lt.3</t>
  </si>
  <si>
    <t>KBF00718</t>
  </si>
  <si>
    <t>PT. Natura Karunia Agung</t>
  </si>
  <si>
    <t>Jl. Kamal Muara VII No. 85 Penjaringan - Jakarta Utara (Sebrang J&amp;T Express Kamal Muara)</t>
  </si>
  <si>
    <t>Xerox Apeos 4070 FS</t>
  </si>
  <si>
    <t>PT. Simon Makmur Sejahtera</t>
  </si>
  <si>
    <t>Sentra Industri Terpadu 3 Blok G No.18, Elang Laut Jl. Raya Pantai Indah Selatan 1, Pantai indah Kapuk Jakarta Utara Lt. 1</t>
  </si>
  <si>
    <t>Canon IRA 400/500 FS</t>
  </si>
  <si>
    <t>QLC02953</t>
  </si>
  <si>
    <t>PT. Central Conveyor Belting</t>
  </si>
  <si>
    <t>Ruko i No.11 apartemen city park Cengkareng Jakarta barat Lt.2</t>
  </si>
  <si>
    <t>DGJ13276</t>
  </si>
  <si>
    <t>PT. MultiKreasi Bangun Persada</t>
  </si>
  <si>
    <t>jl. Tawang mangu no 26c kali mati rt 12 rw 03</t>
  </si>
  <si>
    <t>MVP12676</t>
  </si>
  <si>
    <t>PT. PERUSAHAAN PERINDUSTRIAN SAMIE SAHARI</t>
  </si>
  <si>
    <t>Jl. Berdikari i No. 9 Kapuk - Jakarta Barat</t>
  </si>
  <si>
    <t>Canon iR 3235N FS</t>
  </si>
  <si>
    <t>DGJ12104</t>
  </si>
  <si>
    <t>PT. HADI PUTRA JAYA KAPUK</t>
  </si>
  <si>
    <t>Jl. Peternakan II No.37 RT.003 RW.007 Kapuk Cengkareng, Jakarta Barat, DKI Jakarta 11710</t>
  </si>
  <si>
    <t>SVC02883</t>
  </si>
  <si>
    <t>PT. ASRI PANCAWARNA</t>
  </si>
  <si>
    <t>Jl. Daan Mogot Km. 10 Rukan Green Square Blok C, No. 1-2 Jakarta Barat</t>
  </si>
  <si>
    <t>DFW07992</t>
  </si>
  <si>
    <t>PT. MINAMI</t>
  </si>
  <si>
    <t>Pergudangan Prima Center I D No.32 RT.009 RW.002 Kedaung Kali Angke Cengkareng Jakarta Barat DKI Jakarta 11710</t>
  </si>
  <si>
    <t>TJT00005</t>
  </si>
  <si>
    <t>WIJAYA TEKNIK</t>
  </si>
  <si>
    <t>jl. Poll ppd pesing poglar prima center 1 blok b no 25</t>
  </si>
  <si>
    <t>SVM02960</t>
  </si>
  <si>
    <t>SEJAHTERA BUANA TRADA Husein</t>
  </si>
  <si>
    <t>Jl. Pantai Indah Selatan 1ST A, Pantai Indah Kapuk, Jakarta Utara</t>
  </si>
  <si>
    <t>KFQ13420</t>
  </si>
  <si>
    <t>SEJAHTERA BUANA TRADA PIK LT. 1</t>
  </si>
  <si>
    <t>Jl. Pantai Indah selatan 1 ST A</t>
  </si>
  <si>
    <t>MVA03296</t>
  </si>
  <si>
    <t>PT. Alam Pratama Mandiri</t>
  </si>
  <si>
    <t>Jl. Pantai Indah Selatan I Blok DA3A, Pantai Indah Kapuk, Kapuk Muara, Jakarta Utara Lt.2</t>
  </si>
  <si>
    <t>DFW06789</t>
  </si>
  <si>
    <t>PT. Bakels Indonesia</t>
  </si>
  <si>
    <t>Ruko Soho Ebony SEB 001 Jl. Pejapi, Ruko Soho Ebony SEB 001, Ebony Island Pantai Indah Kapuk, Kamal Muara, Penjaringan, Jakarta Utara Lt.3</t>
  </si>
  <si>
    <t>VYB4275710</t>
  </si>
  <si>
    <t>PT. Oriental Inchway International</t>
  </si>
  <si>
    <t>Ruko Beach Boulevard Blok B No. 55 Golf Island PIK Jakarta Utara</t>
  </si>
  <si>
    <t>Xerox Apeos DC 3370/3375/3373 FS</t>
  </si>
  <si>
    <t>HRN11429</t>
  </si>
  <si>
    <t>SUJ00483</t>
  </si>
  <si>
    <t>Plaza Slipi Jaya Jalan Letjen S. Parman, Palmerah, Jakarta Barat</t>
  </si>
  <si>
    <t>XVR00834</t>
  </si>
  <si>
    <t>PERS. PARTAI GOLONGAN KARYA</t>
  </si>
  <si>
    <t>Jl. Anggrek Nelimurni XI A Ds. Kemanggisan RT02/RW01 Kec. Palmerah Jakarta Barat</t>
  </si>
  <si>
    <t>DRK13865</t>
  </si>
  <si>
    <t>PT. SCIENCEWERKE</t>
  </si>
  <si>
    <t>Jl. Palmerah Barat No. 25 RT. 001 RW. 015 Kec. Palmerah, Kota Jakarta Barat</t>
  </si>
  <si>
    <t>DFL08174</t>
  </si>
  <si>
    <t>Jl. Raya Perjuangan RT.001 RW.007, Kompleks Ruko Graha Handaya Unit G-H Kel. Kebon Jeruk Kec. Kebon Jeruk Jakarta Barat.</t>
  </si>
  <si>
    <t>PT. ANADANA GLOBAL MULTIFINANCE</t>
  </si>
  <si>
    <t>Blok X, Jl. Mangga 2 No. 23, RT. 10/RW. 4, Duri Kepa, Kec. Kebon Jeruk, Jakarta Barat</t>
  </si>
  <si>
    <t>DRY02151</t>
  </si>
  <si>
    <t>HRM01049</t>
  </si>
  <si>
    <t>PT. INDOKONSTRUKSI PRIMA MANDIRI</t>
  </si>
  <si>
    <t>Jl. Anggrek Neli Murni C No. 108 Ds. Kemanggisan RT 010 / RW 001 Kec. Palmerah Jakarta Barat</t>
  </si>
  <si>
    <t>MUV00713</t>
  </si>
  <si>
    <t>Ruko Green Ville Blok AY No. 2 Komp. Green Ville</t>
  </si>
  <si>
    <t>MFV01329</t>
  </si>
  <si>
    <t>PT.CITICON PROPERTINDO</t>
  </si>
  <si>
    <t>Jl. Panjang Kav. 18 Wang Residence, Ds. Kedoya Utara, Kec. Kebon Jeruk, Jakarta Barat.</t>
  </si>
  <si>
    <t>DGY01578</t>
  </si>
  <si>
    <t>PPPSRS APARTEMENT WESTMARK</t>
  </si>
  <si>
    <t>JL. TANJUNG DUREN TIMUR II NO.30 RT.12 RW.01 KEL. TANJUNG DUREN SELATAN KEC. GROGOL PETAMBURAN JAKARTA BARAT 11470 (patokannya sebrang mall taman anggrek)</t>
  </si>
  <si>
    <t>DHJ03173</t>
  </si>
  <si>
    <t>PT. ARTHA MULIA SEMPANA</t>
  </si>
  <si>
    <t>GD. TOMANG TOL SWALAYAN LT.3 JL. TANJUNG DUREN SELATAN NO.1</t>
  </si>
  <si>
    <t>Canon iR 3045F FS</t>
  </si>
  <si>
    <t>MUX 01442</t>
  </si>
  <si>
    <t>Jl. Patra Tomang Raya No. 7, Duri Kepa, Jakarta Barat</t>
  </si>
  <si>
    <t>Canon iR 3235i FS</t>
  </si>
  <si>
    <t>DGA06036</t>
  </si>
  <si>
    <t>PT. SMART TREASURE</t>
  </si>
  <si>
    <t>Cahaya Palmerah Jl. Palmerah Utara III No. 9 RT 4 RW 6 Lt. 2 No. 208, Patokannya di Depan Masjid</t>
  </si>
  <si>
    <t>DGA15499</t>
  </si>
  <si>
    <t>PT. BONA DUPANG SOALOON</t>
  </si>
  <si>
    <t>Jl. Daan Mogot 45A No. 5 (Ada di Jl. Hadiah) Blok Ds. Jelambar Baru, Kec. Grogol Petamburan</t>
  </si>
  <si>
    <t>MVD00428</t>
  </si>
  <si>
    <t>PT. GITA BAKTI MANDIRI</t>
  </si>
  <si>
    <t>JL ARJUNA UTARA NO 87 KEBON JERUK - JAKARTA</t>
  </si>
  <si>
    <t>DSB03129</t>
  </si>
  <si>
    <t>PT.CUBIQUE VISUAL INDONESIA 02</t>
  </si>
  <si>
    <t>Palmerah Barat No. 53 A , Rt.4 Rw.3, Grogol Utara, Kebayoran Lama, Jakarta Selatan 12210</t>
  </si>
  <si>
    <t>VYB2289940</t>
  </si>
  <si>
    <t>L. Kemanggisan Ilir II No. F19 RT/RW. 006/006, Kemanggisan Palmerah Jakarta 11480</t>
  </si>
  <si>
    <t>MUF02806</t>
  </si>
  <si>
    <t>YAYASAN TUNAS MUDA PATRIA IKKT</t>
  </si>
  <si>
    <t>Jl. Cendrawasih No. 1 RT 005/002 Komp. Kemhan Mabes TNI Slipi, Palmerah</t>
  </si>
  <si>
    <t>DFW12611</t>
  </si>
  <si>
    <t>YAY.TUNAS MUDA IKKA</t>
  </si>
  <si>
    <t>DGA12596</t>
  </si>
  <si>
    <t>PT. MEGA CENTRAL FINANCE CAB. KEDOYA</t>
  </si>
  <si>
    <t>Jl. Panjang Arteri No 9D Kedoya Utara Kebon Jeruk Jakarta Barat</t>
  </si>
  <si>
    <t>DGA26462</t>
  </si>
  <si>
    <t>PT. Reliance Sekuritas Indonesia, Tbk</t>
  </si>
  <si>
    <t>Soho West Point, Jl. Macan Kav 4-5, Kedoya Utara, Kebon Jeruk, Jakarta Barat 11510 (Patokannya deket ATM center Centro City).</t>
  </si>
  <si>
    <t>XVR00835</t>
  </si>
  <si>
    <t>Lt.5, Jl. Let. Jend. S. Parman Kav. 32-34 Jakarta 11480</t>
  </si>
  <si>
    <t>VYA8604432</t>
  </si>
  <si>
    <t>Lt. 5, Jl. Let. Jend. S. Parman Kav. 32-34 Jakarta 11480 - Indonesia</t>
  </si>
  <si>
    <t>Kyocera Ecosys M2040 New</t>
  </si>
  <si>
    <t>VYB0Z53144</t>
  </si>
  <si>
    <t>Lt. 8, Jl. Let. Jend. S. Parman Kav. 32-34 Jakarta 11480 - Indonesia</t>
  </si>
  <si>
    <t>VYB0Z53653</t>
  </si>
  <si>
    <t>Jl. Let. Jend S. Parman, Kav. 32-34 Slipi, Jakarta 11480</t>
  </si>
  <si>
    <t>Kyocera M2040 New (FS)</t>
  </si>
  <si>
    <t>VYB1771218</t>
  </si>
  <si>
    <t>Little Giants Preschool</t>
  </si>
  <si>
    <t>Jl. Mangga Raya Greenville, Blok I No. 14, Perumahan Greenville Kel. Duri Kepa, Kec. Kb. Jeruk - Jakarta Barat</t>
  </si>
  <si>
    <t>VYA9907438</t>
  </si>
  <si>
    <t>Lt. 8 (wing Kanan), Jl. Let. Jend. S. Parman Kav. 32-34 Jakarta 11480 - Indonesia</t>
  </si>
  <si>
    <t>VYB4174488</t>
  </si>
  <si>
    <t>Notaris Ivan Lazuardi Suwana, S.H., M,Kn</t>
  </si>
  <si>
    <t>Grand Slipi Tower Lt. 16 Unit B1 Jl. S. Parman Kav. 22-24</t>
  </si>
  <si>
    <t>DGJ08387</t>
  </si>
  <si>
    <t>PT. Rodamas Inti Internasional</t>
  </si>
  <si>
    <t>Jl. Letjen S. Parman, 32-34 Slipi, Jakarta 11480</t>
  </si>
  <si>
    <t>VYB0253646</t>
  </si>
  <si>
    <t>PT. Restu Mahkota Karya</t>
  </si>
  <si>
    <t>Jl. Panjang No. 12 Kebon Jeruk Jakarta Barat</t>
  </si>
  <si>
    <t>PT. Merlimba Sentra Agrotama</t>
  </si>
  <si>
    <t>Jl. Tarakanita III no.4 Grogol Utara, Kebayoran Lama-Jakarta Selatan</t>
  </si>
  <si>
    <t>iR 3045</t>
  </si>
  <si>
    <t>SVC05352</t>
  </si>
  <si>
    <t>Hengky Himawan Hie dan Rekan</t>
  </si>
  <si>
    <t>Ruko Green Garden Blok Z4 No.33 Jl. Panjang - Jakarta Barat Lt.2</t>
  </si>
  <si>
    <t>VYB2Z30745</t>
  </si>
  <si>
    <t>TUNAS RIDEAN KB. LAMA</t>
  </si>
  <si>
    <t>JL. Kebayoran Lama No.38 Jakarta.</t>
  </si>
  <si>
    <t>AGD00185</t>
  </si>
  <si>
    <t>PT. Devis Jaya</t>
  </si>
  <si>
    <t>Jl. Arjuna Utara No.1 blok. K L. Duri kepa jakarta Barat.</t>
  </si>
  <si>
    <t>VYB0240423</t>
  </si>
  <si>
    <t>PT SCL TRANS</t>
  </si>
  <si>
    <t>Pusat Bisnis Latumenten No. 33 Komplek Seasons City Blok B No. 23, Jakarta 11320</t>
  </si>
  <si>
    <t>DGA21679</t>
  </si>
  <si>
    <t>PERSEKUTUAN PERDATA IN VERITA</t>
  </si>
  <si>
    <t>Jl. Makaliwe Raya No. 16A 8, RT.8/RT.4, Grogol Petamburan, Kota Jakarta Barat, Daerah Khusus Ibukota Jakarta</t>
  </si>
  <si>
    <t>DHJ07665</t>
  </si>
  <si>
    <t>PT. BUMEN REDJA ABADI LATUMENTEN LT. 2</t>
  </si>
  <si>
    <t>Jl. Prof. Dr. Latumenten No. 5, Jakarta Barat</t>
  </si>
  <si>
    <t>PT. CENGKARENG PERMAI</t>
  </si>
  <si>
    <t>JL.DAAN MOGOT NO.48 C DS. JELAMBAR RT006/RW003 KEC.GROGOL PERTAMBURAN JAKARTA BARAT</t>
  </si>
  <si>
    <t>DHN05360</t>
  </si>
  <si>
    <t>PT. DUTA INDAH PERKASA</t>
  </si>
  <si>
    <t>Ruko Tubagus Angke, Jl. P. Tubagus Angke 20 Blok A / 18-20 Jakarta Barat 11460</t>
  </si>
  <si>
    <t>DHK19362</t>
  </si>
  <si>
    <t>PT. SWADAYA UNION NARATAMA</t>
  </si>
  <si>
    <t>Ruko Grogol Permai Blok A/7 Jl. Latumenten Jelambar Jakarta Barat</t>
  </si>
  <si>
    <t>MUF04345</t>
  </si>
  <si>
    <t>SUNARTO HUSEIN</t>
  </si>
  <si>
    <t>Jl. Wijaya Kusuma (Jl. Perdana 1 Blok HH No. 19D), Ds. Jelambar, Kec. Grogol Pertamburan, Jakarta Barat 11460</t>
  </si>
  <si>
    <t>Canon iR 1022F</t>
  </si>
  <si>
    <t>TJW08969</t>
  </si>
  <si>
    <t>PT. PUNCAK PRIMA LESTARI</t>
  </si>
  <si>
    <t>Jl. P. Tubagus Angke, Komp. Taman Duta Mas Blok E9 No. 27, Ds. Jelambar Baru, Kec. Grogol Petamburan, 11460</t>
  </si>
  <si>
    <t>DFR00851</t>
  </si>
  <si>
    <t>PT. INDO CIPTA SEJAHTERA</t>
  </si>
  <si>
    <t>Jl. Jelambar Baru Raya No. 9 Jakarta.</t>
  </si>
  <si>
    <t>PT.ERISTIC INDONESIA</t>
  </si>
  <si>
    <t>Jl. Daan Mogot No.20G RT.10 RW.03 Ds. Jelambar Kec. Grogol Petamburan Jakarta Barat.</t>
  </si>
  <si>
    <t>QHM10056</t>
  </si>
  <si>
    <t>Antona Cemerlang</t>
  </si>
  <si>
    <t>Jl. Jelambar Barat IIF No. 441, RT./RW : 011/011</t>
  </si>
  <si>
    <t>VYB0241218</t>
  </si>
  <si>
    <t>PT. AIR DISTRIBUTION PRODUCT INDONESIA</t>
  </si>
  <si>
    <t>KOMP. PERKANTORAN GROGOL PERMAI BLOK A NO.25-26 LT.3 JL. LATUMENTEN RAYA JAKARTA BARAT 11460</t>
  </si>
  <si>
    <t>Canon iR 1024F FS</t>
  </si>
  <si>
    <t>DRE00154</t>
  </si>
  <si>
    <t>PT. ORIENT COUNTAINER EXPRESS INDONESIA</t>
  </si>
  <si>
    <t>Komplek Ruko Angke Megah Blok A No. 12, Jl. Pangeran Tubagus Angke</t>
  </si>
  <si>
    <t>Apartemen Season City Lt. P6A No.A18 (Waroeng Soncy) Jl. Prof. DR Latumenten, Kelurahan Jelambar, Kecamatan Tambora - Jakarta Barat 11250</t>
  </si>
  <si>
    <t>MFV00332</t>
  </si>
  <si>
    <t>PT. SURYA BANGUNAN SEMESTA</t>
  </si>
  <si>
    <t>JL. Daan Mogot Blok G7 No. 3 RT. 08 RW. 04 Ds. Jelambar Kec. Grogol Petamburan, Jakarta Barat.</t>
  </si>
  <si>
    <t>DGA11874</t>
  </si>
  <si>
    <t>PT.SURYA BANGUNAN SEMESTA 02</t>
  </si>
  <si>
    <t>DFW07331</t>
  </si>
  <si>
    <t>PT. SUPRA VISUAL ADVERTENSI (1)</t>
  </si>
  <si>
    <t>Jl. Daan Mogot No. 125 Jakarta</t>
  </si>
  <si>
    <t>Canon iR 3030 FS / Canon 5570</t>
  </si>
  <si>
    <t>MUJ00174</t>
  </si>
  <si>
    <t>PT. SUPRA VISUAL ADVERTENSI (2)</t>
  </si>
  <si>
    <t>Jl. Daan Mogot Km. 1 No. 125 Jakarta</t>
  </si>
  <si>
    <t>Canon iR 3035 FS / 3225</t>
  </si>
  <si>
    <t>SVN02701</t>
  </si>
  <si>
    <t>PT. Dwitunggal Kreasindo</t>
  </si>
  <si>
    <t>Apartemen B-Residence Grogol lantai 5/P3A Kel. Duri Kepa Kec. Kebon Jeruk</t>
  </si>
  <si>
    <t>DFH13286</t>
  </si>
  <si>
    <t>PT. NOVELL PHARMACEUTICAL (Kemanggisan HIlir)</t>
  </si>
  <si>
    <t>PT. Sumber Jaya Kelola Indonesia (Plaza Slipi)</t>
  </si>
  <si>
    <t>PT. INVESTAMA JAYA PRATAMA 1</t>
  </si>
  <si>
    <t>PT.INVESTAMA JAYA PRATAMA 2</t>
  </si>
  <si>
    <t>YAYASAN ABDI SISWA (TOMANG)</t>
  </si>
  <si>
    <t>PT. SASA INTI 1</t>
  </si>
  <si>
    <t>PT. Sasa Inti 2</t>
  </si>
  <si>
    <t>PT. Sasa Inti 3</t>
  </si>
  <si>
    <t>PT. SASA INTI 4</t>
  </si>
  <si>
    <t>PT. Sasa Inti 5</t>
  </si>
  <si>
    <t>CV. EMPAT SEHAT LIMA SEMPURNA</t>
  </si>
  <si>
    <t>Badan Pengelola Apartment Trans Park Bintaro</t>
  </si>
  <si>
    <t>Apartement Trans Park Bintaro Jln. Prof. Dr. Satrio No. 05 Pd. Jaya, Pd. Aren, Sektor 7. Bintaro, Tangerang Selatan, Banten 15220</t>
  </si>
  <si>
    <t>Bank Mandiri Jakarta Pondok Indah Office Tower 3</t>
  </si>
  <si>
    <t>KCP Jakarta Pondok Indah Office Tower 3 (10125) Pondok Indah Office Tower 3 Lt. 3 GF Jl. Sultan Iskandar Muda Kav. V-TA</t>
  </si>
  <si>
    <t>VYB8607917</t>
  </si>
  <si>
    <t>EUROKARS SURYA UTAMA RADIO DALAM Lt.3</t>
  </si>
  <si>
    <t>Jl. Sultan Iskandar Muda No. 51 RT 002/003 Keb Lama Utara- keb lama Jak Sel</t>
  </si>
  <si>
    <t>GPIB Kinasih</t>
  </si>
  <si>
    <t>Jl. Benda Barat XIV Blok. C30, Ujung, Sarua, Ciputat, Tangerang Selatan 15414</t>
  </si>
  <si>
    <t>VYB3841129</t>
  </si>
  <si>
    <t>Kantor Kelurahan Petukangan Selatan QQ PT. Iqbal All Star</t>
  </si>
  <si>
    <t>Kantor Kelurahan Petukangan Selatan Jl. Damai PDK I No. 2</t>
  </si>
  <si>
    <t>Canon iR Advance 4051/4251</t>
  </si>
  <si>
    <t>RKW01782</t>
  </si>
  <si>
    <t>Kantor Notaris &amp; PPAT Hilda Lestari S.H., M.Kn</t>
  </si>
  <si>
    <t>Tangerang Selatan, Ciputat, Kec. Ciputat, Kota Tangerang Selatan, Banten 15411</t>
  </si>
  <si>
    <t>SKY27478</t>
  </si>
  <si>
    <t>Kantor Notaris Natalia Pandiangan, SH</t>
  </si>
  <si>
    <t>Jl. Elang 3 Blok HF 03/02, Bintaro Jaya Sektor 9, Tangerang Selatan 15229</t>
  </si>
  <si>
    <t>DGA28988</t>
  </si>
  <si>
    <t>Kantor Notaris Rivasta Carmella Soe'oed, SH</t>
  </si>
  <si>
    <t>Ruko Sektor 9 Blok B Nomor 2, Jl. Maleo Bintaro Jaya Sektor IX - Tangerang Selatan</t>
  </si>
  <si>
    <t>DGA32692</t>
  </si>
  <si>
    <t>Notaris &amp; PPAT Suziasjah, SH.</t>
  </si>
  <si>
    <t>Ruko Marcela III No. 9, Jl. Pondok Betung Raya Bintaro</t>
  </si>
  <si>
    <t>DGJ04461</t>
  </si>
  <si>
    <t>PT. Anugrah Medal Broker</t>
  </si>
  <si>
    <t>Jl. Bukit Hijau III No.9, Pd. Pinang, Kec. Kby. Lama, Kota Jakarta Selatan, Daerah Khusus Ibukota Jakarta 12310</t>
  </si>
  <si>
    <t>DGJ09686</t>
  </si>
  <si>
    <t>PT. ARKONIN</t>
  </si>
  <si>
    <t>Gedung Arkonin Jl. Bintaro Taman Timur, Bintaro Jaya - Jakarta12330</t>
  </si>
  <si>
    <t>Pengirman Canon IRA 4235</t>
  </si>
  <si>
    <t>RKJ01915</t>
  </si>
  <si>
    <t>PT. ARTHA MULIA PROPERTINDO</t>
  </si>
  <si>
    <t>Jl. IR Juanda No. 75 JJ, Ruko Ciputat Center ( Belakang BNI Syariah Ciputat - Tangerang)</t>
  </si>
  <si>
    <t>DGJ11256</t>
  </si>
  <si>
    <t>PT. Asia Mas Interpro II</t>
  </si>
  <si>
    <t>Ruko Sing Asri Plaza 2 Blok A1 No.21 Jl. Merpati Raya RT.02 RW.03, Kel. Sawah lama Kec. Ciputat, Tangerang Selatan</t>
  </si>
  <si>
    <t>Canon iR MF645Cx FS</t>
  </si>
  <si>
    <t>2DT27627</t>
  </si>
  <si>
    <t>PT. Eropa Auto Prima</t>
  </si>
  <si>
    <t>Porschee Arteri, Jl. Sultan Iskandar Muda No. 51 - Jakarta Selatan Lt. 3</t>
  </si>
  <si>
    <t>VYB8609215</t>
  </si>
  <si>
    <t>PT. Eurokars Porsche</t>
  </si>
  <si>
    <t>Jl.Sultan Iskandarmuda no 51 Kebayoran Lama. Jakarta Selatan (Gedung Porsche)</t>
  </si>
  <si>
    <t>Printer Epson L3210 FS</t>
  </si>
  <si>
    <t>X8HS010715</t>
  </si>
  <si>
    <t>(Samping Sekolah Binus), Lt. 2, Jl. Sultan Iskandar Muda, Grogol Sel., Kec. Kby. Lama, Kota Jakarta Selatan, Daerah Khusus Ibukota Jakarta 12220</t>
  </si>
  <si>
    <t>PT. Karta Mas Kencana</t>
  </si>
  <si>
    <t>Jl. Teuku Nyak Arief No. 9D, Simprug, Kebayoran Lama Jakarta Selatan Lt.2 Bag. Admin</t>
  </si>
  <si>
    <t>2DT32006</t>
  </si>
  <si>
    <t>PT. Fastrata Buana Cab. Rempoa</t>
  </si>
  <si>
    <t>Jl. Raya Pahlawan Rt. 01/Rw. 03 No. 8, Kel. Rempoa, Kec. Ciputat Timur - Tangerang Selatan Lt.1</t>
  </si>
  <si>
    <t>SKU22147</t>
  </si>
  <si>
    <t>PT. Karta Kencana</t>
  </si>
  <si>
    <t>Porsche Arteri, Jl. Sultan Iskandar Muda No. 51 - Jakarta Selatan</t>
  </si>
  <si>
    <t>Kyocera Ecossys M2540</t>
  </si>
  <si>
    <t>VYA8604084</t>
  </si>
  <si>
    <t>PT. MAJU GLOBAL MOTOR</t>
  </si>
  <si>
    <t>Jl. RE Martadinata RT. 002/RW. 013, Kel. Ciputat Kec. Ciputat</t>
  </si>
  <si>
    <t>VYB2392953</t>
  </si>
  <si>
    <t>PT. Mitra Ananta Megah</t>
  </si>
  <si>
    <t>Bintaro Komersial CBD B7 Kav. A1/02 Bintaro Jaya - Tangerang 15224</t>
  </si>
  <si>
    <t>XWK04213</t>
  </si>
  <si>
    <t>PT. Siprama Komunindo</t>
  </si>
  <si>
    <t>Ruko Kebayoran Arcade 3 Blok KA/E1 No. 15-16, Jl. Boulevard Raya, Bintaro Sektor 7 - Tangerang Selatan</t>
  </si>
  <si>
    <t>A1VE041001223</t>
  </si>
  <si>
    <t>PT. Tunas Ridean Tbk Cab. Bintaro (Showroom)</t>
  </si>
  <si>
    <t>Jl. RC Veteran No. 24, Bintaro - Tangerang Selatan Pesanggrahan (samping Trisakti) Lt. Dasar</t>
  </si>
  <si>
    <t>RSUD Pesanggrahan</t>
  </si>
  <si>
    <t>Ruko Grand Centro Bintaro No. A32 Pesanggrahan - Jakarta Selatan Lt. Dasar</t>
  </si>
  <si>
    <t>2RF04378</t>
  </si>
  <si>
    <t>TUNAS RIDEAN CAB. BINTARO BENGKEL</t>
  </si>
  <si>
    <t>Jl. RC. Veteran No. 24 Bintaro</t>
  </si>
  <si>
    <t>SKU02497</t>
  </si>
  <si>
    <t>Yayasan Bhakti Mulia 400 - SD</t>
  </si>
  <si>
    <t>Jl. Lingkar Selatan Pondok Pinang Barat Kebayoran Lama Jakarta Selatan</t>
  </si>
  <si>
    <t>Canon iR 6570/5070/5570</t>
  </si>
  <si>
    <t>KHN00952</t>
  </si>
  <si>
    <t>Yayasan Bakti Mulya SMA</t>
  </si>
  <si>
    <t>DHM12061</t>
  </si>
  <si>
    <t>L2P7410000</t>
  </si>
  <si>
    <t>Yayasan Bhakti Mulia 400 - SMP</t>
  </si>
  <si>
    <t>DGA07455</t>
  </si>
  <si>
    <t>PT. Tunas Ridean Tbk Cab. Bintaro</t>
  </si>
  <si>
    <t>Jl. RC Veteran No. 24, Bintaro - Tangerang Selatan Pesanggrahan (samping Trisakti) Lt.2</t>
  </si>
  <si>
    <t>VYB2Z30858</t>
  </si>
  <si>
    <t>Kios hybrid Kedaung Jl. Aria Putra Sekolah Al Fajar Kedaung Pamulang Tangsel (Patokan Sebelah D'Sruput Aria Putra Kode Pos. 15415)</t>
  </si>
  <si>
    <t>VY97X00209</t>
  </si>
  <si>
    <t>PT. Arkonin Engineering Manggala Pratama</t>
  </si>
  <si>
    <t>Komp. Perkantoran Bintaro Persada Blok A No 2 &amp; 3, Jl. RC. Veteran Bintaro, RT.4/RW.10, Bintaro, Jakarta Selatan, Kota Jakarta Selatan, Daerah Khusus Ibukota Jakarta 12330</t>
  </si>
  <si>
    <t>HRP04573</t>
  </si>
  <si>
    <t>Jl mawar raya no 1 A rt 004 rw 013 rempoa Jakarta Selatan 12330 sebelah Dbro Lt. Dasar</t>
  </si>
  <si>
    <t>DRK17407</t>
  </si>
  <si>
    <t>Bintaro Komersial CBD B7 Kav. A1/02 Bintaro Jaya - Tangerang 15224 Lt.3</t>
  </si>
  <si>
    <t>Tag Bintaro - Jalan RC Veteran No. 100 Bintaro, Jakarta Selatan</t>
  </si>
  <si>
    <t>VYB2Z30720</t>
  </si>
  <si>
    <t>Kantor Notaris &amp; PPAT Lindu Indriawati Suta, S.H. M.kn.</t>
  </si>
  <si>
    <t>Jl Haji Ilyas no 99 kavling Pondok bawah, RT 05, RW 010, Kel Rempoa, Kec Ciputat Timur, Tangerang Selatan Lt. Dasar</t>
  </si>
  <si>
    <t>PT. Anwa Bumi Properti</t>
  </si>
  <si>
    <t>Jl. Cendrawasih Raya No.25, Sawah Lama, Kec. Ciputat Tim, Kota Tangerang Selatan, Banten 15413</t>
  </si>
  <si>
    <t>PT. PRODIA WIDYA HUSADA</t>
  </si>
  <si>
    <t>Ruko Kebayoran Arcade 2 Bintaro Sektor 7 Blok B3 No. 33-35 Bintaro</t>
  </si>
  <si>
    <t>Canon iR 3245 FS -&gt; 4035</t>
  </si>
  <si>
    <t>PT. KOPERASI BANK PERMATA</t>
  </si>
  <si>
    <t>PERMATA BANK TOWER 3 LT 3, CBD BINTARO JAYA SEKTOR 7 JL. MH.THAMRIN B.1 NO.1 DS.PONDOK AREN RT00/RW00 KEC.TANGERANG 15224 (HO 021 745858 EX 03313)</t>
  </si>
  <si>
    <t>MUS00388</t>
  </si>
  <si>
    <t>PT. MEGA CENTRAL FINANCE CAB. BINTARO</t>
  </si>
  <si>
    <t>Graha Nusantara, Ruko Jl. RC. Veteran Raya No. 8i RT 003/RW 007, Bintaro - Pesanggrahan, Jakarta Selatan</t>
  </si>
  <si>
    <t>DG008928</t>
  </si>
  <si>
    <t>PT. MEGA CENTRAL FINANCE PAMULANG</t>
  </si>
  <si>
    <t>Jl. Setiabudi No. 61 Pamulang Timur Tangsel Dekat Prima Freshmart</t>
  </si>
  <si>
    <t>DHN02291</t>
  </si>
  <si>
    <t>Bintaro Trade Centre Blok H-4 Lt.2</t>
  </si>
  <si>
    <t>Jalan Bintaro Utama 3A No. 81, Pd. Karya (Bintaro Plaza)</t>
  </si>
  <si>
    <t>UMX04734</t>
  </si>
  <si>
    <t>Jalan Bintaro Utama Sektor 3A Bag. Apartemen Bintaro Plaza Residence</t>
  </si>
  <si>
    <t>XWH03131</t>
  </si>
  <si>
    <t>Jalan Bintaro Utama Sektor 3A Bag. Apartemen Brezze</t>
  </si>
  <si>
    <t>UMX02851</t>
  </si>
  <si>
    <t>Jalan Wahid Hasyim CBD/D No.1 Apartemen Accent</t>
  </si>
  <si>
    <t>UMU06734</t>
  </si>
  <si>
    <t>Bintaro Xchange Mall</t>
  </si>
  <si>
    <t>Kantor pengelola bintaro Xchange Mall 1</t>
  </si>
  <si>
    <t>PT. Jaya Real Property</t>
  </si>
  <si>
    <t>BXSea, Bintaro Xchange Mall 2 Lt. B1 - B2</t>
  </si>
  <si>
    <t>UMV05004</t>
  </si>
  <si>
    <t>Bintaro Ice Rink Binraro Xchange Mall 1 Lt. UG</t>
  </si>
  <si>
    <t>XVR02208</t>
  </si>
  <si>
    <t>Kantor Pemasaran Ruko Orlin No.1 Jalan Puspitek Raya Serpong Bag. Proyek dan Bag. Penjualan</t>
  </si>
  <si>
    <t>2RK02909</t>
  </si>
  <si>
    <t>2RK07084</t>
  </si>
  <si>
    <t>YAYASAN BHAKTI MULIA 400</t>
  </si>
  <si>
    <t>PT. Prima Inti Permata Lt. 2</t>
  </si>
  <si>
    <t>PT. Prima Inti Permata Lt. 1</t>
  </si>
  <si>
    <t>PT. Eurokars Artha Utama / EAU HO (HRD) Lt. 3</t>
  </si>
  <si>
    <t>VYB8609204</t>
  </si>
  <si>
    <t>PT. Mahesa Altra Sentosa (Kios Hybrid Kedaung)</t>
  </si>
  <si>
    <t>PT. Mahesa Altra Sentosa (Mawar Raya)</t>
  </si>
  <si>
    <t>PT. Sumber Jaya Kelola Indonesia - Bintaro Trade Centre</t>
  </si>
  <si>
    <t>PT. Sumber Jaya Kelola Indonesia - Bintaro Plaza</t>
  </si>
  <si>
    <t>PT. Sumber Jaya Kelola Indonesia - Apartemen Bintaro Plaza</t>
  </si>
  <si>
    <t>PT. Sumber Jaya Kelola Indonesia - Apartemen Breeze</t>
  </si>
  <si>
    <t>PT. Sumber Jaya Kelola Indonesia - Apartemen Accent</t>
  </si>
  <si>
    <t>PT. Sumber Jaya Kelola Indonesia - Bintaro Xchange Mall</t>
  </si>
  <si>
    <t>PT. Sumber Jaya Kelola Indonesia - Pengelola Bintaro Xchange Mall 1</t>
  </si>
  <si>
    <t>PT. Jaya Real Property - BXSea</t>
  </si>
  <si>
    <t>PT. Jaya Real Property - Bintaro Ice Rink</t>
  </si>
  <si>
    <t>BPR Universal Bintaro</t>
  </si>
  <si>
    <t>Ruko Emerald Avenue 1 Blok EA/A 16&amp;17, Jln. Boulevard Bintaro Jaya, Bintaro Sektor 7</t>
  </si>
  <si>
    <t>VYA8Y05471</t>
  </si>
  <si>
    <t>CBD Emerald Boulevard Bintaro Jaya Blok CE/A No.1 Bag. Proyek Bintaro</t>
  </si>
  <si>
    <t>UMX02602</t>
  </si>
  <si>
    <t>CBD Emerald Boulevard Bintaro Jaya Blok CE/A No.1 Bag. Perencanaan &amp; Pengembangan</t>
  </si>
  <si>
    <t>2RT01696</t>
  </si>
  <si>
    <t>CBD Emerald Boulevard Bintaro Jaya Blok CE/A No.1 Bag. Keuangan</t>
  </si>
  <si>
    <t>2RT01194</t>
  </si>
  <si>
    <t>CBD Emerald Boulevard Bintaro Jaya Blok CE/A No.1 Bag. SDM &amp; Umum</t>
  </si>
  <si>
    <t>YAC00934</t>
  </si>
  <si>
    <t>CBD Emerald Boulevard Bintaro Jaya Blok CE/A No.1 Bag. Internal Audit</t>
  </si>
  <si>
    <t>2RT03214</t>
  </si>
  <si>
    <t>CBD Emerald Boulevard Bintaro Jaya Blok CE/A No.1 Bag. Pertahanan Bintaro</t>
  </si>
  <si>
    <t>UMX00874</t>
  </si>
  <si>
    <t>CBD Emerald Boulevard Bintaro Jaya Blok CE/A No.1 Bag. Pemasaran Bintaro</t>
  </si>
  <si>
    <t>UMX02068</t>
  </si>
  <si>
    <t>CBD Emerald Boulevard Bintaro Jaya Blok CE/A No.1 Bag. Pajak</t>
  </si>
  <si>
    <t>UMT03843</t>
  </si>
  <si>
    <t>CBD Emerald Boulevard Bintaro Jaya Blok CE/A No.1 Bag. Manajemen Sistem Informasi</t>
  </si>
  <si>
    <t>XVZ05759</t>
  </si>
  <si>
    <t>Jalan Boulevard Bintaro Jaya No. 2, Parigi, Pondok Aren Bag. Marketing Gallery</t>
  </si>
  <si>
    <t>UMX02809</t>
  </si>
  <si>
    <t>Jalan Boulevard Bintaro Jaya Blok EB/A, Parigi, Pondok Aren Bag. Pengelola Kawasan Bintaro</t>
  </si>
  <si>
    <t>UMX06284</t>
  </si>
  <si>
    <t>Jalan Jombang Raya No. 86, Parigi, Pondok Aren Bag. Apartemen Emerald (Marketing)</t>
  </si>
  <si>
    <t>UMX06217</t>
  </si>
  <si>
    <t>Jalan Jombang Raya No. 86, Parigi, Pondok Aren Bag. Apartemen Emerald (STB)</t>
  </si>
  <si>
    <t>XWH03648</t>
  </si>
  <si>
    <t>Hotel Horison Ciledug</t>
  </si>
  <si>
    <t>Basement (Accounting Office), Jl. Ciledug Raya Blok Bakti No. 17, RT. 001/RW. 001, Kreo Selatan, Kec. Larangan, Kota Tangerang</t>
  </si>
  <si>
    <t>VGJ04513</t>
  </si>
  <si>
    <t>PT Ardatama Adhigraha Anugerah</t>
  </si>
  <si>
    <t>Ubud Village Ciledug Blok Kuta B18</t>
  </si>
  <si>
    <t>Xerox DC/Apeos 2260 FS</t>
  </si>
  <si>
    <t>Wahana Visi Indonesia</t>
  </si>
  <si>
    <t>Jl. Graha Bintaro Blok GB/GK 2 No. 9, Kelurahan Parigi Baru - Kecamatan Pondok Aren Bintaro - Tangerang Selatan</t>
  </si>
  <si>
    <t>RKM08683</t>
  </si>
  <si>
    <t>Canon IRA 6055/6065/6075 FS</t>
  </si>
  <si>
    <t>GEH00706</t>
  </si>
  <si>
    <t>PT. Wahana Visi Indonesia</t>
  </si>
  <si>
    <t>Jl. Graha Bintaro Blok GB/GK 2 No. 9, Kelurahan Parigi Baru - Kecamatan Pondok Aren Bintaro - Tangerang Selatan Lt.3</t>
  </si>
  <si>
    <t>Canon iR Advance 4045/4245 FS</t>
  </si>
  <si>
    <t>HRN02719</t>
  </si>
  <si>
    <t>PT. Reksa Jagat Bumi Persada</t>
  </si>
  <si>
    <t>Jl. AMD Raya Ruko Neo Fiera Blok - C01 Kel. Pondok Kacang Barat, Pondok Aren Lt. Dasar</t>
  </si>
  <si>
    <t>UMX05099</t>
  </si>
  <si>
    <t>Jalan Jombang Raya No. 86, Parigi, Pondok Aren Bag. Pengelola Apartemen Emerald</t>
  </si>
  <si>
    <t>XVZ01858</t>
  </si>
  <si>
    <t>Proyek BSC 2 Fresh Market Bintaro</t>
  </si>
  <si>
    <t>YAC01134</t>
  </si>
  <si>
    <t>SMA ABDI SISWA BINTARO</t>
  </si>
  <si>
    <t>Jl. Graha Raya Bunga Kav. M9 No. 1 Rt.0 Rw. 0, Ds. Pondok Jagung Timur, Kec. Serpong Utara, Kab. Tangerang Selatan, Banten 15326</t>
  </si>
  <si>
    <t>Canon iR 3230N FS</t>
  </si>
  <si>
    <t>DSH01233</t>
  </si>
  <si>
    <t>SDK ABDI SISWA BINTARO</t>
  </si>
  <si>
    <t>PERUMAHAN GRAHA KAV. M. 9 NO. 01 TANGERANG PASAR SEGAR BINTARO</t>
  </si>
  <si>
    <t>DHN05193</t>
  </si>
  <si>
    <t>Jl. Graha Raya Blok M7 No. 27 Bintaro, Tangerang Selatan</t>
  </si>
  <si>
    <t>Canon iR 4570 FS</t>
  </si>
  <si>
    <t>KFV04006</t>
  </si>
  <si>
    <t>Pasar Modern Graha</t>
  </si>
  <si>
    <t>XWH01998</t>
  </si>
  <si>
    <t>Jalan Boulevard Graha Raya No.1 Blok A1 Bag. Graha Raya Marketing Gallery Lt.1</t>
  </si>
  <si>
    <t>Jalan Boulevard Graha Raya No.1 Blok A1 Bag. Graha Raya Marketing Gallery Lt.2</t>
  </si>
  <si>
    <t>Jalan Boulevard Graha Raya No.1 Blok A1 Bag. Graha Raya Tanah</t>
  </si>
  <si>
    <t>UMX06864</t>
  </si>
  <si>
    <t>Jalan Boulevard Graha Raya Ruko Orlin Arcade 2 Bag. Graha Raya (Proyek)</t>
  </si>
  <si>
    <t>XVZ06379</t>
  </si>
  <si>
    <t>Jalan Boulevard Blok A1 No.1 Bag. Graha Raya (Pengelola)</t>
  </si>
  <si>
    <t>XVZ01576</t>
  </si>
  <si>
    <t>Marensa Bank</t>
  </si>
  <si>
    <t>Ruko WTC Matahari, Jl. Raya Serpong No.5819, Pd. Jagung, Kec. Serpong Utara, Kota Tangerang Selatan, Banten 15326</t>
  </si>
  <si>
    <t>PT. Pretzelindo Sukses Pratama</t>
  </si>
  <si>
    <t>Ruko Prominence Blok 38G, Cipondoh, Banten 15143</t>
  </si>
  <si>
    <t>VYA8904734</t>
  </si>
  <si>
    <t>Toko Kirana</t>
  </si>
  <si>
    <t>Jl. Sutera Kirana 2 No. 8 Serpong Tangerang Selatan</t>
  </si>
  <si>
    <t>DHK02542</t>
  </si>
  <si>
    <t>PT. Archideco Pratama</t>
  </si>
  <si>
    <t>Jl. Jalur Sutera KAV Blok 29C No.33 Kelurahan Pakualam, Kec. Serpong Utara, Alam Sutera Tangerang Selatan Lt.3</t>
  </si>
  <si>
    <t>PT. Dian Santosa Logistics</t>
  </si>
  <si>
    <t>Jl. Sutera Timur Komplek Renata Blok 3A No. 2 Kota Kunciran - Tangerang Lt.2</t>
  </si>
  <si>
    <t>DHM00171</t>
  </si>
  <si>
    <t>Ruko Crystal Lane No. 77, Jl. Raya Bhayangkara, Serpong Utara</t>
  </si>
  <si>
    <t>DGJ08383</t>
  </si>
  <si>
    <t>PT. Mitranda Utama Global</t>
  </si>
  <si>
    <t>Ruko Imperial Walk 3rd Floor, Jl. Jalur Sutera Kav. 29C No. 37, Alam Sutera, Tangerang Selatan Banten 15326, Indonesia</t>
  </si>
  <si>
    <t>DHK17563</t>
  </si>
  <si>
    <t>Ruko Crystal Lane No. 10, Jl. Raya Bhayangkara, Serpong Utara Lt.2</t>
  </si>
  <si>
    <t>Canon MF 643cdw Brand New FS</t>
  </si>
  <si>
    <t>2FT76028</t>
  </si>
  <si>
    <t>PT. Bahtera Ritel Indonesia</t>
  </si>
  <si>
    <t>The Smith Lantai 07 Unit (0701 - 0717) Jl Jalur Sutera Kav 7A Alam Sutera Kunciran Pinang Banten 15143</t>
  </si>
  <si>
    <t>2RF04470</t>
  </si>
  <si>
    <t>PT. BIRO PERJALANAN GALILEOINDO LAUTAN MULIA.</t>
  </si>
  <si>
    <t>Ruko The Prominence Jl. Jalur Sutera Boulevard 38e No.37-38 Rt.-0 Rw.0 Ds. Panunggangan Timur, Kec. Pinang, Kab. Tangerang Banten</t>
  </si>
  <si>
    <t>DFW00126</t>
  </si>
  <si>
    <t>PT. HEXA KREASI INTERIOR</t>
  </si>
  <si>
    <t>Ruko Duta Bintaro Tahap 2 Blok AB 1 No. 7, Jl. Bhayangkara 1, Ds. Paku Jaya, Kec. Sepong Utara, Tangerang Selatan</t>
  </si>
  <si>
    <t>DHJ00835</t>
  </si>
  <si>
    <t>PT. LOTTE SHOPPING INDONESIA ALAM SUTERA</t>
  </si>
  <si>
    <t>Jl. Blok Sutera Niaga Kav. 2, Alam Sutera, Tangerang</t>
  </si>
  <si>
    <t>MVG01040</t>
  </si>
  <si>
    <t>PT. RISLAND SUTERA PROPERTY</t>
  </si>
  <si>
    <t>Marketing Gallery Sky House Alam Sutera, Jl. Jalur Sutera Blvd No.43, RT.002/RW.002, Ds. Kunciran, Kec. Pinang, Kab. Tangerang, Banten 15320</t>
  </si>
  <si>
    <t>TKk0205A</t>
  </si>
  <si>
    <t>Apartemen Silktown Jl. Boulevard Silktown Pd. Jagung Timur, Serpong Utara</t>
  </si>
  <si>
    <t>XVZ07200</t>
  </si>
  <si>
    <t>Condo Graha Apartemen Silktown Jl. Boulevard Silktown, Pd. Jagung Timur Serpong Utara</t>
  </si>
  <si>
    <t>2RK00723</t>
  </si>
  <si>
    <t>PT. Juli Novita</t>
  </si>
  <si>
    <t>Jl. Raya Serpong Km 8 Priyang rt 14/05 Kel Pondok Jagung Kec Serpong Utara Tangerang Selatan-Banten</t>
  </si>
  <si>
    <t>VYB9724195</t>
  </si>
  <si>
    <t>PT. BUMEN REDJA ABADI-SERPONG</t>
  </si>
  <si>
    <t>Jl. Pahlawan Seribu No 5 019/006 Lengkong Karya, Serpong Utara, Tangerang Selatan, Banten 15320</t>
  </si>
  <si>
    <t>Notaris Eva Safira, SH., M.Kn</t>
  </si>
  <si>
    <t>Ruko WTC Matahari Serpong No. 959, Jl. Raya Serpong, BSD - Tangerang Selatan</t>
  </si>
  <si>
    <t>DHK17858</t>
  </si>
  <si>
    <t>SANATEL</t>
  </si>
  <si>
    <t>Jl. Puspa Niaga Blok 402 No. D 1 Sektor Komersial III A Bsd Tangerang 15321</t>
  </si>
  <si>
    <t>DHN03110</t>
  </si>
  <si>
    <t>PONDOK PESANTREN AL-HUSAINY</t>
  </si>
  <si>
    <t>Jl. - Kp. Perigi Kel. Lekong Wetan Serpong Ds. Lekong Wetan Kec. Serpong Tangerang Selatan</t>
  </si>
  <si>
    <t>DFW12548</t>
  </si>
  <si>
    <t>PT. BFI Finance Indonesia Tbk. Cabang Bintaro</t>
  </si>
  <si>
    <t>Ruko Emerald Avenue I Blok EA - A 36 CBD Emerald. Jalan Boulevard Bintaro Jaya Sektor 9, Kel. Parigi Lama, Kec. Pondok Aren, Tangerang Selatan Banten 15227 Lt. Dasar</t>
  </si>
  <si>
    <t>VYB3536966</t>
  </si>
  <si>
    <t>Kantor Notaris &amp; PPAT  Aristia budiany, SH, M.Kn</t>
  </si>
  <si>
    <t>MFV02622</t>
  </si>
  <si>
    <t>Gd. Thamrin City Lt. 6 Blok HT No. 1, Jl. Thamrin Boulevard Jakarta 10340</t>
  </si>
  <si>
    <t>DFR07230</t>
  </si>
  <si>
    <t>Printer Epson L3210 Brand New</t>
  </si>
  <si>
    <t>XAGKB87374</t>
  </si>
  <si>
    <t>Badan Pengelola The Bellagio Residence LG.27</t>
  </si>
  <si>
    <t>Jl. Lingkar Mega Kuningan Barat Kav. E4, No. 3 Kuningan Timur, Setiabudi - Jakarta Selatan</t>
  </si>
  <si>
    <t>DFW10807</t>
  </si>
  <si>
    <t>Badan Pengelola The Bellagio Residence LG.28</t>
  </si>
  <si>
    <t>DSF00596</t>
  </si>
  <si>
    <t>Badan Pengelola The Bellagio Residence LG.29</t>
  </si>
  <si>
    <t>DGA31757</t>
  </si>
  <si>
    <t>Bank SBI Indonesia Cab. Tanah Abang</t>
  </si>
  <si>
    <t>Jalan KH Fachrudin Blok A No. 59 Pertokoan Tanah Abang Bukit, Jakarta Pusat</t>
  </si>
  <si>
    <t>iR 1022/1024 FS+Fax</t>
  </si>
  <si>
    <t>DRQ16405</t>
  </si>
  <si>
    <t>CAHAYA BUMI ABADI</t>
  </si>
  <si>
    <t>Menara Rajawali Lt. 23 Jl. Dr Ide Anak Agung GDE Agung Lot.5.1 Kawasan Mega Kuningan, Kuningan Timur Setiabudi - Jakarta Selatan DKI Jakarta</t>
  </si>
  <si>
    <t>DGA32606</t>
  </si>
  <si>
    <t>CV. Fermanto Bevfoods</t>
  </si>
  <si>
    <t>Jl. Penjernihan II 1 PAV Bendungan Hilir Jakarta Pusat Lt. Dasar</t>
  </si>
  <si>
    <t>DHK18105</t>
  </si>
  <si>
    <t>Graha Arda lt. 6th Floor, Jl. HR. Rasuna Said Kav. B6, Setiabudi, Jakarta Selatan 12910</t>
  </si>
  <si>
    <t>VYB4274748</t>
  </si>
  <si>
    <t>JAKARTA MEGAH PERKASA</t>
  </si>
  <si>
    <t>Gedung Thamrin City lt. 3 Blok A 18 no. 5-25, Jakarta</t>
  </si>
  <si>
    <t>SKU09296</t>
  </si>
  <si>
    <t>Kop Karyawan Sigma Cipta Caraka</t>
  </si>
  <si>
    <t>Gedung Sopodel Mega Kuningan Jakarta Lt.53</t>
  </si>
  <si>
    <t>Canon iRA MF645Cx Brand New FS</t>
  </si>
  <si>
    <t>2DT27595</t>
  </si>
  <si>
    <t>KSO SAHID Multipratama Gemilang / PPPPRSK</t>
  </si>
  <si>
    <t>KSO Sahid Residence Lt. 3</t>
  </si>
  <si>
    <t>SKV51794</t>
  </si>
  <si>
    <t>LUVAZE House and Beeauty</t>
  </si>
  <si>
    <t>Sudirman Park , Jl. K. H. Mas Mansyur Kav. 35, Jakarta 10220</t>
  </si>
  <si>
    <t>USK82464</t>
  </si>
  <si>
    <t>Makes &amp; Partners Law Firm</t>
  </si>
  <si>
    <t>Gedung Menara Batavia Lt.3, Jl. K. H mas Mansyur Kav. 126, Jakarta Pusat</t>
  </si>
  <si>
    <t>Canon IRA 4051/4045 FS</t>
  </si>
  <si>
    <t>HRN07861</t>
  </si>
  <si>
    <t>Menara Bellagio</t>
  </si>
  <si>
    <t>NOTARIS HENGGAWATI</t>
  </si>
  <si>
    <t>JL. Kasturi No. 38 Tomang Raya - Jakarta Barat</t>
  </si>
  <si>
    <t>DHK07145</t>
  </si>
  <si>
    <t>Sahid Sudirman Residence Lantai 3 Jl. Jend Sudirman No. 86 Tanah Abang-Jakarta Pusat</t>
  </si>
  <si>
    <t>Canon iRA 6055/6275/6265</t>
  </si>
  <si>
    <t>Canon iR 6570 FS</t>
  </si>
  <si>
    <t>PSL10109</t>
  </si>
  <si>
    <t>PLS70516</t>
  </si>
  <si>
    <t>PT Usaha Karya Bina Mandiri (ukabima)</t>
  </si>
  <si>
    <t>Plaza Mutiara Lt 15 Jl DR Ide Anak Agung Gde Mega kuningan Jaksel</t>
  </si>
  <si>
    <t>DRQ05318</t>
  </si>
  <si>
    <t>Graha Arda 8th Floor, Jl. HR. Rasuna Said Kav. B6, Setiabudi, Jakarta Selatan 12910</t>
  </si>
  <si>
    <t>Kyocera M8130 cidn</t>
  </si>
  <si>
    <t>RCV2400464</t>
  </si>
  <si>
    <t>PT. Aneka Coffee Industry</t>
  </si>
  <si>
    <t>Wisma 46 Jl. Jenderal Sudirman No.Kav. 1, RT.1/RW.8, Karet Tengsin, Kecamatan Tanah Abang, Kota Jakarta Pusat, Daerah Khusus Ibukota Jakarta 10220 Lantai 39-02</t>
  </si>
  <si>
    <t>DHM12729</t>
  </si>
  <si>
    <t>PT. Asri Kencana Gemilang</t>
  </si>
  <si>
    <t>Graha BIP Lt. 6, Jl. Jend. Gatot Subroto Kav. 23 Jakarta 12930</t>
  </si>
  <si>
    <t>PT. Boston Nusantara</t>
  </si>
  <si>
    <t>Sahid Sudirman Residence, Jl. Jend. Sudirman Kav. 86 Lt. LG 12A</t>
  </si>
  <si>
    <t>UMT01117</t>
  </si>
  <si>
    <t>PT. Cakra Nusa Utama</t>
  </si>
  <si>
    <t>Building Management, Centennial Tower Lt. 6, Jl. Gatot Subroto Kav. 24-25 Jakarta 12930</t>
  </si>
  <si>
    <t>Canon iR Advance 4051/4251/4035/4045/4245 FS</t>
  </si>
  <si>
    <t>RKU03167</t>
  </si>
  <si>
    <t>PT. Emperor Finance Indonesia</t>
  </si>
  <si>
    <t>Gd. Graha BIP Lt. Mezzanine, Jl. Jend Gatot Subroto Kav. 23 - Jakarta Selatan</t>
  </si>
  <si>
    <t>DRG03137</t>
  </si>
  <si>
    <t>PT. Hutan Alam Lestari</t>
  </si>
  <si>
    <t>gedung Jakarta Design Centre Jl. Gatot Subroto No.53, RT.10/RW.6, Petamburan, Kecamatan Tanah Abang, Kota Jakarta Pusat, Daerah Khusus Ibukota Jakarta 10260 Lt.7</t>
  </si>
  <si>
    <t>VYB0241312</t>
  </si>
  <si>
    <t>PT. Indopay Merchant Services</t>
  </si>
  <si>
    <t>Gd. Menara Batavia Lt. 9, Jl. KH. Mas Mansyur Kav.126 Karet Tengsin, Tanah Abang - Jakarta Pusat</t>
  </si>
  <si>
    <t>XWK05850</t>
  </si>
  <si>
    <t>PT. Kita Indonesia Plus</t>
  </si>
  <si>
    <t>Lippo Thamrin Lt.12 Jl. M.H Thamrin No. 20 Gondangdia, Menteng Central Jakarta City, Jakarta 10350</t>
  </si>
  <si>
    <t>PT. Mega Pesanggrahan Indah</t>
  </si>
  <si>
    <t>Ruang Purchasing, Jl. Lingkar Mega Kuningan Barat Kav. E4, No. 3 Kuningan Timur, Setiabudi - Jakarta Selatan</t>
  </si>
  <si>
    <t>TJW20325</t>
  </si>
  <si>
    <t>Jl. Kawasan Mega Kuningan Barat Kav. E4/3, The Bellagio Residence Lt. 1 Blok OL No. 8-9, Setiabudi - Jakarta Selatan</t>
  </si>
  <si>
    <t>TJW12085</t>
  </si>
  <si>
    <t>The Bellagio Residence Lt. 3, Jl. Kawasan Mega Kuningan Barat Kav. E4 No. 3, Kuningan Timur, Setiabudi, Jakarta 12950</t>
  </si>
  <si>
    <t>VYB8711477</t>
  </si>
  <si>
    <t>PT. Merah Cipta Media</t>
  </si>
  <si>
    <t>Wisma 77 Tower 2 Lt. 3, Jl. Letjen S. Parman Kav. 77 Jakarta Barat 11410</t>
  </si>
  <si>
    <t>Kyocera M4132 Brand New FS</t>
  </si>
  <si>
    <t>RCT2401709</t>
  </si>
  <si>
    <t>PT. Perdana Tangguh Abadi</t>
  </si>
  <si>
    <t>Sona Topas Jl. Jenderal Sudirman Kav 26. Lt.15A</t>
  </si>
  <si>
    <t>DHM02615</t>
  </si>
  <si>
    <t>PT. Rizki Bukit Abadi</t>
  </si>
  <si>
    <t>Centennial Tower Lt. 30 Unit G, Jl. Gatot Subroto Kav. 24-25 - Jakarta Selatan</t>
  </si>
  <si>
    <t>RCT9700428</t>
  </si>
  <si>
    <t>Kuningan City Mall Management Office, LG Floor, Jl. Prof. Dr. Satrio Kav. 18, Kuningan, Setiabudi - Jakarta 12940</t>
  </si>
  <si>
    <t>QHP02345</t>
  </si>
  <si>
    <t>QHP05647</t>
  </si>
  <si>
    <t>PT. Snapindo Mitra Perkasa</t>
  </si>
  <si>
    <t>The Office of Sahid Sudirman, Jl. Jendral Sudirman Kav. 86 Lt. 1 #01-08 - Jakarta 10220</t>
  </si>
  <si>
    <t>VYB3840323</t>
  </si>
  <si>
    <t>PT. Studio SHOH Entertainment</t>
  </si>
  <si>
    <t>Plaza 89 Lt. 12M, Kav. X7, Jl. H. R. Rasuna Said No. 6 Rt. 6/ Rw. 7, Kuningan, Karet Kuningan, Kota Jakarta Selatan 12940</t>
  </si>
  <si>
    <t>Xerox Apeos/DC C3370/3375 FS</t>
  </si>
  <si>
    <t>PT. Topas Multi Finance</t>
  </si>
  <si>
    <t>Gedung Mayapada Tower 2 Lantai 14, Jl. Jend Sudirman - Jakarta Selatan</t>
  </si>
  <si>
    <t>Canon iR 4570/3570</t>
  </si>
  <si>
    <t>SKU25010</t>
  </si>
  <si>
    <t>Menara Batavia Lt. 12 Jl. K.H. Mas Mansyur Kav. 126 Jakarta Pusat</t>
  </si>
  <si>
    <t>Canon C645CX FS</t>
  </si>
  <si>
    <t>2DT19984</t>
  </si>
  <si>
    <t>Kyocera M4125 Brand New FS</t>
  </si>
  <si>
    <t>RCS2407547</t>
  </si>
  <si>
    <t>Yayasan Habitat Kemanusiaan Indonesia</t>
  </si>
  <si>
    <t>Gedung Atria Lt. 7, Jl. Jend. Sudirman No. Kav. 33A, Rt. 3/Rw. 2, Karet Tengsin, Kecamatan Tanah Abang, Kota Jakarta Pusat 10220</t>
  </si>
  <si>
    <t>Canon iRA 4045/4245</t>
  </si>
  <si>
    <t>12th Floor, Menara Batavia Jl. KH. Mas Mansyur, Kav. 126 Karet Tengsin, Jakarta Pusat 10250 Indonesia</t>
  </si>
  <si>
    <t>2DT27561</t>
  </si>
  <si>
    <t>Canon MF 645Cx Brand New FS</t>
  </si>
  <si>
    <t>2DT19977</t>
  </si>
  <si>
    <t>PT. Lifestyle International</t>
  </si>
  <si>
    <t>Centennial Tower Lt.30 Unit D, Jl. Gatot Subroto Kav. 24 - 25</t>
  </si>
  <si>
    <t>VYB3264495</t>
  </si>
  <si>
    <t>PT. Sinoart Intertrans Indonesia</t>
  </si>
  <si>
    <t>Millenium Centennial Center Lantai 18 Unit D Jl. Jend. Sudirman Kav. 25, Jakarta 12920</t>
  </si>
  <si>
    <t>VY99Y01878</t>
  </si>
  <si>
    <t>PT. Investasi Nusantara Maju</t>
  </si>
  <si>
    <t>2FT29263</t>
  </si>
  <si>
    <t>Soalan Tua Nababan &amp; Partners</t>
  </si>
  <si>
    <t>Prudential Tower, 19th Floor, Jl. Jendral Sudirman Kav. 79, Jakaeta Selatan 12910</t>
  </si>
  <si>
    <t>2RW01348</t>
  </si>
  <si>
    <t>PT. Aneka Finance Lestari</t>
  </si>
  <si>
    <t>Jalan dr ide anak agung gde agung Kav E3.2 no 1 jakarta selatan 12950</t>
  </si>
  <si>
    <t>Kyocera Ecosys M2040/2540 Brand New FS</t>
  </si>
  <si>
    <t>VYB4274735</t>
  </si>
  <si>
    <t>PT. Nusantara Mahabakti</t>
  </si>
  <si>
    <t>Menara Karya Lt.25 Jl. HR Rasuna Said Blok X-5 Kav. 1-2 Kuning Timur Jakarta 12950 Lt.25</t>
  </si>
  <si>
    <t>VYB1564951</t>
  </si>
  <si>
    <t>PT. BERKAT SARANA MANDIRI 01</t>
  </si>
  <si>
    <t>Jl. Kamboja No. 18 RT. 010 RW. 001 Ds. Jatipulo Kec. Palmerah, Jakarta Barat</t>
  </si>
  <si>
    <t>TJW22728</t>
  </si>
  <si>
    <t>Jl.Raya KS Tubun No.97, Petamburan , Jakarta Pusat</t>
  </si>
  <si>
    <t>DGJ06814</t>
  </si>
  <si>
    <t>PT. Adhi Dharma Tama Perkasa</t>
  </si>
  <si>
    <t>Jl. Tomang Raya No. 10 C Jakarta Barat</t>
  </si>
  <si>
    <t>Gedung Jaya, Jl. MH Thamrin No. 12, Jakarta Pusat</t>
  </si>
  <si>
    <t>2PN01332</t>
  </si>
  <si>
    <t>PT. Buntara Mukti Abadi</t>
  </si>
  <si>
    <t>Gedung Satrio Tower Lt.21 (AXA) Jl. Prof Dr.satrio kav C4 Kel. Kuningan timur Kec. Setiabudi Jakarta selatan 12950</t>
  </si>
  <si>
    <t>VYB4275969</t>
  </si>
  <si>
    <t>Amaris Hotel 1</t>
  </si>
  <si>
    <t>Amaris Hotel 2</t>
  </si>
  <si>
    <t>PT. ARMADA AUTO TARA CAB. KS TUBUN</t>
  </si>
  <si>
    <t>MEGAPOLITAN DEVELOPMENT LT. 1</t>
  </si>
  <si>
    <t>MEGAPOLITAN DEVELOPMENT LT. 3</t>
  </si>
  <si>
    <t>MULTI COMMODITY INDONESIA</t>
  </si>
  <si>
    <t>Canon iR 1024</t>
  </si>
  <si>
    <t>Canon iR 3300</t>
  </si>
  <si>
    <t>Canon iR 5070</t>
  </si>
  <si>
    <t>Canon iR 3245/35</t>
  </si>
  <si>
    <t>Permata Indah Jaya / PT. Pikko Land Development Tbk 1</t>
  </si>
  <si>
    <t>PT. Permata Indah Jaya / PT. Pikko Land Development Tbk 2</t>
  </si>
  <si>
    <t>PERMATA INDAH JAYA / PT. Pikko Land Development Tbk 3</t>
  </si>
  <si>
    <t>PT. Abadi Energi Nabati Lt. 6</t>
  </si>
  <si>
    <t>PT. Megapolitan Developments Tbk Lt. 1</t>
  </si>
  <si>
    <t>PT. Megapolitan Developments Tbk Lt. 3</t>
  </si>
  <si>
    <t>PT. Sejahtera Kelola Abadi 1</t>
  </si>
  <si>
    <t>PT. Sejahtera Kelola Abadi 2</t>
  </si>
  <si>
    <t>PT. World Source Indonesia 1</t>
  </si>
  <si>
    <t>PT. World Source Indonesia 2</t>
  </si>
  <si>
    <t>PT. World Source Indonesia 3</t>
  </si>
  <si>
    <t>PT. World Source Indonesia 4</t>
  </si>
  <si>
    <t>PT. Abadi Energi Nabati Lt. 8</t>
  </si>
  <si>
    <t>PT. APG Land</t>
  </si>
  <si>
    <t>Lt. 43 Bag. Koridor, APL Tower Jl. Letjen. S. Parman Kav 28 Jakarta - Barat</t>
  </si>
  <si>
    <t>Canon iR 4035/4045/4051/4245</t>
  </si>
  <si>
    <t>RKP01149</t>
  </si>
  <si>
    <t>APG LAND Internal Design</t>
  </si>
  <si>
    <t>APL Tower Jl. Letjen. S. Parman Kav 28 Jakarta - Barat</t>
  </si>
  <si>
    <t>Apartemen Tower D Lt. 2, Jl. Letjen. S. Parman Kav 28 Jakarta - Barat</t>
  </si>
  <si>
    <t>APG LAND Legal &amp; Purchasing</t>
  </si>
  <si>
    <t>APG LAND lt.43 bag. Direktorat Proyek</t>
  </si>
  <si>
    <t>APG LAND lt.43 bag. HRD</t>
  </si>
  <si>
    <t>APG LAND lt.43 bag. Land Permit</t>
  </si>
  <si>
    <t>APG LAND lt.45 bag Legal</t>
  </si>
  <si>
    <t>Canon iR 5070/6570/5570</t>
  </si>
  <si>
    <t>APG LAND lt.45 bag.QS</t>
  </si>
  <si>
    <t>APG LAND lt.46 bag. FA-APG</t>
  </si>
  <si>
    <t>APG LAND lt.46 bag. Sekretariat</t>
  </si>
  <si>
    <t>APG LAND lt.9 bag. Fin-Plan</t>
  </si>
  <si>
    <t>PPRSH Apartemen Tropik</t>
  </si>
  <si>
    <t>Grand Tropic, Jl. S. Parman Kav. 3 Grogol Petamburan - Jakbar</t>
  </si>
  <si>
    <t>Kyocera Ecosys M2040DN New</t>
  </si>
  <si>
    <t>VYB8305464</t>
  </si>
  <si>
    <t>PT Agung Podomoro LAND lt.45 bag. Koridor (umum)</t>
  </si>
  <si>
    <t>PT. Agung Podomoro Land bag. Keuangan Lt.45</t>
  </si>
  <si>
    <t>PT. Agung Podomoro Land, Tbk (Ruang Project)</t>
  </si>
  <si>
    <t>Ruang Project, Lt. 45, APL Tower Jl. Letjen. S. Parman Kav 28 Jakarta - Barat</t>
  </si>
  <si>
    <t>Canon iR 5570/6570 FS</t>
  </si>
  <si>
    <t>PT. Anugerah Sejahtera Kelola</t>
  </si>
  <si>
    <t>(Ruang Fitout Departement), Lower Ground Mezzanine, Central Park Mall Podomoro City, Jl. Let. Jend. S. Parman Kav. 28, Tj. Duren Selatan, Grogol Petamburan, Jakarta Barat 11470</t>
  </si>
  <si>
    <t>DGJ11627</t>
  </si>
  <si>
    <t>PT. Central Prima Kelola ( SOHO Residence ) Lt. P1</t>
  </si>
  <si>
    <t>Jl. Letjen. S. Parman Kav. 28, Rt. 012 Rw. 006, Tanjung Duren Selatan, Grogol, Petamburan - Jakarta Barat 11470</t>
  </si>
  <si>
    <t>iR 3235/45</t>
  </si>
  <si>
    <t>(Sebrang Pulman Hotel) RT.12/RW.6, Tj. Duren Sel., Kec. Grogol petamburan, Kota Jakarta Barat, Daerah Khusus Ibukota Jakarta 11470 Lt.2</t>
  </si>
  <si>
    <t>WDF51800</t>
  </si>
  <si>
    <t>(Sebrang Pulman Hotel) RT.12/RW.6, Tj. Duren Sel., Kec. Grogol petamburan, Kota Jakarta Barat, Daerah Khusus Ibukota Jakarta 11470 Lt.1</t>
  </si>
  <si>
    <t>APL Tower lt. 7, Podomoro Industrial Park</t>
  </si>
  <si>
    <t>Canon iR Advance 4035/4235/4045/4245/4051/4251 FS</t>
  </si>
  <si>
    <t>Universitas Tarumanagara Bag. Kemahasiswaan Lt. 6</t>
  </si>
  <si>
    <t>Universitas Tarumanagara Bag. Rektor</t>
  </si>
  <si>
    <t>Kampus I, Untar Gedung Utama Lt. 5, Jl. Letjen S. Parman No. 1 Jakarta 11440 Bag. Rektor</t>
  </si>
  <si>
    <t>DGJ10687</t>
  </si>
  <si>
    <t>Universitas Tarumanagara Bag. Senirupa Lt. 4</t>
  </si>
  <si>
    <t>Bag. Senirupa R. Sekretaris Lt. 4, Gd. K, Jl. Letjen S. Parman No. 1 - Jakarta Barat</t>
  </si>
  <si>
    <t>SKU04892</t>
  </si>
  <si>
    <t>Universitas Tarumanagara Fakultas Ilmu Komunikasi</t>
  </si>
  <si>
    <t>Kampus I, Untar Gedung Utama Lt. 11, Jl. Letjen S. Parman No. 1 Jakarta 11440</t>
  </si>
  <si>
    <t>Universitas Tarumanagara LMM Lt.5</t>
  </si>
  <si>
    <t>Universitas Tarumanagara LPKMV Lt.5</t>
  </si>
  <si>
    <t>Universitas Tarumanagara PSB Lt.5</t>
  </si>
  <si>
    <t>Universitas Tarumanagara Tata Usaha Lt.1</t>
  </si>
  <si>
    <t>Bag. Tata Usaha, Gd. M, Lt. 1, Jl. Letjen S. Parman No. 1 - Jakarta Barat</t>
  </si>
  <si>
    <t>Universitas Tarumanagara Umum Lt.6</t>
  </si>
  <si>
    <t>Universitas Tarumanegara</t>
  </si>
  <si>
    <t>Bag. Umum, Gd. M, Lt. 6, Jl. Letjen S. Parman No. 1 - Jakarta Barat</t>
  </si>
  <si>
    <t>DHM09372</t>
  </si>
  <si>
    <t>Bag. Personalia, Gd. M, Lt. 6, Jl. Letjen S. Parman No. 1 - Jakarta Barat</t>
  </si>
  <si>
    <t>QJE01008</t>
  </si>
  <si>
    <t>Ruang Program Studi Lt. 4 gedung R, Jl. Letjen S Parman No. 1 Jakarta 11440</t>
  </si>
  <si>
    <t>Universitas Tarumanegara Bag. Keuangan</t>
  </si>
  <si>
    <t>Bagian Keuangan, Gd. M, Lt. 1, Kampus 1 UNTAR, JL. Letjen.S.Parman, No. 01, RT.6/RW.16, Tomang, Grogol petamburan - Jakarta Barat</t>
  </si>
  <si>
    <t>Universitas Tarumanegara Biro Administrasi Akademik</t>
  </si>
  <si>
    <t>Biro Administrasi Akademik, Gd. M, Lt. 1, JL. Letjen.S.Parman, No. 01, RT.6/RW.16, Tomang, Grogol petamburan - Jakarta Barat</t>
  </si>
  <si>
    <t>PT. Simprug Mahkota Indah (SMI)</t>
  </si>
  <si>
    <t>APL Tower Jl. Letjen. S. Parman Kav 28 Jakarta - Barat Lt. 43</t>
  </si>
  <si>
    <t>VYB9724192</t>
  </si>
  <si>
    <t>Notaris Aries Buwana, Dipl.-Ing., SH., M.Kn</t>
  </si>
  <si>
    <t>Gedung Skynet Indonesia, Jl. Dr. Susilo Raya No. 23, Grogol Petamburan, Jakarta Barat Lt.6</t>
  </si>
  <si>
    <t>XVR04824</t>
  </si>
  <si>
    <t>PT. YUNA ASIA</t>
  </si>
  <si>
    <t>Graha Antero Lt. 3A Jl. Tomang Raya No. 27</t>
  </si>
  <si>
    <t>DFW12422</t>
  </si>
  <si>
    <t>PT.MITRA AGRO SERVINDO</t>
  </si>
  <si>
    <t>JL.TOMANG RAYA NO.49 C-D RT.001 RW.005 DS.TOMANG KEC.GROGOL PETAMBURAN</t>
  </si>
  <si>
    <t>CV. BELLINDA CAKE</t>
  </si>
  <si>
    <t>Jl. Gelong Baru Tengah No. 3A, RT. 10/RW. 3, Tomang, Grogol Petamburan, Kota Jakarta Barat, Daerah Khusus Ibukota Jakarta 11440</t>
  </si>
  <si>
    <t>PT. Sigma Kreasi Instrumen</t>
  </si>
  <si>
    <t>APL Tower 30th Floor Suite 8, Jl. S. Parman Kav. 28, Tanjung Duren Selatan, Grogol Petamburan, Jakarta Barat, DKI Jakarta</t>
  </si>
  <si>
    <t>VYA9907279</t>
  </si>
  <si>
    <t>HRP01951</t>
  </si>
  <si>
    <t>PT. Mitra Abadi Utama Lt.2</t>
  </si>
  <si>
    <t>PT. Mitra Abadi Utama Lt. 1</t>
  </si>
  <si>
    <t>PT. Mitra Abadi Utama (APL Tower Lt. 7)</t>
  </si>
  <si>
    <t>Bank SBI Indonesia Cab. Mangga Dua</t>
  </si>
  <si>
    <t>ITC Mangga Dua, Jl. Raya Mangga Dua Blok E-2 No. 7 - Jakarta Utara (Ruko Textil)</t>
  </si>
  <si>
    <t>DGJ15532</t>
  </si>
  <si>
    <t>Bank SBI Indonesia Cab. Pasar Baru</t>
  </si>
  <si>
    <t>Jl. Pasar Baru Selatan No. 19 - Jakarta Pusat</t>
  </si>
  <si>
    <t>DHM00524</t>
  </si>
  <si>
    <t>BNJ LAW OFFICE</t>
  </si>
  <si>
    <t>Gajah Mada Tower Lt. 22 #003, Jl. Gajah Mada No. 19-26 Jakarta Pusat</t>
  </si>
  <si>
    <t>CV. Central Conveyor Belting</t>
  </si>
  <si>
    <t>Komplek Pertokoan, Jl. Ruko Glodok Jaya No. 34, RT.1/RW.6, Mangga Besar, Kec. Taman Sari, Kota Jakarta Barat, Daerah Khusus Ibukota Jakarta 11180</t>
  </si>
  <si>
    <t>GKI PERNIAGAAN</t>
  </si>
  <si>
    <t>Jl. Perniagaan No.1, RT.9/RW.1, Tambora, Kota Jakarta Barat, Daerah Khusus Ibukota Jakarta</t>
  </si>
  <si>
    <t>SKV64697</t>
  </si>
  <si>
    <t>GLOBAL PUTRA INDOLOGISTICS Gd. 26 Lt. 3</t>
  </si>
  <si>
    <t>Jl. Ir. H. Juanda III no.26 A, Kebon Kelapa, Gambir, Jakarta Pusat 10120</t>
  </si>
  <si>
    <t>KFW15036</t>
  </si>
  <si>
    <t>GLOBAL PUTRA INDOLOGISTICS Pajak</t>
  </si>
  <si>
    <t>Lt. 4 Pajak, Gd. 26, Jl. Ir. H. Juanda III no.26 A, Kebon Kelapa, Gambir, Jakarta Pusat 10120</t>
  </si>
  <si>
    <t>VYB1771574</t>
  </si>
  <si>
    <t>Koperasi Karyawan Securindo (KKS)</t>
  </si>
  <si>
    <t>Komplek Mangga Dua Mas Blok A No. 7-8, Jl. Mangga Dua Abdad No. 14, Jakarta Pusat</t>
  </si>
  <si>
    <t>DRQ42525</t>
  </si>
  <si>
    <t>Kosipa Mitra Solusi Keuangan</t>
  </si>
  <si>
    <t>Mangga Besar IX, Komplek Loka Indah E. 90 Kel. Tangki, Kec. Taman Sari Jakarta 11710</t>
  </si>
  <si>
    <t>TJW16050</t>
  </si>
  <si>
    <t>Notaris Veronika</t>
  </si>
  <si>
    <t>Jl. Biak No. 21A Kel. Cideng, Kec. Gambir Jakarta Pusat</t>
  </si>
  <si>
    <t>DHK15675</t>
  </si>
  <si>
    <t>PT. Arista Jaya Lestari Cabang Jayakarta</t>
  </si>
  <si>
    <t>Jl. Pangeran Jayakarta No. 33, Pinangsia, Taman Sari - Jakarta Barat</t>
  </si>
  <si>
    <t>KFQ14583</t>
  </si>
  <si>
    <t>Jl. Mangga Dua Raya Komplek Ruko Agung Sedayu (Harco Elektronik) Blok J No. 5B, Jakarta Pusat</t>
  </si>
  <si>
    <t>Kyocera Ecosys M2040 dn (New)</t>
  </si>
  <si>
    <t>VYB0240574</t>
  </si>
  <si>
    <t>PT. Baramulti Sugih Sentosa</t>
  </si>
  <si>
    <t>Graha Baramulti 5th Floor, Jl. Suryopranoto No. 2, Komplek Harmoni Blok A8, Petojo Utara, Gambir - Jakarta Pusat 10130</t>
  </si>
  <si>
    <t>DHM07921</t>
  </si>
  <si>
    <t>Jalan Pangeran Jayakarta No. 151, Mangga Dua Selatan, Sawah Besar, Jakarta Pusat Lt.1</t>
  </si>
  <si>
    <t>Canon iRA 4525/4535 FS</t>
  </si>
  <si>
    <t>Jalan Pangeran Jayakarta No. 151, Mangga Dua Selatan, Sawah Besar, Jakarta Pusat Lt.3</t>
  </si>
  <si>
    <t>UMX06033</t>
  </si>
  <si>
    <t>PT. GLOBAL MITRA</t>
  </si>
  <si>
    <t>Jl. Ir. H. Juanda III No. 25A-B Jakarta Pusat 10120</t>
  </si>
  <si>
    <t>DRQ18930</t>
  </si>
  <si>
    <t>Lt. 2, Divisi: Finance/Accounting, Gd. 30, Jl. Ir. H. Juanda 3 No. 3 - Jakarta Pusat</t>
  </si>
  <si>
    <t>VYA9907431</t>
  </si>
  <si>
    <t>Gd. 26 Lt. 2, Jl. IR. H. Juanda III No. 25A-B Jakarta</t>
  </si>
  <si>
    <t>VYB1261144</t>
  </si>
  <si>
    <t>Gd 25 Lt. 1, Jl. Ir. H. Juanda III No. 25 Jakarta</t>
  </si>
  <si>
    <t>Kyocera M2040/M2540</t>
  </si>
  <si>
    <t>Gd 25 Lt. 2, Jl. Ir. H. Juanda III No. 25 Jakarta Lt. 2</t>
  </si>
  <si>
    <t>VYB1260562</t>
  </si>
  <si>
    <t>Gd 25 Lt. 2, Jl. Ir. H. Juanda III No. 25 Jakarta Lt. 3</t>
  </si>
  <si>
    <t>VYA8604505</t>
  </si>
  <si>
    <t>PT. HALIM BANGUN SARANA INDAH</t>
  </si>
  <si>
    <t>HOTEL GRAND MERCURE HARMONI Jl. Hayam Wuruk No.36-37, RT.14/RW.1, Kebon Kelapa, Kec. Taman Sari Jakarta Pusat 10120</t>
  </si>
  <si>
    <t>Canon IR 1022/1024</t>
  </si>
  <si>
    <t>DRQ15651</t>
  </si>
  <si>
    <t>PT. Joshie Arenco</t>
  </si>
  <si>
    <t>Jl. KH. Moch. Mansyur Komplek Ruko Jembatan V Indah Blok 15E - 12 - Jakarta Pusat</t>
  </si>
  <si>
    <t>PT. Lit Seribu Drums</t>
  </si>
  <si>
    <t>Walking Drums Ancol Jl. Pantai Karnaval No. 7 Ancol, Jakarta Utara</t>
  </si>
  <si>
    <t>VYA9906796</t>
  </si>
  <si>
    <t>PT. Lucky Wisata Indah (Lucky Tours)</t>
  </si>
  <si>
    <t>Jl. Ternate No.28D Jakarta Pusat</t>
  </si>
  <si>
    <t>VYB8710951</t>
  </si>
  <si>
    <t>PT. Lumbung Sari</t>
  </si>
  <si>
    <t>Jl. Mangga Dua Raya Blok N 2 Komplek Harco Mangga Dua Plaza Jakarta Pusat</t>
  </si>
  <si>
    <t>DRQ33764</t>
  </si>
  <si>
    <t>PT. Ocean Global Shipping Logistics</t>
  </si>
  <si>
    <t>Jl. Ir. Hj. Juanda III No.23 CDE Jakarta Pusat Lt.3</t>
  </si>
  <si>
    <t>Canon iR Advance 4535/4545/4551 FS</t>
  </si>
  <si>
    <t>XVR03484</t>
  </si>
  <si>
    <t>Jl. Ir. Hj. Juanda III No.23 CDE Jakarta Pusat</t>
  </si>
  <si>
    <t>Canon iR A 4035</t>
  </si>
  <si>
    <t>QHM08171</t>
  </si>
  <si>
    <t>PT. Rantai Laut</t>
  </si>
  <si>
    <t>Jl. Pintu Air Raya No. 38 H, Pasar Baru - Jakarta Pusat</t>
  </si>
  <si>
    <t>PT. Rapid Sejati Mandiri</t>
  </si>
  <si>
    <t>Jl. Pejagalan I/3M No. 1 Rt/Rw 010/004, Kel. Pekojan, Kec. Tambora - Jakarta Barat</t>
  </si>
  <si>
    <t>DGA29986</t>
  </si>
  <si>
    <t>PT. Sumber Maju Perkasa</t>
  </si>
  <si>
    <t>Lindeteves Trade Center Building SB Floor Blok C1 No.1-2 Jl. Hayam Wuruk No.127 Rt.001 Rw.06, Mangga Besar, Tamansari, Jakarta Barat, DKI Jakarta</t>
  </si>
  <si>
    <t>PT. Tian Liong</t>
  </si>
  <si>
    <t>Jl. Pancoran No. 17-19, Glodok, Tamansari, Jakarta Barat 11120</t>
  </si>
  <si>
    <t>HRP01241</t>
  </si>
  <si>
    <t>PT. Unique</t>
  </si>
  <si>
    <t>Lt. 3, Jl. Ir. H. Juanda III No. 25AB Jakarta Pusat 10120</t>
  </si>
  <si>
    <t>MUY03497</t>
  </si>
  <si>
    <t>PT. Anugerah Sekawan Sentosa</t>
  </si>
  <si>
    <t>Pusat Niaga Roxy Mas blok C2 no 35-36 (Lt.3)(Tirtobumi Group) Jl.KH.Hasyim Ashari-Cideng -Gambir,JAKARTA PUSAT 10150 Lt.3</t>
  </si>
  <si>
    <t>VYB2291416</t>
  </si>
  <si>
    <t>PT. Global Transportasi Nusantara</t>
  </si>
  <si>
    <t>Gd. 25, Jl. Ir. H. Juanda III No. 25 Jakarta Lt.1</t>
  </si>
  <si>
    <t>PT. JASINDO LINTASTAMA</t>
  </si>
  <si>
    <t>Jl. Tangki Sekolah No. 56 AA, Ds. Mangga Besar, Kec. Mangga Besar</t>
  </si>
  <si>
    <t>SVQ01777</t>
  </si>
  <si>
    <t>PT. INDOKITA MAKMUR</t>
  </si>
  <si>
    <t>Jl. Gajah Mada No. 150 ABC, Jakarta Barat</t>
  </si>
  <si>
    <t>MTV11984</t>
  </si>
  <si>
    <t>M. ABDUL HASIM</t>
  </si>
  <si>
    <t>Jl. Sukarjowiryo Pranoto No. 73 Jakarta</t>
  </si>
  <si>
    <t>SVC02943</t>
  </si>
  <si>
    <t>Jl. Pasar Pagi No. 47, Ds. Roamalaka RT 003/RW 002, Kec. Tambora, Jakarta Barat</t>
  </si>
  <si>
    <t>DRY02237</t>
  </si>
  <si>
    <t>PT. MILENIA MEGA MANDIRI</t>
  </si>
  <si>
    <t>Jl. Pembangunan 1 No. 1 Gajah Mada, PENAGIHAN KE PEMBANGUNAN</t>
  </si>
  <si>
    <t>MVG02073</t>
  </si>
  <si>
    <t>Jl. Pasar Pagi No. 47 RT. 1 RW. 2 Ds. Roa Malaka, Kec. Tambora, Kab. Jakarta Barat</t>
  </si>
  <si>
    <t>PT. Flying Venes Persada ( Travel Mart )</t>
  </si>
  <si>
    <t>Jl. Pembangunan II No. 10 A Petojo Utara Jakarta Pusat Sebrang Sebrangan Sumber Berkat Lt.3</t>
  </si>
  <si>
    <t>DRQ46892</t>
  </si>
  <si>
    <t>PT. IXM SELULAR INDONESIA 1</t>
  </si>
  <si>
    <t>Xiaomi Exclusive Service Center Ruko Niaga Roxy Mas Blok B2 No.6</t>
  </si>
  <si>
    <t>SVQ00828</t>
  </si>
  <si>
    <t>PT. CHUNG SERVICE ABADI</t>
  </si>
  <si>
    <t>Jl. Duri Tss Raya No. 54/56 Duri Selatan Tambora Jakarta Barat</t>
  </si>
  <si>
    <t>PT. IXM SELULAR INDONESIA 2</t>
  </si>
  <si>
    <t>TJW26815</t>
  </si>
  <si>
    <t>PT.KERTA MULYA SARIPAKAN</t>
  </si>
  <si>
    <t>Jl. Pasar Pagi No. 48-49 Rt. 003 Rw. 002 Ds. Roa Malaka Kec. Tambora - Jakarta Barat</t>
  </si>
  <si>
    <t>DHK00678</t>
  </si>
  <si>
    <t>Jl. Mangga Besar Raya No. 82 RT. 13 RW. 1 Ds. Taman Sari, Kec. Taman Sari, Kab. Jakarta Barat</t>
  </si>
  <si>
    <t>TJW19721</t>
  </si>
  <si>
    <t>TJW23039</t>
  </si>
  <si>
    <t>PT. SMART TREASURE (PROYEK)</t>
  </si>
  <si>
    <t>Jl. Tiang Bendera 5 No. 30, Tambora Jakarta Barat</t>
  </si>
  <si>
    <t>DGR01603</t>
  </si>
  <si>
    <t>JL. GAJAH MADA NO.174 KEAGUNGAN TAMAN SARI JAKBAR</t>
  </si>
  <si>
    <t>PSB04094</t>
  </si>
  <si>
    <t>MZH01063</t>
  </si>
  <si>
    <t>PT. BUANA NIAGA PERKASA</t>
  </si>
  <si>
    <t>Jl. Pinangsia II No. 8, Jakarta Barat</t>
  </si>
  <si>
    <t>MTV19557</t>
  </si>
  <si>
    <t>BANK HIBANK INDONESIA MANGGA DUA</t>
  </si>
  <si>
    <t>JL.ARTERI MANGGA DUA RAYA MANGGA DUA MALL NO.RM/45A JKT CAPEM MANGGA DUA</t>
  </si>
  <si>
    <t>DRN03568</t>
  </si>
  <si>
    <t>Bangun Bhumi PT. Aldava Buana Konstruksi</t>
  </si>
  <si>
    <t>Jl. Pangeran Jayakarta No. 72 - 74, Mangga Dua Selatan, Jakarta Pusat Lt.2</t>
  </si>
  <si>
    <t>ZFT76033</t>
  </si>
  <si>
    <t>Canon MF 643cdw (Brand New) FS</t>
  </si>
  <si>
    <t>PT. KROM BANK INDONESIA, TBK</t>
  </si>
  <si>
    <t>PT. Cahaya Benteng Mas Lt. 1</t>
  </si>
  <si>
    <t>PT. Cahaya Benteng Mas Lt. 3</t>
  </si>
  <si>
    <t>PT. Global Putra Indologistic - Lt. 2 Finance/Accounting</t>
  </si>
  <si>
    <t>PT. GLOBAL PUTRA INDOLOGISTICS (Gd. 26 Lt. 2)</t>
  </si>
  <si>
    <t>PT. GPI Logistic (Gd. 25 Lt. 1)</t>
  </si>
  <si>
    <t>PT. GPI Logistic (Gd. 25 Lt. 2)</t>
  </si>
  <si>
    <t>PT. GPI Logistic (Gd. 25 Lt. 3)</t>
  </si>
  <si>
    <t>PT. Ocean Global Shipping Logistics Lt. 3</t>
  </si>
  <si>
    <t>PT. KURNADI ABADI 1</t>
  </si>
  <si>
    <t>PT KURNADI ABADI 2</t>
  </si>
  <si>
    <t>PT. DELUA HOTEL ABADI 1</t>
  </si>
  <si>
    <t>PT DELUA HOTEL ABADI 2</t>
  </si>
  <si>
    <t>PT. PERHIMPUNAN PEMILIK &amp; PENGHUNI APARTEMEN MEDITERANIA 1</t>
  </si>
  <si>
    <t>PT. PERHIMPUNAN PEMILIK &amp; PENGHUNI APART.MEDITERANIA 2</t>
  </si>
  <si>
    <t>Jl. Tanah Abang 2 No.06 Jakarta Pusat - Group D</t>
  </si>
  <si>
    <t>XWK04912</t>
  </si>
  <si>
    <t>Jl. Tanah Abang 2 No.06 Jakarta Pusat - Asintel</t>
  </si>
  <si>
    <t>XWK04856</t>
  </si>
  <si>
    <t>Jl. Tanah Abang 2 No.06 Jakarta Pusat - Aslog</t>
  </si>
  <si>
    <t>Jl. Tanah Abang 2 No.06 Jakarta Pusat - Inspektur</t>
  </si>
  <si>
    <t>2RT02312</t>
  </si>
  <si>
    <t>Jl. Tanah Abang 2 No.06 Jakarta Pusat - Aspers</t>
  </si>
  <si>
    <t>2RT04132</t>
  </si>
  <si>
    <t>Jl. Tanah Abang 2 No.06 Jakarta Pusat - Asops</t>
  </si>
  <si>
    <t>XWK04853</t>
  </si>
  <si>
    <t>Jl. Tanah Abang 2 No.06 Jakarta Pusat - Denkomlek</t>
  </si>
  <si>
    <t>XWK04552</t>
  </si>
  <si>
    <t>Jl. Tanah Abang 2 No.06 Jakarta Pusat - Wadan</t>
  </si>
  <si>
    <t>XWK04560</t>
  </si>
  <si>
    <t>Jl. Tanah Abang 2 No.06 Jakarta Pusat - Yonwalprotneg</t>
  </si>
  <si>
    <t>2RT00958</t>
  </si>
  <si>
    <t>Jl. Tanah Abang 2 No.06 Jakarta Pusat - Denpal</t>
  </si>
  <si>
    <t>2RT00617</t>
  </si>
  <si>
    <t>Jl. Tanah Abang 2 No.06 Jakarta Pusat - Denbekang</t>
  </si>
  <si>
    <t>2RT00773</t>
  </si>
  <si>
    <t>Jl. Tanah Abang 2 No.06 Jakarta Pusat - Denkes</t>
  </si>
  <si>
    <t>2RT01647</t>
  </si>
  <si>
    <t>Jl. Tanah Abang 2 No.06 Jakarta Pusat - Denma</t>
  </si>
  <si>
    <t>Jl. Tanah Abang 2 No.06 Jakarta Pusat - Densi</t>
  </si>
  <si>
    <t>XWK04646</t>
  </si>
  <si>
    <t>Jl. Tanah Abang 2 No.06 Jakarta Pusat - Dronkavser</t>
  </si>
  <si>
    <t>2RT00852</t>
  </si>
  <si>
    <t>Jl. Tanah Abang 2 No.06 Jakarta Pusat - Kapusdalops</t>
  </si>
  <si>
    <t>XWK00676</t>
  </si>
  <si>
    <t>Jl. Tanah Abang 2 No.06 Jakarta Pusat - Group A</t>
  </si>
  <si>
    <t>2RT00756</t>
  </si>
  <si>
    <t>Jl. Tanah Abang 2 No.06 Jakarta Pusat Ruangan Asren</t>
  </si>
  <si>
    <t>RJE9300186</t>
  </si>
  <si>
    <t>Jl. Tanah Abang 2 No.06 Jakarta Pusat - Group B</t>
  </si>
  <si>
    <t>2RT02215</t>
  </si>
  <si>
    <t>Jl. Tanah Abang 2 No.06 Jakarta Pusat - Kaku</t>
  </si>
  <si>
    <t>XWK04938</t>
  </si>
  <si>
    <t>Jl. Tanah Abang 2 No.06 Jakarta Pusat - Komandan</t>
  </si>
  <si>
    <t>XWK04951</t>
  </si>
  <si>
    <t>Jl. Tanah Abang 2 No.06 Jakarta Pusat - Kaset</t>
  </si>
  <si>
    <t>XWK04490</t>
  </si>
  <si>
    <t>Cideng Jakarta Pusat di Jl.Siantar No.6</t>
  </si>
  <si>
    <t>DGJ17033 &amp; SLP17436</t>
  </si>
  <si>
    <t>MFV02559</t>
  </si>
  <si>
    <t>PT. Sinarmas Group (PT. Pindo Deli) Div. Jamboroll Lt. 3</t>
  </si>
  <si>
    <t>Jl. Tn. Abang 2 No. 15, Kel. Petojo - Jakarta Pusat</t>
  </si>
  <si>
    <t>WSK01519</t>
  </si>
  <si>
    <t>PT. Sinarmas Group (PT. The Univenus) Div. EDD lt. 1</t>
  </si>
  <si>
    <t>PT. Sinarmas Group (PT. The Univenus) Div. Export Lt. 3A</t>
  </si>
  <si>
    <t>DGA08779</t>
  </si>
  <si>
    <t>PT. The Univenus</t>
  </si>
  <si>
    <t>Div : Marketing/NPD, Gd. Univenus Tanah Abang Lt. 2, Jl. Tn. Abang 2 No. 15, Kel. Petojo - Jakarta Pusat</t>
  </si>
  <si>
    <t>DHK17845</t>
  </si>
  <si>
    <t>Jl. Tn. Abang 2 No. 15, Kel. Petojo - Jakarta Pusat Lt. Ground</t>
  </si>
  <si>
    <t>DHN03851</t>
  </si>
  <si>
    <t>PT. Wego Medika Indonesia</t>
  </si>
  <si>
    <t>Jalan Tanah Abang 2 No. 67 Lt. M Petojo Selatan Gambir, Jakarta Pusat, DKI Jakarta 10160</t>
  </si>
  <si>
    <t>VYB1670959</t>
  </si>
  <si>
    <t>PT. Harmier Inti Translog</t>
  </si>
  <si>
    <t>JL. Tanah Abang III No.54/I Lt. Dasar</t>
  </si>
  <si>
    <t>KFW03035</t>
  </si>
  <si>
    <t>Lembaga Sertifikasi Profesi Hotel &amp; Restoran</t>
  </si>
  <si>
    <t>Jl. Tanah Abang 1 No. 12 JJ Petojo Selatan, Gambir - Jakarta Pusat</t>
  </si>
  <si>
    <t>Canon iR Advance 6055/6065/6075</t>
  </si>
  <si>
    <t>HTK11167</t>
  </si>
  <si>
    <t>Jl. Suryopranoto No. 29 A - Jakarta Pusat</t>
  </si>
  <si>
    <t>DGA29018</t>
  </si>
  <si>
    <t>Lt. 2, Jl. Suryopranoto No. 29 A Gambir - Jakarta Pusat</t>
  </si>
  <si>
    <t>VYB174030</t>
  </si>
  <si>
    <t>PT. UTAMA JAYATAMA INDAH</t>
  </si>
  <si>
    <t>Jl. Garuda No. 82 B - Kemayoran - Jkt 101620</t>
  </si>
  <si>
    <t>SVM00441</t>
  </si>
  <si>
    <t>PT. PROTEKSINDO INSURANCE BROKER</t>
  </si>
  <si>
    <t>Mitra Oasis Buillding Tower B5 Floor Suite 507, Jl. Senen Raya No. 135-137, Jakarta 10410</t>
  </si>
  <si>
    <t>VYB9724193</t>
  </si>
  <si>
    <t>PT. Multi Trend Indo</t>
  </si>
  <si>
    <t>Gedung Menara Era Lt. 12, Jl. Senen Raya No. 125-133 - Jakarta Pusat</t>
  </si>
  <si>
    <t>SV01574</t>
  </si>
  <si>
    <t>PT. Bank Syariah Indonesia Graha Pertamina</t>
  </si>
  <si>
    <t>Graha Pertamina Jalan Medan Merdeka Timur No 11, 12, 13 Tower Pertamax, Lantai 2 Kec. Gambir Jakarta Pusat</t>
  </si>
  <si>
    <t>Gedung PELNI kemayoran lt. 2 jl angkasa no.18 Bag. Pengadaan</t>
  </si>
  <si>
    <t>AIVE041005222</t>
  </si>
  <si>
    <t>Gedung PELNI kemayoran lt. 2 jl angkasa no.18 Bag. SDM</t>
  </si>
  <si>
    <t>A1UE021012230</t>
  </si>
  <si>
    <t>Gedung PELNI kemayoran lt. 2 jl angkasa no.18 Bag. Peljas</t>
  </si>
  <si>
    <t>DHK17389</t>
  </si>
  <si>
    <t>Dana Pensiun PELNI</t>
  </si>
  <si>
    <t>Jl. Bungur Besar Raya No. 40i , Gunung Sahari</t>
  </si>
  <si>
    <t>DPQ40544</t>
  </si>
  <si>
    <t>Gedung PELNI kemayoran lt. 2 jl angkasa no.18 Bag. Komersial</t>
  </si>
  <si>
    <t>AIVE041004556</t>
  </si>
  <si>
    <t>Gedung PELNI kemayoran lt. 2 jl angkasa no.18 Bag. JMI</t>
  </si>
  <si>
    <t>A1UE011015386</t>
  </si>
  <si>
    <t>Gedung PELNI kemayoran lt. 2 jl angkasa no.18 Bag. Keuangan II</t>
  </si>
  <si>
    <t>DGA13644</t>
  </si>
  <si>
    <t>Pasar Senen V Jalan Pasar Senen Blok V Lantai 4 Jakarta Pusat</t>
  </si>
  <si>
    <t>XWK01469</t>
  </si>
  <si>
    <t>Jl. Abdul Muis No.59 RT.04/RW.03 Petojo Selatan, Kecamatan Gambir, Jakarta Pusat (SPBU Abdul Muis) Lt.1</t>
  </si>
  <si>
    <t>2DT27650</t>
  </si>
  <si>
    <t>Bank Panin KCP Citra Raya ( Bitung )</t>
  </si>
  <si>
    <t>Komplek Citra Raya Sektor 1.2, Blok L-01 No. 9-10 R, Cikupa - Tangerang</t>
  </si>
  <si>
    <t>SKU27478</t>
  </si>
  <si>
    <t>CV. Sinar Rejeki</t>
  </si>
  <si>
    <t>Jl. Kp Bulakan No. 73, Bitung Jaya, Cikupa, Tangerang - Banten Lt. Dasar</t>
  </si>
  <si>
    <t>QLA39432</t>
  </si>
  <si>
    <t>INDOMOBIL FINANCE INDONESIA CAB. BALARAJA</t>
  </si>
  <si>
    <t>Ruko Balaraja Plaza Blok A. 14 Jl. Raya Serang KM. 24 Desa Talagasari, Kec. Balaraja, Kab. Tangerang</t>
  </si>
  <si>
    <t>Kantor Notaris &amp; PPAT Sophia Putri Hurimasari, SH.,MKn.</t>
  </si>
  <si>
    <t>Jl. Ecopolis Boulevard Selatan Blok VD 3 No 58 Citra Raya Cikupa Tangerang 15710 Lt. Dasar</t>
  </si>
  <si>
    <t>UMX04370</t>
  </si>
  <si>
    <t>PT. Amtra Electric</t>
  </si>
  <si>
    <t>Jalan Millenium 16 Blok L1 No. 02 A, Ds. Peusar, Kec. Panongan, Kab. Tangerang, Banten</t>
  </si>
  <si>
    <t>Xerox Apeos DC 3370/3373/3375 FS</t>
  </si>
  <si>
    <t>PT. Bank Panin KCP TigaRaksa</t>
  </si>
  <si>
    <t>Ruko Bizpoint Blok R1 NO.02 Jl.Boevard Bizpoint Tangerang - Banten</t>
  </si>
  <si>
    <t>QLA18159</t>
  </si>
  <si>
    <t>PT. BPR Danasari Persada</t>
  </si>
  <si>
    <t>Citra Raya Square 2 Blok B No. 05B/06 Cikupa Tangerang</t>
  </si>
  <si>
    <t>PT. BPR Sarana Utama Multidana Cab. Cikupa</t>
  </si>
  <si>
    <t>komp. Citra Raya Town Square 2, Blok O/5A, Jl. Citra Raya Boulevard, Tangerang 15710</t>
  </si>
  <si>
    <t>DRQ52336</t>
  </si>
  <si>
    <t>PT. INTI NOMIKA INDONESIA</t>
  </si>
  <si>
    <t>Jl. PLP Curug Gg. Pokpman No. 205 Kp. Onyam RT. 002/007 Desa kadu, Kecamatan Curug, Kabupaten Tangerang - Banten</t>
  </si>
  <si>
    <t>PT. TRI SUKSES JAYA</t>
  </si>
  <si>
    <t>Jl. Aria Jaya Santika Rt 001 Rw 002 Desa Pasir Bolang Kecamatan Tigaraksa Kabupaten Tangerang</t>
  </si>
  <si>
    <t>Canon iR 3245N FS</t>
  </si>
  <si>
    <t>DHN04246</t>
  </si>
  <si>
    <t>BANK HIBANK INDONESIA CITRA RAYA</t>
  </si>
  <si>
    <t>JL. CITRA RAYA BOULEVARD E1 NO.21 &amp; 3A PERUMAHAN CITRA RAYA CIKUPA DS.CIKUPA RT00/RW00 KEC. TANGERANG</t>
  </si>
  <si>
    <t>DRH16580</t>
  </si>
  <si>
    <t>PT.LAUKITA BERSAMA INDONESIA</t>
  </si>
  <si>
    <t>Jl. Padat Karya ,Kp. Pabuaran,RT 007 RW 006,Kel. Curug Kulon,Kec. Curug,Kab. Tangerang,Prov. Banten,Kode Pos. 15810</t>
  </si>
  <si>
    <t>DRW10484</t>
  </si>
  <si>
    <t>PT. MEGA CENTRAL FINANCE CAB. CIKUPA</t>
  </si>
  <si>
    <t>RUKO GRAND BOULEVARD NO 276 CITRA RAYA KEL. CIAKAR, PANONGAN TANGERANG</t>
  </si>
  <si>
    <t>DHN01924</t>
  </si>
  <si>
    <t>PT.BUMEN REDJA ABADI-SERANG</t>
  </si>
  <si>
    <t>Jl. Raya Serang KM 13.5 Cikupa, Tangerang, Kel. Bitung Jaya 15710</t>
  </si>
  <si>
    <t>DFL07220</t>
  </si>
  <si>
    <t>PT.MILENIA MEGA MANDIRI</t>
  </si>
  <si>
    <t>Jl. Pemda Tigaraksa Kp. Ciapus Indah, RT. 04/RW. 02, Budi Mulya, Kec. Cikupa, Kab. Tangerang - Banten 15710</t>
  </si>
  <si>
    <t>DFW13714</t>
  </si>
  <si>
    <t>PT. METRO JAYA FASHION GARMINDO.</t>
  </si>
  <si>
    <t>Jl. Cibarengkok No. 168 (Depan Perumahan Persada Elok 1) Desa Puesar Panongan Tangerang</t>
  </si>
  <si>
    <t>KFQ16158</t>
  </si>
  <si>
    <t>PT. KUKDONG PERDANA MULYA</t>
  </si>
  <si>
    <t>Jl. Raya Serang Km. 16.8 No. - Ds. Talaga Cihideng RT02/RW02 Kec. Cikupa Tangerang 15710</t>
  </si>
  <si>
    <t>KFP00949</t>
  </si>
  <si>
    <t>PT.SUNTEX INDONESIA</t>
  </si>
  <si>
    <t>Komp. Ciakar RT 01 RW 01 Ciakar Panongan Tangerang, Patokannya Dekat Karoseri</t>
  </si>
  <si>
    <t>SVM01983</t>
  </si>
  <si>
    <t>PT. MEGA CENTRAL FINANCE CAB. BALARAJA</t>
  </si>
  <si>
    <t>Jl. Raya Kresek Km. 2 Kp. Saga Rt. 006/004, Tobat, Kec. Balaraja, Kab. Tangerang - Banten 15610</t>
  </si>
  <si>
    <t>DGA28138</t>
  </si>
  <si>
    <t>PT.SURYATAMA SEJATI</t>
  </si>
  <si>
    <t>Jl. Raya Serang Km 25 No. G 52 Pasir Balaraja Tangerang (021 5950 850 Ibu Mela)</t>
  </si>
  <si>
    <t>DRY00271</t>
  </si>
  <si>
    <t>PT. Bank Panin Cab. Balaraja</t>
  </si>
  <si>
    <t>Jl raya serang KM 24, ruko balaraja center</t>
  </si>
  <si>
    <t>QLA15335</t>
  </si>
  <si>
    <t>Bapak Anton</t>
  </si>
  <si>
    <t>Ruko Terrace 8 Blok A No 2, Suvarna Sutera,wanakerta,sindang jaya,kab tangerang,banten 15560 Lt.3</t>
  </si>
  <si>
    <t>jl.kp.pabuaran dukuh, rt.005/rw.004 , dukuh , kec.cikupa, kabupaten tangerang, banten 15710 (Kios Hybrid Gatot Subroto)</t>
  </si>
  <si>
    <t>DRN00417</t>
  </si>
  <si>
    <t>PT. Toa Coating Indonesia</t>
  </si>
  <si>
    <t>Kawasan Industri Millenium Blok F1, Rt. 004/002, Ds. Peusar, Kec. Panongan - Tangerang Lt. 1</t>
  </si>
  <si>
    <t>DGA12113</t>
  </si>
  <si>
    <t>Kawasan Industri Millenium Blok F1, Rt. 004/002, Ds. Peusar, Kec. Panongan - Tangerang</t>
  </si>
  <si>
    <t>DGJ05933</t>
  </si>
  <si>
    <t>Kawasan Industri Millenium Blok F1, Rt. 004/002, Ds. Peusar, Kec. Panongan - Tangerang G. Produksi Lt. 2</t>
  </si>
  <si>
    <t>Jl. Raya Serang Kp. Kabembem Rt. 002/002 Kel. Balaraja Kec. Balaraja Kab. Tangerang</t>
  </si>
  <si>
    <t>SKU20167</t>
  </si>
  <si>
    <t>Young Dan Jaya</t>
  </si>
  <si>
    <t>Kp. Tegal Pondoh Rt. 03/03. Ds. Singabangsa Kec. Tenjo Kab. Bogor</t>
  </si>
  <si>
    <t>DGJ19159</t>
  </si>
  <si>
    <t>PT. Souvenhostel Cipta Persada</t>
  </si>
  <si>
    <t>KP. Cukanggalih RT. 005/RW. 009 Kel. Cukanggalih Kec. Curug Kab. Tangerang Banten 15810 Lt. Dasar</t>
  </si>
  <si>
    <t>Canon iR Advance 4025/4225 FS</t>
  </si>
  <si>
    <t>HRY10172</t>
  </si>
  <si>
    <t>PT. BFI Finance Indonesia Tbk Cabang Tangerang 2</t>
  </si>
  <si>
    <t>Komplek. Balaraja Ultimate For Business Retail Nomor 3 A, Jalan Raya Serang KM 24, Desa Telagasari Kec. Balaraja Kab. Tangerang (Ruko C) Lt. Dasar</t>
  </si>
  <si>
    <t>VYB3332762</t>
  </si>
  <si>
    <t>PT. BFI Finance Indonesia Tbk Cabang Cikupa</t>
  </si>
  <si>
    <t>Citra Raya Grand Boulevard blok E 1 No. 286 - 288, RT 03 RW 03 Desa Ciakar, Kec. Panongan, Kab. Tangerang 15710</t>
  </si>
  <si>
    <t>VYB3333091</t>
  </si>
  <si>
    <t>PT. Federal International Finance (FIF Group) - Kios Bonang</t>
  </si>
  <si>
    <t>Perumnas Dasana indah Ruko Daxen Blok AD no 19 kantor Fifgroup kec kelapa2 kel Bojong nangka Kabupaten Tangerang 15810 Lt.1</t>
  </si>
  <si>
    <t>TJN20965</t>
  </si>
  <si>
    <t>PT. Jade Sentosa Steel</t>
  </si>
  <si>
    <t>Jl. Raya PLP Curug No.139 Rt.001 Rw.007 Desa Kadu Kec. Curug, Kabupaten Tangerang, Banten 15810</t>
  </si>
  <si>
    <t>Canon iR MF645Cx</t>
  </si>
  <si>
    <t>2DT32004</t>
  </si>
  <si>
    <t>BPH Yayasan Islam Al Amanah Tangerang</t>
  </si>
  <si>
    <t>Islamic Grand School Jl. Sirna Galih Kampung Paburan RT. 006/ Rw.005 Kecamatan Curug Kulon - Kabupaten Tangerang Lt. Dasar</t>
  </si>
  <si>
    <t>DRQ46630</t>
  </si>
  <si>
    <t>Kawasan Industri Kencana Alam, Jl. Raya Serang Km. 18,8, Kav. 23 E Cikupa, Kab. Tangerang Banten 15710</t>
  </si>
  <si>
    <t>WDF50108</t>
  </si>
  <si>
    <t>HDJ48090</t>
  </si>
  <si>
    <t>PT. Indah Kiat Pulp &amp; Paper TBK</t>
  </si>
  <si>
    <t>Div : SSC, Univenus Cikupa, Billing Room Lt. 3 (Jl. Raya Serang Km. 12, Cikupa. Jl. Industri II, Sukadamai, Cikupa, Tangerang - Banten 15710</t>
  </si>
  <si>
    <t>MVH02053</t>
  </si>
  <si>
    <t>PT. Sunwood Timber Indrustries Industries B</t>
  </si>
  <si>
    <t>Jl. Industri 2 No. 88, Desa Bunder Cikupa Tangerang</t>
  </si>
  <si>
    <t>DHK17603</t>
  </si>
  <si>
    <t>Jl. Industri 2 No. 88, Desa Bunder Cikupa Tangerang Lt.2</t>
  </si>
  <si>
    <t>HRM02112</t>
  </si>
  <si>
    <t>DGJ08795</t>
  </si>
  <si>
    <t>Kawasan Pergudangan &amp; Industri Tunas Bitung Blok C 3 No. 9-11, Jl. Raya Serang Km 13,8, Kel. Pasir Jaya Kec. Cikupa Tangerang</t>
  </si>
  <si>
    <t>Canon iR C645CX Brand New FS</t>
  </si>
  <si>
    <t>2DT32007</t>
  </si>
  <si>
    <t>PT. Molex Ayus</t>
  </si>
  <si>
    <t>Jl. Raya Serang Km. 11,5 Cikupa - Tangerang</t>
  </si>
  <si>
    <t>DHJ06703</t>
  </si>
  <si>
    <t>Div : Accounting, Univenus Cikupa, Accounting Room Lt. 2 (Jl. Raya Serang Km. 12, Cikupa. Jl. Industri II, Sukadamai, Cikupa, Tangerang - Banten 15710</t>
  </si>
  <si>
    <t>SWK09511</t>
  </si>
  <si>
    <t>PT. Tara Rasa Boga</t>
  </si>
  <si>
    <t>Kawasan Pergudangan dan Industri Tunas Bitung Blok C3 No. 2 Desa Pasir Jaya, Kec. Cikupa Kab. Tangerang Lt.3</t>
  </si>
  <si>
    <t>VYA8604537</t>
  </si>
  <si>
    <t>PT. Evindo Prima Jaya</t>
  </si>
  <si>
    <t>Jl. Raya Serang KM. 18,8 Kawasan Industri Bonen</t>
  </si>
  <si>
    <t>VYA9907459</t>
  </si>
  <si>
    <t>Koperasi Konsumen Campur Sari Maju Bersama (CSMB)</t>
  </si>
  <si>
    <t>Jl. Garden Boulevard Ruko Blok U. 51/75, Kec. Panongan, Citra Raya, Kab. Tangerang, Prov. Banten Lt.Dasar</t>
  </si>
  <si>
    <t>Canon iR Advace 4525/4535/4545/4551 FS</t>
  </si>
  <si>
    <t>UMW00859</t>
  </si>
  <si>
    <t>Gita Book Store</t>
  </si>
  <si>
    <t>Graha Gardenia I Blok XG 12/13 Perum Citra Raaya Lt. Dasar</t>
  </si>
  <si>
    <t>DHN02311</t>
  </si>
  <si>
    <t>CV. Indra Houseware</t>
  </si>
  <si>
    <t>Komp. Pergudangan dan Industri Tunas Bitung Blok B2 No. 12, Cikupa, Tangerang - Banten</t>
  </si>
  <si>
    <t>DRQ20428</t>
  </si>
  <si>
    <t>PT. Bina Pasar Mandiri</t>
  </si>
  <si>
    <t>Jl. Gatot Subroto KM. 6,2 No.1 Kel. Keroncong, Kec. Jatiuwung Kota Tangerang (Pasar Induk Buah &amp; Sayur Jatiuwung) lt.2</t>
  </si>
  <si>
    <t>DFR07023</t>
  </si>
  <si>
    <t>PT. Bionic Natura</t>
  </si>
  <si>
    <t>Jl. Gatot Subroto Km 8 Tangerang</t>
  </si>
  <si>
    <t>QHM00614</t>
  </si>
  <si>
    <t>KSPPS Banten Mandiri Bersama</t>
  </si>
  <si>
    <t>Jl. Gatot Subroto Km 5,3, Ruko Bulevard Center (BBC), Blok E.12, Rt/Rw 001/003 Kel, Ganda Sari, Kec. Jatiuwung, Tangerang - Banten</t>
  </si>
  <si>
    <t>Canon iR 3045/4570/3035/3570 FS -&gt; iR Advance 4045</t>
  </si>
  <si>
    <t>Jl. Kadu Wetan (Jl. Baitussa Adah) No. 200, Curug Tangerang 15810</t>
  </si>
  <si>
    <t>DGJ09827</t>
  </si>
  <si>
    <t>VYA8Y05450</t>
  </si>
  <si>
    <t>Gudang Doyong Jl. KH. E2 Muttaqien No. 85</t>
  </si>
  <si>
    <t>DHN05457</t>
  </si>
  <si>
    <t>PT. CANGGIH PRESSI INDUSTRI</t>
  </si>
  <si>
    <t>JL. Industri 4 Blok AG Kampung Pasir Awi RT 02 RW 02 Kec. Pasar Kemis Tangerang (0821 590 9898 Triyono)</t>
  </si>
  <si>
    <t>DFW06722</t>
  </si>
  <si>
    <t>PT. NAGASAKTI PARAMASHOES INDUSTRY</t>
  </si>
  <si>
    <t>JL. Agarindo KM. 6 No. - Ds. Sukamantri RT 00/RW 00 Kec. Pasar Kemis Tangerang 15560</t>
  </si>
  <si>
    <t>CNM00002</t>
  </si>
  <si>
    <t>KANTOR NOTARIS PPAT AMSORI HARDYANTO</t>
  </si>
  <si>
    <t>Jl. Raya Cikupa Pasar Kemis Ruko Taman Laguna Blok LM 11 Sukaharja Kab. Tangerang 15560</t>
  </si>
  <si>
    <t>DFW12540</t>
  </si>
  <si>
    <t>PT. GUNUNG MEGANUSA PERKASA</t>
  </si>
  <si>
    <t>Kampung Pusat, Jl. Raya Pasar Kemis Km 2 No. 88, Desa Sindangsari, Kec. Pasar Kemis, Tangerang 19560</t>
  </si>
  <si>
    <t>DFW12549</t>
  </si>
  <si>
    <t>3 Multigudang Tangerang, Kawasan Industry Manis Jalan Manis Raya II, Kampung Kadu, Kecamatan Curug, Rt 04 Rw 01, Kabupaten Tangerang 15810</t>
  </si>
  <si>
    <t>DRN01345</t>
  </si>
  <si>
    <t>ISTANA NELAYAN HOTEL</t>
  </si>
  <si>
    <t>JL. GATOT SUBROTO KM 5 NO. 21 JATIUWUNG TANGERANG 15134</t>
  </si>
  <si>
    <t>DGA10882</t>
  </si>
  <si>
    <t>JL. Industri 4 Blok AG Kampung Pasir Awi RT 02 RW 02 Kec. Pasar Kemis Tangerang</t>
  </si>
  <si>
    <t>DGA21829</t>
  </si>
  <si>
    <t>PT. GRAND EVEREST INTERNATIONAL</t>
  </si>
  <si>
    <t>Jl. Kampung Picung RT 03 RW 05 Pasar Kemis Tangerang 15560</t>
  </si>
  <si>
    <t>DFL01338</t>
  </si>
  <si>
    <t>PT. BFI Finance Indonesia Tbk Cabang Tangerang 3</t>
  </si>
  <si>
    <t>Ruko Prabu Kian Santang No. 2 Jl. Prabu Kian Santang, RT 01 RW 04, Kelurahan Sangiang Jaya, Kecamatan Periuk, Kota Tangerang, Provinsi Banten, 15132 Lt. Dasar</t>
  </si>
  <si>
    <t>VYB3333121</t>
  </si>
  <si>
    <t>PT. Jaya Garden Polis</t>
  </si>
  <si>
    <t>Kantor pemasaran Puri Jaya Jalan Raya Cadas Kukun Depan Pesantren Darul Mutaqin Bag. Tanah</t>
  </si>
  <si>
    <t>UMT03747</t>
  </si>
  <si>
    <t>Kantor Pemasaran Puri Jaya Pasar Kemis Jl. Raya Cadas Kukun Depan Pesantren Daarul Muttaqin 2 Pangadegan, Pasar Kemis Tangerang</t>
  </si>
  <si>
    <t>XWH05284</t>
  </si>
  <si>
    <t>Kantor Batavia Splash Water Adventure Pasar Kemis Jl. Raya Cadas Kukun Kel. Sindangsari Kec. Pasar Kemis, Kab. Tangerang</t>
  </si>
  <si>
    <t>2QD02247</t>
  </si>
  <si>
    <t>Jl. M Toha No. 6 Ruko Duta Indah Sentosa Blok B No. 38 Nagrak, Periuk, Tangerang</t>
  </si>
  <si>
    <t>Canon iR 1024A</t>
  </si>
  <si>
    <t>DQY09599</t>
  </si>
  <si>
    <t>PT.SEKAWAN KASA MULYA</t>
  </si>
  <si>
    <t>Jl. Karet 4 No. 12, Kawasan Industri Mekar Jaya, Raya Sepatan</t>
  </si>
  <si>
    <t>SVP00483</t>
  </si>
  <si>
    <t>CV.ANEKA SEMESTA NUTRISINDO</t>
  </si>
  <si>
    <t>Jl. Aria Kemuning 12B RT 001 RW 003 Kelurahan Nambo Jaya, Kec. Karawaci, Tangerang, Banten 15112</t>
  </si>
  <si>
    <t>PT. MULTI ARTHAMAS GRAHA 1</t>
  </si>
  <si>
    <t>Kawasan Industri Mekarjaya, Karet Jaya Nomor 3, Karet, Sepatan, Kab. Tangerang, Banten</t>
  </si>
  <si>
    <t>DGA21481</t>
  </si>
  <si>
    <t>Marketing Office, Jalan Raya Mauk Km.11 Sepatan, Tangerang</t>
  </si>
  <si>
    <t>PT. KRESNA REKSA FINANCE MAUK</t>
  </si>
  <si>
    <t>Jl. Raya M. Toha Km. 2.9, Bugel, Kec. Tangerang</t>
  </si>
  <si>
    <t>KJV00352</t>
  </si>
  <si>
    <t>PT.MASTER GREEN ELECTRIC</t>
  </si>
  <si>
    <t>Jl. Zona Industri Keroncong RT 004 RW 005 Kel. Keroncong Jatiuwung – Tangerang 15132</t>
  </si>
  <si>
    <t>DGA06999</t>
  </si>
  <si>
    <t>PT.TRI SUKSES MANDIRI</t>
  </si>
  <si>
    <t>Jl. Moh. Toha Km. 3 No. 81 Bugel Karawaci Tangerang (021 5583 545 Ibu Sari)</t>
  </si>
  <si>
    <t>DRA11304</t>
  </si>
  <si>
    <t>PT. TERATAI MEKATRONIK MANDIRI</t>
  </si>
  <si>
    <t>Jl. Aria Wangsakara No. 7 B, Bugel Karawaci, Tangerang 15113</t>
  </si>
  <si>
    <t>TJW18570</t>
  </si>
  <si>
    <t>PT. Hasta Prima Unggul</t>
  </si>
  <si>
    <t>Raya Mauk 10, Ruko Golden City Blok R2, Sepatan, Kec. Sepatan, Kabupaten Tangerang, Banten 15520 Patokan Depan Pos FIF Sepatan</t>
  </si>
  <si>
    <t>Canon iR 1022/1024 Fs</t>
  </si>
  <si>
    <t>DRL34871</t>
  </si>
  <si>
    <t>PT. NAGA MAS MULIA</t>
  </si>
  <si>
    <t>Jl. M. Toha KM. 5,6 No. 41, Kec. Periuk, Kota Tangerang - Banten</t>
  </si>
  <si>
    <t>Kyocera M4132 idn</t>
  </si>
  <si>
    <t>RCT9700518</t>
  </si>
  <si>
    <t>PT RESTU MAHKOTA KARYA (KARAWACI)</t>
  </si>
  <si>
    <t>Jl. Imam Bonjol No. 82 RT 02 RW 02 Ds. Karawaci Kec. Tangerang</t>
  </si>
  <si>
    <t>PT. DEKORAMIK PERDANA 02</t>
  </si>
  <si>
    <t>Jl. Raya Pasar Kemis Km. 1 No. 88 Kawasan Industri Kroncong Tangerang</t>
  </si>
  <si>
    <t>TJW01779</t>
  </si>
  <si>
    <t>PT.BPR MAHKOTA ARTHA SEJAHTERA</t>
  </si>
  <si>
    <t>Jl. Merdeka No. 1 Cimone, Karawaci Tangerang 15114 (021 5577 0063 Ibu Elis)</t>
  </si>
  <si>
    <t>B0500001</t>
  </si>
  <si>
    <t>PT. PUJI LESTARI PURNAMA</t>
  </si>
  <si>
    <t>Ready Sentra Cimone Blok B. 15 – 16, Jl. Jend. Gatot Subroto KM. 2 Cimone- Tangerang 15114</t>
  </si>
  <si>
    <t>MUY06323</t>
  </si>
  <si>
    <t>PT. GLOBAL NIKEL MULTIGUNA</t>
  </si>
  <si>
    <t>Jl. Gatot Subroto Km 6.7, Kp. Ledug RT/RW 01/01 Kel. Alam Jaya Jatiuwung, Tangerang.</t>
  </si>
  <si>
    <t>DSB01993</t>
  </si>
  <si>
    <t>YAYASAN PENDIDIKAN DAN SOSIAL ISLAM TIARA AKSARA</t>
  </si>
  <si>
    <t>Jl. H. Aning, RT.001/RW.003, Sangiang Jaya, Kec. Periuk, Kota Tangerang, Banten 15132</t>
  </si>
  <si>
    <t>DFW12655</t>
  </si>
  <si>
    <t>PT. Khoe Berjaya Grup</t>
  </si>
  <si>
    <t>Pondok Arum Blok G12/No.38, Nambo Jaya, Karawaci Kota, Tangerang</t>
  </si>
  <si>
    <t>Canon iR Advance 4035/4045/4051/4235 Fs</t>
  </si>
  <si>
    <t>PT. Multi Agung Transco</t>
  </si>
  <si>
    <t>Jl. KS Tubun No. 10 Kodya - Tangerang</t>
  </si>
  <si>
    <t>SKU05170</t>
  </si>
  <si>
    <t>Jalan Delta VII No. 291 Perum Cimone Permai Tangerang Banten Lt. Dasar</t>
  </si>
  <si>
    <t>VYB3333150</t>
  </si>
  <si>
    <t>PT. Joy Mitra Andalan</t>
  </si>
  <si>
    <t>Villa Tomang Baru Blok C1 No. 01, RT.001/RW.013 Desa Gelam Jaya, Kec. Pasar Kemis, Kab. Tangerang - Banten 15562 Lt. Dasar</t>
  </si>
  <si>
    <t>Canon iR Advace 4551/4545 FS</t>
  </si>
  <si>
    <t>2QD03560</t>
  </si>
  <si>
    <t>PT. Broadbizt Reallity</t>
  </si>
  <si>
    <t>Paragon Village, Jl. Raya Binong Kav. 9, Tangerang Lt. Basement Building Management</t>
  </si>
  <si>
    <t>SKV57138</t>
  </si>
  <si>
    <t>Tangerang, RT.004/RW.002, Jatake, Kec. Jatiuwung, Kota Tangerang, Banten 15136 (Gerbang hitam / seberang PT. Hings) Lt.2</t>
  </si>
  <si>
    <t>Kyocera M4132 Fs</t>
  </si>
  <si>
    <t>RCT8600109</t>
  </si>
  <si>
    <t>Rest Area Bukit Bunga KM72A Tol Purbaleunyi Desa Cigelam Kecamatan Babakan Cikao Kabupaten Purwakarta 41151</t>
  </si>
  <si>
    <t>HURIP UTAMA</t>
  </si>
  <si>
    <t>Jl. Jend. Ahmad Yani No. 39 Cikampek Kota Purwakarta 41373</t>
  </si>
  <si>
    <t>SKU01897</t>
  </si>
  <si>
    <t>INDOMOBIL FINANCE CIKARANG</t>
  </si>
  <si>
    <t>Ruko CBD Jababeka II, Jl. Niaga Raya Kav. AA3 Blok D9, Kel. Cikarang Kota, Kec. Cikarang Selatan, Kab. Bekasi 17530</t>
  </si>
  <si>
    <t>KFW28014</t>
  </si>
  <si>
    <t>Notaris &amp; PPAT Juniety Dame Purba,SH</t>
  </si>
  <si>
    <t>Jl. Ir.H.Juanda No.404 Cikampek-Karawang.</t>
  </si>
  <si>
    <t>MUY12162</t>
  </si>
  <si>
    <t>Ruko Golden Boulevard Blok CC.5 No.3A, Jl. Niaga Raya, Jababeka 2 Kel.Pasir Sari, Kec.Cikarang Selatan Lt.1</t>
  </si>
  <si>
    <t>VYB3333155</t>
  </si>
  <si>
    <t>Ruko Golden Boulevard Blok CC.5 No.3A, Jl. Niaga Raya, Jababeka 2 Kel.Pasir Sari, Kec.Cikarang Selatan Lt. 2</t>
  </si>
  <si>
    <t>VYB3332687</t>
  </si>
  <si>
    <t>Ruko Golden Boulevard Blok CC.5 No.3A, Jl. Niaga Raya, Jababeka 2 Kel.Pasir Sari, Kec.Cikarang Selatan Lt. 3</t>
  </si>
  <si>
    <t>VYB353582</t>
  </si>
  <si>
    <t>PT. BPR Dana Multi Guna</t>
  </si>
  <si>
    <t>Jl. KH Dewantara No. 63 Bekasi Cikarang Bekasi</t>
  </si>
  <si>
    <t>PT. Global Mitra Logistics</t>
  </si>
  <si>
    <t>Jl. Pasir Gombong KM. 2 Kawasan Sarana Terpadu Rt. 02/05, Desa Pasir Gombong, Cikarang Utara</t>
  </si>
  <si>
    <t>PT. KRIDA BANGUN PERSADA</t>
  </si>
  <si>
    <t>SKV64054</t>
  </si>
  <si>
    <t>PT. Meditech Manufaktur Indonesia</t>
  </si>
  <si>
    <t>Dusun Dukuh No. 28 RT. 027 RW. 0007 Anggadita, Klari, Kab. Karawang, Jawa Barat - 41371</t>
  </si>
  <si>
    <t>DGH02043</t>
  </si>
  <si>
    <t>PT. Mizobata Lazu</t>
  </si>
  <si>
    <t>Jl. Maliki II , Lot.C.7 F Karawang Barat</t>
  </si>
  <si>
    <t>DGA28963</t>
  </si>
  <si>
    <t>PT. Oji Sinar Mas Packaging</t>
  </si>
  <si>
    <t>Kawasan Greenland International Industrial Center (GIIC) Kota Deltamas Blok BC No 02 Sukamahi 17531 Cikarang Pusat, Kab. Bekasi Jawa Barat Indonesia</t>
  </si>
  <si>
    <t>Canon iR 3235/3245 FS -&gt; iR Advance 4045 FS</t>
  </si>
  <si>
    <t>HRM03668</t>
  </si>
  <si>
    <t>PT. Spitze Sentosa Indonesia</t>
  </si>
  <si>
    <t>Jababeka Industrial Estate, Jl. Jababeka XIV A Blok J5G Lt. 2</t>
  </si>
  <si>
    <t>SUF03365</t>
  </si>
  <si>
    <t>PT. Subur Plus Karawang</t>
  </si>
  <si>
    <t>Jl. Pangkal Perjuangan No. 8 Tanjung Pura, Karawang Depan Pabrik Sung Won</t>
  </si>
  <si>
    <t>XVR01071</t>
  </si>
  <si>
    <t>Plan 2, Jl. Surya Utama Kav I-21B, Kawasan Industri Suryacipta, Karawang 41361</t>
  </si>
  <si>
    <t>Xerox Apeos/DC 4470 FS</t>
  </si>
  <si>
    <t>Plan 1, Jl. Surya Utama Kav I-21B, Kawasan Industri Suryacipta, Karawang 41361</t>
  </si>
  <si>
    <t>Xerox Apeos/DC 3370/3375 FS</t>
  </si>
  <si>
    <t>Jl. Surya Utama Kav.1/22 A Kawasan Industri Surya Cipta - Karawang 41361</t>
  </si>
  <si>
    <t>DGJ12763</t>
  </si>
  <si>
    <t>Jl. Surya Madya Kav. 1 - 15 B Suryacipta City of Indusrty, Teluk Jambe - Karawang 41361</t>
  </si>
  <si>
    <t>Konica Minolta Bizhub 363 FS -&gt; iRA 4051/4251</t>
  </si>
  <si>
    <t>HRM05910</t>
  </si>
  <si>
    <t>VYB2Z29760</t>
  </si>
  <si>
    <t>Jl. Raya Imam Bonjol 106 Cibitung ( Sebrang Masjid Al Hidayah)</t>
  </si>
  <si>
    <t>PT.BFI Finance Indonesia,Tbk Cabang Cikampek</t>
  </si>
  <si>
    <t>Ruko Sudirman Center Blok A No. 6, Jl. Jendral Sudirman No. 100 Desa Pucung Kec. Kotabaru Kab. Karawang</t>
  </si>
  <si>
    <t>VYB3536692</t>
  </si>
  <si>
    <t>RS. Sentra Medika Cikarang</t>
  </si>
  <si>
    <t>Jl. Raya industri Pasirgombong, cikarang bekasi</t>
  </si>
  <si>
    <t>PT. BFI Finance Indonesia Tbk Cabang Karawang</t>
  </si>
  <si>
    <t>Jl. Jend Ahmad Yani No.73 By pass RT 04 RW 12 Karangpawitan-Karawang Barat, Karawang - 41351 Lt.2</t>
  </si>
  <si>
    <t>VYB3332801</t>
  </si>
  <si>
    <t>PT. Federal International Finance (FIF Group)</t>
  </si>
  <si>
    <t>Kantor FIF GROUP BAKAN MAJA unit CIBUNGUR Jln jendral sudirman Kp bakan maja Desa jomin barat Kec kotabaru Kab karawang (Kios samping gang bayur) Lt. Dasar</t>
  </si>
  <si>
    <t>MFU00858</t>
  </si>
  <si>
    <t>RS Sentra Medika Cikarang</t>
  </si>
  <si>
    <t>Jln raya pasar Loji FIF group 003/002 cintalaksana Tegal waru Karawang Samping BJB Lt. Dasar</t>
  </si>
  <si>
    <t>DRQ25607</t>
  </si>
  <si>
    <t>TJQ00352</t>
  </si>
  <si>
    <t>PT. Bekal Kinerja Serap Ilmu</t>
  </si>
  <si>
    <t>Jl. Galuh Raya Blok VA No. 11-15 Sukaharja Teluk Jambe, Karawang Barat 41361 (EF Karawang) Lt.2</t>
  </si>
  <si>
    <t>QLA21574</t>
  </si>
  <si>
    <t>Jl. Raya industri Pasirgombong, cikarang bekasi Bag. EMR Lt. 1 NICU</t>
  </si>
  <si>
    <t>VYA9907292</t>
  </si>
  <si>
    <t>Jl. Raya industri Pasirgombong, cikarang bekasi Bag. EMR Lt. 2 Carnation</t>
  </si>
  <si>
    <t>VYB3841120</t>
  </si>
  <si>
    <t>Jl. Raya industri Pasirgombong, cikarang bekasi Bag. EMR Lt. 3 Orchi</t>
  </si>
  <si>
    <t>VYB8609219</t>
  </si>
  <si>
    <t>Jl. Raya industri Pasirgombong, cikarang bekasi - Fisioterapi</t>
  </si>
  <si>
    <t>VYB3840145</t>
  </si>
  <si>
    <t>Jl Raya Kedung Gede RT 007 RW 003 Desa Kedung Waringin Bekasi Pat dkt Koramil Depan Showroom Mobil HM Jaya Motor</t>
  </si>
  <si>
    <t>DRM00746</t>
  </si>
  <si>
    <t>Jl. Raya industri Pasirgombong, cikarang bekasi Bag. Pendaftaran BPJS Lt.1</t>
  </si>
  <si>
    <t>VYA9907087</t>
  </si>
  <si>
    <t>PT. Hasta Perkasa Utama Cab. Cikarang Utara</t>
  </si>
  <si>
    <t>Perum Graha Asri JL Raya Ciherang Raya No 13 Kel. Simpangan Kec. Cikarang Utara</t>
  </si>
  <si>
    <t>DRQ56485</t>
  </si>
  <si>
    <t>KFQ03718</t>
  </si>
  <si>
    <t>ANUGRA BHAKTI SENTOSA REST AREA PURBALEUNYI</t>
  </si>
  <si>
    <t>Apartemen Serpong Greenview</t>
  </si>
  <si>
    <t>Jl. Astek Raya Rt. 001/Rw. 003, Lengkong Gudang Timur, Serpong, Tangerang Selatan - Banten</t>
  </si>
  <si>
    <t>PT. Indorama Ventures Indonesia / Logistik</t>
  </si>
  <si>
    <t>Desa Cihuni, RT/RW 002/004, Cihuni, Pagedangan, Serpong Tangerang,Banten,15820</t>
  </si>
  <si>
    <t>INDORAMA VENTURES INDONESIA / Polimer</t>
  </si>
  <si>
    <t>KFW15878</t>
  </si>
  <si>
    <t>Kantor Notaris &amp; PPAT Hj. Jamilah Abdul Gani, SH. M. Kn</t>
  </si>
  <si>
    <t>Jalan Danau Kelapa Dua Raya No. 19 Kelapa Dua - Tangerang</t>
  </si>
  <si>
    <t>Canon iR 3235/3242 FS</t>
  </si>
  <si>
    <t>Kantor Notaris Noviana Tansari, S.H., M.Kn</t>
  </si>
  <si>
    <t>Ruko Beryl Timur 3, Jl. Ki Hajar Dewantara Jl. Boulevard Ray Gading Serpong No. 12, RT.002/RW.017, Pakulonan Bar., Kec. Kelapa Dua, Kab. Tangerang 15811 lt. Dasar</t>
  </si>
  <si>
    <t>DGJ17813</t>
  </si>
  <si>
    <t>Jl. Kalasan Raya No. 39 Perumnas II Karawaci, Bencongan Indah, Kelapa dua Kab. Tanggerang</t>
  </si>
  <si>
    <t>KFV00698</t>
  </si>
  <si>
    <t>Notaris &amp; PPAT Moeliana Santoso, SH., M.Kn</t>
  </si>
  <si>
    <t>Ruko Golden 8 Blok I No. 10, Gading Serpong Jl. Ki Hajar Dewantara, Tangerang 15810</t>
  </si>
  <si>
    <t>DHM12060</t>
  </si>
  <si>
    <t>Notaris / PPAT Arie Herawati, SH., MH.,</t>
  </si>
  <si>
    <t>Ruko Bidex Blok I No.2 Kel. Lengkong Gudang Kec. Serpong - Kota Tangerang Selatan BSD Lt. 2</t>
  </si>
  <si>
    <t>DGA05323</t>
  </si>
  <si>
    <t>Notaris Silvy Solivan, S.H., M.Kn.</t>
  </si>
  <si>
    <t>Ruko Crystal 2 No. 43, Jl. Raya Kelapa Gading Selatan, Gading Serpong.</t>
  </si>
  <si>
    <t>SKV04737</t>
  </si>
  <si>
    <t>Notaris Sutra Oktaviani</t>
  </si>
  <si>
    <t>Ruko 92 avenix Blok C/5 Jl. Raya Serpong - Lapan, Sampora, Cisauk Kab. Tangerang, Banten 15345</t>
  </si>
  <si>
    <t>DGJ20046</t>
  </si>
  <si>
    <t>Kawasan Industri Pergudangan Taman Tekno, Blok F2 No.1 Sektor XI Bumi Serpong Damai, Tangerang Selatan 15314</t>
  </si>
  <si>
    <t>SKV55481</t>
  </si>
  <si>
    <t>PT Inti Surya Laboratorium</t>
  </si>
  <si>
    <t>Ruko Icon Business Park Blok O No. 5-6, Sampora, Kec. Cisauk, Tangerang, Banten 15345</t>
  </si>
  <si>
    <t>SVM02399</t>
  </si>
  <si>
    <t>PT. AVIATERRA DINAMIKA</t>
  </si>
  <si>
    <t>Foresta Business Loft 5 No. 12 Jl. Boulevard Utara Bumi Serpong Damai Tanggerang Selatan, Banten 15331</t>
  </si>
  <si>
    <t>Canon IR 3235</t>
  </si>
  <si>
    <t>DGR03536</t>
  </si>
  <si>
    <t>Lt.2, Jl. Moh. Toha No. 80, Parung Panjang - Bogor</t>
  </si>
  <si>
    <t>DRK08787</t>
  </si>
  <si>
    <t>Jl. Moh. Toha No. 80, Parungpanjang - Bogor</t>
  </si>
  <si>
    <t>DRQ37104</t>
  </si>
  <si>
    <t>PT. Energi Sembilan Perkasa</t>
  </si>
  <si>
    <t>Komplek Pergudangan Taman Tekno, Jalan Taman Tekno 2, F2 No.2 Setu Kecamatan Setu Kota Tangerang Selatan Banten 15314 Lt.2</t>
  </si>
  <si>
    <t>VYB1771570</t>
  </si>
  <si>
    <t>PT. Fastrata Buana Cab. Serpong</t>
  </si>
  <si>
    <t>Jl. Raya Pasar Jengkol No. 86 RT. 004, RW. 001, Kec. Setu Kel. Babakan - Tangerang Selatan</t>
  </si>
  <si>
    <t>KFQ07411</t>
  </si>
  <si>
    <t>PT. Frap Sanitary Ware Indonesia</t>
  </si>
  <si>
    <t>pergudangan taman tekno blok K3 no.12-15, setu, kedurenan, tangerang selatan</t>
  </si>
  <si>
    <t>DFW10322</t>
  </si>
  <si>
    <t>PT. Indorama Ventures Indonesia (Kantor Utama)</t>
  </si>
  <si>
    <t>Jl. Gading Golf Boulevard, Cihuni, Pagedangan, Tangerang, Banten 15332</t>
  </si>
  <si>
    <t>KFQ11834</t>
  </si>
  <si>
    <t>PT. Indorama Ventures Indonesia (Spinning)</t>
  </si>
  <si>
    <t>PT. Indorama Ventures Indonesia (Utility)</t>
  </si>
  <si>
    <t>SKU05336</t>
  </si>
  <si>
    <t>PT. Maju Global Motor</t>
  </si>
  <si>
    <t>Jl. Raya Imam Bonjol No. 10 RT. 001/RW. 006, Kel. Panunggangan Barat Kec. Cibodas - Tangerang</t>
  </si>
  <si>
    <t>VYB2700462</t>
  </si>
  <si>
    <t>PT. Metro Inter Gading</t>
  </si>
  <si>
    <t>Jl. Ki Hajar Dewantara, Ruko Golden 8 Blok A No. 8 Summarecon, Gading Serpong Tangerang - Indonesia 15810</t>
  </si>
  <si>
    <t>Canon iR 3045/4570 FS</t>
  </si>
  <si>
    <t>Jl. Boulevard Raya Graha Saphire Blok M5 No. 9C, Gd. Serpong - Tangerang 15810</t>
  </si>
  <si>
    <t>DHM09011</t>
  </si>
  <si>
    <t>PT. Sarana Indonesia Maju</t>
  </si>
  <si>
    <t>Jl. BSD Raya Utama Foresta Bussines Loft 2 Unit 8 Pagedangan, Pagedangan Kab. Tangerang Banten 15339 Lt.4</t>
  </si>
  <si>
    <t>VYA8604504</t>
  </si>
  <si>
    <t>PT. Sekawan Sumber Sejahtera</t>
  </si>
  <si>
    <t>Ruko New Jasmine Blok HA 1 No 28 Lt.2</t>
  </si>
  <si>
    <t>RCV8600063</t>
  </si>
  <si>
    <t>Ruko Mendrisio III, Blok B no.11, Paramount Gading, Lengkong Wetan, Serpong Sub-District, South Tangerang City, Banten 15310</t>
  </si>
  <si>
    <t>Kyocera M8130 Brand New FS</t>
  </si>
  <si>
    <t>RCV3800622</t>
  </si>
  <si>
    <t>Pisa Grande Ruko Pisa Grande blok c No.35 sampai 38 kec. Pagedangan Kel. Cihuni Kab. Tangerang Lt. 1</t>
  </si>
  <si>
    <t>RKV02748</t>
  </si>
  <si>
    <t>Pisa Grande Ruko Pisa Grande blok c No.35 sampai 38 kec. Pagedangan Kel. Cihuni Kab. Tangerang Lt. 2</t>
  </si>
  <si>
    <t>PT. Shera Building Solution Indonesia</t>
  </si>
  <si>
    <t>Foresta Business Loft 1 Unit 7, BSD City, Jl. BSD Raya Utama, Serpong - Tangerang</t>
  </si>
  <si>
    <t>DGJ08905</t>
  </si>
  <si>
    <t>Dekat P2TP2A, Jl. Raya Viktor Rt.001/004 No. 41, Ciater, Serpong, Kota Tangerang - Banten 15310</t>
  </si>
  <si>
    <t>Kyocera M4132 New</t>
  </si>
  <si>
    <t>RCT0400813</t>
  </si>
  <si>
    <t>Bangunan Industri Multiguna Blok H1 No.22, BSD Sektor XI Serpong, Tangerang 15310</t>
  </si>
  <si>
    <t>Canon iR 3235/3245/3230/2530/2525</t>
  </si>
  <si>
    <t>DGJ16221</t>
  </si>
  <si>
    <t>TITAN PROPERTY</t>
  </si>
  <si>
    <t>Jl. Flamboyan Perumas Harkit Bencongan Kelapa Dua - Tangerang</t>
  </si>
  <si>
    <t>DGY02097</t>
  </si>
  <si>
    <t>PT. Bumi Persada Permai</t>
  </si>
  <si>
    <t>Ruko Alicante Bllok A No. 36 (Samping Ruko JNE) Jl. Jend. Gatot Subroto, Medang, Kec. Pagedangan Kabupaten Tangerang, Banten 15334</t>
  </si>
  <si>
    <t>PT. Jaya Abadi Karya Utama</t>
  </si>
  <si>
    <t>Komplek Pergudangan Taman Tekno Blok G1 No.31 BSD Serpong - Tangerang Selatan Lt.1</t>
  </si>
  <si>
    <t>DGJ04649</t>
  </si>
  <si>
    <t>PT. BFI Finance Indonesia Tbk. Cabang Tangerang</t>
  </si>
  <si>
    <t>Jl. Imam Bonjol No.279 - 281, RT 01 RW 04, Kel. Bojong Jaya, Kec. Karawaci, Tangerang , Banten Lt. Dasar</t>
  </si>
  <si>
    <t>1M64Z00647</t>
  </si>
  <si>
    <t>VYA8604554</t>
  </si>
  <si>
    <t>PT. Sumber Graha Sejahtera</t>
  </si>
  <si>
    <t>PT. Doson Indonesia’s Factory Building Unit A14-16 Jl. Raya Legok-Karawaci KM 6.2 Desa Cijantra, Kec. Pagedangan Tangerang 15820, Banten, Indonesia Lt. Dasar</t>
  </si>
  <si>
    <t>DJH49008</t>
  </si>
  <si>
    <t>PT. Bumi Mahardika</t>
  </si>
  <si>
    <t>Jl. Scientia Square Barat 1 No.19, Medang, Kec. Pagedangan, Kabupaten Tangerang, Banten 15334 Lt.3</t>
  </si>
  <si>
    <t>Kyocera 8124 Brand New FS</t>
  </si>
  <si>
    <t>RCV3Y00684</t>
  </si>
  <si>
    <t>PT. Citra Nusantara Logistik</t>
  </si>
  <si>
    <t>Komplek Gudang Taman Tekno Blok F2 No.1 BSD Tangerang Selatan Lt. Dasar</t>
  </si>
  <si>
    <t>Xerox Apeos/DC IV 3375/3370/4470 FS</t>
  </si>
  <si>
    <t>PT. Arista Eletrika Indonesia Cab. BSD</t>
  </si>
  <si>
    <t>BSD City Serpong Kavling De Park, Jl. BSD Raya Utama Lot 1, Lengkong Kulon, Kec. Pagedangan, Kabupaten Tangerang Banten 15331 Lt.2</t>
  </si>
  <si>
    <t>DGA29983</t>
  </si>
  <si>
    <t>PT. ADEMCO SECURITY INDONESIA</t>
  </si>
  <si>
    <t>Jl. BSD Boulevard Utara Foresta Business Loft-5 No.32 Lengkong Kulon Pagedangan Kab. Tangerang Banten 15331</t>
  </si>
  <si>
    <t>DHN05275</t>
  </si>
  <si>
    <t>PT.JOO CONSULTANT</t>
  </si>
  <si>
    <t>Karawaci Office Park Ruko Pinangsia Blok D No. 37 Kel. Panunggangan Barat Kec. Cibodas Tangerang 15139</t>
  </si>
  <si>
    <t>DHN02350</t>
  </si>
  <si>
    <t>PT. Turbo Mechin</t>
  </si>
  <si>
    <t>CBD Ruko Bidex Blok I No. 05 BSD City Tangerang Kel. Lengkong Kec. Serpong 15322 Lt. Dasar</t>
  </si>
  <si>
    <t>XVS00821</t>
  </si>
  <si>
    <t>NOTARIS &amp; PPAT DRA. SARI METTA AMIR SIREGAR</t>
  </si>
  <si>
    <t>Jl. Ruko Golden 8 Blok H-26 No. DS, Gading Serpong, Kec. Gading Serpong</t>
  </si>
  <si>
    <t>DFW11830</t>
  </si>
  <si>
    <t>PT.KDM TRADING INDONESIA</t>
  </si>
  <si>
    <t>Komplek Ruko Peak Avenue No. 20 Lt. 2, Lippo Karawaci Utara, Tangerang</t>
  </si>
  <si>
    <t>DGY00260</t>
  </si>
  <si>
    <t>Jl. Imam Bonjol No. 88, Ruko Sentra Indoraya Blok A 7 - 8, Kompleks Sekolahan Tunas Bina Bangsa, Depan Perumahan Victoria Park, Karawaci</t>
  </si>
  <si>
    <t>Canon iR 1022F FS</t>
  </si>
  <si>
    <t>TJJ12001</t>
  </si>
  <si>
    <t>PERHIMPUNAN PENGHUNI KONDOMINIUM AMARTAPURA(PPKA))</t>
  </si>
  <si>
    <t>Kondominium Amartapura Office Basement Tower A JL. Sutan Syahril No. 50 Lippo Karawaci Tangerang 15811</t>
  </si>
  <si>
    <t>Canon iR 3225N FS</t>
  </si>
  <si>
    <t>DFK31418</t>
  </si>
  <si>
    <t>PT.SUNNY GARDEN PROPERTY</t>
  </si>
  <si>
    <t>Jl. BSD Raya Utama CBD 55 Lot III.1, Lot III.2, Lot III.3, Ds. BSD City Sampora, Kec. Cisauk, Kab. Tangerang, Banten</t>
  </si>
  <si>
    <t>QHM04672</t>
  </si>
  <si>
    <t>PT.BPR ARTHARINDO</t>
  </si>
  <si>
    <t>Ruko Tol Boulevard BSD Blok D9 (sebelah indomart)</t>
  </si>
  <si>
    <t>TJW22826</t>
  </si>
  <si>
    <t>PT Mahesa Mandiri Sejahtera</t>
  </si>
  <si>
    <t>Jl Raya SURADITA Kp. ERPAK RT.005 RW. 004 Kec. Cisauk Kel. Cisauk (Patokan gerbang perum GSP Samping SMA NEGERI 28 kios FIF SURADITA.)</t>
  </si>
  <si>
    <t>DRQ22055</t>
  </si>
  <si>
    <t>DHM10178</t>
  </si>
  <si>
    <t>DHJ09278</t>
  </si>
  <si>
    <t>PT. DIRGAPUTRA EKAPRATAMA (T. Dede)</t>
  </si>
  <si>
    <t>Bank SBI Indonesia Cab. Sunter</t>
  </si>
  <si>
    <t>Ruko Nusa Plaza Indah Blok A/78, Jl. Griya Utama Sunter - Jakarta Utara</t>
  </si>
  <si>
    <t>Canon iR 3235 FS + Fax</t>
  </si>
  <si>
    <t>DGJ08318</t>
  </si>
  <si>
    <t>BPR. Sarana Utama Multidana</t>
  </si>
  <si>
    <t>Ruko Mega Grosir Cempaka Mas Blok M1 No. 5-7, Jl. Letjen Suprapto, Cempaka Putih - Jakarta Pusat</t>
  </si>
  <si>
    <t>VYB9724113</t>
  </si>
  <si>
    <t>CATURMAS KASAUDARA/ KENARI MAS 3A</t>
  </si>
  <si>
    <t>Jl. Kramat Raya No.101, Jakarta Pusat</t>
  </si>
  <si>
    <t>CV. Valz Sukses Mandiri</t>
  </si>
  <si>
    <t>Jl. Agung Timur XII Vlok N2 No. 17, Sunter Agung, Jakarta Utara - DKI Jakarta</t>
  </si>
  <si>
    <t>DIVKO INKOPPOL</t>
  </si>
  <si>
    <t>Jl. Tambak II No.9, RT.9/RW.5, Pegangsaan, Kec. Menteng, Kota Jakarta Pusat, Daerah Khusus Ibu Kota Jakarta 10320 LT. 3</t>
  </si>
  <si>
    <t>VYA8YO5444</t>
  </si>
  <si>
    <t>FAJAR UTAMA NUANSA</t>
  </si>
  <si>
    <t>JL. Sunter Garden Raya Blok D8 No. 5A-B Jakarta Utara</t>
  </si>
  <si>
    <t>MTX15737</t>
  </si>
  <si>
    <t>Fakultas Hukum Universitas Indonesia</t>
  </si>
  <si>
    <t>Jl. Prof. Djokosoetono Kampus Universitas Indonesia Salemba (Ruang Magister Ilmu Hukum - Gedung STIH Lantai 2)</t>
  </si>
  <si>
    <t>Canon iR Advance 4251/4035 FS</t>
  </si>
  <si>
    <t>QHP05255</t>
  </si>
  <si>
    <t>IURIS LAW FIRM</t>
  </si>
  <si>
    <t>Citra Towers, North Tower 2nd Floor Unit L3 CBD, Jl. Benyamin Suaeb Kav.A6, Jakarta 10630</t>
  </si>
  <si>
    <t>TJW24398</t>
  </si>
  <si>
    <t>JAYA BARU SERVICE / ROMICA PRIMAS SINDO ADI MULYA</t>
  </si>
  <si>
    <t>Sunter Kemayoran Raya No. 50A, Jakarta Utara</t>
  </si>
  <si>
    <t>Kyocera Ecosys M2040</t>
  </si>
  <si>
    <t>VYB8607904</t>
  </si>
  <si>
    <t>KAI Indonesia (Persero)</t>
  </si>
  <si>
    <t>Jl. Taman Stasiun Cikini No. 1 Kel. Pangasaan Timur, Kec. Menteng - Jakarta Pusat 10320</t>
  </si>
  <si>
    <t>DFW10484</t>
  </si>
  <si>
    <t>Kantor Notaris Eriani, SH.,</t>
  </si>
  <si>
    <t>Jl. Kramat Pulo Raya No. B 25</t>
  </si>
  <si>
    <t>Canon iR 2530</t>
  </si>
  <si>
    <t>RMU40958</t>
  </si>
  <si>
    <t>KKP Sunter II</t>
  </si>
  <si>
    <t>Jl. Flamboyan 1 Blok A1 No. 17</t>
  </si>
  <si>
    <t>FRU43475</t>
  </si>
  <si>
    <t>P3SRS CIK DITIRO RESIDENCE</t>
  </si>
  <si>
    <t>Apartement Cik Ditiro Residence Jl. Teuku Cik Ditiro No. 33 Menteng - Jakarta Pusat 10310</t>
  </si>
  <si>
    <t>MFV02320</t>
  </si>
  <si>
    <t>Pengadilan Tinggi Jakarta</t>
  </si>
  <si>
    <t>Jl. Let.Jend. Suprapto, Cempaka Putih - Jakarta Pusat</t>
  </si>
  <si>
    <t>MVB00289</t>
  </si>
  <si>
    <t>PT. Aesem Logistik Indonesia</t>
  </si>
  <si>
    <t>Ruko Mega Grosir Cempaka Mas Jl. Letjen Suprapto No.2 - Blok M1 No. 10 Cempaka Putih - Jakarta Pusat</t>
  </si>
  <si>
    <t>DHM02207</t>
  </si>
  <si>
    <t>PT. Bank Panin KC Salemba</t>
  </si>
  <si>
    <t>Jalan Salemba Tengah No.35, RT.14 / RW.3, Paseban, Senen, RT.14/RW.3, Paseban, Senen, Kota Jakarta Pusat</t>
  </si>
  <si>
    <t>VYA9906983</t>
  </si>
  <si>
    <t>PT. Bank Syariah Indonesia KFF RS THT Jakarta</t>
  </si>
  <si>
    <t>RS THT Proklamasi Jl Proklamasi No 43, Pegangsaan, Menteng, Jakarta Pusat 10320 Lt. Dasar</t>
  </si>
  <si>
    <t>VYA9907093</t>
  </si>
  <si>
    <t>PT. Buana Surya Makmur</t>
  </si>
  <si>
    <t>Apartemen Green Lake Sunter Tower 1 (SLR) Lt. UG , Jl. Danau Sunter Selatan Blok M1 - Jakarta Utara</t>
  </si>
  <si>
    <t>PT. Bumi Citra Permai</t>
  </si>
  <si>
    <t>Jl. Kramat Raya No. 32-34, Kwitang, Senen - Jakarta Pusat</t>
  </si>
  <si>
    <t>DGJ18169</t>
  </si>
  <si>
    <t>PT. CAKRA PETROKINDO UTAMA</t>
  </si>
  <si>
    <t>Gedung Mitra Mas Lt. 4 Jl. Sunter Permai Raya Blok A1 No. 1-4 Jakarta Utara 14350</t>
  </si>
  <si>
    <t>Canon IR 4570/3570/3045/3035</t>
  </si>
  <si>
    <t>USK48462</t>
  </si>
  <si>
    <t>PT. Caturmas Karsaudara</t>
  </si>
  <si>
    <t>Lt. 6 Office, Plaza Kenari Mas, Jl. Kramat Raya 101 Jakarta Pusat 10440</t>
  </si>
  <si>
    <t>WSK01195</t>
  </si>
  <si>
    <t>PT. Citra Baja Tama Raya</t>
  </si>
  <si>
    <t>Perumahan Taman Nyiur Blok K No. 12 C Sunter Agung</t>
  </si>
  <si>
    <t>PT. Eurokars Surya Utama</t>
  </si>
  <si>
    <t>Lt. 2, Jl. Yos Sudarso kav. 87 ( depan mall arta gading samping pom bensin shell )</t>
  </si>
  <si>
    <t>Kyocera M2540 Brand New</t>
  </si>
  <si>
    <t>VYA9907440</t>
  </si>
  <si>
    <t>PT. Jongka Indonesia</t>
  </si>
  <si>
    <t>Ruko Mega grosir Cempaka mas blok m no 22</t>
  </si>
  <si>
    <t>Canon iR Advance 4035/4045/4051</t>
  </si>
  <si>
    <t>HRN06504</t>
  </si>
  <si>
    <t>PT. KAI (Persero) Unit Pengusahaan Aset Daop 1 Jakarta</t>
  </si>
  <si>
    <t>Stasiun Cikini, Jl. Cikini Raya, Cikini - Menteng Jakarta Pusat 10330</t>
  </si>
  <si>
    <t>PT. Kereta Api Indonesia</t>
  </si>
  <si>
    <t>Jl. Taman Stasiun Cikini No. 1 Kel. Pegangsaan Timur, Kec. Menteng - Jakarta Pusat 10320</t>
  </si>
  <si>
    <t>PT. Maple Park / CITRA PRATAMA PROPERTINDO</t>
  </si>
  <si>
    <t>Jl. HBR Motik Danau Sunter Barat, Bs.2 Tower A Sunter Agung, Tanjung Priuk - Jakarta Pusat 14350</t>
  </si>
  <si>
    <t>Kyocera M2540 dn</t>
  </si>
  <si>
    <t>VYA8Z05888</t>
  </si>
  <si>
    <t>PT. Panin Bank KCP Menteng Prada</t>
  </si>
  <si>
    <t>Plaza Menteng Prada Lt. 1 Blok 7E, Jl. Pegangsaan Timur Rt/Rw. 001/01 Kel. Pegangsaan Kec. Menteng - Jakarta Pusat</t>
  </si>
  <si>
    <t>VYA8604520</t>
  </si>
  <si>
    <t>PT. Prima Karya Guna Husada</t>
  </si>
  <si>
    <t>Jl. Letjen Suprapto, Ruko Mega Grosir Cempaka Mas Blok M1 No. 42 - 43 - Jakarta Pusat</t>
  </si>
  <si>
    <t>Canon iR Advance 4535 FS</t>
  </si>
  <si>
    <t>XVZ04926</t>
  </si>
  <si>
    <t>Komplek Dki, Sunter Agung Blok E8 No. 20 RT.005/013 Kel. Sunter Agung Tanjung Priuk</t>
  </si>
  <si>
    <t>MVA04907</t>
  </si>
  <si>
    <t>PT. Sinar Buah</t>
  </si>
  <si>
    <t>Jl. Bisma Raya Blok A No. 5 Sunter - Jakarta Utara Lt.3</t>
  </si>
  <si>
    <t>VYA9Y07547</t>
  </si>
  <si>
    <t>PT. Sully Abadi Jaya</t>
  </si>
  <si>
    <t>Jl. Taman Nyiur Blok N No. 6A - 6C, Sunter Agung Jakarta Utara, DKI Jakarta</t>
  </si>
  <si>
    <t>DHJ37101</t>
  </si>
  <si>
    <t>PT. Surya Sarana Dinamika</t>
  </si>
  <si>
    <t>Perkantoran Mega Sunter Blok B No.40 Jl. Danau Sunter Selatan . Lt.2</t>
  </si>
  <si>
    <t>RKM12136</t>
  </si>
  <si>
    <t>PT. Timexs Indonesia</t>
  </si>
  <si>
    <t>Graha Cempaka Mas Blok A19-20, Jl. Letjend Suprapto No. 1 Jakarta Pusat</t>
  </si>
  <si>
    <t>PT. Tripanoto Sri Konsultan</t>
  </si>
  <si>
    <t>WKC BUILDING, 2nd Fl.
JL. R.P. SOEROSO NO. 32
JAKARTA PUSAT - 10330</t>
  </si>
  <si>
    <t>Canon iR Advance 4045/4245</t>
  </si>
  <si>
    <t>HRN09248</t>
  </si>
  <si>
    <t>RORAN INTI MANUNGGAL / Multi Cahaya Buana</t>
  </si>
  <si>
    <t>Jl. Bisma Raya Blok A No. 5 Sunter - Jakarta Utara</t>
  </si>
  <si>
    <t>DHN12827</t>
  </si>
  <si>
    <t>RSGM Yarsi</t>
  </si>
  <si>
    <t>Jl. Let. Jen Suprapto Kav. 13 Cempaka Putih - Jakarta Pusat 10510</t>
  </si>
  <si>
    <t>Saint Monica School</t>
  </si>
  <si>
    <t>Jl. Danau Indah Raya C2-1 Sunter Lt.3</t>
  </si>
  <si>
    <t>DGA30700</t>
  </si>
  <si>
    <t>Tunas Motor</t>
  </si>
  <si>
    <t>Jl. Ruko Mega Grosir Cempaka Mas Blok M No. 51-52 Jl. Let Jend Suprapto Raya</t>
  </si>
  <si>
    <t>VYA9907434</t>
  </si>
  <si>
    <t>Gedung MTI Fakultas Ilmu Komputer UI Salemba Lt. 1 Bag. Sekretariat</t>
  </si>
  <si>
    <t>Yayasan Lembaga Bantuan Hukum Garuda Kencana Indonesia</t>
  </si>
  <si>
    <t>Jl. Kramat Raya No. 5, Perkantoran Maya Indah F-12 Senen - Jakarta Pusat</t>
  </si>
  <si>
    <t>DGJ19392</t>
  </si>
  <si>
    <t>Badan Penghubung Provinsi Nusa Tenggara Barat</t>
  </si>
  <si>
    <t>Jl. Garut No.5 Menteng Jakarta Pusat Lt.2</t>
  </si>
  <si>
    <t>Canon IRA 4545 Fs</t>
  </si>
  <si>
    <t>PT. BFI Finance Indonesia Tbk Cabang Sunter</t>
  </si>
  <si>
    <t>Rukan Puri Mutiara Blok A No. 80 Jl. Utama Griya, Sunter, Jakarta Utara 14350</t>
  </si>
  <si>
    <t>VYB3535583</t>
  </si>
  <si>
    <t>PT. BFI Finance Indonesia Tbk Cabang Jakarta Corporate</t>
  </si>
  <si>
    <t>Rukan Graha Cempaka Mas, Jl. Letjend Suprapto Kav 1 Blok A No.31, Sumur Batu, Kemayoran, Jakarta Pusat</t>
  </si>
  <si>
    <t>Lippo Tower Holland Village Holland Village Office Tower unit 2901 Jl. Letjen Suprapto no. 1 Cempaka Putih, Jakarta Pusat</t>
  </si>
  <si>
    <t>VYB8711801</t>
  </si>
  <si>
    <t>VYB0Z53142</t>
  </si>
  <si>
    <t>PT. Cahaya Lestari Permai Abadi</t>
  </si>
  <si>
    <t>Jl. Percetakan Negara No. C253, RT.01/RW.06, Rawasari, Kec. Cempaka Putih, Jakarta Pusat. Kode Pos 10570 Lt.4</t>
  </si>
  <si>
    <t>Xerox Apeos DC IV 3065 FS</t>
  </si>
  <si>
    <t>PT. MCA LOGISTIK INDONESIA 01</t>
  </si>
  <si>
    <t>Lippo Tower Holland Village Suite 2705, Jl. Letjen. Suprapto Kav. 60 No. 1, RT. 10/RW. 7, Ds. Cempaka Putih Timur, Kec. Cempaka Putih, Jakarta Pusat DKI Jakarta</t>
  </si>
  <si>
    <t>DRM08055</t>
  </si>
  <si>
    <t>Jl kramat 2 no 23 rt 1 rw 8 kwitang senen jakpus,Patokan kevin futsal</t>
  </si>
  <si>
    <t>DRQ47958</t>
  </si>
  <si>
    <t>PT. WHS Global Mandiri</t>
  </si>
  <si>
    <t>The Mansion Bougenville Tower Fontana BF28M1, Jl. Trembesi Blok D, Pademangan Timur 14410 Lt.28</t>
  </si>
  <si>
    <t>Canon iR 2525</t>
  </si>
  <si>
    <t>PT. BFI Finance Indonesia Tbk Cabang Pamulang</t>
  </si>
  <si>
    <t>South City Square, Jl. Raya South City Barat No. B1-03, Kel. Pondok Cabe Udik, Kec. Pamulang, Kab. Tangerang, Banten 15418</t>
  </si>
  <si>
    <t>VYB3333056</t>
  </si>
  <si>
    <t>Bpk. Nandar (Copy Center)</t>
  </si>
  <si>
    <t>Jl. Limo Raya No. 60 Limo Kec. Limo Kota Depok - Jawa Barat</t>
  </si>
  <si>
    <t>DHK20160</t>
  </si>
  <si>
    <t>BPR AL SALAM CINERE</t>
  </si>
  <si>
    <t>Jl. Raya Cinere</t>
  </si>
  <si>
    <t>KFV80609</t>
  </si>
  <si>
    <t>BPR AL SALAM CIPUTAT LT. 2</t>
  </si>
  <si>
    <t>Jl. Dewi Sartika Blok Nangka No. 46C Ciputat Tangerang Selatan</t>
  </si>
  <si>
    <t>TJT00112</t>
  </si>
  <si>
    <t>BPR SARANA UTAMA MULTI DANA PAMULANG</t>
  </si>
  <si>
    <t>Ruko Pondok Cabe Mutiara Blok B No.3, Jalan Pondok Cabe Raya, Pd. Cabe Udik, Pamulang, Kota Tangerang Selatan, Banten 15418</t>
  </si>
  <si>
    <t>Citra Persada School</t>
  </si>
  <si>
    <t>Jl. Cinere Raya No. 3 Cinere - Depok 16514 Lt.1</t>
  </si>
  <si>
    <t>2QDO2866</t>
  </si>
  <si>
    <t>Gereja Matias Sekretariat</t>
  </si>
  <si>
    <t>Jl.Baros Jakarta</t>
  </si>
  <si>
    <t>MUY07765</t>
  </si>
  <si>
    <t>Kantor Notaris &amp; PPAT Cinantya Prima Hapsari,SH.M.KN</t>
  </si>
  <si>
    <t>Jalan Raya Parung - Bogor Km. 18 (Samping SPBU Lebak Wangi)</t>
  </si>
  <si>
    <t>HDJ40908</t>
  </si>
  <si>
    <t>Kantor Notaris &amp; PPAT Tiara Widyantine S.H, M.Kn</t>
  </si>
  <si>
    <t>Jl. Legoso Raya No. 14, Pisangan, Ciputat Timur, Tangerang Selatan, Banten</t>
  </si>
  <si>
    <t>DGA27789</t>
  </si>
  <si>
    <t>Kantor Notaris &amp; PPAT Yatini Basri, SH. MKn</t>
  </si>
  <si>
    <t>Jl. Boulevard Blok B2 No. 2, Villa Mutiara Cinere - Depok</t>
  </si>
  <si>
    <t>Kantor Notaris Meitinah, SH, M.Kn</t>
  </si>
  <si>
    <t>Jl. Raya Bukit Cinere No.17 AS, Kode Pos. 16514</t>
  </si>
  <si>
    <t>DHM07534</t>
  </si>
  <si>
    <t>KJPP Hari Utomo dan Rekan</t>
  </si>
  <si>
    <t>Ruko Ciputat Indah Permai Jl. Ir. H. Juanda No. 50 Blok D. 15, Kel. Pisangan, Kec. Ciputat Timur, Tangerang Selatan - Banten 15419</t>
  </si>
  <si>
    <t>DGA23542</t>
  </si>
  <si>
    <t>MEGA PASANGGRAHAN INDAH MALL LT. 3</t>
  </si>
  <si>
    <t>Jl. Cinere Raya No. 1A Depok</t>
  </si>
  <si>
    <t>HJD40089</t>
  </si>
  <si>
    <t>Notaris &amp; PPAT Budi Aryanto, S.H.</t>
  </si>
  <si>
    <t>Ruko Masjid Jami Darul Azkar, Jl. Karang Tengah Raya No. 30 A, Kel. Lebak Bulus, Kec. Cilandak - Jakarta Selatan 12440</t>
  </si>
  <si>
    <t>MUR03592</t>
  </si>
  <si>
    <t>Notaris &amp; PPAT Yuliani Indah Permatasari, SH.</t>
  </si>
  <si>
    <t>Ruko samping pom bensin warujaya, Jl. H Mawi Desa Warujaya Kec. Parung</t>
  </si>
  <si>
    <t>KFV11775</t>
  </si>
  <si>
    <t>Notaris Heny Mulyani Effendie, SH</t>
  </si>
  <si>
    <t>Jl. Cirendeu Raya No. 60, Cirendeu - Tangerang Selatan</t>
  </si>
  <si>
    <t>DGA21444</t>
  </si>
  <si>
    <t>NOTARIS M. STAIFUL AZHAR, SH</t>
  </si>
  <si>
    <t>Perumahan Depok Maharaja Blok F1, No. 6.</t>
  </si>
  <si>
    <t>GUY00485</t>
  </si>
  <si>
    <t>NOTARIS VERA DEWI ROCHYATI</t>
  </si>
  <si>
    <t>Jl.Manggis Raya Blok A,No.2A. Cinere Limo Depok</t>
  </si>
  <si>
    <t>SKU21987</t>
  </si>
  <si>
    <t>P3SRSKC Sementara Cinere Bellevue Suites</t>
  </si>
  <si>
    <t>Jl. Merawan No. 1, Pangkalan Jati, Cinere - Depok</t>
  </si>
  <si>
    <t>PT. Arsa Manajemen Fasilitas</t>
  </si>
  <si>
    <t>Jl. IR. H. Juanda No. 50, Komplek Niaga Ciputat Indah Permai D28 RT.4/RW.07, Kelurahan Pisangan, Kecamatan Ciputat Timur, Tangerang Selatan - Banten 15419 Lt.2</t>
  </si>
  <si>
    <t>PT. Bank Syariah KCP Bona Indah</t>
  </si>
  <si>
    <t>Ruko Bussiness Center Bona Indah , Jalan Karang Tengah Raya No.9a-9b , Lebak Bulus</t>
  </si>
  <si>
    <t>DRQ29164</t>
  </si>
  <si>
    <t>PT. Bank Mandiri Cinere</t>
  </si>
  <si>
    <t>Jl. Cinere raya</t>
  </si>
  <si>
    <t>Kyocera M2535</t>
  </si>
  <si>
    <t>LZP5101938</t>
  </si>
  <si>
    <t>PT. Catur Prima Tehnik</t>
  </si>
  <si>
    <t>Cinere Terrace Suites JC17 (Belakang Mall Cinere Bellevue)</t>
  </si>
  <si>
    <t>PT. GEMARI AGRINDO</t>
  </si>
  <si>
    <t>Jl. Venus 1 No.7 Villa Cinere Mas Pisangan Ciputat timur Tangerang Selatan</t>
  </si>
  <si>
    <t>Canon IR 3230/3235/3245</t>
  </si>
  <si>
    <t>DHK15567</t>
  </si>
  <si>
    <t>PT. Guna Pertiwi Cemerlang</t>
  </si>
  <si>
    <t>gedung GPC lt 3 Jl. Limo Raya No 9 Cinere - Depok</t>
  </si>
  <si>
    <t>XWN10201</t>
  </si>
  <si>
    <t>PT. Mega Pasanggrahan Indah LG. (Cinere Belleveu Mall)</t>
  </si>
  <si>
    <t>Apartemen Bellevue Suite Lt. M, Jl. Talaga Warna Cinere, Depok</t>
  </si>
  <si>
    <t>DGJ17224</t>
  </si>
  <si>
    <t>PT. Mega Pesanggrahan Indah Lt. 1</t>
  </si>
  <si>
    <t>Puri Megapolitan . Jl. Cinere Raya Kantor Marketing Galeri PT. Megapolitan, Cinere - Depok</t>
  </si>
  <si>
    <t>DGA19358</t>
  </si>
  <si>
    <t>PT. Sejahtera Buana Trada - Sawangan</t>
  </si>
  <si>
    <t>Jl. Sawangan Raya No. 148 Kel. Mampang, Pancoran Mas Depok</t>
  </si>
  <si>
    <t>SKU01566</t>
  </si>
  <si>
    <t>PT. Sintesis Karya Bersama</t>
  </si>
  <si>
    <t>Jl. Purnawarman No. 7, Rt. 003/Rw. 012, Pisangan Ciputat Timur - Tangerang selatan 15419</t>
  </si>
  <si>
    <t>Canon iR A 4051/4251</t>
  </si>
  <si>
    <t>Jl. Raya Curug Agung No. 9 RT. 01/09 Kelurahan Tanah Baru Kecamatan Beji - Depok Lt. Dasar</t>
  </si>
  <si>
    <t>RCT9700424</t>
  </si>
  <si>
    <t>PT. Tirta Kencana Mas</t>
  </si>
  <si>
    <t>Jl. Kav. DPR No. 75, Serua, Depok</t>
  </si>
  <si>
    <t>DGJ08386</t>
  </si>
  <si>
    <t>Gd. Tunas Toyota Ciputat, Jl. Dewi Sartika No. 187 Cipayung, Ciputat - Tangerang Selatan 15411</t>
  </si>
  <si>
    <t>DRN00731</t>
  </si>
  <si>
    <t>RS. Permata Depok</t>
  </si>
  <si>
    <t>Bag. FO, Jl. Raya Muchtar No. 22 Sawangan - Depok</t>
  </si>
  <si>
    <t>DRQ24861</t>
  </si>
  <si>
    <t>SITA LISTIANI, SH, M.Kn
Notaris / PPAT</t>
  </si>
  <si>
    <t>Rukan Bona Indah Bisnis Center No. 9U
Jl. Karang Tengah Raya
Lebak Bulus
Jakarta Selatan 12440</t>
  </si>
  <si>
    <t>DGJ17278</t>
  </si>
  <si>
    <t>TUNAS MOBILINDO CINERE</t>
  </si>
  <si>
    <t>Jl. Cinere Raya No. 1B-C, Kel. Cinere Kec. Limo-Depok</t>
  </si>
  <si>
    <t>TJW16821</t>
  </si>
  <si>
    <t>PT. Aksara Homes Ciputat (Synthesis)</t>
  </si>
  <si>
    <t>Jl. Inhutani I RT.07/RW.01 Cipayung Kec. Ciputat Kota Tangerang Selatan Banten Lt. Dasar</t>
  </si>
  <si>
    <t>Xerox Apeos/DC 4070/5070 FS</t>
  </si>
  <si>
    <t>PT. BPR Nusantara Bona Pasogit 19</t>
  </si>
  <si>
    <t>Jln. Siliwangi No. 5 BA- 5 BB, Pancoran Mas, Depok</t>
  </si>
  <si>
    <t>CANON IR 4570 COPY ONLY 220 V</t>
  </si>
  <si>
    <t>SKT02271</t>
  </si>
  <si>
    <t>PT. Bank Mandiri KCP Depok Cinere Limo</t>
  </si>
  <si>
    <t>Jl.cinere raya blok F 1 No. 7 Cinere limo Depok Lt. Dasar</t>
  </si>
  <si>
    <t>VYB4174586</t>
  </si>
  <si>
    <t>PT. ARMINDO PERKASA CIPUTAT</t>
  </si>
  <si>
    <t>Jl. Ir Juanda No. 62 Ds. Pisangan Kec. Ciputat</t>
  </si>
  <si>
    <t>PT. MEGA AUTO FINANCE CAB. PANCORAN DEPOK</t>
  </si>
  <si>
    <t>JL. SALAK RAYA NO. 159B KEL. BAKTI JAYA KEC. PANCORAN MAS DEPOK</t>
  </si>
  <si>
    <t>DFW02323</t>
  </si>
  <si>
    <t>Bank Syariah Indonesia KCP Depok Pancoran Mas</t>
  </si>
  <si>
    <t xml:space="preserve">Jl. Raya Sawangan No. 4A-B kEL. Mampang Pancoran Mas </t>
  </si>
  <si>
    <t>VYB9724190</t>
  </si>
  <si>
    <t>Ruko Business Square D30 PCI - Cilegon (Deretan Karaoke Rockstar)</t>
  </si>
  <si>
    <t>SKV02003</t>
  </si>
  <si>
    <t>PT Tunas Toyota Cilegon (Bengkel)</t>
  </si>
  <si>
    <t>Jl. Raya Cilegon Km. 14, Cilegon 42422</t>
  </si>
  <si>
    <t>VYA8Y05220</t>
  </si>
  <si>
    <t>PT. Astra Honda Intl Cab. Cilegon</t>
  </si>
  <si>
    <t>Jl. Cibeber No. 30A Sukma Jaya Kec. Jombang Kota Cilegon</t>
  </si>
  <si>
    <t>Canon IR 3045</t>
  </si>
  <si>
    <t>MUP19122</t>
  </si>
  <si>
    <t>Jl. Ahmad Yani no. 12 A - C Kelurahan Sukmajaya Kecamatan Jombang Kota Cilegon</t>
  </si>
  <si>
    <t>DGJ19516</t>
  </si>
  <si>
    <t>Jl. A. Yani No.12 Kav. A-C, Sukmajaya, Cilegon</t>
  </si>
  <si>
    <t>Kyocera Ecosys M6630cidn</t>
  </si>
  <si>
    <t>RJE9300194</t>
  </si>
  <si>
    <t>PT. Bank Hana</t>
  </si>
  <si>
    <t>Wisma Permata Jl. Khyassin Beji No. 2 Kel Kota Bumi Kec Purwakarta Cilegon Banten</t>
  </si>
  <si>
    <t>Canon IR 4570</t>
  </si>
  <si>
    <t>PT. Bank Jabar Banten KC Cilegon</t>
  </si>
  <si>
    <t>Jl. A. Yani No. 132 Cilegon</t>
  </si>
  <si>
    <t>HRM01970</t>
  </si>
  <si>
    <t>PT. Bank KEB Hana Indonesia KK. Cilegon Posco</t>
  </si>
  <si>
    <t>Jl. Afrika No. 2 Krakatau Industri Cilegon</t>
  </si>
  <si>
    <t>VYB9724163</t>
  </si>
  <si>
    <t>PT. Bank Mandiri Cabang Cilegon</t>
  </si>
  <si>
    <t>Jl. SA.Tirtayasa No. 03 Cilegon 42431</t>
  </si>
  <si>
    <t>PT. Bank Syariah Indonesia KCP Pondok Indah Cilegon</t>
  </si>
  <si>
    <t>Cilegon City Square Blok A7, Kedaleman, Kecamatan Cibeber, Kedaleman, Kec. Cibeber, Kota Cilegon, Banten 42422 (Patokan deretan Hero) Lt. Dasar</t>
  </si>
  <si>
    <t>VYB3264034</t>
  </si>
  <si>
    <t>PT. Dipo Cilegon</t>
  </si>
  <si>
    <t>Jl. Jend A. Yani No. 101 Sukmajaya - CIlegon 42421</t>
  </si>
  <si>
    <t>SKV60565</t>
  </si>
  <si>
    <t>PT. Dipo Internasional Pahala Otomotif Cilegon Lingkar</t>
  </si>
  <si>
    <t>Jl. Lingkar Selatan Km. 2, Kp. Buahjangkung, Waringinkurung (Sebelah Hotel Horison)</t>
  </si>
  <si>
    <t>MUP01867</t>
  </si>
  <si>
    <t>PT. Hana Bank KC Cilegon</t>
  </si>
  <si>
    <t>Jl Raya Serang Cilegon Ruko AI No. 101 &amp; 102 Kedaleman Cibeber Cilegon - Banten Lt.2</t>
  </si>
  <si>
    <t>Merak Port Raya Pulorida Kp. Sukasari Desa. Tamansari, Merak</t>
  </si>
  <si>
    <t>RKM14360</t>
  </si>
  <si>
    <t>PT. MCA Indonesia</t>
  </si>
  <si>
    <t>Jl. Afrika No. 2, Kawasan Industri Krakatau Cilegon Lt.2</t>
  </si>
  <si>
    <t>2RT03853</t>
  </si>
  <si>
    <t>Sunrise Building, 1st Floor, Damkar, Jl. Gunung Ceremai No. 3, Kel. Kotabumi, Kec. Purwakarta, Cilegon - Banten 42434</t>
  </si>
  <si>
    <t>SVP03365</t>
  </si>
  <si>
    <t>Jl. Jendral Sudirman No. 62 gunung Puyuh Kota Sukabumi Jawa Barat</t>
  </si>
  <si>
    <t>SVG00297</t>
  </si>
  <si>
    <t>PT. Sentral Grain Terminal</t>
  </si>
  <si>
    <t>Jl. May Jend S. Parman Km. 13, Port Of Cigading, Kel. Tegalratu, Kec. Ciwandan, Cilegon - Banten</t>
  </si>
  <si>
    <t>PT. Tunas Mobilindo Perkasa Cab. Cilegon</t>
  </si>
  <si>
    <t>Jl. Raya Serang No. 17 Kadipaten Depan PCI, Kel. Kedaleman, Kec. Cibeber Kota Cilegon</t>
  </si>
  <si>
    <t>SKU1303</t>
  </si>
  <si>
    <t>PT. Tunas Ridean Tbk Cab. Cilegon</t>
  </si>
  <si>
    <t>Jl. Raya Cilegon Km. 14, Cilegon 42422 Lt.1 Bodi Cilegon</t>
  </si>
  <si>
    <t>VYB3264329</t>
  </si>
  <si>
    <t>PT. Krakatau Jasa Logistik</t>
  </si>
  <si>
    <t>Jl. Perawatan cm 1 komplek ks tamannuju Purwakarta Cilegon Lt. Dasar</t>
  </si>
  <si>
    <t>USK46284</t>
  </si>
  <si>
    <t>Kawasan International Port Jl. Mayjend. S. parman, KM.13 Cigading - Cilegon Banten 42445 Lt. Dasar - Bag. Finance</t>
  </si>
  <si>
    <t>Kyocera M2040/2540 DN (Portable) Brand New FS</t>
  </si>
  <si>
    <t>VYB4275923</t>
  </si>
  <si>
    <t>PYA8Y05221</t>
  </si>
  <si>
    <t>Bank Woori Saudara Serang</t>
  </si>
  <si>
    <t>Jl. KH Abdul Fatah Hasan No. 19 Cipare, Cijawa Serang</t>
  </si>
  <si>
    <t>Canon IR 3570</t>
  </si>
  <si>
    <t>SKV01320</t>
  </si>
  <si>
    <t>BSI Serang A Yani 1</t>
  </si>
  <si>
    <t>Jl. A. Yani No. 34 Kel. Cipare Kec. Serang Kota</t>
  </si>
  <si>
    <t>VYB1260221</t>
  </si>
  <si>
    <t>Jl. A. Yani No. 34 Kel. Cipare Kec. Serang Kota (Lt. 1 Customer Service)</t>
  </si>
  <si>
    <t>Printer Epson L3210</t>
  </si>
  <si>
    <t>XAGK235664</t>
  </si>
  <si>
    <t>Kantor Notaris &amp; PPAT Madyarini Nurul Anggraini, SH., M.Kn</t>
  </si>
  <si>
    <t>Jl. Raya Serang - Jakarta Km. 14 No. 54, Desa Sentul, Kec. Kragilan, Kab. Serang</t>
  </si>
  <si>
    <t>DGJ19411</t>
  </si>
  <si>
    <t>Kejaksaan Negeri Pandeglang</t>
  </si>
  <si>
    <t>Jl. Raya Serang, Pandeglang KM. 1 No. 17, Kp. Curug Sawer - Pandeglang</t>
  </si>
  <si>
    <t>Kejaksaan Negeri Serang</t>
  </si>
  <si>
    <t>Lt.2, Jl. Raya Serang Pandeglang Km. 3 Sempu, Serang - Banten</t>
  </si>
  <si>
    <t>Canon iR 3235/45 FS -&gt; 3570</t>
  </si>
  <si>
    <t>DQA01458</t>
  </si>
  <si>
    <t>Panin Bank KCU Serang</t>
  </si>
  <si>
    <t>Jl. Jend. A. Yani No. 157, Sumur Pecung, Serang</t>
  </si>
  <si>
    <t>Canon iR 3245 -&gt; 4570</t>
  </si>
  <si>
    <t>KFW15239</t>
  </si>
  <si>
    <t>PT Tunas Ridean, Tbk Cabang Tunas Toyota Serang</t>
  </si>
  <si>
    <t>Jl. Jendral Sudirman No. 1 A, Serang - Banten</t>
  </si>
  <si>
    <t>MUR10607</t>
  </si>
  <si>
    <t>PT. Bank BJB Cabang Labuan</t>
  </si>
  <si>
    <t>Jl. Jendral Sudirman No. 182 Labuan - Pandeglang Lt.2</t>
  </si>
  <si>
    <t>Canon iR Advance 4051/4251/4035/4235/4045/4245</t>
  </si>
  <si>
    <t>RKP07289</t>
  </si>
  <si>
    <t>PT. Bank Panin Serang Lt. 1</t>
  </si>
  <si>
    <t>Jl. SM Hasanudin No. 2 Pasar Lama Kota Baru Serang</t>
  </si>
  <si>
    <t>Canon IR 3245</t>
  </si>
  <si>
    <t>PT. Bank Panin Serang Lt. 3</t>
  </si>
  <si>
    <t>HJD04980</t>
  </si>
  <si>
    <t>PT. Bank Syariah Indonesia KCP Rangkasbitung 1</t>
  </si>
  <si>
    <t>Jl. Alun-Alun Barat. No. 1, Rangkasbitung 42311, Banten</t>
  </si>
  <si>
    <t>VYB9724114</t>
  </si>
  <si>
    <t>PT. Bank Syariah Indonesia Serang A. Yani 1</t>
  </si>
  <si>
    <t>Jl. A. Yani No. 34 Kel. Cipare Kec. Serang Kota (Lt.2)</t>
  </si>
  <si>
    <t>Canon MF C643Cx Brand New</t>
  </si>
  <si>
    <t>2FT33536</t>
  </si>
  <si>
    <t>PT. Bank Syariah Indonesia Cab. Serang</t>
  </si>
  <si>
    <t>Jl. Ahmad Yani No. 175 C-D, Kel. Sumur Pecung, Serang - Banten Lt. Dasar</t>
  </si>
  <si>
    <t>HKD34126</t>
  </si>
  <si>
    <t>PT. Bank Syariah Indonesia (Mandiri) KCP Serang Timur</t>
  </si>
  <si>
    <t>Jl. Raya Serang Jakarta Km.9 Kp. Kuaron RT.05 RW.01 Ds. Citerep Kec. Ciruas, Kab. Serang. Banten (Sebrang BJB Ciruas) Lt.2</t>
  </si>
  <si>
    <t>VYB3264161</t>
  </si>
  <si>
    <t>PT. Dipo International Pahala Otomotif cab Serang</t>
  </si>
  <si>
    <t>(Lantai 2) Jl. KH Nawawi Al Bantani Palima Serang Banten</t>
  </si>
  <si>
    <t>PT. Indomobil Finance Indonesia Cab. Rangkas bitung</t>
  </si>
  <si>
    <t>Jl. Soekarno Hatta Pertokoan Ruko 9, Desa Kadu Agung Timur, Cibadak, Lebak - Banten</t>
  </si>
  <si>
    <t>PT. Maybank Indonesia Finance</t>
  </si>
  <si>
    <t>Ruko Serang City Blok RA No. 15, Serang - Banten Lt.2</t>
  </si>
  <si>
    <t>PT. Pandara Berkah Berkarya</t>
  </si>
  <si>
    <t>Taman Drangong Serang, Jl. Raya Cilegon KM 5, Darong, Taktakan, Kota Serang, Banten</t>
  </si>
  <si>
    <t>DGJ20182</t>
  </si>
  <si>
    <t>PT. Sun Korea Enginering Indonesia</t>
  </si>
  <si>
    <t>Blok E03 STC Serang Jl. Raya Serang - Cilegon Dranggong Taktakan Serang</t>
  </si>
  <si>
    <t>DHK16009</t>
  </si>
  <si>
    <t>Jl.Kemang Pusri No.34 Rt 003/023 kelurahan sumur pecung kecamatan serang</t>
  </si>
  <si>
    <t>Canon IRA 4035/4235/4045/4245/4051/4251 FS</t>
  </si>
  <si>
    <t>RCT9700519</t>
  </si>
  <si>
    <t>PT. Tunas Mobilindo Perkasa Rangkasbitung (Daihatsu Lebak)</t>
  </si>
  <si>
    <t>PT. Bank Syariah Indonesia Tbk. KCP Serang Unsera</t>
  </si>
  <si>
    <t>Gedung kampus Unsera Lt 1 jalan raya Serang Cilegon KM 05 Taman Baru, Drangong, Taktakan Kota Serang Banten</t>
  </si>
  <si>
    <t>VYB3331357</t>
  </si>
  <si>
    <t>PT. Bank Woori Saudara KCP Pandeglang</t>
  </si>
  <si>
    <t>Jl. Raya Labuan KM.1 Kecamatan Pandeglang, Kelurahan Pandeglang Banten 42211</t>
  </si>
  <si>
    <t>DFR07203</t>
  </si>
  <si>
    <t>PT. BSI Serang A Yani 1</t>
  </si>
  <si>
    <t>Epson L3210 Brand New FS</t>
  </si>
  <si>
    <t>XAGKA4231</t>
  </si>
  <si>
    <t>Kantor Notaris &amp; PPAT Tiwik Winarsih, S.H., M.Kn</t>
  </si>
  <si>
    <t>VYB4276053</t>
  </si>
  <si>
    <t>PT. Bank Syariah Indonesia Ciruas</t>
  </si>
  <si>
    <t>Jl. Raya Serang Jakarta Km.9 Kp. Kuaron RT.05 RW.01 Ds. Citerep Kec. Ciruas, Kab. Serang. Banten (Sebrang BJB Ciruas) Lt.2 Bag. Marketing</t>
  </si>
  <si>
    <t>2FT45337</t>
  </si>
  <si>
    <t>MUY03387</t>
  </si>
  <si>
    <t>Bank Syariah Mandiri Cikande / BSI</t>
  </si>
  <si>
    <t>Komp. Ruko Modern Blok C No. 78 Cikande Serang</t>
  </si>
  <si>
    <t>DGA16516</t>
  </si>
  <si>
    <t>(Accounting Dept), Jl. Raya Serang Km. 76, Desa Kragilan Serang - Banten 42184</t>
  </si>
  <si>
    <t>KFQ07546</t>
  </si>
  <si>
    <t>(Carton Box Dept), Jl. Raya Serang Km. 76, Desa Kragilan Serang - Banten 42184</t>
  </si>
  <si>
    <t>SVK32662</t>
  </si>
  <si>
    <t>(Finishing Dept), Jl. Raya Serang Km. 76, Desa Kragilan Serang - Banten 42184</t>
  </si>
  <si>
    <t>SVK32626</t>
  </si>
  <si>
    <t>(PT. DSS), Jl. Raya Serang Km. 76, Desa Kragilan Serang - Banten 42184</t>
  </si>
  <si>
    <t>Main Office Lt. 1, Jl. Raya Serang Km. 76, Desa Kragilan Serang - Banten 42184</t>
  </si>
  <si>
    <t>Canon iR 5570/6570/5070 FS</t>
  </si>
  <si>
    <t>SLP17089</t>
  </si>
  <si>
    <t>(Main Office Lt. 3 Marketing Export), Jl. Raya Serang Km. 76, Desa Kragilan Serang - Banten 42184</t>
  </si>
  <si>
    <t>MVA00841</t>
  </si>
  <si>
    <t>(Marketing Export), Jl. Raya Serang Km. 76, Desa Kragilan Serang - Banten 42184</t>
  </si>
  <si>
    <t>SLP12957</t>
  </si>
  <si>
    <t>(Mill Design), Jl. Raya Serang Km. 76, Desa Kragilan Serang - Banten 42184</t>
  </si>
  <si>
    <t>MUP01102</t>
  </si>
  <si>
    <t>(Planning &amp; Design Workshop), Jl. Raya Serang Km. 76, Desa Kragilan Serang - Banten 42184</t>
  </si>
  <si>
    <t>SKV01474</t>
  </si>
  <si>
    <t>(PM-A), Jl. Raya Serang Km. 76, Desa Kragilan Serang - Banten 42184</t>
  </si>
  <si>
    <t>SKU01085</t>
  </si>
  <si>
    <t>(Transportasi), Jl. Raya Serang Km. 76, Desa Kragilan Serang - Banten 42184</t>
  </si>
  <si>
    <t>KUS28679</t>
  </si>
  <si>
    <t>PT. Intercipta Kimia Pratama</t>
  </si>
  <si>
    <t>Jl. Raya Serang Km 75,5, Kragilan, Serang ( Di dalam lokasi PT. Indah Kiat Serang )</t>
  </si>
  <si>
    <t>DGJ17372</t>
  </si>
  <si>
    <t>PT. JUARA LOGISTIK INDONESIA</t>
  </si>
  <si>
    <t>Jl. Raya Serang KM. 29, KP. Ilat No.8 RT. 001 RW. 003, Gembong, Balaraja, Kab. Tangerang - Banten</t>
  </si>
  <si>
    <t>Kyocera M6630 cidn New</t>
  </si>
  <si>
    <t>RJE9900489</t>
  </si>
  <si>
    <t>PT. Lapi Laboratories Bag. GF</t>
  </si>
  <si>
    <t>Komp. Modern Cikande Industrial Estate Kav. 18 Banten</t>
  </si>
  <si>
    <t>PT. Lapi Laboratories Bag. PC</t>
  </si>
  <si>
    <t>Komp. Modern Cikande Industrial Estate Kav. 18, Banten Lt. 2 Gedung belakang</t>
  </si>
  <si>
    <t>PT. Lapi Laboratories Bag. QA</t>
  </si>
  <si>
    <t>Komp. Modern Cikande Industrial Estate Kav. 18, Banten Lt.6 Lapi 1 gedung depana</t>
  </si>
  <si>
    <t>QHS05999</t>
  </si>
  <si>
    <t>Komp. Modern Cikande Industrial Estate Kav. 18, Banten (Lt. 3 Gedung Umum)</t>
  </si>
  <si>
    <t>Canon iRA 4251/4051 FS</t>
  </si>
  <si>
    <t>PT. Sinarmas Group (PT. The Univenus)</t>
  </si>
  <si>
    <t>Lt. 1 Bag. SSD Serang</t>
  </si>
  <si>
    <t>SKU04237</t>
  </si>
  <si>
    <t>PT. The Univenus Serang</t>
  </si>
  <si>
    <t>Jl. Raya Serang, KM.74 Desa Sukamaju Kec. Kibin Keragilan Serang- Banten Lt.2 Bag. GA</t>
  </si>
  <si>
    <t>UKS42486</t>
  </si>
  <si>
    <t>Jl. Raya Serang, KM.74 Desa Sukamaju Kec. Kibin Keragilan Serang- Banten</t>
  </si>
  <si>
    <t>KFW26874</t>
  </si>
  <si>
    <t>Jl. Raya Serang KM. 68,8 Desa Nambo Ilir, Kec. Kibin, Kabupaten Serang 42185 Lt. 2</t>
  </si>
  <si>
    <t>HSN01198</t>
  </si>
  <si>
    <t>Kp.Lukun RT.001 RW.002 Kel. Cisoka Kec Cisoka ( Dekat Apotik K76 ) Lt. Dasar</t>
  </si>
  <si>
    <t>DRM05101</t>
  </si>
  <si>
    <t>(Main Office Lt. 1), Jl. Raya Serang Km. 76, Desa Kragilan Serang - Banten 42184</t>
  </si>
  <si>
    <t>kios gembong Jl Raya Serang Kp. Gembong Pasar RT.002/RW.002 Desa Gembong Kec. Balaraja Patokan pasar gembong.depan SEKOLAHAN SD</t>
  </si>
  <si>
    <t>DRM02074</t>
  </si>
  <si>
    <t>PT KERTA MULYA SARIPAKAN</t>
  </si>
  <si>
    <t>Jl. Raya Serang - Jkt No.99, Sentul, Kec. Kragilan, Kabupaten Serang, Banten</t>
  </si>
  <si>
    <t>MTY02190</t>
  </si>
  <si>
    <t>BANK HIBANK INDONESIA KANTOR KAS JAYANTI</t>
  </si>
  <si>
    <t>JL.RAYA SERANG KM 31 DS.SUMUR BANDUNG KEC.JAYANTI KAB.TANGERANG</t>
  </si>
  <si>
    <t>DRK02189</t>
  </si>
  <si>
    <t>Rumah Sakit Bhayangkara Brimob (RSBB)</t>
  </si>
  <si>
    <t>Jl. Komjen.Pol.M.Jasin Jl. Klp. Dua Raya, Pasir Gn. Sel., Kec. Cimanggis, Kota Depok</t>
  </si>
  <si>
    <t>Canon iR 4535 FS</t>
  </si>
  <si>
    <t>UMU05259</t>
  </si>
  <si>
    <t>Bag. Ren, Jl. Kelapa Dua Cimanggis, Depok - Jawa Barat</t>
  </si>
  <si>
    <t>Bag. TIK, Jl. Kelapa Dua Cimanggis, Depok - Jawa Barat</t>
  </si>
  <si>
    <t>Bag. Ops, Jl. Kelapa Dua Cimanggis, Depok - Jawa Barat</t>
  </si>
  <si>
    <t>Bag. Log, Jl. Kelapa Dua Cimanggis, Depok - Jawa Barat</t>
  </si>
  <si>
    <t>Bag. SDM II, Jl. Kelapa Dua Cimanggis, Depok - Jawa Barat (Depan Basemenr III Lt. 1)</t>
  </si>
  <si>
    <t>Bag. SDM I, Jl. Kelapa Dua Cimanggis, Depok - Jawa Barat</t>
  </si>
  <si>
    <t>Bag. Kesjas, Jl. Kelapa Dua Cimanggis, Depok - Jawa Barat</t>
  </si>
  <si>
    <t>Bag. Yanma, Jl. Kelapa Dua Cimanggis, Depok - Jawa Barat</t>
  </si>
  <si>
    <t>Bag. Urkeu, Jl. Kelapa Dua Cimanggis, Depok - Jawa Barat</t>
  </si>
  <si>
    <t>Bag. Taud, Jl. Kelapa Dua Cimanggis, Depok - Jawa Barat</t>
  </si>
  <si>
    <t>Bag. Provos, Jl. Kelapa Dua Cimanggis, Depok - Jawa Barat</t>
  </si>
  <si>
    <t>Bag. Log, Jl. Kelapa Dua Cimanggis, Depok - Jawa Barat.</t>
  </si>
  <si>
    <t>Jl. Margonda Raya No.36, Depok, Kec. Pancoran Mas, Kota Depok, Jawa Barat 16431</t>
  </si>
  <si>
    <t>DGJ13574</t>
  </si>
  <si>
    <t>HRZ00724</t>
  </si>
  <si>
    <t>Kantor Notaris / PPAT Heri Subagyo. S.H, M.Kn.</t>
  </si>
  <si>
    <t>Jl. Keadilan Raya Blok 14A No. 11, Bakti Jaya, Sukmajaya Kota Depok 16418</t>
  </si>
  <si>
    <t>KANTOR NOTARIS BERNANDINA MARIA DIENI RENYARTI, SH.</t>
  </si>
  <si>
    <t>Jalan Margonda Raya No. 158, Depok</t>
  </si>
  <si>
    <t>Canon iRA 4235/4035</t>
  </si>
  <si>
    <t>HSA01916</t>
  </si>
  <si>
    <t>Notaris &amp; PPAT Masdiana, SH., M.Kn</t>
  </si>
  <si>
    <t>Ruko Pesona Khayangan No. 2 Jl. Margonda Raya No. 45, Kota Depok16423</t>
  </si>
  <si>
    <t>DGJ17383</t>
  </si>
  <si>
    <t>Notaris &amp; PPAT Wida Farida Nisa, SH, M.Kn.</t>
  </si>
  <si>
    <t>Komplek Perumahan Villa Kalisari Blok D 18, Pasir Gunung Selatan, Cimanggis Kota Depok 16951</t>
  </si>
  <si>
    <t>SKV68753</t>
  </si>
  <si>
    <t>Notaris Liza Riani</t>
  </si>
  <si>
    <t>Jl. Margonda Raya No. 198-D, Depok 16411</t>
  </si>
  <si>
    <t>KFQ00138</t>
  </si>
  <si>
    <t>Police Pasar Rebo</t>
  </si>
  <si>
    <t>Jl. Raya Jakarta-Bogor No.KM.26, RT.4/RW.8, Pekayon, Kec. Ps. Rebo, Kota Jakarta Timur, Daerah Khusus Ibukota Jakarta 13710 lt. Dasar Ruang SKCK</t>
  </si>
  <si>
    <t>Canon iRA 400/500</t>
  </si>
  <si>
    <t>QLA18898</t>
  </si>
  <si>
    <t>PT. BFI Finance Depok</t>
  </si>
  <si>
    <t>Jl. Margonda Raya Kav.461, Ruko Apartemen Margonda Residence No. 12 A-14, Depok - Jawa Barat</t>
  </si>
  <si>
    <t>Kyocera Ecosys M2540 FS</t>
  </si>
  <si>
    <t>VYB3333058</t>
  </si>
  <si>
    <t>PT. BPR Depo Mitra Mandiri</t>
  </si>
  <si>
    <t>Jl. Margonda Raya No. 23 B-2 Depok</t>
  </si>
  <si>
    <t>MFV00039</t>
  </si>
  <si>
    <t>PT. Deria Cahaya Gemilang</t>
  </si>
  <si>
    <t>Rukan Pesona View Blok A, No. 5, Jl. Ir. H. Juanda, Kel. Mekar Jaya, Kec. Sukma Jaya, Depok, Jawa Barat</t>
  </si>
  <si>
    <t>DGJ14271</t>
  </si>
  <si>
    <t>Jl. Raya Jakarta-Bogor No.KM. 33, Cisalak, Kec. Sukmajaya, Kota Depok, Jawa Barat 16416 - Laboratorium</t>
  </si>
  <si>
    <t>VYB2393131</t>
  </si>
  <si>
    <t>Jl. Raya Jakarta-Bogor No.KM. 33, Cisalak, Kec. Sukmajaya, Kota Depok, Jawa Barat 16416 - Rekam Medis</t>
  </si>
  <si>
    <t>VYB2392910</t>
  </si>
  <si>
    <t>Jl. Raya Jakarta-Bogor No.KM. 33, Cisalak, Kec. Sukmajaya, Kota Depok, Jawa Barat 16416 - Keuangan</t>
  </si>
  <si>
    <t>VYB2393035</t>
  </si>
  <si>
    <t>Jl. Raya Jakarta-Bogor No.KM. 33, Cisalak, Kec. Sukmajaya, Kota Depok, Jawa Barat 16416 - Accounting</t>
  </si>
  <si>
    <t>VYB2393472</t>
  </si>
  <si>
    <t>Jl. Raya Jakarta-Bogor No.KM. 33, Cisalak, Kec. Sukmajaya, Kota Depok, Jawa Barat 16416 - Farmasi Dipensing Lt. 5</t>
  </si>
  <si>
    <t>VYB2393136</t>
  </si>
  <si>
    <t>Jl. Raya Jakarta-Bogor No.KM. 33, Cisalak, Kec. Sukmajaya, Kota Depok, Jawa Barat 16416 - Admission</t>
  </si>
  <si>
    <t>VYB2392764</t>
  </si>
  <si>
    <t>Jl. Raya Jakarta-Bogor No.KM. 33, Cisalak, Kec. Sukmajaya, Kota Depok, Jawa Barat 16416 - Marketing</t>
  </si>
  <si>
    <t>VYB2392783</t>
  </si>
  <si>
    <t>Jl. Raya Jakarta-Bogor No.KM. 33, Cisalak, Kec. Sukmajaya, Kota Depok, Jawa Barat 16416 - Depo Farmasi</t>
  </si>
  <si>
    <t>VYB2392915</t>
  </si>
  <si>
    <t>Jl. Raya Jakarta-Bogor No.KM. 33, Cisalak, Kec. Sukmajaya, Kota Depok, Jawa Barat 16416 - UPJ Layanan</t>
  </si>
  <si>
    <t>VYB2394406</t>
  </si>
  <si>
    <t>Jl. Raya Jakarta-Bogor No.KM. 33, Cisalak, Kec. Sukmajaya, Kota Depok, Jawa Barat 16416 - Radiologi Lt. 1</t>
  </si>
  <si>
    <t>VYB2392917</t>
  </si>
  <si>
    <t>Jl. Raya Jakarta-Bogor No.KM. 33, Cisalak, Kec. Sukmajaya, Kota Depok, Jawa Barat 16416 - Billing</t>
  </si>
  <si>
    <t>VYB2392900</t>
  </si>
  <si>
    <t>Jl. Raya Jakarta-Bogor No.KM. 33, Cisalak, Kec. Sukmajaya, Kota Depok, Jawa Barat 16416 - IGD</t>
  </si>
  <si>
    <t>VYB2393031</t>
  </si>
  <si>
    <t>Jl. Raya Jakarta-Bogor No.KM. 33, Cisalak, Kec. Sukmajaya, Kota Depok, Jawa Barat 16416 - Farmasi BPJS</t>
  </si>
  <si>
    <t>VYB2392779</t>
  </si>
  <si>
    <t>Jl. Raya Jakarta-Bogor No.KM. 33, Cisalak, Kec. Sukmajaya, Kota Depok, Jawa Barat 16416 - URT. Umum</t>
  </si>
  <si>
    <t>VYA3307452</t>
  </si>
  <si>
    <t>Jl. Raya Jakarta-Bogor No.KM. 33, Cisalak, Kec. Sukmajaya, Kota Depok, Jawa Barat 16416 - Cathlab Lt.4</t>
  </si>
  <si>
    <t>VYB8506634</t>
  </si>
  <si>
    <t>Jl. Raya Jakarta-Bogor No.KM. 33, Cisalak, Kec. Sukmajaya, Kota Depok, Jawa Barat 16416- UPJ Annex</t>
  </si>
  <si>
    <t>VYA8205839</t>
  </si>
  <si>
    <t>Jl. Jakarta-Bogor No. KM.33 Cisalak, Kec. Sukmajaya, Kota Depok, Jawa Barat 16416 Bag. Poli MCU</t>
  </si>
  <si>
    <t>VYB2807283</t>
  </si>
  <si>
    <t>Jl. Jakarta-Bogor No. KM.33 Cisalak, Kec. Sukmajaya, Kota Depok, Jawa Barat 16416 Bag. Poli Gizi</t>
  </si>
  <si>
    <t>VYA1564900</t>
  </si>
  <si>
    <t>Jl. Jakarta-Bogor No. KM.33 Cisalak, Kec. Sukmajaya, Kota Depok, Jawa Barat 16416 Bag. Pendaftaran Eksekutif (Edelweis)</t>
  </si>
  <si>
    <t>VYB2807969</t>
  </si>
  <si>
    <t>Jl. Jakarta-Bogor No. KM.33 Cisalak, Kec. Sukmajaya, Kota Depok, Jawa Barat 16416 Bagian Kasir Lt. 2 &amp; 4</t>
  </si>
  <si>
    <t>VYB9724448</t>
  </si>
  <si>
    <t>Jl. Jakarta-Bogor No. KM.33 Cisalak, Kec. Sukmajaya, Kota Depok, Jawa Barat 16416 Bag. Kasir Lt. 2 &amp; 4</t>
  </si>
  <si>
    <t>HP Laserjet M402N</t>
  </si>
  <si>
    <t>PHCFF02170</t>
  </si>
  <si>
    <t>VYB2230568</t>
  </si>
  <si>
    <t>Jl. Jakarta-Bogor No. KM.33 Cisalak, Kec. Sukmajaya, Kota Depok, Jawa Barat 16416 Bagian Kasir Lt. 1 &amp; Bag. Kasir Lt.3</t>
  </si>
  <si>
    <t>VYB8506449</t>
  </si>
  <si>
    <t>VYB8609223</t>
  </si>
  <si>
    <t>Jl. Raya Jakarta-Bogor No.KM. 33, Cisalak, Kec. Sukmajaya, Kota Depok, Jawa Barat 16416 bag. transit IGD</t>
  </si>
  <si>
    <t>VYA9907457</t>
  </si>
  <si>
    <t>Jl. Raya Jakarta-Bogor No.KM. 33, Cisalak, Kec. Sukmajaya, Kota Depok, Jawa Barat 16416 Bag. Executive Lt.1 -&gt; Kasih Edelweis</t>
  </si>
  <si>
    <t>VYB3840590</t>
  </si>
  <si>
    <t>Jl. Raya Jakarta-Bogor No.KM. 33, Cisalak, Kec. Sukmajaya, Kota Depok, Jawa Barat 16416 Bag. Executive Lt.1 - Perawat Edelweis</t>
  </si>
  <si>
    <t>VYB3841053</t>
  </si>
  <si>
    <t>Jl. Raya Jakarta-Bogor No.KM. 33, Cisalak, Kec. Sukmajaya, Kota Depok, Jawa Barat 16416 Ruang Daisy &amp; ICU -&gt; HCCU LAB</t>
  </si>
  <si>
    <t>VYB 3840157</t>
  </si>
  <si>
    <t>Jl. Raya Jakarta-Bogor No.KM. 33, Cisalak, Kec. Sukmajaya, Kota Depok, Jawa Barat 16416 Ruang Daisy &amp; ICU -&gt; Poli Umum</t>
  </si>
  <si>
    <t>VYB 3841127</t>
  </si>
  <si>
    <t>Jl. Raya Jakarta-Bogor No.KM. 33, Cisalak, Kec. Sukmajaya, Kota Depok, Jawa Barat 16416 Ruang Gladiol, Tulip &amp; analysis, Penina -&gt; Daisy</t>
  </si>
  <si>
    <t>VYB 9724442</t>
  </si>
  <si>
    <t>Jl. Raya Jakarta-Bogor No.KM. 33, Cisalak, Kec. Sukmajaya, Kota Depok, Jawa Barat 16416 Ruang Gladiol, Tulip &amp; analysis, Penina -&gt; Tulip</t>
  </si>
  <si>
    <t>VYA 9Z07739</t>
  </si>
  <si>
    <t>Jl. Raya Jakarta-Bogor No.KM. 33, Cisalak, Kec. Sukmajaya, Kota Depok, Jawa Barat 16416 Ruang Gladiol, Tulip &amp; analysis, Penina - Tuang Lili</t>
  </si>
  <si>
    <t>VYA 9907453</t>
  </si>
  <si>
    <t>Jl. Raya Jakarta-Bogor No.KM. 33, Cisalak, Kec. Sukmajaya, Kota Depok, Jawa Barat 16416 -&gt; Ruang OK</t>
  </si>
  <si>
    <t>VYB3Z64135</t>
  </si>
  <si>
    <t>Jl. Raya Jakarta-Bogor No.KM. 33, Cisalak, Kec. Sukmajaya, Kota Depok, Jawa Barat 16416 -&gt; Ruang ICU Lt. 5</t>
  </si>
  <si>
    <t>VYB3Z64286</t>
  </si>
  <si>
    <t>Jl. Raya Jakarta-Bogor No.KM. 33, Cisalak, Kec. Sukmajaya, Kota Depok, Jawa Barat 16416 Ruang Lavender Anak</t>
  </si>
  <si>
    <t>VYA8Y05354</t>
  </si>
  <si>
    <t>Rumah Sakit Hewan Jakarta</t>
  </si>
  <si>
    <t>Jl. Harsono RM No. 28 (Belakang) Jakarta Selatan</t>
  </si>
  <si>
    <t>DRQ48618</t>
  </si>
  <si>
    <t>Gedung Pusat Administrasi UI Kampus UI lt 1 Pondok Cina Bedi Depok Gedung A</t>
  </si>
  <si>
    <t>Gedung Baru Fasilkom (antara Gedung MIPA UI &amp; FIK UI) Pondok Cina Bedi Depok</t>
  </si>
  <si>
    <t>Gedung Baru Lt. 1 Fakultas Ilmu Komputer Universitas Indonesia Depok</t>
  </si>
  <si>
    <t>Canon iRA 4035/4235/4045/4245/4051/4251 FS</t>
  </si>
  <si>
    <t>HRN07152</t>
  </si>
  <si>
    <t>Bag. Umum Rektorat Lt. 3, Jl. Raya Lenteng Agung, Srengseng Sawah, Jagakarsa, Jakarta 12640</t>
  </si>
  <si>
    <t>Canon iR 4035/4235/4045/4245</t>
  </si>
  <si>
    <t>HRM04015</t>
  </si>
  <si>
    <t>Universitas Pancasila Bag. Akademik</t>
  </si>
  <si>
    <t>Rektorat Lt. Dasar Jl. Raya Lenteng Agung, Srengseng Sawah, Jagakarsa, Jakarta 12640</t>
  </si>
  <si>
    <t>KFW14873</t>
  </si>
  <si>
    <t>Universitas Pancasila Fak. Ilmu Komunikasi</t>
  </si>
  <si>
    <t>Fakultas Ilmu Komunikasi, Jl. Raya Lenteng Agung, Srengseng Sawah, Jagakarsa, Jakarta 12640</t>
  </si>
  <si>
    <t>DGJ02958</t>
  </si>
  <si>
    <t>PT. Megatama Adikarya " Indo Medika International Clinic"</t>
  </si>
  <si>
    <t>Gd. Plaza Oleos LG Unit B, Jl. TB Simatupang Kav. 53A, Pasar Minggu - Jakarta Selatan</t>
  </si>
  <si>
    <t>HRP07780</t>
  </si>
  <si>
    <t>PT. Enigma Cipta Humanika</t>
  </si>
  <si>
    <t>Jl. H. Dahlan No.75, RT.008/RW.04, Ragunan, Ps. Minggu Kota Jakarta Selatan Daerah Khusus Ibukota Jakarta 12550</t>
  </si>
  <si>
    <t>VYB4275963</t>
  </si>
  <si>
    <t>PUSKOPALMAR</t>
  </si>
  <si>
    <t>Jl. Raya Cilandak KKO No. 22</t>
  </si>
  <si>
    <t>DHK03774</t>
  </si>
  <si>
    <t>PT. Citra Inti Garda Sentosa (CIGS)</t>
  </si>
  <si>
    <t>Jl. Cilandak KKO No. 1 RT. 014 RW. 08 Kel. Ragunan Kec. Pasar Minggu - Jakarta Selatan</t>
  </si>
  <si>
    <t>VYB4274728</t>
  </si>
  <si>
    <t>PT. Bangun Arta Hutama</t>
  </si>
  <si>
    <t>JL. Letjen Tb. Simatupang Kav. 18 18 Office Park, 6th Floor. Kebagusan - Pasar Minggu Jakarta 12520</t>
  </si>
  <si>
    <t>MUN10688</t>
  </si>
  <si>
    <t>PT. Bank Syariah Indonesia KCP 18th Office Park</t>
  </si>
  <si>
    <t>Gedung 18 Office Park Jl. TB Simatupang No. 18 Lt. Dasar Unit GF No.8</t>
  </si>
  <si>
    <t>Kyocera M6630/6635 FS</t>
  </si>
  <si>
    <t>RJE1100972</t>
  </si>
  <si>
    <t>Jl. Srengseng Sawah, Jagakarsa - Jakarta Selatan Lt. 2</t>
  </si>
  <si>
    <t>DHP01478</t>
  </si>
  <si>
    <t>Jl. Srengseng Sawah, Jagakarsa - Jakarta Selatan</t>
  </si>
  <si>
    <t>Jl. Margonda Raya No. 12, Kel. Beji, Kec. Kemirimuka - Depok</t>
  </si>
  <si>
    <t>VYA9907413</t>
  </si>
  <si>
    <t>VYB0241272</t>
  </si>
  <si>
    <t>Notaris &amp; PPAT Zuraida Nasution, SH.</t>
  </si>
  <si>
    <t>Jl. Moch. Kahfi I Rt. 01/06 No. 74, Jagakarsa - Jakarta Selatan 12620</t>
  </si>
  <si>
    <t>DGJ07106</t>
  </si>
  <si>
    <t>Jl. Prof. Djokosoetono Kampus Universitas Indonesia Depok Rumah Tangga (Ruang Fasum - Gedung B Lantai 2)</t>
  </si>
  <si>
    <t>Jl. Prof. Djokosoetono Kampus Universitas Indonesia Depok Ruang Birpen Kenotariatan - Gedung E Lantai 1</t>
  </si>
  <si>
    <t>RKJ03642</t>
  </si>
  <si>
    <t>Jl. Prof. Djokosoetono Kampus Universitas Indonesia Depok (Ruang Arsip - Gedung E Lantai 1)</t>
  </si>
  <si>
    <t>HRP12910</t>
  </si>
  <si>
    <t>Jl. Prof. Djokosoetono Kampus Universitas Indonesia Depok (Ruang Kemahasiswaan dan Iluni - Gedung G Lantai 2)</t>
  </si>
  <si>
    <t>HRM04411</t>
  </si>
  <si>
    <t>Gedung A Lt.1 Unit Keuangan dan Logistik Beji Depok</t>
  </si>
  <si>
    <t>Gedung A Lt. Dasar PAP Beji Depok</t>
  </si>
  <si>
    <t>BPR AL SALAM DEPOK</t>
  </si>
  <si>
    <t>Margonda Raya Depok</t>
  </si>
  <si>
    <t>SKU22802</t>
  </si>
  <si>
    <t>Jln. Margonda Raya No. 209, Kel. Kemiri Muka, Kec. Beji, Kota Depok</t>
  </si>
  <si>
    <t>PT. Gharama Dhanalaksmi</t>
  </si>
  <si>
    <t>Gd. Sovereign Plaza 22nd Floor, Jl. TB Simatupang Kav. 36 Cilandak - Jakarta Selatan</t>
  </si>
  <si>
    <t>DGA17039</t>
  </si>
  <si>
    <t>RA Premiere Simatupang</t>
  </si>
  <si>
    <t>Jl. Intan No. 25 Cilandak - Jakarta Selatan</t>
  </si>
  <si>
    <t>DGJ15827</t>
  </si>
  <si>
    <t>PT. Sukses Primatama Bersama</t>
  </si>
  <si>
    <t>Desa Altel, Jl. TB. Simatupang Kav. 35, Cilandak - Jakarta Selatan</t>
  </si>
  <si>
    <t>A1UE011004859</t>
  </si>
  <si>
    <t>PT. Qamy</t>
  </si>
  <si>
    <t>Jl. Margasatwa Raya No. 10C, Rt. 001/Rw. 005, Pondok Labu, Cilandak - Jakarta Selatan Lt. 2</t>
  </si>
  <si>
    <t>QLA41776</t>
  </si>
  <si>
    <t>GARAMA DHANALAKSMI LT. B2</t>
  </si>
  <si>
    <t>Sovereign Plaza, Lantai B2, Jl. TB. Simatupang Kav. 36, Cilandak - Jakarta Selatan</t>
  </si>
  <si>
    <t>SKU06049</t>
  </si>
  <si>
    <t>AUDRIC MOTOR</t>
  </si>
  <si>
    <t>Jl. Margasatwa No.88 Pondok Labu Jakarta Selatan.</t>
  </si>
  <si>
    <t>KFW23243</t>
  </si>
  <si>
    <t>PT. Bank Syariah Indonesia, Tbk KCP Jakarta Kementrian Pertanian</t>
  </si>
  <si>
    <t>Kantor Pusat Kementrian Pertanan Jl. Harsono RM No. 3 Ragunan Gedung B Lantai Dasar, Jakarta Selatan 12550</t>
  </si>
  <si>
    <t>VYB2Z30736</t>
  </si>
  <si>
    <t>Jl. Intan No. 25 Cilandak - Jakarta Selatan Bag. Accounting lantai LG</t>
  </si>
  <si>
    <t>VYA8Z05762</t>
  </si>
  <si>
    <t>Jl. Prof. Mr. Djokosoentono, Kampus Universitas Indonesia Depok Bag. Unit Sekretariat Pimpinan</t>
  </si>
  <si>
    <t>HRN03944</t>
  </si>
  <si>
    <t>Jl. Prof. Mr. Djokosoentono, Kampus Universitas Indonesia Depok Bag. Unit Keuangan Lt.2</t>
  </si>
  <si>
    <t>Xerox Apeos 3070 FS</t>
  </si>
  <si>
    <t>Kantor Pusat Kementrian Pertanian Jl. Harsono RM No. 3 Ragunan Gedung B Lantai Dasar, Jakarta Selatan 12550</t>
  </si>
  <si>
    <t>RDW Center, Jalan Lenteng Agung Raya No.7 Jagakarsa, Lenteng Agung, Jakarta Selatan 12610</t>
  </si>
  <si>
    <t>VYB3331353</t>
  </si>
  <si>
    <t>Kantor PPAT Ramlan Sugiyanto</t>
  </si>
  <si>
    <t>Jl. Moh Kahfi II No. 55 Srengseng Sawah, Jagakarsa Jakarta Selatan Lt. Dasar</t>
  </si>
  <si>
    <t>DGH01750</t>
  </si>
  <si>
    <t>PT. PGS Indonesia Logistics</t>
  </si>
  <si>
    <t>Ad Premier Building 17th Floor, Suite 05 Jl. TB Simatupang No.5 RT. 05/RW.07 Desa/Kelurahan Ragunan, Kec. Ps Minggu Jakarta Selatan 12510</t>
  </si>
  <si>
    <t>Canon C645CX</t>
  </si>
  <si>
    <t>2DT27640</t>
  </si>
  <si>
    <t>PT. Jakarta Properti Management</t>
  </si>
  <si>
    <t>Sovereign Plaza, Lantai 1C, Jl. TB. Simatupang Kav. 36, Cilandak - Jakarta Selatan</t>
  </si>
  <si>
    <t>DGJ13198</t>
  </si>
  <si>
    <t>PT. Girder Indonesia</t>
  </si>
  <si>
    <t>Jl. Pembangunan Andara, Pangkalan Jati Baru, Kec. Cinere, Kota Depok, Jawa Barat 16513</t>
  </si>
  <si>
    <t>DHJ03969</t>
  </si>
  <si>
    <t>Canon iR 4035/4235/4045/4245 FS</t>
  </si>
  <si>
    <t>RKU03165</t>
  </si>
  <si>
    <t>Jl. H. Dahlan No.75, RT.008/RW.04, Ragunan, Ps. Minggu Kota Jakarta Selatan Daerah Khusus Ibukota Jakarta 12550 Lt. Dasar</t>
  </si>
  <si>
    <t>Kyocera M2640Dn Brand New FS</t>
  </si>
  <si>
    <t>Gedung Pascasarjana Fakultas Farmasi Lt.1 Pondok Cina Beji Depok</t>
  </si>
  <si>
    <t>Xerox Apeos DC-IV 3375/3370/4470/5570/5575 FS</t>
  </si>
  <si>
    <t>Gedung A Rumpun Ilmu Kesehatan Fakultas Farmasi Lt.1 Pondok Cina Beji Depok</t>
  </si>
  <si>
    <t>Mesin Xerox Apeos DC-IV 3375/3370/4470/5570/5575 FS</t>
  </si>
  <si>
    <t>PT. Hutama Karya</t>
  </si>
  <si>
    <t>Proyek IT BRI Ragunan Center Jl. Harsono Ragunan Jakarta Selatan Lt. 2</t>
  </si>
  <si>
    <t>PT. Toa Paint Indonesia</t>
  </si>
  <si>
    <t>GKM Green Tower lantai 18 unit 1801 Jl. TB Simatupang No.Kav. 89G, RT.10/RW.2, Kebagusan, Ps. Minggu, Kota Jakarta Selatan, Daerah Khusus Ibukota Jakarta 12520</t>
  </si>
  <si>
    <t>RJE9300135</t>
  </si>
  <si>
    <t>Pusat Studi Jepang Universitas Indonesia</t>
  </si>
  <si>
    <t>Jl. Prof. Dr. Selo Soemardjan Gedung Pusat Studi Jepang, Kampus Universitas Indonesia Depok 16424 Lt. Dasar</t>
  </si>
  <si>
    <t>2QD04366</t>
  </si>
  <si>
    <t>PT.NOVELL PHARMACEUTICAL LABORATORIES DEPOK</t>
  </si>
  <si>
    <t>Jl. K.H.M. Usman No.94, RT.6/RW.04, Kukusan, Kecamatan Beji, Kota Depok, Jawa Barat 16425</t>
  </si>
  <si>
    <t>TJW20509</t>
  </si>
  <si>
    <t>PT. Pandu Selamat Utama</t>
  </si>
  <si>
    <t>Jl. Raya Lenteng Agung No. 28, RT. 11 RW. 1, Lenteng Agung, Kec. Jagakarsa, Kota Jakarta Selatan, DKI 12440. Lt. 1</t>
  </si>
  <si>
    <t>XWH03680</t>
  </si>
  <si>
    <t>Notaris Dr. Nurnaningsi, SH., M.Kn.</t>
  </si>
  <si>
    <t>Jl. Saco No. 1A, Kel. Ragunan Kec. Pasar Minggu, Jakarta Selatan</t>
  </si>
  <si>
    <t>XWH00936</t>
  </si>
  <si>
    <t>Pasukan Pengamanan Presiden (Group D)</t>
  </si>
  <si>
    <t>Pasukan Pengamanan Presiden (Asintel)</t>
  </si>
  <si>
    <t>Pasukan Pengamanan Presiden (Aslog)</t>
  </si>
  <si>
    <t>Pasukan Pengamanan Presiden (Inspektur)</t>
  </si>
  <si>
    <t>Pasukan Pengamanan Presiden (Aspers)</t>
  </si>
  <si>
    <t>Pasukan Pengamanan Presiden (Asops)</t>
  </si>
  <si>
    <t>Pasukan Pengamanan Presiden (Denkomlek)</t>
  </si>
  <si>
    <t>Pasukan Pengamanan Presiden (Wadan)</t>
  </si>
  <si>
    <t>Pasukan Pengamanan Presiden (Yonwalprotneg)</t>
  </si>
  <si>
    <t>Pasukan Pengamanan Presiden (Denpal)</t>
  </si>
  <si>
    <t>Pasukan Pengamanan Presiden (Denbekang)</t>
  </si>
  <si>
    <t>Pasukan Pengamanan Presiden (Denkes)</t>
  </si>
  <si>
    <t>Pasukan Pengamanan Presiden (Denma)</t>
  </si>
  <si>
    <t>Pasukan Pengamanan Presiden (Densi)</t>
  </si>
  <si>
    <t>Pasukan Pengamanan Presiden (Dronkavser)</t>
  </si>
  <si>
    <t>Pasukan Pengamanan Presiden (Kapusdalops)</t>
  </si>
  <si>
    <t>Pasukan Pengamanan Presiden (Group A)</t>
  </si>
  <si>
    <t>Pasukan Pengamanan Presiden (Ruangan Asren)</t>
  </si>
  <si>
    <t>Pasukan Pengamanan Presiden (Group B)</t>
  </si>
  <si>
    <t>Pasukan Pengamanan Presiden (Kaku)</t>
  </si>
  <si>
    <t>Pasukan Pengamanan Presiden (Komandan)</t>
  </si>
  <si>
    <t>Pasukan Pengamanan Presiden (Kaset)</t>
  </si>
  <si>
    <t>PT.Prasidha Aneka Niaga 1</t>
  </si>
  <si>
    <t>PT.Prasidha Aneka Niaga 2</t>
  </si>
  <si>
    <t>PT. The Univenus (Marketing)</t>
  </si>
  <si>
    <t>PT. The Univenus (Lt. Ground)</t>
  </si>
  <si>
    <t xml:space="preserve">Koperasi Jasa Tri Capital Investama </t>
  </si>
  <si>
    <t>Koperasi Jasa Tri Capital Investama Lt. 2</t>
  </si>
  <si>
    <t>PT. Pelita Indonesia Djaya Bag. Pengadaan</t>
  </si>
  <si>
    <t>PT. Pelita Indonesia Djaya Bag. SDM</t>
  </si>
  <si>
    <t>PT. Pelita Indonesia Djaya Bag. Peljas</t>
  </si>
  <si>
    <t>PT. Pelita Indonesia Djaya Bag. Komersial</t>
  </si>
  <si>
    <t>PT. Pelita Indonesia Djaya Bag. JMI</t>
  </si>
  <si>
    <t>PT. Pelita Indonesia Djaya Bag. Keuangan II</t>
  </si>
  <si>
    <t>PT. Sumber Jaya Kelola Indonesia - Pasar Senen</t>
  </si>
  <si>
    <t>PT. Siprama Kemasindo (Abdul Muis)</t>
  </si>
  <si>
    <t>PT. Toa Coating Indonesia Lt. 1</t>
  </si>
  <si>
    <t>PT. Toa Coating Indonesia Lt. 2</t>
  </si>
  <si>
    <t>PT. Tunas Ridean Tbk Cab. Balaraja 1</t>
  </si>
  <si>
    <t>PT. Tunas Ridean Tbk Cab. Balaraja 2</t>
  </si>
  <si>
    <t>PT. Harapan Duta Pertiwi (HDP) 1</t>
  </si>
  <si>
    <t>PT. Harapan Duta Pertiwi (HDP) 2</t>
  </si>
  <si>
    <t>PT. Sunwood Timber Indrustries Lt. 2</t>
  </si>
  <si>
    <t>PT. Sunwood Timber Industries 1</t>
  </si>
  <si>
    <t>PT. Baja Putih 1</t>
  </si>
  <si>
    <t>PT. Baja Putih 2</t>
  </si>
  <si>
    <t>PT.DEKORAMIK PERDANA (Gudang Doyong)</t>
  </si>
  <si>
    <t>PT Aman Selaras Maju</t>
  </si>
  <si>
    <t>PT. Deltacendala Citra Persada (Puri Jaya Pasar Kemis 1)</t>
  </si>
  <si>
    <t>PT. Deltacendala Citra Persada (Puri Jaya Pasar Kemis 2)</t>
  </si>
  <si>
    <t>PT. Deltacendala Citra Persada (Batavia Splash Water Adventure)</t>
  </si>
  <si>
    <t>PT.KRESNA REKSA FINANCE Cab. SANGIANG</t>
  </si>
  <si>
    <t>PT. Swadharma Sarana Informatika (Tangerang Lt. 2)</t>
  </si>
  <si>
    <t>PT. BFI Finance Indonesia Tbk Cabang Cikarang Lt. 1</t>
  </si>
  <si>
    <t>PT. BFI Finance Indonesia Tbk Cabang Cikarang Lt. 2</t>
  </si>
  <si>
    <t>PT. BFI Finance Indonesia Tbk Cabang Cikarang Lt. 3</t>
  </si>
  <si>
    <t>PT. Super Steel Karawang Plan 2</t>
  </si>
  <si>
    <t>PT. Super Steel Karawang Plan 1 (Kav. 1/22 A)</t>
  </si>
  <si>
    <t>PT. Super Steel Karawang Plan 1 (Kav. 1/21 B)</t>
  </si>
  <si>
    <t>PT. Toyo Dies Indonesia 1</t>
  </si>
  <si>
    <t>PT. Toyo Dies Indonesia 2</t>
  </si>
  <si>
    <t>PT. Hasta Perkasa 1</t>
  </si>
  <si>
    <t>PT. Hasta Perkasa 2</t>
  </si>
  <si>
    <t>Kantor Notaris Sulistiyono, SH, MKn. 1</t>
  </si>
  <si>
    <t>Kantor Notaris Sulistiyono, SH, MKn. 2</t>
  </si>
  <si>
    <t>PT. BPR BOGOR JABAR (PERSERODA) Lt. 2</t>
  </si>
  <si>
    <t>PT. BPR BOGOR JABAR (PERSERODA)</t>
  </si>
  <si>
    <t xml:space="preserve">PT. Rafitama Millenial Wahyudi 
</t>
  </si>
  <si>
    <t>PT. Serpong Bhakti Bangun (Ruko Mendrisio III)</t>
  </si>
  <si>
    <t>PT. Serpong Bangun Cipta (Pisa Grande Lt. 1)</t>
  </si>
  <si>
    <t>PT. Serpong Bangun Cipta (Pisa Grande Lt. 2)</t>
  </si>
  <si>
    <t>PT. SWADHARMA SARANA INFORMATIKA (Raya Viktor)</t>
  </si>
  <si>
    <t>PT. Syspex Kemasindo 1</t>
  </si>
  <si>
    <t>PT. Syspex Kemasindo 2</t>
  </si>
  <si>
    <t>PT. Rajawali Penanggungan</t>
  </si>
  <si>
    <t>PT. Swadharma Sarana Informatika (Raya Curug)</t>
  </si>
  <si>
    <t>PT. Tunas Ridean Tbk Cab. Ciputat 1</t>
  </si>
  <si>
    <t>PT. Tunas Ridean Tbk Cab. Ciputat 2</t>
  </si>
  <si>
    <t>Indomobil Finance (Ruko Business Square)</t>
  </si>
  <si>
    <t>PT. Bank BSI A Yani 1</t>
  </si>
  <si>
    <t>PT. Bank BSI A Yani  2</t>
  </si>
  <si>
    <t xml:space="preserve">PT. Bank BSI A Yani 3  </t>
  </si>
  <si>
    <t>Canon Canon iR 3245</t>
  </si>
  <si>
    <t>Canon Canon iR 5070 &amp; Canon Canon iR 6570 FS</t>
  </si>
  <si>
    <t>Canon iR Canon iR 1024/1022 Fs</t>
  </si>
  <si>
    <t>MVB00428</t>
  </si>
  <si>
    <t>PT. Indah Kiat Pulp &amp; Paper Tbk (Merat Port Rata)</t>
  </si>
  <si>
    <t>BSI Serang A. Yani Lt. 1 Customer Service</t>
  </si>
  <si>
    <t>Jln. Raya Serang - Jakarta KM 9,8 Ciruas, Kaserangan, Serang - Banten</t>
  </si>
  <si>
    <t>RKJ14514</t>
  </si>
  <si>
    <t>RKJI5728</t>
  </si>
  <si>
    <t>RKJ10702</t>
  </si>
  <si>
    <t>QHMO6226</t>
  </si>
  <si>
    <t>HRP05666</t>
  </si>
  <si>
    <t>HRP0755</t>
  </si>
  <si>
    <t>RKJ03317</t>
  </si>
  <si>
    <t>QHMO2997</t>
  </si>
  <si>
    <t>QHM11838</t>
  </si>
  <si>
    <t>HRP16104</t>
  </si>
  <si>
    <t>Detasemen Pasukan Pelopor KORPS BRIMOB POLRI Kelapa Dua - Depok (Bag. Ren)</t>
  </si>
  <si>
    <t>Detasemen Pasukan Pelopor KORPS BRIMOB POLRI Kelapa Dua - Depok (Bag. TIK)</t>
  </si>
  <si>
    <t>Detasemen Pasukan Pelopor KORPS BRIMOB POLRI Kelapa Dua - Depok (Bag. Ops)</t>
  </si>
  <si>
    <t>Detasemen Pasukan Pelopor KORPS BRIMOB POLRI Kelapa Dua - Depok (Bag. Log)</t>
  </si>
  <si>
    <t>Detasemen Pasukan Pelopor KORPS BRIMOB POLRI Kelapa Dua - Depok (Bag. SDM II)</t>
  </si>
  <si>
    <t>Detasemen Pasukan Pelopor KORPS BRIMOB POLRI Kelapa Dua - Depok (Bag. SDM I)</t>
  </si>
  <si>
    <t>Detasemen Pasukan Pelopor KORPS BRIMOB POLRI Kelapa Dua - Depok (Bag. Kesjas)</t>
  </si>
  <si>
    <t>Detasemen Pasukan Pelopor KORPS BRIMOB POLRI Kelapa Dua - Depok (Bag. Yanma)</t>
  </si>
  <si>
    <t>Detasemen Pasukan Pelopor KORPS BRIMOB POLRI Kelapa Dua - Depok (Bag. Urkeu)</t>
  </si>
  <si>
    <t>Detasemen Pasukan Pelopor KORPS BRIMOB POLRI Kelapa Dua - Depok (Bag. Taud)</t>
  </si>
  <si>
    <t>Detasemen Pasukan Pelopor KORPS BRIMOB POLRI Kelapa Dua - Depok (Bag. Provos)</t>
  </si>
  <si>
    <t>Kantor Notaris &amp; PPAT Mega Shinta Tjahja Putri, S.H. 1</t>
  </si>
  <si>
    <t>Kantor Notaris &amp; PPAT Mega Shinta Tjahja Putri, S.H. 2</t>
  </si>
  <si>
    <t>RS Sentra Medika Cisalak (Raya Jakarta-Bogor)</t>
  </si>
  <si>
    <t>RS Sentra Medika Cisalak (Rekam Medis)</t>
  </si>
  <si>
    <t>RS Sentra Medika Cisalak (Keuangan)</t>
  </si>
  <si>
    <t>RS Sentra Medika Cisalak (Accounting)</t>
  </si>
  <si>
    <t>RS Sentra Medika Cisalak (Farmasi Dipensing Lt. 5)</t>
  </si>
  <si>
    <t>RS Sentra Medika Cisalak (Admission)</t>
  </si>
  <si>
    <t>RS Sentra Medika Cisalak (Marketing)</t>
  </si>
  <si>
    <t>RS Sentra Medika Cisalak (Depo Farmasi)</t>
  </si>
  <si>
    <t>RS Sentra Medika Cisalak (UPJ Layanan)</t>
  </si>
  <si>
    <t>RS Sentra Medika Cisalak (Radiologi Lt. 1)</t>
  </si>
  <si>
    <t>RS Sentra Medika Cisalak (Billing)</t>
  </si>
  <si>
    <t>RS Sentra Medika Cisalak (IGD)</t>
  </si>
  <si>
    <t>RS Sentra Medika Cisalak (Farmasi BPJS)</t>
  </si>
  <si>
    <t>RS Sentra Medika Cisalak (URT. Umum)</t>
  </si>
  <si>
    <t>RS Sentra Medika Cisalak (Cathlab Lt. 4)</t>
  </si>
  <si>
    <t>RS Sentra Medika Cisalak (UPJ Annex)</t>
  </si>
  <si>
    <t>RS Sentra Medika Cisalak (Bag. Poli MCU)</t>
  </si>
  <si>
    <t>RS Sentra Medika Cisalak (Bag. Poli Gizi)</t>
  </si>
  <si>
    <t>RS Sentra Medika Cisalak (Bag. Pendaftaran Eksekutif Edelweis)</t>
  </si>
  <si>
    <t>RS Sentra Medika Cisalak (Bagian Kasir Lt. 2 &amp; 4) 1</t>
  </si>
  <si>
    <t>RS Sentra Medika Cisalak (Bagian Kasir Lt. 2 &amp; 4) 2</t>
  </si>
  <si>
    <t>RS Sentra Medika Cisalak (Bagian Kasir Lt. 2 &amp; 4) 3</t>
  </si>
  <si>
    <t>RS Sentra Medika Cisalak (Bagian Kasir Lt. 1)</t>
  </si>
  <si>
    <t>RS Sentra Medika Cisalak (Bagian Kasir Lt. 3)</t>
  </si>
  <si>
    <t>RS Sentra Medika Cisalak (Bag. Transit IGD)</t>
  </si>
  <si>
    <t>RS Sentra Medika Cisalak (Bag. Executive Lt. 1 - Kasir Edelweis)</t>
  </si>
  <si>
    <t>RS Sentra Medika Cisalak (Bag. Executive Lt. 1 - Perawat Edelweis)</t>
  </si>
  <si>
    <t>RS Sentra Medika Cisalak (Ruang Daisy &amp; ICU - HCCU Lab)</t>
  </si>
  <si>
    <t>RS Sentra Medika Cisalak (Ruang Daisy &amp; HCU - Poli Umum)</t>
  </si>
  <si>
    <t>RS Sentra Medika Cisalak (Ruang Gladiol, Tulip &amp; Analysis, Penina - Daisy)</t>
  </si>
  <si>
    <t>RS Sentra Medika Cisalak (Ruang Gladiol, Tulip &amp; Analysis, Penina - Tulip)</t>
  </si>
  <si>
    <t>RS Sentra Medika Cisalak  (Ruang Gladiol, Tulip &amp; Analysis, Penina - Tuang Lili)</t>
  </si>
  <si>
    <t>RS Sentra Medika Cisalak (Ruang OK)</t>
  </si>
  <si>
    <t>RS Sentra Medika Cisalak (Ruang ICU Lt. 5)</t>
  </si>
  <si>
    <t>RS Sentra Medika Cisalak (Ruang Lavender)</t>
  </si>
  <si>
    <t>VYA7901648</t>
  </si>
  <si>
    <t>Bank Syariah Indonesia Area Depok (Bag. Customer)</t>
  </si>
  <si>
    <t>Universitas Indonesia Fak. Ilmu Komputer - Gedung A</t>
  </si>
  <si>
    <t>Universitas Indonesia Fak. Ilmu Komputer - MIPA UI &amp; FIK UI</t>
  </si>
  <si>
    <t>Universitas Indonesia Fakultas Ilmu komputer Lt. 1</t>
  </si>
  <si>
    <t>Universitas Pancasila Bag. Umum Rektorat Lt. 3</t>
  </si>
  <si>
    <t>Canon iR 4570/3570/3045</t>
  </si>
  <si>
    <t>PT. Armada Auto Tara 1</t>
  </si>
  <si>
    <t>PT. Armada Auto Tara  Daihatsu Depok 2</t>
  </si>
  <si>
    <t>Fakultas Hukum Universitas Indonesia (Ruang Fasum)</t>
  </si>
  <si>
    <t>Fakultas Hukum Universitas Indonesia (Ruang Birpen Kenotariatan)</t>
  </si>
  <si>
    <t>Fakultas Hukum Universitas Indonesia (Ruang Arsip)</t>
  </si>
  <si>
    <t>Fakultas Hukum Universitas Indonesia (Ruang Kemahasiswaan dan Iluni)</t>
  </si>
  <si>
    <t>Fakultas Psikologi Universitas Indonesia (Lt. 1 Unit Keuangan dan Logistik)</t>
  </si>
  <si>
    <t>Fakultas Psikologi Universitas Indonesia (Lt. Dasar)</t>
  </si>
  <si>
    <t>RA Premiere Simatupang (Bag. Accounting Lt. LG)</t>
  </si>
  <si>
    <t>Fakultas Hukum Universitas Indonesia (Bag. Unit Sekretariat Pimpinan)</t>
  </si>
  <si>
    <t>Canon iR Advance 4035</t>
  </si>
  <si>
    <t>Jl. Letjen S Parman Kav 28- Jakarta barat</t>
  </si>
  <si>
    <t xml:space="preserve">PT Pandega Citraniaga Madison Park </t>
  </si>
  <si>
    <t>Jl. Letjen S. Parman No. 1 Jakarta 11440</t>
  </si>
  <si>
    <t>PT. Hasta Perkasa Utama (Kramat 2)</t>
  </si>
  <si>
    <t>PT Triger Nusa Logistindo 1</t>
  </si>
  <si>
    <t>PT Triger Nusa Logistindo 2</t>
  </si>
  <si>
    <t>Canon iRA 4251</t>
  </si>
  <si>
    <t>Universitas Indonesia (Gedung MTI Fakultas Ilmu Komputer Bag. Sekretariat)</t>
  </si>
  <si>
    <t>PT. FKS Trukindo 1</t>
  </si>
  <si>
    <t>PT. FKS Trukindo 2</t>
  </si>
  <si>
    <t>PT. Indah Kiat Pulp &amp; Paper Tbk (Accounting Dept)</t>
  </si>
  <si>
    <t>PT. Indah Kiat Pulp &amp; Paper Tbk (Carton Box Dept)</t>
  </si>
  <si>
    <t>PT. Indah Kiat Pulp &amp; Paper Tbk (Finishing Dept)</t>
  </si>
  <si>
    <t>PT. Indah Kiat Pulp &amp; Paper Tbk (PT. DSS)</t>
  </si>
  <si>
    <t>PT. Indah Kiat Pulp &amp; Paper Tbk (Main Office Lt. 1)</t>
  </si>
  <si>
    <t>PT. Indah Kiat Pulp &amp; Paper Tbk (Main Office Lt. 3 Marketing Export)</t>
  </si>
  <si>
    <t>PT. Indah Kiat Pulp &amp; Paper Tbk (Marketing Export)</t>
  </si>
  <si>
    <t>PT. Indah Kiat Pulp &amp; Paper Tbk (Mill Design)</t>
  </si>
  <si>
    <t>PT. Indah Kiat Pulp &amp; Paper Tbk (Planning &amp; Design Workshop)</t>
  </si>
  <si>
    <t>PT. Indah Kiat Pulp &amp; Paper Tbk (PM-A)</t>
  </si>
  <si>
    <t>PT. Indah Kiat Pulp &amp; Paper Tbk (Transportasi)</t>
  </si>
  <si>
    <t>PT. Lapi Laboratories (Lt. 3 Gedung Umum)</t>
  </si>
  <si>
    <t>PT. The Univenus Serang (Lt. 2 Bag. GA)</t>
  </si>
  <si>
    <t>PT. Mahesa Altra Sentosa (Kp. Lukun)</t>
  </si>
  <si>
    <t>PT. Dos International lndonesia Lt. 2</t>
  </si>
  <si>
    <t>PT. Mitra Utomo Mandiri (Kios Gembong)</t>
  </si>
  <si>
    <t>Politenik Negeri Media Kreatif 1</t>
  </si>
  <si>
    <t>Politenik Negeri Media Kreatif 2</t>
  </si>
  <si>
    <t>Politenik Negeri Media Kreatif 3</t>
  </si>
  <si>
    <t>Politenik Negeri Media Kreatif 4</t>
  </si>
  <si>
    <t>Politenik Negeri Media Kreatif 5</t>
  </si>
  <si>
    <t>Politenik Negeri Media Kreatif 6</t>
  </si>
  <si>
    <t>Politenik Negeri Media Kreatif 7</t>
  </si>
  <si>
    <t>Fakultas Hukum Universitas Indonesia (Bag. Unit Keuangan Lt. 2)</t>
  </si>
  <si>
    <t>Universitas Indonesia Bag. Umum Fasilitas Fakultas Farmasi (Gedung Pascasarjana)</t>
  </si>
  <si>
    <t>Universitas Indonesia Bag. Umum Fasilitas Fakultas Farmasi (Gedung A Rumpun Ilmu Kesehatan)</t>
  </si>
  <si>
    <t>Sinarmas Land Plaza Tower II Lt. 12, Jl. MH. Thamrin No. 51 - Jakarta Pusat</t>
  </si>
  <si>
    <t>DHM07726</t>
  </si>
  <si>
    <t>H6385I4</t>
  </si>
  <si>
    <t>Asia Pulp &amp; Paper (APP) Sinar Mas</t>
  </si>
  <si>
    <t>Menara II Lt. 17 Div : Domestic Cultural</t>
  </si>
  <si>
    <t>DGA20833</t>
  </si>
  <si>
    <t>HYGGS2H</t>
  </si>
  <si>
    <t>Bank SBI Indonesia (KPNO Lt. 11)</t>
  </si>
  <si>
    <t>Graha Mandiri, Jl. Imam Bonjol No. 61 - Jakarta Pusat</t>
  </si>
  <si>
    <t>DGJ08666</t>
  </si>
  <si>
    <t>XBJYZ7M</t>
  </si>
  <si>
    <t>Bank SBI Indonesia (KPNO Lt. 15 IB)</t>
  </si>
  <si>
    <t>DGJ06537</t>
  </si>
  <si>
    <t>K5YJIXL</t>
  </si>
  <si>
    <t>Bank SBI Indonesia (Lt. 15)</t>
  </si>
  <si>
    <t>Graha Mandiri, Jl. Imam Bonjol No. 61 - Jakarta Pusat Lt. 15 Bag. IBB</t>
  </si>
  <si>
    <t>DGJ20470</t>
  </si>
  <si>
    <t>2AOFD8Q</t>
  </si>
  <si>
    <t>PT. Bank SBI Indonesia (KPO Lt.1)</t>
  </si>
  <si>
    <t>Gedung Graha Mandiri, Jl. Imam Bonjol No. 61 Lt. 1 (Belakang Mandarin Hotel) Jakarta Pusat</t>
  </si>
  <si>
    <t>DHK19741</t>
  </si>
  <si>
    <t>NBISXBE</t>
  </si>
  <si>
    <t>Bank SBI Indonesia (Lt. 24)</t>
  </si>
  <si>
    <t>JIU15TN</t>
  </si>
  <si>
    <t>Sinarmas Land Plaza Menara II Lt. 15 Div: CFO Training &amp; Converting Jl. M.H. Thamrin No. 51 Thamrin, Jakarta Pusat</t>
  </si>
  <si>
    <t>SVM00625</t>
  </si>
  <si>
    <t>IDC99LQ</t>
  </si>
  <si>
    <t>Menara II Lt. 17 Div: C.E.D</t>
  </si>
  <si>
    <t>WSK05191</t>
  </si>
  <si>
    <t>LLTLRCG</t>
  </si>
  <si>
    <t>DHM02810</t>
  </si>
  <si>
    <t>1KZ3D98</t>
  </si>
  <si>
    <t>Menara II Lt. 15 Div : FAD CMI CC : 6008</t>
  </si>
  <si>
    <t>DHM13198</t>
  </si>
  <si>
    <t>09REXR9</t>
  </si>
  <si>
    <t>Gedung B, Jl. K.H. Wahid Hasyim No. 96 A, Menteng, Rt. 14/ Rw. 3, Kb. Sirih, Kec. Menteng - Jakarta Pusat</t>
  </si>
  <si>
    <t>KFW18453</t>
  </si>
  <si>
    <t>G536SVV</t>
  </si>
  <si>
    <t>Menara II Lt. 5 Div: Environment Affair</t>
  </si>
  <si>
    <t>DGA29823</t>
  </si>
  <si>
    <t>KRAGVIC</t>
  </si>
  <si>
    <t>Menara II Lt. 16 Div: MBOS</t>
  </si>
  <si>
    <t>WKS19051</t>
  </si>
  <si>
    <t>KQ0E079</t>
  </si>
  <si>
    <t>Menara II Lt. 8 Div: chairman sek. Dept.</t>
  </si>
  <si>
    <t>DGA14029</t>
  </si>
  <si>
    <t>HFVNQF7</t>
  </si>
  <si>
    <t>Menara II Lt. 9 Div: Import Document Sinarmas Land Plaza Tower I, Jl. M.H. Thamrin No.51, RT.9/RW.5, Gondangdia, Kec. Menteng, Kota Jakarta Pusat, Daerah Khusus Ibukota Jakarta 10350</t>
  </si>
  <si>
    <t>DHK18131</t>
  </si>
  <si>
    <t>3RIAQ7P</t>
  </si>
  <si>
    <t>Menara II Lt. 9 Div: Corporate Tax Sinarmas Land Plaza Tower I, Jl. M.H. Thamrin No.51, RT.9/RW.5, Gondangdia, Kec. Menteng, Kota Jakarta Pusat, Daerah Khusus Ibukota Jakarta 10350</t>
  </si>
  <si>
    <t>CPJ4F2H</t>
  </si>
  <si>
    <t>Menara II Lt. 17 Div: Dept Bu-17</t>
  </si>
  <si>
    <t>DGA00665</t>
  </si>
  <si>
    <t>7XU5C76</t>
  </si>
  <si>
    <t>Menara II Lt. 15 Div: I.B.O</t>
  </si>
  <si>
    <t>DGA31496</t>
  </si>
  <si>
    <t>H2MHKTP</t>
  </si>
  <si>
    <t>Menara III Lt. 9 Div : C.E.D Jl. M.H. Thamrin No. 51, M. H. Thamrin, Thamrin, Jakarta Pusat</t>
  </si>
  <si>
    <t>DFW00233</t>
  </si>
  <si>
    <t>KA067HO</t>
  </si>
  <si>
    <t>Menara II Lt. 15 Div : C.E.D</t>
  </si>
  <si>
    <t>1GTJSZY</t>
  </si>
  <si>
    <t>Menara II Lt. 15 Div : HR &amp; GA/cc2100/3520/3700U200</t>
  </si>
  <si>
    <t>DHM10394</t>
  </si>
  <si>
    <t>Z7EQTUB</t>
  </si>
  <si>
    <t>H719KPY</t>
  </si>
  <si>
    <t>PT. Indah Kiat Pulp &amp; Paper TBK (BACKUP)</t>
  </si>
  <si>
    <t>Menara II Lt. 5 Div: Corporate Affair Comm</t>
  </si>
  <si>
    <t>MVA04022</t>
  </si>
  <si>
    <t>62GVRPD</t>
  </si>
  <si>
    <t>PT. Irfouren Citi</t>
  </si>
  <si>
    <t>Jl. Kebon Sirih Timur Dalam No. 3A Jakarta Pusat</t>
  </si>
  <si>
    <t>VYB9724080</t>
  </si>
  <si>
    <t>B58SPIT</t>
  </si>
  <si>
    <t>PT. Lexar Karya Zonasi</t>
  </si>
  <si>
    <t>Jl. KH Wahid Hasyim Kel No. 10D, RT.2/RW.7, Keb. Sirih, Kec. Menteng, Kota Jakarta Pusat, Daerah Khusus Ibukota Jakarta 10340</t>
  </si>
  <si>
    <t>Xerox Apeos/DC 3375/3370/4470 FS</t>
  </si>
  <si>
    <t>40EUQ3M</t>
  </si>
  <si>
    <t>Menara II Lt. 9 Div: C.E.B.D</t>
  </si>
  <si>
    <t>OTVCRDV</t>
  </si>
  <si>
    <t>Menara II Lt. 5 Div: Credit Control</t>
  </si>
  <si>
    <t>WSK09115</t>
  </si>
  <si>
    <t>W0Z21WW</t>
  </si>
  <si>
    <t>Menara II Lt. 16 Div: Customer Claim</t>
  </si>
  <si>
    <t>AGGWPX1</t>
  </si>
  <si>
    <t>Menara II Lt. 15 Div: B.U. Cultural</t>
  </si>
  <si>
    <t>DGA18300</t>
  </si>
  <si>
    <t>IGMQ0JG</t>
  </si>
  <si>
    <t>Sertifikasi Bank Indonesia</t>
  </si>
  <si>
    <t>Gedung Graha Mandiri Jl. Imam Bonjol No. 61 Lt. 24 (Belakang Mandarin Hotel) Jakarta Pusat</t>
  </si>
  <si>
    <t>TKFQXPS</t>
  </si>
  <si>
    <t>Kantor Wahana Visi Indonesia - Gedung 33, Jl. Wahid Hasyim N0. 33 Jakarta Lt. 2</t>
  </si>
  <si>
    <t>PID-2175172 ( RKM 01797 )</t>
  </si>
  <si>
    <t>RE4P471</t>
  </si>
  <si>
    <t>Kantor Wahana Visi Indonesia - Gedung 33, Jl. Wahid Hasyim N0. 33 Jakarta Lt. 3</t>
  </si>
  <si>
    <t>PID-2182246 ( RKM 01797 )</t>
  </si>
  <si>
    <t>DD18HV3</t>
  </si>
  <si>
    <t>PT. Multiguna Elpindo</t>
  </si>
  <si>
    <t>Gedung Ranuza Jl. H. Agus Salim, RT.9/RW.4, Gondangdia, Kec. Menteng, Kota Jakarta Pusat, Daerah Khusus Ibukota Jakarta 10350</t>
  </si>
  <si>
    <t>Kyocera M6630 FS</t>
  </si>
  <si>
    <t>RJE0Z00944</t>
  </si>
  <si>
    <t>M1175LB</t>
  </si>
  <si>
    <t>Graha Mandiri, Jl. Imam Bonjol No. 61 - Jakarta Pusat Lt. 15 Bag. IT</t>
  </si>
  <si>
    <t>DGJ08403</t>
  </si>
  <si>
    <t>4KG0FUU</t>
  </si>
  <si>
    <t>PT. Indoterranean Fusion Indonesia</t>
  </si>
  <si>
    <t>Jl. H. Agus Salim No.46 Kelurahan Kebon Sirih RT. 002/RW. 001 Kecamatan Menteng Jakarta Pusat 10340 Lt.2</t>
  </si>
  <si>
    <t>Canon MF645Cx Brand New FS</t>
  </si>
  <si>
    <t>2DT27648</t>
  </si>
  <si>
    <t>YVLJM64</t>
  </si>
  <si>
    <t>Smexindo Law Firm</t>
  </si>
  <si>
    <t>Gedung Graha Semesta Insani Lt.6, Jl. Riau No.25, Menteng, Jakarta Pusat</t>
  </si>
  <si>
    <t>Kyocera Ecosys M2040/2540 FS</t>
  </si>
  <si>
    <t>VYA8604538</t>
  </si>
  <si>
    <t>E4IWLWL</t>
  </si>
  <si>
    <t>Gedung Sinar Mas Land Plaza Menara 2 Lt.18 Jl. M.H Thamrin, Gondangdia, Menteng, Kota Adm. Jakarta Pusat, DKI Jakarta 10350</t>
  </si>
  <si>
    <t>SQZ3C1B</t>
  </si>
  <si>
    <t>PT. RB Shera Solusi Bangunan Indonesia</t>
  </si>
  <si>
    <t>Gedung Alia Lt.2 Jl. M.I Ridwan Rais 10-18, Gambir Jakarta Pusat</t>
  </si>
  <si>
    <t>L2PC9FL</t>
  </si>
  <si>
    <t>PT. Pratama Intercipta</t>
  </si>
  <si>
    <t>Jl. Kudus no.6 Menteng, jakarta pusat</t>
  </si>
  <si>
    <t>XVR02690</t>
  </si>
  <si>
    <t>TTG8TVH</t>
  </si>
  <si>
    <t>PT. Cakrawala Mega Indah (Menara II Lt. 17 Div: C.E.D)</t>
  </si>
  <si>
    <t>PT. Cakrawala Mega Indah (Menara II Lt. 15 : CFO Training &amp; Converting) - 1</t>
  </si>
  <si>
    <t>PT. Cakrawala Mega Indah (Menara II Lt. 15 : CFO Training &amp; Converting) - 2</t>
  </si>
  <si>
    <t>PT. Cakrawala Mega Indah (Menara II Lt. 15 Div : FAD CMI)</t>
  </si>
  <si>
    <t>PT. Indah Kiat Pulp &amp; Paper TBK (Menara II Lt. 5 Div: Environment Affair)</t>
  </si>
  <si>
    <t>PT. Indah Kiat Pulp &amp; Paper TBK (Menara II Lt. 16 Div: MBOS)</t>
  </si>
  <si>
    <t>PT. Indah Kiat Pulp &amp; Paper TBK (Menara II Lt. 8 Div: chairman sek. Dept.)</t>
  </si>
  <si>
    <t>PT. Indah Kiat Pulp &amp; Paper TBK (Menara II Lt. 9 Div: Import Document)</t>
  </si>
  <si>
    <t>PT. Indah Kiat Pulp &amp; Paper TBK (Menara II Lt. 9 Div: Corporate Tax)</t>
  </si>
  <si>
    <t>PT. Indah Kiat Pulp &amp; Paper TBK (Menara II Lt. 17 Div: Dept Bu-17)</t>
  </si>
  <si>
    <t>PT. Indah Kiat Pulp &amp; Paper TBK (Menara II Lt. 15 Div: I.B.O)</t>
  </si>
  <si>
    <t>PT. Indah Kiat Pulp &amp; Paper TBK (Menara III Lt. 9 Div : C.E.D)</t>
  </si>
  <si>
    <t>PT. Indah Kiat Pulp &amp; Paper TBK (Menara II Lt. 15 Div : HR &amp; GA)</t>
  </si>
  <si>
    <t>PT. Indah Kiat Pulp &amp; Paper TBK (Menara II Lt. 15 Div : C.E.D) - 2</t>
  </si>
  <si>
    <t>PT. Indah Kiat Pulp &amp; Paper TBK (Menara II Lt. 15 Div : C.E.D) - 1</t>
  </si>
  <si>
    <t>PT. OKI Pulp &amp; Paper Mills (Menara II Lt. 9 Div: C.E.B.D)</t>
  </si>
  <si>
    <t>PT. Pabrik Kertas Tjiwi Kimia TBK (Menara II Lt. 5 Div: Credit Control)</t>
  </si>
  <si>
    <t>PT. Pabrik Kertas Tjiwi Kimia TBK (Menara II Lt. 16 Div: Customer Claim)</t>
  </si>
  <si>
    <t>PT. Pabrik Kertas Tjiwi Kimia TBK (Menara II Lt. 15 Div: B.U. Cultural)</t>
  </si>
  <si>
    <t>Wahana Visi Indonesia Lt. 2</t>
  </si>
  <si>
    <t>Wahana Visi Indonesia Lt. 3</t>
  </si>
  <si>
    <t>PT. Cakrawala Mega Indah Lt. 18</t>
  </si>
  <si>
    <t>APP Land (Lt. 12)</t>
  </si>
  <si>
    <t>Bank SBI Indonesia (Lt 15 Bag. IT)</t>
  </si>
  <si>
    <t>PT. Delta Raya Sejahtera (Gedung B)</t>
  </si>
  <si>
    <t>Lt. 1A Bag. Strategic License</t>
  </si>
  <si>
    <t>DHM 10394</t>
  </si>
  <si>
    <t>WIK Lt. 2A Bag. CPD Jl. Raya Serpong KM 8 Tangerang 15310</t>
  </si>
  <si>
    <t>DGA 31025</t>
  </si>
  <si>
    <t>Lt. 2A Bag. CPD</t>
  </si>
  <si>
    <t>DKH 16009</t>
  </si>
  <si>
    <t>Lt. 2A Bag. Import</t>
  </si>
  <si>
    <t>DFW 09071</t>
  </si>
  <si>
    <t>KUS 29867</t>
  </si>
  <si>
    <t>Lt. 2A Bag. Pulp Division</t>
  </si>
  <si>
    <t>DHM 13354</t>
  </si>
  <si>
    <t>Wisma Indah Kiat Lt. 3A -Bag. Internal Audit Jln. Raya Serpong KM 8 Tangerang 15310</t>
  </si>
  <si>
    <t>DGH 01982</t>
  </si>
  <si>
    <t>Lt. 4A Bag. Accounting</t>
  </si>
  <si>
    <t>WSK 01915</t>
  </si>
  <si>
    <t>SKU 23500</t>
  </si>
  <si>
    <t>Lt. 4A Bag. MRO/SPD</t>
  </si>
  <si>
    <t>DGJ 10979</t>
  </si>
  <si>
    <t>DGJ 15357</t>
  </si>
  <si>
    <t>Wisma Indah Kiat Lt. 1B Bag. HRD Jl. Raya Serpong KM 8 Tangerang 15310</t>
  </si>
  <si>
    <t>DGH 01883</t>
  </si>
  <si>
    <t>WIK Lt. 1B Bag. Logistics &amp; Supply Chain (ATL) Jl. Raya Serpong KM 8 Tangerang 15310</t>
  </si>
  <si>
    <t>DGJ 17072</t>
  </si>
  <si>
    <t>Lt. 4B Bag. CRI</t>
  </si>
  <si>
    <t>DGA 23965</t>
  </si>
  <si>
    <t>Lt. 2B Bag. Market Inteligent/SPD</t>
  </si>
  <si>
    <t>DGH 03988</t>
  </si>
  <si>
    <t>WDF 50180</t>
  </si>
  <si>
    <t>Lt. 2B Copy Center (Mesin Back Up)</t>
  </si>
  <si>
    <t>WKS 59011</t>
  </si>
  <si>
    <t>Lt. 4B Bag. Global Project</t>
  </si>
  <si>
    <t>DFW 00848</t>
  </si>
  <si>
    <t>DFW 11132</t>
  </si>
  <si>
    <t>Lt. 3B ………….</t>
  </si>
  <si>
    <t>DGA 05621</t>
  </si>
  <si>
    <t>Lt. 1A Bag. GA Jl. Raya Serpong KM 8 Tangerang 15310</t>
  </si>
  <si>
    <t>DHM 11518</t>
  </si>
  <si>
    <t>Lt. 2B Bag. SSC Spoke Office</t>
  </si>
  <si>
    <t>SVK 36262</t>
  </si>
  <si>
    <t>Lt. 1B Bag. Logistics &amp; Supply Chain</t>
  </si>
  <si>
    <t>DHK 18537</t>
  </si>
  <si>
    <t>Lt 1A Bag. BU Chemical</t>
  </si>
  <si>
    <t>WDF 85010</t>
  </si>
  <si>
    <t>Lt. 2A Bag. Departement Import Cost Center U200</t>
  </si>
  <si>
    <t>DGJ 00039</t>
  </si>
  <si>
    <t>PT. Indah Kiat Pulp &amp; Paper TBK (WIK Lt. 1A Bag. Strategic License)</t>
  </si>
  <si>
    <t>PT. Indah Kiat Pulp &amp; Paper TBK (WIK Lt. 2A Bag. CPD ) - 1</t>
  </si>
  <si>
    <t>PT. Indah Kiat Pulp &amp; Paper TBK (WIK Lt. 2A Bag. CPD) - 2</t>
  </si>
  <si>
    <t>PT. Indah Kiat Pulp &amp; Paper TBK (WIK Lt. 2A Bag. Import) - 2</t>
  </si>
  <si>
    <t>PT. Indah Kiat Pulp &amp; Paper TBK (WIK Lt. 2A Bag. Import) - 1</t>
  </si>
  <si>
    <t>PT. Indah Kiat Pulp &amp; Paper TBK (WIK Lt. 2A Bag. Pulp Division) - 2</t>
  </si>
  <si>
    <t>PT. Indah Kiat Pulp &amp; Paper TBK (WIK Lt. 3A Bag. Internal Audit)</t>
  </si>
  <si>
    <t>PT. Pindo Deli Pulp and Paper Mills (Lt. 4A Bag. Accounting) - 1</t>
  </si>
  <si>
    <t>PT. Indah Kiat Pulp &amp; Paper TBK (Lt. 4A Bag. Accounting) - 2</t>
  </si>
  <si>
    <t>PT. Indah Kiat Pulp &amp; Paper TBK (Lt. 4A Bag. MRO/SPD) - 1</t>
  </si>
  <si>
    <t>PT. Indah Kiat Pulp &amp; Paper TBK (Lt. 4A Bag. MRO/SPD) - 2</t>
  </si>
  <si>
    <t>PT. Indah Kiat Pulp &amp; Paper TBK (WIK Lt. 1B Bag. HRD)</t>
  </si>
  <si>
    <t>PT. Asia Trade Logistics (WIK Lt. 1B Bag. Logistics &amp; Supply Chain (ATL))</t>
  </si>
  <si>
    <t>PT. Indah Kiat Pulp &amp; Paper TBK (Lt. 4B Bag. CRI)</t>
  </si>
  <si>
    <t>PT. Indah Kiat Pulp &amp; Paper TBK (Lt. 2B Bag. Market Intelligent/SPD) - 1</t>
  </si>
  <si>
    <t>PT. Indah Kiat Pulp &amp; Paper TBK (Lt. 2B Bag. Market Intelligent/SPD) - 2</t>
  </si>
  <si>
    <t>PT. Indah Kiat Pulp &amp; Paper TBK (Lt. 2B Copy Center (Mesin Back Up))</t>
  </si>
  <si>
    <t>PT. Indah Kiat Pulp &amp; Paper TBK (Lt. 4B Bag. Global Project) - 1</t>
  </si>
  <si>
    <t>PT. Indah Kiat Pulp &amp; Paper TBK (Lt. 4B Bag. Global Project) - 2</t>
  </si>
  <si>
    <t>PT. Indah Kiat Pulp &amp; Paper TBK (Lt. 3B)</t>
  </si>
  <si>
    <t>PT. Indah Kiat Pulp &amp; Paper TBK (Lt. 1A Bag. GA)</t>
  </si>
  <si>
    <t>PT. Indah Kiat Pulp &amp; Paper TBK (Lt. 2B Bag. SSC Spoke Office)</t>
  </si>
  <si>
    <t>PT. Asia Trade Logistics (Lt. 1B Bag. Logistics &amp; Supply Chain)</t>
  </si>
  <si>
    <t>PT. Cakrawala Mega Indah (Lt. 1A Bag. BU Chemical)</t>
  </si>
  <si>
    <t>PT. Indah Kiat Pulp &amp; Paper TBK (Lt. 2A Bag. Departement Import Cost Center U200)</t>
  </si>
  <si>
    <t>Lt. 2 Bag. Export IKPP Pabrik</t>
  </si>
  <si>
    <t>SVF 03718</t>
  </si>
  <si>
    <t>Lt. 1 Bag. Procurement</t>
  </si>
  <si>
    <t>DFW 10293</t>
  </si>
  <si>
    <t>Lt. 1 Section Public Affairs</t>
  </si>
  <si>
    <t>SKV 00854</t>
  </si>
  <si>
    <t>Lt. 1 Section MM-Sparepart</t>
  </si>
  <si>
    <t>WSK 51109</t>
  </si>
  <si>
    <t>Lt. 2 Section Shipping &amp; Transport (Logistic)</t>
  </si>
  <si>
    <t>KFW 09622</t>
  </si>
  <si>
    <t>Lt. 1 Section MM-Chemical</t>
  </si>
  <si>
    <t>SVM 02490</t>
  </si>
  <si>
    <t>Lt. 1 Section FG Warehouse</t>
  </si>
  <si>
    <t>WSK 51910</t>
  </si>
  <si>
    <t>Lt. 1 Section Perawang Warehouse</t>
  </si>
  <si>
    <t>DRW 00697</t>
  </si>
  <si>
    <t>Lt. 1 Section Finishing</t>
  </si>
  <si>
    <t>SKU 28958</t>
  </si>
  <si>
    <t>SKU 01085</t>
  </si>
  <si>
    <t>SKU 23597</t>
  </si>
  <si>
    <t>Lt. 2 Section Finishing</t>
  </si>
  <si>
    <t>WSK 50911</t>
  </si>
  <si>
    <t>KSV 26632</t>
  </si>
  <si>
    <t>MUY 11778</t>
  </si>
  <si>
    <t>Lt. 3 Section Accounting</t>
  </si>
  <si>
    <t>KFQ 03335</t>
  </si>
  <si>
    <t>Lt. 1 Section WWT</t>
  </si>
  <si>
    <t>KFP 06018</t>
  </si>
  <si>
    <t>KFS 00192</t>
  </si>
  <si>
    <t>Lt. 1 Section QC Lab</t>
  </si>
  <si>
    <t>DFW 12367</t>
  </si>
  <si>
    <t>Lt. 1 Engineering Department</t>
  </si>
  <si>
    <t>KFP 06694</t>
  </si>
  <si>
    <t>WIK Lt. 5B, CSD, Div : 1A00 , Jl. Raya Serpong KM 8 Tangerang 15310</t>
  </si>
  <si>
    <t>DFW 05214</t>
  </si>
  <si>
    <t>Jl. Raya Serpong Wisma Indah Kiat Gedung A KM.8, Pakulonan, Serpong Utara, Tangerang Selatan, Banten Lt. 4B Forestry</t>
  </si>
  <si>
    <t>DFW 05133</t>
  </si>
  <si>
    <t>FSS</t>
  </si>
  <si>
    <t>Wisma Indah Kiat Lt. 3B - Project Delevopment Jln. Raya Serpong KM 8 Tangerang 15310</t>
  </si>
  <si>
    <t>KSU 84264</t>
  </si>
  <si>
    <t>Jln. Raya Serpong KM 8 Tangerang 15310 Area Office DSS Lt. Dasar</t>
  </si>
  <si>
    <t>WKS 19150</t>
  </si>
  <si>
    <t>Wisma Indah Kiat Gedung A Lt. 4A Bag. FAD Forestry Jln. Raya Serpong KM 8, Pakulonan, Serpong Utara, Tangerang Selatan, Banten, Tangerang 15310</t>
  </si>
  <si>
    <t>DGJ 17278</t>
  </si>
  <si>
    <t>PT. Indah Kiat Pulp &amp; Paper TBK (IK Lt. 2 Bag. Export IKPP Pabrik)</t>
  </si>
  <si>
    <t>PT. Indah Kiat Pulp &amp; Paper TBK (IK Lt. 1 Bag. Procurement)</t>
  </si>
  <si>
    <t>PT. Indah Kiat Pulp &amp; Paper TBK (IK Lt. 1 Section Public Affairs)</t>
  </si>
  <si>
    <t>PT. Indah Kiat Pulp &amp; Paper TBK (IK Lt. 1 Section MM-Sparepart)</t>
  </si>
  <si>
    <t>PT. Indah Kiat Pulp &amp; Paper TBK (IK Lt. 2 Section Shipping &amp; Transport (Logistic))</t>
  </si>
  <si>
    <t>PT. Indah Kiat Pulp &amp; Paper TBK (IK Lt. 1 Section MM-Chemical)</t>
  </si>
  <si>
    <t>PT. Indah Kiat Pulp &amp; Paper TBK (IK Lt. 1 Section FG Warehouse)</t>
  </si>
  <si>
    <t>PT. Indah Kiat Pulp &amp; Paper TBK (IK Lt. 1 Section Perawang Warehouse)</t>
  </si>
  <si>
    <t>PT. Indah Kiat Pulp &amp; Paper TBK (IK Lt. 1 Section Finishing) - 1</t>
  </si>
  <si>
    <t>PT. Indah Kiat Pulp &amp; Paper TBK (IK Lt. 1 Section Finishing) - 2</t>
  </si>
  <si>
    <t>PT. Indah Kiat Pulp &amp; Paper TBK (IK Lt. 1 Section Finishing) - 3</t>
  </si>
  <si>
    <t>PT. Indah Kiat Pulp &amp; Paper TBK (IK Lt. 1 Section Finishing) - 4</t>
  </si>
  <si>
    <t>PT. Indah Kiat Pulp &amp; Paper TBK (IK Lt. 2 Section Finishing)</t>
  </si>
  <si>
    <t>PT. Indah Kiat Pulp &amp; Paper TBK (IK Lt. 1 Section Finishing) - 5</t>
  </si>
  <si>
    <t>PT. Indah Kiat Pulp &amp; Paper TBK (IK Lt. 1 Section Finishing) - 6</t>
  </si>
  <si>
    <t>PT. Indah Kiat Pulp &amp; Paper TBK (IK Lt. 3 Section Finishing)</t>
  </si>
  <si>
    <t>PT. Indah Kiat Pulp &amp; Paper TBK (IK Lt. 1 Section WWT)</t>
  </si>
  <si>
    <t>PT. Indah Kiat Pulp &amp; Paper TBK (IK Lt. 1 Section Finishing) - 7</t>
  </si>
  <si>
    <t>PT. Indah Kiat Pulp &amp; Paper TBK (IK Lt. 1 Section QC Lab)</t>
  </si>
  <si>
    <t>PT. Indah Kiat Pulp &amp; Paper TBK (IK Lt. 1 Engineering Department)</t>
  </si>
  <si>
    <t>PT. Indah Kiat Pulp &amp; Paper TBK (WIK Lt. 5B, CSD)</t>
  </si>
  <si>
    <t>PT. Arara Abadi (Lt. 4B Forestry)</t>
  </si>
  <si>
    <t>PT. Indah Kiat Pulp &amp; Paper TBK (FSS)</t>
  </si>
  <si>
    <t>PT. Indah Kiat Pulp &amp; Paper Tbk (WIK Lt. 3B)</t>
  </si>
  <si>
    <t>PT. Indah Kiat Pulp &amp; Paper TBK (PT. DSS Lt. Dasar)</t>
  </si>
  <si>
    <t>PT. Arara Abadi (WIK Gedung A Lt. 4A Bag. FAD Forestry)</t>
  </si>
  <si>
    <t>ID Customer</t>
  </si>
  <si>
    <t>Tgl Aktif</t>
  </si>
  <si>
    <t>UHDBEGF</t>
  </si>
  <si>
    <t>I1ZPYZ9</t>
  </si>
  <si>
    <t>87W9A1W</t>
  </si>
  <si>
    <t>9BIZHJT</t>
  </si>
  <si>
    <t>8VFW77D</t>
  </si>
  <si>
    <t>6NMWV8Z</t>
  </si>
  <si>
    <t>62W3TDZ</t>
  </si>
  <si>
    <t>GVMSTB4</t>
  </si>
  <si>
    <t>YC0WY85</t>
  </si>
  <si>
    <t>M2CG2AN</t>
  </si>
  <si>
    <t>5K00IMU</t>
  </si>
  <si>
    <t>3CUG1BE</t>
  </si>
  <si>
    <t>Z89K1DE</t>
  </si>
  <si>
    <t>5EQUXM1</t>
  </si>
  <si>
    <t>NVGXLSA</t>
  </si>
  <si>
    <t>I3POM9B</t>
  </si>
  <si>
    <t>NTKJBP5</t>
  </si>
  <si>
    <t>YXZ5K2M</t>
  </si>
  <si>
    <t>X6UPFLY</t>
  </si>
  <si>
    <t>WVDVJEF</t>
  </si>
  <si>
    <t>LMB6HBV</t>
  </si>
  <si>
    <t>TC8NX1K</t>
  </si>
  <si>
    <t>E2Z2N1I</t>
  </si>
  <si>
    <t>UCTIZW9</t>
  </si>
  <si>
    <t>MPWWF1V</t>
  </si>
  <si>
    <t>G8GNHWE</t>
  </si>
  <si>
    <t>04Z1ZAX</t>
  </si>
  <si>
    <t>Z80G2GU</t>
  </si>
  <si>
    <t>TVOXDCT</t>
  </si>
  <si>
    <t>P58R7M8</t>
  </si>
  <si>
    <t>N9U5EZ9</t>
  </si>
  <si>
    <t>XZQESL4</t>
  </si>
  <si>
    <t>N22E324</t>
  </si>
  <si>
    <t>UXU6MFO</t>
  </si>
  <si>
    <t>7YCN5LR</t>
  </si>
  <si>
    <t>P8F28F5</t>
  </si>
  <si>
    <t>IAJQH3U</t>
  </si>
  <si>
    <t>PLOXTDY</t>
  </si>
  <si>
    <t>TAX303B</t>
  </si>
  <si>
    <t>2SWLJ5X</t>
  </si>
  <si>
    <t>QNQTJNS</t>
  </si>
  <si>
    <t>PWY760C</t>
  </si>
  <si>
    <t>LT5R9ZS</t>
  </si>
  <si>
    <t>WKUCA7L</t>
  </si>
  <si>
    <t>EY1ZAU5</t>
  </si>
  <si>
    <t>1ZUENE8</t>
  </si>
  <si>
    <t>WO9908D</t>
  </si>
  <si>
    <t>IHL0J6A</t>
  </si>
  <si>
    <t>URQ2YA1</t>
  </si>
  <si>
    <t>MMRV1TL</t>
  </si>
  <si>
    <t>7PS5CIH</t>
  </si>
  <si>
    <t>GK6OFSF</t>
  </si>
  <si>
    <t>B4SVKOU</t>
  </si>
  <si>
    <t>QUBBPR9</t>
  </si>
  <si>
    <t>6ZCU24Z</t>
  </si>
  <si>
    <t>MKCHQYC</t>
  </si>
  <si>
    <t>EGVN6GY</t>
  </si>
  <si>
    <t>EP5LMKK</t>
  </si>
  <si>
    <t>YY3XOGQ</t>
  </si>
  <si>
    <t>GLYL9AM</t>
  </si>
  <si>
    <t>KXXTCP9</t>
  </si>
  <si>
    <t>YKFZC34</t>
  </si>
  <si>
    <t>9C8E1RT</t>
  </si>
  <si>
    <t>WVJPGO5</t>
  </si>
  <si>
    <t>OT9N3EU</t>
  </si>
  <si>
    <t>UAHJ17Z</t>
  </si>
  <si>
    <t>6D6DU07</t>
  </si>
  <si>
    <t>M00Y4EU</t>
  </si>
  <si>
    <t>YC3HKBK</t>
  </si>
  <si>
    <t>LS8TOLS</t>
  </si>
  <si>
    <t>V8GWTNX</t>
  </si>
  <si>
    <t>MIHU02M</t>
  </si>
  <si>
    <t>OD66BUM</t>
  </si>
  <si>
    <t>AO8OPQE</t>
  </si>
  <si>
    <t>MKCZ2SC</t>
  </si>
  <si>
    <t>N02XQCB</t>
  </si>
  <si>
    <t>6HTEZH9</t>
  </si>
  <si>
    <t>58IWSPT</t>
  </si>
  <si>
    <t>G600E2G</t>
  </si>
  <si>
    <t>ZRS00T5</t>
  </si>
  <si>
    <t>5MHR1P8</t>
  </si>
  <si>
    <t>PE7QN6G</t>
  </si>
  <si>
    <t>VEYK0ED</t>
  </si>
  <si>
    <t>KR82BYH</t>
  </si>
  <si>
    <t>TP5892Y</t>
  </si>
  <si>
    <t>Q4QVLHB</t>
  </si>
  <si>
    <t>MIAPL9W</t>
  </si>
  <si>
    <t>0K1IA34</t>
  </si>
  <si>
    <t>0NSCLZ4</t>
  </si>
  <si>
    <t>OFT40YB</t>
  </si>
  <si>
    <t>9OYGV2U</t>
  </si>
  <si>
    <t>WS6NKFR</t>
  </si>
  <si>
    <t>VS5C74V</t>
  </si>
  <si>
    <t>GU1I1BO</t>
  </si>
  <si>
    <t>I4CCDCN</t>
  </si>
  <si>
    <t>3H5F8IQ</t>
  </si>
  <si>
    <t>WFP535X</t>
  </si>
  <si>
    <t>TMVC7CT</t>
  </si>
  <si>
    <t>YXDLVVB</t>
  </si>
  <si>
    <t>JFC77JC</t>
  </si>
  <si>
    <t>JOXQWK1</t>
  </si>
  <si>
    <t>AFZZTN6</t>
  </si>
  <si>
    <t>0FRGQ82</t>
  </si>
  <si>
    <t>TQNSXI0</t>
  </si>
  <si>
    <t>JQDM64X</t>
  </si>
  <si>
    <t>0IOLN3Q</t>
  </si>
  <si>
    <t>RIVAIAI</t>
  </si>
  <si>
    <t>OVI57OU</t>
  </si>
  <si>
    <t>MUMIX5U</t>
  </si>
  <si>
    <t>4J1SICL</t>
  </si>
  <si>
    <t>ZPOGKMS</t>
  </si>
  <si>
    <t>AJR0OK2</t>
  </si>
  <si>
    <t>MP90D5U</t>
  </si>
  <si>
    <t>L44BI7E</t>
  </si>
  <si>
    <t>9E6R2UI</t>
  </si>
  <si>
    <t>49FEVZF</t>
  </si>
  <si>
    <t>X8EALVP</t>
  </si>
  <si>
    <t>PWOE0XA</t>
  </si>
  <si>
    <t>9K5I3VW</t>
  </si>
  <si>
    <t>N0PDQR2</t>
  </si>
  <si>
    <t>LNTUZ1J</t>
  </si>
  <si>
    <t>W0XD7OE</t>
  </si>
  <si>
    <t>JG8KXNQ</t>
  </si>
  <si>
    <t>I3EUF78</t>
  </si>
  <si>
    <t>D8BOGPU</t>
  </si>
  <si>
    <t>646QOQY</t>
  </si>
  <si>
    <t>12JL4H6</t>
  </si>
  <si>
    <t>3ZB2MYT</t>
  </si>
  <si>
    <t>T4SATQ5</t>
  </si>
  <si>
    <t>46G3GRI</t>
  </si>
  <si>
    <t>RGI34W0</t>
  </si>
  <si>
    <t>UDUHQ44</t>
  </si>
  <si>
    <t>LZD7DFK</t>
  </si>
  <si>
    <t>MKTAYTW</t>
  </si>
  <si>
    <t>3K89J0M</t>
  </si>
  <si>
    <t>JRL2NQX</t>
  </si>
  <si>
    <t>SP9NBYV</t>
  </si>
  <si>
    <t>J8K3AHT</t>
  </si>
  <si>
    <t>AIVF7A1</t>
  </si>
  <si>
    <t>OXQU154</t>
  </si>
  <si>
    <t>ILGQ2YN</t>
  </si>
  <si>
    <t>DT7CM6U</t>
  </si>
  <si>
    <t>OYMKXNZ</t>
  </si>
  <si>
    <t>UDXHYIV</t>
  </si>
  <si>
    <t>369FB1J</t>
  </si>
  <si>
    <t>2VJYDEJ</t>
  </si>
  <si>
    <t>ZNJ3THO</t>
  </si>
  <si>
    <t>5N3WL3C</t>
  </si>
  <si>
    <t>0BWVCYK</t>
  </si>
  <si>
    <t>7Y2VRRC</t>
  </si>
  <si>
    <t>FGS076J</t>
  </si>
  <si>
    <t>A2Q0X61</t>
  </si>
  <si>
    <t>OGFO2M2</t>
  </si>
  <si>
    <t>KSFLUAM</t>
  </si>
  <si>
    <t>0VX13ZT</t>
  </si>
  <si>
    <t>PVC4YKV</t>
  </si>
  <si>
    <t>18ZTDTP</t>
  </si>
  <si>
    <t>2FLBDIG</t>
  </si>
  <si>
    <t>91J1PHP</t>
  </si>
  <si>
    <t>YAEAHFW</t>
  </si>
  <si>
    <t>YJJ92TC</t>
  </si>
  <si>
    <t>UNA5ROC</t>
  </si>
  <si>
    <t>EMPGQY1</t>
  </si>
  <si>
    <t>IQNK02A</t>
  </si>
  <si>
    <t>XTNAIZQ</t>
  </si>
  <si>
    <t>MIQB2RX</t>
  </si>
  <si>
    <t>PJOSNRV</t>
  </si>
  <si>
    <t>5258V7I</t>
  </si>
  <si>
    <t>WNRGHPY</t>
  </si>
  <si>
    <t>CF8R2ZP</t>
  </si>
  <si>
    <t>KA89WD6</t>
  </si>
  <si>
    <t>4BIFVEY</t>
  </si>
  <si>
    <t>F2UAL6T</t>
  </si>
  <si>
    <t>QFER0OK</t>
  </si>
  <si>
    <t>X94L1CA</t>
  </si>
  <si>
    <t>LBHLREV</t>
  </si>
  <si>
    <t>BO10Y5W</t>
  </si>
  <si>
    <t>GKP92Q9</t>
  </si>
  <si>
    <t>0X8BE7Q</t>
  </si>
  <si>
    <t>IKBVELW</t>
  </si>
  <si>
    <t>DELCUDX</t>
  </si>
  <si>
    <t>1QDSA67</t>
  </si>
  <si>
    <t>I3K3IFB</t>
  </si>
  <si>
    <t>YMNCP8Z</t>
  </si>
  <si>
    <t>I5VP8UA</t>
  </si>
  <si>
    <t>I1J40DJ</t>
  </si>
  <si>
    <t>WD58PVV</t>
  </si>
  <si>
    <t>VSVA1JC</t>
  </si>
  <si>
    <t>6214RRL</t>
  </si>
  <si>
    <t>DLF368V</t>
  </si>
  <si>
    <t>48WK7B1</t>
  </si>
  <si>
    <t>XUUQF7C</t>
  </si>
  <si>
    <t>17HWCO9</t>
  </si>
  <si>
    <t>WAP8VGP</t>
  </si>
  <si>
    <t>V8SGENL</t>
  </si>
  <si>
    <t>XFO376H</t>
  </si>
  <si>
    <t>ENKHQM7</t>
  </si>
  <si>
    <t>2025-07-18</t>
  </si>
  <si>
    <t>PUID2RY</t>
  </si>
  <si>
    <t>CUEYH68</t>
  </si>
  <si>
    <t>NS9HDLV</t>
  </si>
  <si>
    <t>Q5LG4M7</t>
  </si>
  <si>
    <t>TE79Y8V</t>
  </si>
  <si>
    <t>Q9V62U8</t>
  </si>
  <si>
    <t>ARQW68T</t>
  </si>
  <si>
    <t>CXULPKA</t>
  </si>
  <si>
    <t>5WU6GPH</t>
  </si>
  <si>
    <t>N0CK3XK</t>
  </si>
  <si>
    <t>7IJDMZ3</t>
  </si>
  <si>
    <t>B79LXQD</t>
  </si>
  <si>
    <t>165Z0RS</t>
  </si>
  <si>
    <t>GHAMOMO</t>
  </si>
  <si>
    <t>68N1PYP</t>
  </si>
  <si>
    <t>FCUZZVJ</t>
  </si>
  <si>
    <t>807BAMF</t>
  </si>
  <si>
    <t>45OET5B</t>
  </si>
  <si>
    <t>97QBFE2</t>
  </si>
  <si>
    <t>44T73NQ</t>
  </si>
  <si>
    <t>565P3BN</t>
  </si>
  <si>
    <t>OAGXX7I</t>
  </si>
  <si>
    <t>H308P0X</t>
  </si>
  <si>
    <t>WX0IB3Y</t>
  </si>
  <si>
    <t>QNC36Z4</t>
  </si>
  <si>
    <t>EXN11GX</t>
  </si>
  <si>
    <t>24ANVM8</t>
  </si>
  <si>
    <t>CELGT6S</t>
  </si>
  <si>
    <t>G6ZI5KC</t>
  </si>
  <si>
    <t>A0ES1G7</t>
  </si>
  <si>
    <t>JELLUFH</t>
  </si>
  <si>
    <t>Y2VS40Y</t>
  </si>
  <si>
    <t>8MQJZ5G</t>
  </si>
  <si>
    <t>G3P42KS</t>
  </si>
  <si>
    <t>YDYTAJR</t>
  </si>
  <si>
    <t>VYIK79H</t>
  </si>
  <si>
    <t>S953OMN</t>
  </si>
  <si>
    <t>AEYEU13</t>
  </si>
  <si>
    <t>WZBSRMK</t>
  </si>
  <si>
    <t>5IJLCY7</t>
  </si>
  <si>
    <t>5KH033T</t>
  </si>
  <si>
    <t>M3ZA050</t>
  </si>
  <si>
    <t>5MGWD5S</t>
  </si>
  <si>
    <t>HM0P64T</t>
  </si>
  <si>
    <t>KTK7LH4</t>
  </si>
  <si>
    <t>ARTYFAZ</t>
  </si>
  <si>
    <t>C4IBVVA</t>
  </si>
  <si>
    <t>CYG1D9W</t>
  </si>
  <si>
    <t>VBLR2PG</t>
  </si>
  <si>
    <t>NHOTTCD</t>
  </si>
  <si>
    <t>6C2QD8Z</t>
  </si>
  <si>
    <t>K32FRAA</t>
  </si>
  <si>
    <t>F4FM9I2</t>
  </si>
  <si>
    <t>AQBQXS8</t>
  </si>
  <si>
    <t>P8036V7</t>
  </si>
  <si>
    <t>4XKPO5T</t>
  </si>
  <si>
    <t>DT9XW49</t>
  </si>
  <si>
    <t>7BSNZG6</t>
  </si>
  <si>
    <t>JRW21ZX</t>
  </si>
  <si>
    <t>PUW2QEF</t>
  </si>
  <si>
    <t>N2Q02A8</t>
  </si>
  <si>
    <t>RO5L4XS</t>
  </si>
  <si>
    <t>OYCMSC8</t>
  </si>
  <si>
    <t>1I6OZK0</t>
  </si>
  <si>
    <t>33IFE6V</t>
  </si>
  <si>
    <t>DCHWNQL</t>
  </si>
  <si>
    <t>SG2DTD8</t>
  </si>
  <si>
    <t>5G3O9SR</t>
  </si>
  <si>
    <t>RENO21O</t>
  </si>
  <si>
    <t>SEE9589</t>
  </si>
  <si>
    <t>Q7QTJAO</t>
  </si>
  <si>
    <t>FC8JBX1</t>
  </si>
  <si>
    <t>V3ZMP5Q</t>
  </si>
  <si>
    <t>E6U4SH1</t>
  </si>
  <si>
    <t>L080H0R</t>
  </si>
  <si>
    <t>LTXQ9Y5</t>
  </si>
  <si>
    <t>Z33VZLD</t>
  </si>
  <si>
    <t>DK47OQ4</t>
  </si>
  <si>
    <t>R7F50R0</t>
  </si>
  <si>
    <t>H05OHX9</t>
  </si>
  <si>
    <t>HRA03BO</t>
  </si>
  <si>
    <t>GF4G629</t>
  </si>
  <si>
    <t>HY8U8BY</t>
  </si>
  <si>
    <t>H0OO4UX</t>
  </si>
  <si>
    <t>KLNBISL</t>
  </si>
  <si>
    <t>6QQZHMI</t>
  </si>
  <si>
    <t>F7G4HCY</t>
  </si>
  <si>
    <t>Y7SP5RZ</t>
  </si>
  <si>
    <t>5Z0NSAV</t>
  </si>
  <si>
    <t>11F80PA</t>
  </si>
  <si>
    <t>X3DDXG8</t>
  </si>
  <si>
    <t>UDCTQSA</t>
  </si>
  <si>
    <t>C7WT0H6</t>
  </si>
  <si>
    <t>K5JCD5U</t>
  </si>
  <si>
    <t>KTBNWF1</t>
  </si>
  <si>
    <t>7U6WTMY</t>
  </si>
  <si>
    <t>YIZUENY</t>
  </si>
  <si>
    <t>GE0WZI2</t>
  </si>
  <si>
    <t>9ZFR71R</t>
  </si>
  <si>
    <t>BRXGD30</t>
  </si>
  <si>
    <t>KJBSFNV</t>
  </si>
  <si>
    <t>K0T8X3X</t>
  </si>
  <si>
    <t>NPMWA1Q</t>
  </si>
  <si>
    <t>LAKAZ14</t>
  </si>
  <si>
    <t>JO59GYO</t>
  </si>
  <si>
    <t>GWZAID2</t>
  </si>
  <si>
    <t>880XLF1</t>
  </si>
  <si>
    <t>G45HUBL</t>
  </si>
  <si>
    <t>DCCC7P3</t>
  </si>
  <si>
    <t>8TGYMR9</t>
  </si>
  <si>
    <t>59I1GGD</t>
  </si>
  <si>
    <t>7QQBLDH</t>
  </si>
  <si>
    <t>EXDQB19</t>
  </si>
  <si>
    <t>QQ7VQVO</t>
  </si>
  <si>
    <t>Y611GZC</t>
  </si>
  <si>
    <t>7LTGLSW</t>
  </si>
  <si>
    <t>8JD9XF8</t>
  </si>
  <si>
    <t>XCBY1Z0</t>
  </si>
  <si>
    <t>EZKQV57</t>
  </si>
  <si>
    <t>58K1Z3H</t>
  </si>
  <si>
    <t>MFJTSJH</t>
  </si>
  <si>
    <t>JNPWI7T</t>
  </si>
  <si>
    <t>0VATVJI</t>
  </si>
  <si>
    <t>BRJTZN2</t>
  </si>
  <si>
    <t>6OQM83K</t>
  </si>
  <si>
    <t>RMXLAAI</t>
  </si>
  <si>
    <t>RK7T4DZ</t>
  </si>
  <si>
    <t>NS1YVY1</t>
  </si>
  <si>
    <t>LMJIID0</t>
  </si>
  <si>
    <t>OLK4XNN</t>
  </si>
  <si>
    <t>SF46UK5</t>
  </si>
  <si>
    <t>ZZ2DBQB</t>
  </si>
  <si>
    <t>GHKIUNF</t>
  </si>
  <si>
    <t>MVRZIRR</t>
  </si>
  <si>
    <t>14AYYSB</t>
  </si>
  <si>
    <t>LW5LQ54</t>
  </si>
  <si>
    <t>5V80B74</t>
  </si>
  <si>
    <t>CQ2BTBC</t>
  </si>
  <si>
    <t>Z9IGGT8</t>
  </si>
  <si>
    <t>S9A8GUB</t>
  </si>
  <si>
    <t>P74TG0C</t>
  </si>
  <si>
    <t>K3O9HRT</t>
  </si>
  <si>
    <t>4TR1AHE</t>
  </si>
  <si>
    <t>K23ARK7</t>
  </si>
  <si>
    <t>TRGYCQT</t>
  </si>
  <si>
    <t>46MM7PV</t>
  </si>
  <si>
    <t>UX6N0TH</t>
  </si>
  <si>
    <t>A70FN5K</t>
  </si>
  <si>
    <t>40LW7GB</t>
  </si>
  <si>
    <t>SE64GOO</t>
  </si>
  <si>
    <t>NHCUQU2</t>
  </si>
  <si>
    <t>ZNTY0C7</t>
  </si>
  <si>
    <t>Y1FR6S7</t>
  </si>
  <si>
    <t>ODWIJIH</t>
  </si>
  <si>
    <t>YNXU18K</t>
  </si>
  <si>
    <t>QYTWZX5</t>
  </si>
  <si>
    <t>S3QYO37</t>
  </si>
  <si>
    <t>5YRV3EO</t>
  </si>
  <si>
    <t>S08UGFF</t>
  </si>
  <si>
    <t>6GFJ1OJ</t>
  </si>
  <si>
    <t>HYT7FPU</t>
  </si>
  <si>
    <t>NO9NBCD</t>
  </si>
  <si>
    <t>ROSTCRP</t>
  </si>
  <si>
    <t>7H310ND</t>
  </si>
  <si>
    <t>ZKN430D</t>
  </si>
  <si>
    <t>TVH5HYV</t>
  </si>
  <si>
    <t>3LSNXQE</t>
  </si>
  <si>
    <t>M2MY64X</t>
  </si>
  <si>
    <t>3EXAET7</t>
  </si>
  <si>
    <t>W93V84X</t>
  </si>
  <si>
    <t>U632T36</t>
  </si>
  <si>
    <t>DLH1IIV</t>
  </si>
  <si>
    <t>4JEX783</t>
  </si>
  <si>
    <t>GNQMNWD</t>
  </si>
  <si>
    <t>91XC104</t>
  </si>
  <si>
    <t>VIJG8Z2</t>
  </si>
  <si>
    <t>1VKM9H6</t>
  </si>
  <si>
    <t>RVJR49V</t>
  </si>
  <si>
    <t>J5NH71T</t>
  </si>
  <si>
    <t>JW9AMBH</t>
  </si>
  <si>
    <t>GU1RKI2</t>
  </si>
  <si>
    <t>LRL84EJ</t>
  </si>
  <si>
    <t>KU246F1</t>
  </si>
  <si>
    <t>RRZEP6V</t>
  </si>
  <si>
    <t>D8U1YHU</t>
  </si>
  <si>
    <t>R39R6J3</t>
  </si>
  <si>
    <t>YPJHC6D</t>
  </si>
  <si>
    <t>WONNNAL</t>
  </si>
  <si>
    <t>OB9DO4Y</t>
  </si>
  <si>
    <t>T8QY08E</t>
  </si>
  <si>
    <t>NR2F14E</t>
  </si>
  <si>
    <t>WQNAK87</t>
  </si>
  <si>
    <t>KORF8W9</t>
  </si>
  <si>
    <t>34GLGLN</t>
  </si>
  <si>
    <t>TJFPSM8</t>
  </si>
  <si>
    <t>23DT9DJ</t>
  </si>
  <si>
    <t>H2GR60A</t>
  </si>
  <si>
    <t>JEWPBAE</t>
  </si>
  <si>
    <t>LBEW5TQ</t>
  </si>
  <si>
    <t>E0NMA5R</t>
  </si>
  <si>
    <t>90IAP8C</t>
  </si>
  <si>
    <t>ZKNA6EJ</t>
  </si>
  <si>
    <t>MVSP70F</t>
  </si>
  <si>
    <t>ZK7C4AA</t>
  </si>
  <si>
    <t>5SDFPAS</t>
  </si>
  <si>
    <t>YV5BAWG</t>
  </si>
  <si>
    <t>7N0ZZZW</t>
  </si>
  <si>
    <t>FJMTY2T</t>
  </si>
  <si>
    <t>J4A2NG5</t>
  </si>
  <si>
    <t>OCSONO0</t>
  </si>
  <si>
    <t>93CNPTG</t>
  </si>
  <si>
    <t>0LW48XI</t>
  </si>
  <si>
    <t>LEJ8HEF</t>
  </si>
  <si>
    <t>MHZ2NG9</t>
  </si>
  <si>
    <t>TXZESDH</t>
  </si>
  <si>
    <t>88Y5H7J</t>
  </si>
  <si>
    <t>N0IACZS</t>
  </si>
  <si>
    <t>TUSVFDB</t>
  </si>
  <si>
    <t>CF7TU1C</t>
  </si>
  <si>
    <t>768895P</t>
  </si>
  <si>
    <t>BAZ0C1T</t>
  </si>
  <si>
    <t>D7QWVQK</t>
  </si>
  <si>
    <t>WBTF0RF</t>
  </si>
  <si>
    <t>S41RCTQ</t>
  </si>
  <si>
    <t>HSIWI6M</t>
  </si>
  <si>
    <t>X8U6YB8</t>
  </si>
  <si>
    <t>K9SX5YM</t>
  </si>
  <si>
    <t>962FDG3</t>
  </si>
  <si>
    <t>46GOB7C</t>
  </si>
  <si>
    <t>K0MDXM2</t>
  </si>
  <si>
    <t>ZS8TJJ9</t>
  </si>
  <si>
    <t>NOJ3IS2</t>
  </si>
  <si>
    <t>QAV7S68</t>
  </si>
  <si>
    <t>2V6721B</t>
  </si>
  <si>
    <t>QMSGYZ5</t>
  </si>
  <si>
    <t>3AG489D</t>
  </si>
  <si>
    <t>6F2IECC</t>
  </si>
  <si>
    <t>UQEMQFP</t>
  </si>
  <si>
    <t>375PCQJ</t>
  </si>
  <si>
    <t>DMNJKMY</t>
  </si>
  <si>
    <t>A5J4ZHP</t>
  </si>
  <si>
    <t>4OP4592</t>
  </si>
  <si>
    <t>GXLWETB</t>
  </si>
  <si>
    <t>A976N6L</t>
  </si>
  <si>
    <t>ONT4AGX</t>
  </si>
  <si>
    <t>AOJIZ86</t>
  </si>
  <si>
    <t>093VOMR</t>
  </si>
  <si>
    <t>XPAIJ3E</t>
  </si>
  <si>
    <t>ON7E2JV</t>
  </si>
  <si>
    <t>T04NFGL</t>
  </si>
  <si>
    <t>GU6M3OW</t>
  </si>
  <si>
    <t>86XGD63</t>
  </si>
  <si>
    <t>X5KUIZT</t>
  </si>
  <si>
    <t>HCDAHRT</t>
  </si>
  <si>
    <t>19OM5E5</t>
  </si>
  <si>
    <t>Y6LGB3B</t>
  </si>
  <si>
    <t>YR1QOFI</t>
  </si>
  <si>
    <t>LW33K9S</t>
  </si>
  <si>
    <t>FALVE6Z</t>
  </si>
  <si>
    <t>FRNVFHW</t>
  </si>
  <si>
    <t>TR6IQ29</t>
  </si>
  <si>
    <t>YPA852N</t>
  </si>
  <si>
    <t>Y9HPRLP</t>
  </si>
  <si>
    <t>HXI8GFH</t>
  </si>
  <si>
    <t>MBSI2SW</t>
  </si>
  <si>
    <t>N85QDGM</t>
  </si>
  <si>
    <t>53M04J1</t>
  </si>
  <si>
    <t>ZT66HM3</t>
  </si>
  <si>
    <t>NGPZ1Q8</t>
  </si>
  <si>
    <t>RYWX7H6</t>
  </si>
  <si>
    <t>OC0HMIX</t>
  </si>
  <si>
    <t>N9NJURT</t>
  </si>
  <si>
    <t>6J3931T</t>
  </si>
  <si>
    <t>CR40MJO</t>
  </si>
  <si>
    <t>BGU3RY6</t>
  </si>
  <si>
    <t>8LQWN1G</t>
  </si>
  <si>
    <t>LKHSD3D</t>
  </si>
  <si>
    <t>EI6NRBP</t>
  </si>
  <si>
    <t>G4ETY49</t>
  </si>
  <si>
    <t>SNYGXHJ</t>
  </si>
  <si>
    <t>YL6AU9O</t>
  </si>
  <si>
    <t>DC8GI6U</t>
  </si>
  <si>
    <t>UX1YC5G</t>
  </si>
  <si>
    <t>K82P6KC</t>
  </si>
  <si>
    <t>KFSGBGI</t>
  </si>
  <si>
    <t>QVZRLK9</t>
  </si>
  <si>
    <t>K2DH6B2</t>
  </si>
  <si>
    <t>Y0MCJ5F</t>
  </si>
  <si>
    <t>18X3RXO</t>
  </si>
  <si>
    <t>42JNMYI</t>
  </si>
  <si>
    <t>XD95PYP</t>
  </si>
  <si>
    <t>GRLYCK1</t>
  </si>
  <si>
    <t>TOG0AF1</t>
  </si>
  <si>
    <t>3GKWAVH</t>
  </si>
  <si>
    <t>9C8TBHG</t>
  </si>
  <si>
    <t>Y5037ZR</t>
  </si>
  <si>
    <t>FTSEV0D</t>
  </si>
  <si>
    <t>NZCMYYL</t>
  </si>
  <si>
    <t>XK2N7K6</t>
  </si>
  <si>
    <t>00S9VCJ</t>
  </si>
  <si>
    <t>2Q5SV78</t>
  </si>
  <si>
    <t>TQYSI3W</t>
  </si>
  <si>
    <t>0LP7VF7</t>
  </si>
  <si>
    <t>LQVOO57</t>
  </si>
  <si>
    <t>TG0PVKR</t>
  </si>
  <si>
    <t>5D4Y4DZ</t>
  </si>
  <si>
    <t>0TI9QV9</t>
  </si>
  <si>
    <t>GL9R1DR</t>
  </si>
  <si>
    <t>6KOB96V</t>
  </si>
  <si>
    <t>QQD2BT8</t>
  </si>
  <si>
    <t>YCGMT67</t>
  </si>
  <si>
    <t>MNH0ABV</t>
  </si>
  <si>
    <t>G2N57EV</t>
  </si>
  <si>
    <t>C4XJYBK</t>
  </si>
  <si>
    <t>9635IC6</t>
  </si>
  <si>
    <t>0YULNCG</t>
  </si>
  <si>
    <t>58S3QX4</t>
  </si>
  <si>
    <t>N589O6G</t>
  </si>
  <si>
    <t>Q5Y9PVN</t>
  </si>
  <si>
    <t>12A7L4C</t>
  </si>
  <si>
    <t>7XGTXD7</t>
  </si>
  <si>
    <t>56094K2</t>
  </si>
  <si>
    <t>6S5RAFG</t>
  </si>
  <si>
    <t>URB0J16</t>
  </si>
  <si>
    <t>TDHR09F</t>
  </si>
  <si>
    <t>TAWDHLP</t>
  </si>
  <si>
    <t>Y9YKII8</t>
  </si>
  <si>
    <t>KFPAMMN</t>
  </si>
  <si>
    <t>KBP2BEU</t>
  </si>
  <si>
    <t>8CVJUUZ</t>
  </si>
  <si>
    <t>XJHJMST</t>
  </si>
  <si>
    <t>W7ZMEYL</t>
  </si>
  <si>
    <t>F2B7SRZ</t>
  </si>
  <si>
    <t>COJ7FQ7</t>
  </si>
  <si>
    <t>RUCZ60G</t>
  </si>
  <si>
    <t>V0RZLS2</t>
  </si>
  <si>
    <t>QLVQ16P</t>
  </si>
  <si>
    <t>EEKZGKI</t>
  </si>
  <si>
    <t>PBS1UC4</t>
  </si>
  <si>
    <t>P2XZ45I</t>
  </si>
  <si>
    <t>K37YNB7</t>
  </si>
  <si>
    <t>XBDSEOC</t>
  </si>
  <si>
    <t>2C6HZUK</t>
  </si>
  <si>
    <t>F4DYM2J</t>
  </si>
  <si>
    <t>WE920XA</t>
  </si>
  <si>
    <t>E1AKI05</t>
  </si>
  <si>
    <t>5PQZPGV</t>
  </si>
  <si>
    <t>UDWWWI1</t>
  </si>
  <si>
    <t>B8A4DY9</t>
  </si>
  <si>
    <t>0JMGO16</t>
  </si>
  <si>
    <t>I3ZM9IE</t>
  </si>
  <si>
    <t>JU6GSLW</t>
  </si>
  <si>
    <t>EOTGCFW</t>
  </si>
  <si>
    <t>RW9NP6D</t>
  </si>
  <si>
    <t>CCNX5QG</t>
  </si>
  <si>
    <t>DG0QZOT</t>
  </si>
  <si>
    <t>XJMTDH2</t>
  </si>
  <si>
    <t>CKMDT02</t>
  </si>
  <si>
    <t>5LWWXDU</t>
  </si>
  <si>
    <t>LYX0NF1</t>
  </si>
  <si>
    <t>87QNMYT</t>
  </si>
  <si>
    <t>Y2BBK4V</t>
  </si>
  <si>
    <t>1FILH8J</t>
  </si>
  <si>
    <t>4KXM2J7</t>
  </si>
  <si>
    <t>ZW7O83C</t>
  </si>
  <si>
    <t>SP6QRTX</t>
  </si>
  <si>
    <t>VDW1DVQ</t>
  </si>
  <si>
    <t>P7A9LY8</t>
  </si>
  <si>
    <t>Z0PJE6A</t>
  </si>
  <si>
    <t>RYACV9B</t>
  </si>
  <si>
    <t>EC2ISLI</t>
  </si>
  <si>
    <t>NLBMTIB</t>
  </si>
  <si>
    <t>F99M4ZF</t>
  </si>
  <si>
    <t>MXBL3LZ</t>
  </si>
  <si>
    <t>2ZB5E7K</t>
  </si>
  <si>
    <t>49JPTJ1</t>
  </si>
  <si>
    <t>A4BRJYO</t>
  </si>
  <si>
    <t>I1NOFCP</t>
  </si>
  <si>
    <t>IVC19NS</t>
  </si>
  <si>
    <t>GBVVY2R</t>
  </si>
  <si>
    <t>RVDJ5NN</t>
  </si>
  <si>
    <t>DOAD3JV</t>
  </si>
  <si>
    <t>3L765WA</t>
  </si>
  <si>
    <t>KOD4X6V</t>
  </si>
  <si>
    <t>CDAFU9N</t>
  </si>
  <si>
    <t>8GCSE0Z</t>
  </si>
  <si>
    <t>JUTVKQ6</t>
  </si>
  <si>
    <t>HEI5UWB</t>
  </si>
  <si>
    <t>U9CIA8I</t>
  </si>
  <si>
    <t>RVB5SZF</t>
  </si>
  <si>
    <t>TMYO2ZH</t>
  </si>
  <si>
    <t>8DVPUBZ</t>
  </si>
  <si>
    <t>D8XB8BQ</t>
  </si>
  <si>
    <t>MIVJDF7</t>
  </si>
  <si>
    <t>FUKIE8B</t>
  </si>
  <si>
    <t>GIOA96U</t>
  </si>
  <si>
    <t>OSFFE0C</t>
  </si>
  <si>
    <t>7X2B9AM</t>
  </si>
  <si>
    <t>H75ALJ3</t>
  </si>
  <si>
    <t>FYR6GOC</t>
  </si>
  <si>
    <t>MOBUIQ7</t>
  </si>
  <si>
    <t>APNWNUA</t>
  </si>
  <si>
    <t>24W1KWI</t>
  </si>
  <si>
    <t>OJH81MA</t>
  </si>
  <si>
    <t>7SULVN5</t>
  </si>
  <si>
    <t>HHGQ3UB</t>
  </si>
  <si>
    <t>7AT5BAO</t>
  </si>
  <si>
    <t>9899BD4</t>
  </si>
  <si>
    <t>1ZVU0CM</t>
  </si>
  <si>
    <t>UH1EEPW</t>
  </si>
  <si>
    <t>R83IBRE</t>
  </si>
  <si>
    <t>G2D79LI</t>
  </si>
  <si>
    <t>AXL7RP1</t>
  </si>
  <si>
    <t>Q9H7XAR</t>
  </si>
  <si>
    <t>YA0990W</t>
  </si>
  <si>
    <t>UXZHX4Q</t>
  </si>
  <si>
    <t>STB8276</t>
  </si>
  <si>
    <t>35CATVO</t>
  </si>
  <si>
    <t>AYIBWFW</t>
  </si>
  <si>
    <t>4VQ306Q</t>
  </si>
  <si>
    <t>CY67LQA</t>
  </si>
  <si>
    <t>5U4JUDZ</t>
  </si>
  <si>
    <t>KOX9AVS</t>
  </si>
  <si>
    <t>ND8PQAO</t>
  </si>
  <si>
    <t>8GIS8VS</t>
  </si>
  <si>
    <t>65BXJNF</t>
  </si>
  <si>
    <t>WV3W884</t>
  </si>
  <si>
    <t>W28WWA0</t>
  </si>
  <si>
    <t>DKGS1EL</t>
  </si>
  <si>
    <t>NLRNGIX</t>
  </si>
  <si>
    <t>9M7M8ZJ</t>
  </si>
  <si>
    <t>H13Q9UV</t>
  </si>
  <si>
    <t>1C15W7B</t>
  </si>
  <si>
    <t>HPZEJSL</t>
  </si>
  <si>
    <t>X2T2455</t>
  </si>
  <si>
    <t>A5HU52B</t>
  </si>
  <si>
    <t>RYCOE9Q</t>
  </si>
  <si>
    <t>4SYJ8FG</t>
  </si>
  <si>
    <t>1WN4R1G</t>
  </si>
  <si>
    <t>1WPHF96</t>
  </si>
  <si>
    <t>H8UV2U7</t>
  </si>
  <si>
    <t>7O5P0Z8</t>
  </si>
  <si>
    <t>RKF3TK8</t>
  </si>
  <si>
    <t>1J9MN4G</t>
  </si>
  <si>
    <t>NDDPQ23</t>
  </si>
  <si>
    <t>PC8ODH6</t>
  </si>
  <si>
    <t>LYJFFN6</t>
  </si>
  <si>
    <t>GI3RZOP</t>
  </si>
  <si>
    <t>5QSURJR</t>
  </si>
  <si>
    <t>RE8JZ5V</t>
  </si>
  <si>
    <t>FSPPK80</t>
  </si>
  <si>
    <t>8AD8B2R</t>
  </si>
  <si>
    <t>6WEGIJD</t>
  </si>
  <si>
    <t>VKU65QI</t>
  </si>
  <si>
    <t>435JU6B</t>
  </si>
  <si>
    <t>PXURQ2J</t>
  </si>
  <si>
    <t>A6LIHGW</t>
  </si>
  <si>
    <t>R1067DH</t>
  </si>
  <si>
    <t>UJDG7SZ</t>
  </si>
  <si>
    <t>VKNUU2Q</t>
  </si>
  <si>
    <t>ZBW3NME</t>
  </si>
  <si>
    <t>I2MW0W6</t>
  </si>
  <si>
    <t>STUO0F1</t>
  </si>
  <si>
    <t>DVNHG8P</t>
  </si>
  <si>
    <t>MNI5O8O</t>
  </si>
  <si>
    <t>5MRH1CX</t>
  </si>
  <si>
    <t>RPE5LU5</t>
  </si>
  <si>
    <t>X64V1PH</t>
  </si>
  <si>
    <t>Z27RFOU</t>
  </si>
  <si>
    <t>EN7V3QE</t>
  </si>
  <si>
    <t>RRJ5578</t>
  </si>
  <si>
    <t>41ARY96</t>
  </si>
  <si>
    <t>W6629B9</t>
  </si>
  <si>
    <t>BZPSSZ4</t>
  </si>
  <si>
    <t>GAD4MRW</t>
  </si>
  <si>
    <t>WH5TOOT</t>
  </si>
  <si>
    <t>HO2281T</t>
  </si>
  <si>
    <t>77VQQRJ</t>
  </si>
  <si>
    <t>RM2WH9A</t>
  </si>
  <si>
    <t>NH9ZWVW</t>
  </si>
  <si>
    <t>3LQI8BH</t>
  </si>
  <si>
    <t>HN7TJH7</t>
  </si>
  <si>
    <t>9C2FQ62</t>
  </si>
  <si>
    <t>76LYGL6</t>
  </si>
  <si>
    <t>RYRZ07D</t>
  </si>
  <si>
    <t>BJLN4G3</t>
  </si>
  <si>
    <t>T11ITWY</t>
  </si>
  <si>
    <t>D0LYYVN</t>
  </si>
  <si>
    <t>J014LHF</t>
  </si>
  <si>
    <t>PMPMG56</t>
  </si>
  <si>
    <t>GC9H7QC</t>
  </si>
  <si>
    <t>9Q4A66P</t>
  </si>
  <si>
    <t>ZH25GFA</t>
  </si>
  <si>
    <t>YOP5X2K</t>
  </si>
  <si>
    <t>ZKMJLLS</t>
  </si>
  <si>
    <t>M0WTI3N</t>
  </si>
  <si>
    <t>IBJ9II0</t>
  </si>
  <si>
    <t>DTFY528</t>
  </si>
  <si>
    <t>WMLTPXB</t>
  </si>
  <si>
    <t>AOE8AR1</t>
  </si>
  <si>
    <t>56G2U2M</t>
  </si>
  <si>
    <t>HCQA955</t>
  </si>
  <si>
    <t>HOG7KFZ</t>
  </si>
  <si>
    <t>ZKFO89A</t>
  </si>
  <si>
    <t>CKHC7NZ</t>
  </si>
  <si>
    <t>BGC6OXU</t>
  </si>
  <si>
    <t>C3W7NTZ</t>
  </si>
  <si>
    <t>TGYKJM8</t>
  </si>
  <si>
    <t>SJVPO01</t>
  </si>
  <si>
    <t>RLQZNO9</t>
  </si>
  <si>
    <t>9909YXF</t>
  </si>
  <si>
    <t>KVHZBHZ</t>
  </si>
  <si>
    <t>15LIPWW</t>
  </si>
  <si>
    <t>6XDRNIV</t>
  </si>
  <si>
    <t>RCPYJAX</t>
  </si>
  <si>
    <t>RCF28U7</t>
  </si>
  <si>
    <t>FASL45J</t>
  </si>
  <si>
    <t>UBVVXXJ</t>
  </si>
  <si>
    <t>9T1K9YD</t>
  </si>
  <si>
    <t>GOV9DB7</t>
  </si>
  <si>
    <t>87EGUGI</t>
  </si>
  <si>
    <t>1HTVRJV</t>
  </si>
  <si>
    <t>93DYHW8</t>
  </si>
  <si>
    <t>AT1CYUH</t>
  </si>
  <si>
    <t>6OOVQOT</t>
  </si>
  <si>
    <t>FMIGAAA</t>
  </si>
  <si>
    <t>C28G869</t>
  </si>
  <si>
    <t>7K2O2BG</t>
  </si>
  <si>
    <t>ZUBP4ZK</t>
  </si>
  <si>
    <t>PGU3GLM</t>
  </si>
  <si>
    <t>9C3XQCV</t>
  </si>
  <si>
    <t>4ZLKGD0</t>
  </si>
  <si>
    <t>JHFB1GB</t>
  </si>
  <si>
    <t>VJYWG1E</t>
  </si>
  <si>
    <t>DDWAIC4</t>
  </si>
  <si>
    <t>WN7XB6J</t>
  </si>
  <si>
    <t>ZJ0TWNR</t>
  </si>
  <si>
    <t>LSDJS75</t>
  </si>
  <si>
    <t>RPQGNST</t>
  </si>
  <si>
    <t>KV597TM</t>
  </si>
  <si>
    <t>A19040I</t>
  </si>
  <si>
    <t>U4YDHCX</t>
  </si>
  <si>
    <t>UGXWOUG</t>
  </si>
  <si>
    <t>BOXEYU6</t>
  </si>
  <si>
    <t>TRZVAQI</t>
  </si>
  <si>
    <t>S74D4AO</t>
  </si>
  <si>
    <t>4GXLKLP</t>
  </si>
  <si>
    <t>KE1UD7D</t>
  </si>
  <si>
    <t>MSJUKG6</t>
  </si>
  <si>
    <t>W6PSDZV</t>
  </si>
  <si>
    <t>B8F4GK8</t>
  </si>
  <si>
    <t>OUH8UZD</t>
  </si>
  <si>
    <t>XIXPSL6</t>
  </si>
  <si>
    <t>8460KVR</t>
  </si>
  <si>
    <t>YNNPIJJ</t>
  </si>
  <si>
    <t>GNOGJGO</t>
  </si>
  <si>
    <t>MNKY0QS</t>
  </si>
  <si>
    <t>UONEJ8N</t>
  </si>
  <si>
    <t>M0JNG9B</t>
  </si>
  <si>
    <t>KKKW3TY</t>
  </si>
  <si>
    <t>PWDX4XS</t>
  </si>
  <si>
    <t>VDU5GYW</t>
  </si>
  <si>
    <t>ZREDG6T</t>
  </si>
  <si>
    <t>8613LRY</t>
  </si>
  <si>
    <t>I9FJIJW</t>
  </si>
  <si>
    <t>E21MUJ3</t>
  </si>
  <si>
    <t>YMCVHHI</t>
  </si>
  <si>
    <t>WZL3VQO</t>
  </si>
  <si>
    <t>I11IZLS</t>
  </si>
  <si>
    <t>GJO9JEC</t>
  </si>
  <si>
    <t>80HGARA</t>
  </si>
  <si>
    <t>RFTTCWW</t>
  </si>
  <si>
    <t>5TVD0UN</t>
  </si>
  <si>
    <t>H92EE9G</t>
  </si>
  <si>
    <t>HG1PG2P</t>
  </si>
  <si>
    <t>8ZO9BGB</t>
  </si>
  <si>
    <t>AJYBW18</t>
  </si>
  <si>
    <t>D4FDKI4</t>
  </si>
  <si>
    <t>BXPGLQ9</t>
  </si>
  <si>
    <t>LU27X8V</t>
  </si>
  <si>
    <t>0E9M56X</t>
  </si>
  <si>
    <t>XQMRCFQ</t>
  </si>
  <si>
    <t>8462FUK</t>
  </si>
  <si>
    <t>BA15UAM</t>
  </si>
  <si>
    <t>HJJ9JV9</t>
  </si>
  <si>
    <t>NS7SWJB</t>
  </si>
  <si>
    <t>HA1OITH</t>
  </si>
  <si>
    <t>9LJZESP</t>
  </si>
  <si>
    <t>2VM6KL6</t>
  </si>
  <si>
    <t>M3JGEDB</t>
  </si>
  <si>
    <t>KQZ665T</t>
  </si>
  <si>
    <t>QQ4KNA1</t>
  </si>
  <si>
    <t>KDSYS2O</t>
  </si>
  <si>
    <t>M4ZSN7S</t>
  </si>
  <si>
    <t>5M7WII5</t>
  </si>
  <si>
    <t>8ZONVBC</t>
  </si>
  <si>
    <t>LGM6MK4</t>
  </si>
  <si>
    <t>BY37BFQ</t>
  </si>
  <si>
    <t>Q3Z7E53</t>
  </si>
  <si>
    <t>8KRF0J3</t>
  </si>
  <si>
    <t>NLXYKKI</t>
  </si>
  <si>
    <t>PGZ667B</t>
  </si>
  <si>
    <t>5LT882L</t>
  </si>
  <si>
    <t>ESLQJVO</t>
  </si>
  <si>
    <t>S9ACKFU</t>
  </si>
  <si>
    <t>B47D6A2</t>
  </si>
  <si>
    <t>TOZ1TN2</t>
  </si>
  <si>
    <t>VWI73I6</t>
  </si>
  <si>
    <t>ROL2XXB</t>
  </si>
  <si>
    <t>WHJ6UR7</t>
  </si>
  <si>
    <t>UUFHIF1</t>
  </si>
  <si>
    <t>7DWJRKL</t>
  </si>
  <si>
    <t>HXLXTQO</t>
  </si>
  <si>
    <t>KAZLPBJ</t>
  </si>
  <si>
    <t>78V6RUU</t>
  </si>
  <si>
    <t>1JDOI8J</t>
  </si>
  <si>
    <t>LQ9WA1H</t>
  </si>
  <si>
    <t>9OZSZ0K</t>
  </si>
  <si>
    <t>L1YHDCO</t>
  </si>
  <si>
    <t>06V6FIY</t>
  </si>
  <si>
    <t>VQTC1V4</t>
  </si>
  <si>
    <t>11VXH67</t>
  </si>
  <si>
    <t>Q4D7PG8</t>
  </si>
  <si>
    <t>3NYRGA2</t>
  </si>
  <si>
    <t>T4UYIAE</t>
  </si>
  <si>
    <t>WBMQRE5</t>
  </si>
  <si>
    <t>ZYNNCCQ</t>
  </si>
  <si>
    <t>3YGAVM0</t>
  </si>
  <si>
    <t>FG9HBFT</t>
  </si>
  <si>
    <t>PWTRHJP</t>
  </si>
  <si>
    <t>WQB7ASS</t>
  </si>
  <si>
    <t>SO5UZ73</t>
  </si>
  <si>
    <t>ICJQIID</t>
  </si>
  <si>
    <t>LY57KP5</t>
  </si>
  <si>
    <t>QSV98C5</t>
  </si>
  <si>
    <t>0790JRM</t>
  </si>
  <si>
    <t>16QCPXJ</t>
  </si>
  <si>
    <t>FDI7GRP</t>
  </si>
  <si>
    <t>PDU4ZC1</t>
  </si>
  <si>
    <t>N2LJZFD</t>
  </si>
  <si>
    <t>A4H15LR</t>
  </si>
  <si>
    <t>FVJK4OC</t>
  </si>
  <si>
    <t>9DA7NZ6</t>
  </si>
  <si>
    <t>L4DY6SH</t>
  </si>
  <si>
    <t>R4L1ANM</t>
  </si>
  <si>
    <t>QXIAOR7</t>
  </si>
  <si>
    <t>CV20C9D</t>
  </si>
  <si>
    <t>LR4N4RV</t>
  </si>
  <si>
    <t>AOJZEIW</t>
  </si>
  <si>
    <t>H0RJOAJ</t>
  </si>
  <si>
    <t>LAHA2WH</t>
  </si>
  <si>
    <t>0SLKOZ0</t>
  </si>
  <si>
    <t>GD8XK8N</t>
  </si>
  <si>
    <t>36WYUW7</t>
  </si>
  <si>
    <t>DS20WX0</t>
  </si>
  <si>
    <t>UNA2SKW</t>
  </si>
  <si>
    <t>3ZJGXIF</t>
  </si>
  <si>
    <t>XB3ETEC</t>
  </si>
  <si>
    <t>GU7CGSY</t>
  </si>
  <si>
    <t>FP9T6KH</t>
  </si>
  <si>
    <t>SJJAQYC</t>
  </si>
  <si>
    <t>GOCX687</t>
  </si>
  <si>
    <t>7AE7BS8</t>
  </si>
  <si>
    <t>Z4JTGNF</t>
  </si>
  <si>
    <t>9HKPA4O</t>
  </si>
  <si>
    <t>E4KNDTK</t>
  </si>
  <si>
    <t>QYDSCJT</t>
  </si>
  <si>
    <t>0XAWEJ8</t>
  </si>
  <si>
    <t>066TDMA</t>
  </si>
  <si>
    <t>SEXUJ0Y</t>
  </si>
  <si>
    <t>Q9WUZHU</t>
  </si>
  <si>
    <t>A5Z0ZAQ</t>
  </si>
  <si>
    <t>3VIV776</t>
  </si>
  <si>
    <t>745CSMM</t>
  </si>
  <si>
    <t>9YI89FB</t>
  </si>
  <si>
    <t>PZV3LGG</t>
  </si>
  <si>
    <t>G8TX4Z3</t>
  </si>
  <si>
    <t>TRNGP4A</t>
  </si>
  <si>
    <t>10ID6J8</t>
  </si>
  <si>
    <t>46JB5ZW</t>
  </si>
  <si>
    <t>8E9B9AC</t>
  </si>
  <si>
    <t>IMUR44Q</t>
  </si>
  <si>
    <t>QVVR4HL</t>
  </si>
  <si>
    <t>9PGBA90</t>
  </si>
  <si>
    <t>GM6OST2</t>
  </si>
  <si>
    <t>GJSICNM</t>
  </si>
  <si>
    <t>EFW4G2D</t>
  </si>
  <si>
    <t>WAUQ99S</t>
  </si>
  <si>
    <t>74V0RNX</t>
  </si>
  <si>
    <t>L61Y2RL</t>
  </si>
  <si>
    <t>OFED5Z9</t>
  </si>
  <si>
    <t>E5WHBJV</t>
  </si>
  <si>
    <t>YGM1AJ3</t>
  </si>
  <si>
    <t>P5U8RRH</t>
  </si>
  <si>
    <t>3KU4DSR</t>
  </si>
  <si>
    <t>HRAKSYE</t>
  </si>
  <si>
    <t>NPUCUAK</t>
  </si>
  <si>
    <t>9GEESZJ</t>
  </si>
  <si>
    <t>JGBURZI</t>
  </si>
  <si>
    <t>AI5KCFK</t>
  </si>
  <si>
    <t>UT9JX4N</t>
  </si>
  <si>
    <t>0OKRS13</t>
  </si>
  <si>
    <t>W3SPLR7</t>
  </si>
  <si>
    <t>YAUCAD5</t>
  </si>
  <si>
    <t>7G731D0</t>
  </si>
  <si>
    <t>53LRWBT</t>
  </si>
  <si>
    <t>T5MC2WV</t>
  </si>
  <si>
    <t>XJSX6V9</t>
  </si>
  <si>
    <t>EET1W83</t>
  </si>
  <si>
    <t>G602WCP</t>
  </si>
  <si>
    <t>338AFCC</t>
  </si>
  <si>
    <t>KXRRYO1</t>
  </si>
  <si>
    <t>MZWYUCG</t>
  </si>
  <si>
    <t>ZGH5N92</t>
  </si>
  <si>
    <t>B1LB6VL</t>
  </si>
  <si>
    <t>XDSKGO3</t>
  </si>
  <si>
    <t>AG1PCC7</t>
  </si>
  <si>
    <t>WR3LO07</t>
  </si>
  <si>
    <t>UNM6R5J</t>
  </si>
  <si>
    <t>M7U5M5Y</t>
  </si>
  <si>
    <t>ISCY5K1</t>
  </si>
  <si>
    <t>NXAO700</t>
  </si>
  <si>
    <t>M0TWN8Y</t>
  </si>
  <si>
    <t>VIVEGTJ</t>
  </si>
  <si>
    <t>DLGBH6I</t>
  </si>
  <si>
    <t>S7708YO</t>
  </si>
  <si>
    <t>QV2G487</t>
  </si>
  <si>
    <t>T1OV4K6</t>
  </si>
  <si>
    <t>P5QTE38</t>
  </si>
  <si>
    <t>PAC1BIJ</t>
  </si>
  <si>
    <t>KL12GLW</t>
  </si>
  <si>
    <t>JWYSU7R</t>
  </si>
  <si>
    <t>XGTJQKN</t>
  </si>
  <si>
    <t>328CCBW</t>
  </si>
  <si>
    <t>3WFHYDK</t>
  </si>
  <si>
    <t>ZYZRDNL</t>
  </si>
  <si>
    <t>KU8JSFS</t>
  </si>
  <si>
    <t>EVQMK6D</t>
  </si>
  <si>
    <t>T2KVC3Q</t>
  </si>
  <si>
    <t>NZXYCZ6</t>
  </si>
  <si>
    <t>WPD1INX</t>
  </si>
  <si>
    <t>M44SKV7</t>
  </si>
  <si>
    <t>5BYZ35Q</t>
  </si>
  <si>
    <t>W18PRFR</t>
  </si>
  <si>
    <t>5HSUQTB</t>
  </si>
  <si>
    <t>BZKJQPT</t>
  </si>
  <si>
    <t>JT2TQPC</t>
  </si>
  <si>
    <t>LY9MADW</t>
  </si>
  <si>
    <t>69YLCDZ</t>
  </si>
  <si>
    <t>PA3DX6G</t>
  </si>
  <si>
    <t>ISC2T07</t>
  </si>
  <si>
    <t>7Q4MV6X</t>
  </si>
  <si>
    <t>DI9P5P8</t>
  </si>
  <si>
    <t>IZU2YEH</t>
  </si>
  <si>
    <t>YYZ0JH1</t>
  </si>
  <si>
    <t>KUB7ZNA</t>
  </si>
  <si>
    <t>GTJG84D</t>
  </si>
  <si>
    <t>EBXKXME</t>
  </si>
  <si>
    <t>Y7UDU7A</t>
  </si>
  <si>
    <t>FYO0TOE</t>
  </si>
  <si>
    <t>KRQL9P0</t>
  </si>
  <si>
    <t>VIW7KWM</t>
  </si>
  <si>
    <t>7BTTOY2</t>
  </si>
  <si>
    <t>PW8C9DL</t>
  </si>
  <si>
    <t>MP9L77I</t>
  </si>
  <si>
    <t>INTFEOQ</t>
  </si>
  <si>
    <t>H4IZ3DA</t>
  </si>
  <si>
    <t>HSMXN96</t>
  </si>
  <si>
    <t>ZWCW8C0</t>
  </si>
  <si>
    <t>5SCZ1GR</t>
  </si>
  <si>
    <t>A7YRBAW</t>
  </si>
  <si>
    <t>IIAVLY4</t>
  </si>
  <si>
    <t>BWUROO2</t>
  </si>
  <si>
    <t>E5GVGIE</t>
  </si>
  <si>
    <t>61RJGHG</t>
  </si>
  <si>
    <t>B4LCOYC</t>
  </si>
  <si>
    <t>OP9EOZX</t>
  </si>
  <si>
    <t>B40FMY1</t>
  </si>
  <si>
    <t>4OVBBJ5</t>
  </si>
  <si>
    <t>WIMY0IT</t>
  </si>
  <si>
    <t>OSEYO10</t>
  </si>
  <si>
    <t>DXRS5IQ</t>
  </si>
  <si>
    <t>8CEMT29</t>
  </si>
  <si>
    <t>KA26ZW4</t>
  </si>
  <si>
    <t>ZD7D1D5</t>
  </si>
  <si>
    <t>VHQBRX2</t>
  </si>
  <si>
    <t>Q08UNS3</t>
  </si>
  <si>
    <t>2EUF796</t>
  </si>
  <si>
    <t>T3P7IGF</t>
  </si>
  <si>
    <t>LOPEIIE</t>
  </si>
  <si>
    <t>ESNAGLE</t>
  </si>
  <si>
    <t>JHIFX7I</t>
  </si>
  <si>
    <t>XYEGQB0</t>
  </si>
  <si>
    <t>4G9185M</t>
  </si>
  <si>
    <t>BOA5G9S</t>
  </si>
  <si>
    <t>Y7Z3AYT</t>
  </si>
  <si>
    <t>FS1PHXB</t>
  </si>
  <si>
    <t>RWTD5O5</t>
  </si>
  <si>
    <t>5T9FZOM</t>
  </si>
  <si>
    <t>J4HHFDT</t>
  </si>
  <si>
    <t>4WPKI0N</t>
  </si>
  <si>
    <t>FI5KUDI</t>
  </si>
  <si>
    <t>5V4BN31</t>
  </si>
  <si>
    <t>2489FHC</t>
  </si>
  <si>
    <t>3NX2PFA</t>
  </si>
  <si>
    <t>0AH1NE1</t>
  </si>
  <si>
    <t>H1ZGHNS</t>
  </si>
  <si>
    <t>3RCHPZD</t>
  </si>
  <si>
    <t>0Z6XZHJ</t>
  </si>
  <si>
    <t>V53MHBS</t>
  </si>
  <si>
    <t>6NUAQ7J</t>
  </si>
  <si>
    <t>TPQBRA7</t>
  </si>
  <si>
    <t>K5BTNJD</t>
  </si>
  <si>
    <t>TVV3M5W</t>
  </si>
  <si>
    <t>LCA3JD0</t>
  </si>
  <si>
    <t>7P05JPH</t>
  </si>
  <si>
    <t>UDS8BJI</t>
  </si>
  <si>
    <t>UNFEHKY</t>
  </si>
  <si>
    <t>TLULVVS</t>
  </si>
  <si>
    <t>5TCHPAH</t>
  </si>
  <si>
    <t>93W3GBG</t>
  </si>
  <si>
    <t>DEVURYI</t>
  </si>
  <si>
    <t>LTERGOI</t>
  </si>
  <si>
    <t>5W9RELX</t>
  </si>
  <si>
    <t>M168P9E</t>
  </si>
  <si>
    <t>EOVJKNW</t>
  </si>
  <si>
    <t>14EF2E9</t>
  </si>
  <si>
    <t>Z6R7AOP</t>
  </si>
  <si>
    <t>CJWME2Q</t>
  </si>
  <si>
    <t>89CJ44W</t>
  </si>
  <si>
    <t>GC0AM6A</t>
  </si>
  <si>
    <t>AM10BIQ</t>
  </si>
  <si>
    <t>G9A5F7U</t>
  </si>
  <si>
    <t>W43LH7D</t>
  </si>
  <si>
    <t>W4JFBAY</t>
  </si>
  <si>
    <t>ZCXS6UZ</t>
  </si>
  <si>
    <t>RUMQHC9</t>
  </si>
  <si>
    <t>A99HM7M</t>
  </si>
  <si>
    <t>PFMICIL</t>
  </si>
  <si>
    <t>KDJRS8C</t>
  </si>
  <si>
    <t>X3ZZ77D</t>
  </si>
  <si>
    <t>8O0S90J</t>
  </si>
  <si>
    <t>ZVTLTBZ</t>
  </si>
  <si>
    <t>3159GPZ</t>
  </si>
  <si>
    <t>YNZV2ZN</t>
  </si>
  <si>
    <t>230NTGJ</t>
  </si>
  <si>
    <t>4VFFRPM</t>
  </si>
  <si>
    <t>NPTEQDU</t>
  </si>
  <si>
    <t>WKZL9M0</t>
  </si>
  <si>
    <t>ZP28JP8</t>
  </si>
  <si>
    <t>B7RIDIB</t>
  </si>
  <si>
    <t>Z71BYSF</t>
  </si>
  <si>
    <t>NJYIGFN</t>
  </si>
  <si>
    <t>985ZSSW</t>
  </si>
  <si>
    <t>307EHIG</t>
  </si>
  <si>
    <t>R1VD4CN</t>
  </si>
  <si>
    <t>DGMCO90</t>
  </si>
  <si>
    <t>R9WIYMK</t>
  </si>
  <si>
    <t>HY47K8R</t>
  </si>
  <si>
    <t>WZL3PPY</t>
  </si>
  <si>
    <t>13D9KFB</t>
  </si>
  <si>
    <t>78AUSDT</t>
  </si>
  <si>
    <t>MEUAE6B</t>
  </si>
  <si>
    <t>LD5KY86</t>
  </si>
  <si>
    <t>K8G3MRA</t>
  </si>
  <si>
    <t>U31SR0H</t>
  </si>
  <si>
    <t>F7RRWLD</t>
  </si>
  <si>
    <t>CTV3D0Q</t>
  </si>
  <si>
    <t>C21NQD1</t>
  </si>
  <si>
    <t>8HBRXD1</t>
  </si>
  <si>
    <t>JAI7J87</t>
  </si>
  <si>
    <t>4M7E6BM</t>
  </si>
  <si>
    <t>Z4IU1R2</t>
  </si>
  <si>
    <t>SN890B0</t>
  </si>
  <si>
    <t>AGZPCL2</t>
  </si>
  <si>
    <t>2UFE6MQ</t>
  </si>
  <si>
    <t>ZO3DG3O</t>
  </si>
  <si>
    <t>BMH4Z26</t>
  </si>
  <si>
    <t>952KNKB</t>
  </si>
  <si>
    <t>CBRJG4N</t>
  </si>
  <si>
    <t>MRJHPC8</t>
  </si>
  <si>
    <t>FA6ROCZ</t>
  </si>
  <si>
    <t>CLQ9ELF</t>
  </si>
  <si>
    <t>VS1PAFO</t>
  </si>
  <si>
    <t>2PNKMX5</t>
  </si>
  <si>
    <t>8LEE9YU</t>
  </si>
  <si>
    <t>N06F3BI</t>
  </si>
  <si>
    <t>9GYT9KU</t>
  </si>
  <si>
    <t>X6HGODC</t>
  </si>
  <si>
    <t>4K78V28</t>
  </si>
  <si>
    <t>7WP5FGS</t>
  </si>
  <si>
    <t>89P7944</t>
  </si>
  <si>
    <t>J9H4NCH</t>
  </si>
  <si>
    <t>S85X88L</t>
  </si>
  <si>
    <t>4KLT8KD</t>
  </si>
  <si>
    <t>3XU7LXM</t>
  </si>
  <si>
    <t>B5XWNL6</t>
  </si>
  <si>
    <t>SS35EEZ</t>
  </si>
  <si>
    <t>9EFNU3P</t>
  </si>
  <si>
    <t>Z8GB988</t>
  </si>
  <si>
    <t>0ZR15DC</t>
  </si>
  <si>
    <t>DP3V3TK</t>
  </si>
  <si>
    <t>YQF7SLD</t>
  </si>
  <si>
    <t>TR6MFIQ</t>
  </si>
  <si>
    <t>G4KP4U0</t>
  </si>
  <si>
    <t>XK4BCPO</t>
  </si>
  <si>
    <t>1HACJ7G</t>
  </si>
  <si>
    <t>R2JJDD5</t>
  </si>
  <si>
    <t>1GR35NU</t>
  </si>
  <si>
    <t>2O0IMAB</t>
  </si>
  <si>
    <t>1IW2IOL</t>
  </si>
  <si>
    <t>7EXH3DC</t>
  </si>
  <si>
    <t>9F6Y6NM</t>
  </si>
  <si>
    <t>EURXKRU</t>
  </si>
  <si>
    <t>05PQFDA</t>
  </si>
  <si>
    <t>CQ88I6H</t>
  </si>
  <si>
    <t>6D48AMM</t>
  </si>
  <si>
    <t>W86YGGY</t>
  </si>
  <si>
    <t>3QBNFDG</t>
  </si>
  <si>
    <t>A2JJJF1</t>
  </si>
  <si>
    <t>5JW3PKV</t>
  </si>
  <si>
    <t>BCWTPE5</t>
  </si>
  <si>
    <t>B76MLEG</t>
  </si>
  <si>
    <t>48048Y6</t>
  </si>
  <si>
    <t>7WCH2DM</t>
  </si>
  <si>
    <t>QV8L8SS</t>
  </si>
  <si>
    <t>1GHE3HF</t>
  </si>
  <si>
    <t>EUEZL4M</t>
  </si>
  <si>
    <t>DU4GVYE</t>
  </si>
  <si>
    <t>SIH4MFG</t>
  </si>
  <si>
    <t>KAS318M</t>
  </si>
  <si>
    <t>MJQ052S</t>
  </si>
  <si>
    <t>MON3VGF</t>
  </si>
  <si>
    <t>X0IVKRL</t>
  </si>
  <si>
    <t>0H3EQYQ</t>
  </si>
  <si>
    <t>4IWL2U4</t>
  </si>
  <si>
    <t>4QGIOX6</t>
  </si>
  <si>
    <t>XTDBH6W</t>
  </si>
  <si>
    <t>2IK9AGW</t>
  </si>
  <si>
    <t>M94EFL3</t>
  </si>
  <si>
    <t>UQDDDPB</t>
  </si>
  <si>
    <t>PPKRJAG</t>
  </si>
  <si>
    <t>H5IARF5</t>
  </si>
  <si>
    <t>96CUBLQ</t>
  </si>
  <si>
    <t>G0QLWO2</t>
  </si>
  <si>
    <t>8V1K88W</t>
  </si>
  <si>
    <t>9E5BOH6</t>
  </si>
  <si>
    <t>P2DXFXN</t>
  </si>
  <si>
    <t>HYFCJ5W</t>
  </si>
  <si>
    <t>JTE4YZW</t>
  </si>
  <si>
    <t>NS823C9</t>
  </si>
  <si>
    <t>M0W9B56</t>
  </si>
  <si>
    <t>NGEYCVU</t>
  </si>
  <si>
    <t>GT9FO06</t>
  </si>
  <si>
    <t>73BPNYW</t>
  </si>
  <si>
    <t>JVW447J</t>
  </si>
  <si>
    <t>B0GU351</t>
  </si>
  <si>
    <t>0D4O03Y</t>
  </si>
  <si>
    <t>D4YGKMC</t>
  </si>
  <si>
    <t>1A9412J</t>
  </si>
  <si>
    <t>GLWQ1F8</t>
  </si>
  <si>
    <t>1K1HI1U</t>
  </si>
  <si>
    <t>ZIUHP0U</t>
  </si>
  <si>
    <t>ZV0PDVG</t>
  </si>
  <si>
    <t>HJJ8XGQ</t>
  </si>
  <si>
    <t>336MJ8I</t>
  </si>
  <si>
    <t>X0VFYXV</t>
  </si>
  <si>
    <t>QQVLDSN</t>
  </si>
  <si>
    <t>39KAOUI</t>
  </si>
  <si>
    <t>2ONKKV6</t>
  </si>
  <si>
    <t>7GE3GXA</t>
  </si>
  <si>
    <t>NE0RJJG</t>
  </si>
  <si>
    <t>GKSM0OQ</t>
  </si>
  <si>
    <t>SSEDDKW</t>
  </si>
  <si>
    <t>R7PR4JD</t>
  </si>
  <si>
    <t>5WKZG89</t>
  </si>
  <si>
    <t>IWRSOIS</t>
  </si>
  <si>
    <t>GESTSM0</t>
  </si>
  <si>
    <t>UEQ7Q2U</t>
  </si>
  <si>
    <t>1UZNRUD</t>
  </si>
  <si>
    <t>ON5GAYN</t>
  </si>
  <si>
    <t>7YGEMPH</t>
  </si>
  <si>
    <t>F06CH54</t>
  </si>
  <si>
    <t>XCPJTSH</t>
  </si>
  <si>
    <t>GBZVXWF</t>
  </si>
  <si>
    <t>5UUZ7B8</t>
  </si>
  <si>
    <t>MTVYHGA</t>
  </si>
  <si>
    <t>PLCSEBZ</t>
  </si>
  <si>
    <t>OSSE3RO</t>
  </si>
  <si>
    <t>FBR4F4B</t>
  </si>
  <si>
    <t>27LT7KF</t>
  </si>
  <si>
    <t>MB56YB1</t>
  </si>
  <si>
    <t>3G6XUBY</t>
  </si>
  <si>
    <t>1U7YDSG</t>
  </si>
  <si>
    <t>RC5PBWC</t>
  </si>
  <si>
    <t>FSM958P</t>
  </si>
  <si>
    <t>90KPZOI</t>
  </si>
  <si>
    <t>H73X4M9</t>
  </si>
  <si>
    <t>5JEZLQD</t>
  </si>
  <si>
    <t>JJG8XT2</t>
  </si>
  <si>
    <t>TGNXLHL</t>
  </si>
  <si>
    <t>OBFA2FT</t>
  </si>
  <si>
    <t>NDCL46M</t>
  </si>
  <si>
    <t>ZS9QAIH</t>
  </si>
  <si>
    <t>DYEQB9Z</t>
  </si>
  <si>
    <t>XH35VWM</t>
  </si>
  <si>
    <t>PXZQU77</t>
  </si>
  <si>
    <t>0BHCD17</t>
  </si>
  <si>
    <t>UEZ9KMK</t>
  </si>
  <si>
    <t>I5M0PEK</t>
  </si>
  <si>
    <t>LC9SGAK</t>
  </si>
  <si>
    <t>YNP94F6</t>
  </si>
  <si>
    <t>IQ5ABIW</t>
  </si>
  <si>
    <t>EXBA6PZ</t>
  </si>
  <si>
    <t>AQFN3C9</t>
  </si>
  <si>
    <t>HR9W43P</t>
  </si>
  <si>
    <t>82BNH9B</t>
  </si>
  <si>
    <t>48WTH5P</t>
  </si>
  <si>
    <t>MR55BL7</t>
  </si>
  <si>
    <t>J08D2GE</t>
  </si>
  <si>
    <t>X57WI5Y</t>
  </si>
  <si>
    <t>P0CKQ4D</t>
  </si>
  <si>
    <t>W9XNO3O</t>
  </si>
  <si>
    <t>0XK7C2I</t>
  </si>
  <si>
    <t>YXPGPVJ</t>
  </si>
  <si>
    <t>I93UQ7H</t>
  </si>
  <si>
    <t>R3N1AWH</t>
  </si>
  <si>
    <t>HOG03HE</t>
  </si>
  <si>
    <t>4LUU0VI</t>
  </si>
  <si>
    <t>EUO2GKS</t>
  </si>
  <si>
    <t>KLWJXYK</t>
  </si>
  <si>
    <t>A1SG1E0</t>
  </si>
  <si>
    <t>6709SEV</t>
  </si>
  <si>
    <t>UROZOEQ</t>
  </si>
  <si>
    <t>1IOS0G3</t>
  </si>
  <si>
    <t>RI4WCOG</t>
  </si>
  <si>
    <t>J4930AY</t>
  </si>
  <si>
    <t>4UN0WM4</t>
  </si>
  <si>
    <t>L8AFOJS</t>
  </si>
  <si>
    <t>57H2QP9</t>
  </si>
  <si>
    <t>OZ63RRC</t>
  </si>
  <si>
    <t>98X2U7Z</t>
  </si>
  <si>
    <t>QB3HXBX</t>
  </si>
  <si>
    <t>N10B1T3</t>
  </si>
  <si>
    <t>I5JQKOZ</t>
  </si>
  <si>
    <t>4ZEILSK</t>
  </si>
  <si>
    <t>BE37SLK</t>
  </si>
  <si>
    <t>4XB4HBN</t>
  </si>
  <si>
    <t>MUKLVZB</t>
  </si>
  <si>
    <t>1D8KY25</t>
  </si>
  <si>
    <t>QHKLCPW</t>
  </si>
  <si>
    <t>N4LPSD8</t>
  </si>
  <si>
    <t>H73HL4C</t>
  </si>
  <si>
    <t>ZP0460W</t>
  </si>
  <si>
    <t>KQ8DZVG</t>
  </si>
  <si>
    <t>P4505PU</t>
  </si>
  <si>
    <t>EEISO73</t>
  </si>
  <si>
    <t>IYV4AER</t>
  </si>
  <si>
    <t>OXIYCVO</t>
  </si>
  <si>
    <t>SET9HNF</t>
  </si>
  <si>
    <t>KTBVYNB</t>
  </si>
  <si>
    <t>OVJTMEW</t>
  </si>
  <si>
    <t>JG8WQHB</t>
  </si>
  <si>
    <t>YVSUI6Q</t>
  </si>
  <si>
    <t>GGOH0BV</t>
  </si>
  <si>
    <t>FVTSQHC</t>
  </si>
  <si>
    <t>TA80JUJ</t>
  </si>
  <si>
    <t>WGRDTYT</t>
  </si>
  <si>
    <t>AQW7NHU</t>
  </si>
  <si>
    <t>SIRWEWN</t>
  </si>
  <si>
    <t>ME2YY64</t>
  </si>
  <si>
    <t>V3CWG9A</t>
  </si>
  <si>
    <t>GYZ19WY</t>
  </si>
  <si>
    <t>IDN4ATZ</t>
  </si>
  <si>
    <t>YQJ67TP</t>
  </si>
  <si>
    <t>82FKJRQ</t>
  </si>
  <si>
    <t>QUW6XJ8</t>
  </si>
  <si>
    <t>C2M9TYB</t>
  </si>
  <si>
    <t>XH48Q94</t>
  </si>
  <si>
    <t>YGB9VPH</t>
  </si>
  <si>
    <t>8QWFQH8</t>
  </si>
  <si>
    <t>OYX3Q6K</t>
  </si>
  <si>
    <t>U0ZHUTC</t>
  </si>
  <si>
    <t>TYOIPH5</t>
  </si>
  <si>
    <t>BMDUFZF</t>
  </si>
  <si>
    <t>RY1OKW6</t>
  </si>
  <si>
    <t>9XCJPBZ</t>
  </si>
  <si>
    <t>VPLIU9R</t>
  </si>
  <si>
    <t>UDLOYF5</t>
  </si>
  <si>
    <t>B8MV7F5</t>
  </si>
  <si>
    <t>25HH4HX</t>
  </si>
  <si>
    <t>TWY1F5G</t>
  </si>
  <si>
    <t>BLPH9AZ</t>
  </si>
  <si>
    <t>KTV1J1X</t>
  </si>
  <si>
    <t>PKQ5QW8</t>
  </si>
  <si>
    <t>45FBV5I</t>
  </si>
  <si>
    <t>3L07036</t>
  </si>
  <si>
    <t>LK16W19</t>
  </si>
  <si>
    <t>Z4C3J25</t>
  </si>
  <si>
    <t>IOP5BRX</t>
  </si>
  <si>
    <t>3EJLDFU</t>
  </si>
  <si>
    <t>APWW1A8</t>
  </si>
  <si>
    <t>EWP67YH</t>
  </si>
  <si>
    <t>XZW4KH4</t>
  </si>
  <si>
    <t>RT568PT</t>
  </si>
  <si>
    <t>PC4TFZC</t>
  </si>
  <si>
    <t>JCY8O7M</t>
  </si>
  <si>
    <t>ITTN02K</t>
  </si>
  <si>
    <t>AYJPDMU</t>
  </si>
  <si>
    <t>JFVF3Q1</t>
  </si>
  <si>
    <t>1SJ6ULT</t>
  </si>
  <si>
    <t>X23AYF0</t>
  </si>
  <si>
    <t>HL3KAGQ</t>
  </si>
  <si>
    <t>DWFVG9J</t>
  </si>
  <si>
    <t>4AU2YKM</t>
  </si>
  <si>
    <t>D4MBWOT</t>
  </si>
  <si>
    <t>ZDG3BOJ</t>
  </si>
  <si>
    <t>WNBXFBX</t>
  </si>
  <si>
    <t>3P1ATB0</t>
  </si>
  <si>
    <t>9INT0G4</t>
  </si>
  <si>
    <t>4KMEZKO</t>
  </si>
  <si>
    <t>ORCZV48</t>
  </si>
  <si>
    <t>MU2VYF9</t>
  </si>
  <si>
    <t>DNEN8XE</t>
  </si>
  <si>
    <t>R9XFHC9</t>
  </si>
  <si>
    <t>4MVVI3E</t>
  </si>
  <si>
    <t>AW797FY</t>
  </si>
  <si>
    <t>8V97FM0</t>
  </si>
  <si>
    <t>9WQ0RGX</t>
  </si>
  <si>
    <t>OYA0KTV</t>
  </si>
  <si>
    <t>B46SIMC</t>
  </si>
  <si>
    <t>FSQINWO</t>
  </si>
  <si>
    <t>O78RPGR</t>
  </si>
  <si>
    <t>P276IQR</t>
  </si>
  <si>
    <t>Q6TEZEO</t>
  </si>
  <si>
    <t>AIHDAP5</t>
  </si>
  <si>
    <t>YWWWDR6</t>
  </si>
  <si>
    <t>ZE49VJQ</t>
  </si>
  <si>
    <t>JDT5EHQ</t>
  </si>
  <si>
    <t>2ULIUG6</t>
  </si>
  <si>
    <t>S8VHEGT</t>
  </si>
  <si>
    <t>VWGHRJ2</t>
  </si>
  <si>
    <t>CD7LJRB</t>
  </si>
  <si>
    <t>EJ6D4YJ</t>
  </si>
  <si>
    <t>J7KA5G9</t>
  </si>
  <si>
    <t>D40K0BT</t>
  </si>
  <si>
    <t>8FUNAKO</t>
  </si>
  <si>
    <t>ID6YRH7</t>
  </si>
  <si>
    <t>RHML0BU</t>
  </si>
  <si>
    <t>OKM2H1J</t>
  </si>
  <si>
    <t>0BPO3MG</t>
  </si>
  <si>
    <t>17NI8AM</t>
  </si>
  <si>
    <t>H43MZFP</t>
  </si>
  <si>
    <t>8473LQ7</t>
  </si>
  <si>
    <t>PJZUJP8</t>
  </si>
  <si>
    <t>DX8OMOV</t>
  </si>
  <si>
    <t>BFGKNTV</t>
  </si>
  <si>
    <t>G4PDD08</t>
  </si>
  <si>
    <t>LYD9UMG</t>
  </si>
  <si>
    <t>LVG3TK0</t>
  </si>
  <si>
    <t>5JXK6FB</t>
  </si>
  <si>
    <t>RMJ1QKX</t>
  </si>
  <si>
    <t>8KHBG78</t>
  </si>
  <si>
    <t>FRKCKSU</t>
  </si>
  <si>
    <t>NI70YJ1</t>
  </si>
  <si>
    <t>DTS9F3C</t>
  </si>
  <si>
    <t>ZEKLL7Y</t>
  </si>
  <si>
    <t>XU8Q8M1</t>
  </si>
  <si>
    <t>IKJYFAY</t>
  </si>
  <si>
    <t>878CAI8</t>
  </si>
  <si>
    <t>LM9L4J5</t>
  </si>
  <si>
    <t>Y1FZ63V</t>
  </si>
  <si>
    <t>5L1K7CD</t>
  </si>
  <si>
    <t>GLRMUY2</t>
  </si>
  <si>
    <t>497MYN7</t>
  </si>
  <si>
    <t>SKAEAAX</t>
  </si>
  <si>
    <t>PGZV7WD</t>
  </si>
  <si>
    <t>UE99SVL</t>
  </si>
  <si>
    <t>KJY9LUV</t>
  </si>
  <si>
    <t>YU4RDFR</t>
  </si>
  <si>
    <t>VFC7DX7</t>
  </si>
  <si>
    <t>6VDKS3G</t>
  </si>
  <si>
    <t>1H5B3HU</t>
  </si>
  <si>
    <t>8ACOQCJ</t>
  </si>
  <si>
    <t>6ZIL4VE</t>
  </si>
  <si>
    <t>1JB21P1</t>
  </si>
  <si>
    <t>YM6B7C1</t>
  </si>
  <si>
    <t>T8AHUS4</t>
  </si>
  <si>
    <t>A57GK6X</t>
  </si>
  <si>
    <t>N6HW4ZN</t>
  </si>
  <si>
    <t>7R40E7W</t>
  </si>
  <si>
    <t>Z5TR4XI</t>
  </si>
  <si>
    <t>AJSK2PZ</t>
  </si>
  <si>
    <t>175UVEF</t>
  </si>
  <si>
    <t>GRDYYTO</t>
  </si>
  <si>
    <t>GOQ3Y9E</t>
  </si>
  <si>
    <t>W38BWH0</t>
  </si>
  <si>
    <t>ZSPCKBH</t>
  </si>
  <si>
    <t>F0VBTOT</t>
  </si>
  <si>
    <t>73M1X3B</t>
  </si>
  <si>
    <t>HF3L9Z6</t>
  </si>
  <si>
    <t>SRK4L5K</t>
  </si>
  <si>
    <t>XKYWP4E</t>
  </si>
  <si>
    <t>V6YYPKE</t>
  </si>
  <si>
    <t>TDFC9P0</t>
  </si>
  <si>
    <t>VDT0IWK</t>
  </si>
  <si>
    <t>1SQZE8Y</t>
  </si>
  <si>
    <t>JJOK1WO</t>
  </si>
  <si>
    <t>V90HVVV</t>
  </si>
  <si>
    <t>834V335</t>
  </si>
  <si>
    <t>99ZAGN1</t>
  </si>
  <si>
    <t>UBJQUP9</t>
  </si>
  <si>
    <t>69NKR8Z</t>
  </si>
  <si>
    <t>QNB4ULJ</t>
  </si>
  <si>
    <t>EVEGGFO</t>
  </si>
  <si>
    <t>5HI3H1W</t>
  </si>
  <si>
    <t>LCXSWA8</t>
  </si>
  <si>
    <t>AF7ANQD</t>
  </si>
  <si>
    <t>1IQ4SQW</t>
  </si>
  <si>
    <t>Q96M9AM</t>
  </si>
  <si>
    <t>S185E2I</t>
  </si>
  <si>
    <t>ZFQBE3B</t>
  </si>
  <si>
    <t>UJGQQKO</t>
  </si>
  <si>
    <t>E5AZHTR</t>
  </si>
  <si>
    <t>L4GCC5Z</t>
  </si>
  <si>
    <t>R0GJ8MK</t>
  </si>
  <si>
    <t>CGPB0YA</t>
  </si>
  <si>
    <t>PI05343</t>
  </si>
  <si>
    <t>5FV41CZ</t>
  </si>
  <si>
    <t>GXM4987</t>
  </si>
  <si>
    <t>9GQO7X1</t>
  </si>
  <si>
    <t>AAL2STF</t>
  </si>
  <si>
    <t>B7HZD7X</t>
  </si>
  <si>
    <t>60HGCXR</t>
  </si>
  <si>
    <t>ITK54KG</t>
  </si>
  <si>
    <t>PXG4RYW</t>
  </si>
  <si>
    <t>9WPH99D</t>
  </si>
  <si>
    <t>IK3QR5Y</t>
  </si>
  <si>
    <t>PVB009P</t>
  </si>
  <si>
    <t>8A31GPY</t>
  </si>
  <si>
    <t>OQMQK92</t>
  </si>
  <si>
    <t>A2ANA3G</t>
  </si>
  <si>
    <t>SO5JJ1J</t>
  </si>
  <si>
    <t>USPOO2M</t>
  </si>
  <si>
    <t>DOCX6KV</t>
  </si>
  <si>
    <t>4X45K6Z</t>
  </si>
  <si>
    <t>F4S7GSJ</t>
  </si>
  <si>
    <t>2XOIF3O</t>
  </si>
  <si>
    <t>JVXPKTF</t>
  </si>
  <si>
    <t>33ST4YP</t>
  </si>
  <si>
    <t>0HSUQQ0</t>
  </si>
  <si>
    <t>XS74D3D</t>
  </si>
  <si>
    <t>2PXLUQA</t>
  </si>
  <si>
    <t>MSTSZMX</t>
  </si>
  <si>
    <t>SGN0TL4</t>
  </si>
  <si>
    <t>97ZYWGT</t>
  </si>
  <si>
    <t>CYZFT6H</t>
  </si>
  <si>
    <t>1M7BTYR</t>
  </si>
  <si>
    <t>J8O2GCZ</t>
  </si>
  <si>
    <t>OGRALKS</t>
  </si>
  <si>
    <t>UBCZYRP</t>
  </si>
  <si>
    <t>ANEFLB4</t>
  </si>
  <si>
    <t>48I5R1W</t>
  </si>
  <si>
    <t>IMUE9YX</t>
  </si>
  <si>
    <t>3P3IOAM</t>
  </si>
  <si>
    <t>2R6X9RC</t>
  </si>
  <si>
    <t>QHOZS0D</t>
  </si>
  <si>
    <t>Q0SVEON</t>
  </si>
  <si>
    <t>FUJ3IPK</t>
  </si>
  <si>
    <t>1TOC46A</t>
  </si>
  <si>
    <t>G2WXA6C</t>
  </si>
  <si>
    <t>88CTMTY</t>
  </si>
  <si>
    <t>YGLN7KT</t>
  </si>
  <si>
    <t>O92WVWK</t>
  </si>
  <si>
    <t>669U4AG</t>
  </si>
  <si>
    <t>1SP69KH</t>
  </si>
  <si>
    <t>J5WH3QO</t>
  </si>
  <si>
    <t>H8ZPLJ0</t>
  </si>
  <si>
    <t>H0UNZYO</t>
  </si>
  <si>
    <t>9DUYADM</t>
  </si>
  <si>
    <t>0NYPZCS</t>
  </si>
  <si>
    <t>CIURCG8</t>
  </si>
  <si>
    <t>TSNQREV</t>
  </si>
  <si>
    <t>MQFVIOB</t>
  </si>
  <si>
    <t>VZDP85U</t>
  </si>
  <si>
    <t>6EPYQK4</t>
  </si>
  <si>
    <t>0FO9GLQ</t>
  </si>
  <si>
    <t>HVOPYL6</t>
  </si>
  <si>
    <t>V5NWUQO</t>
  </si>
  <si>
    <t>DH9MT0Q</t>
  </si>
  <si>
    <t>7OU7D4E</t>
  </si>
  <si>
    <t>5VBN4ME</t>
  </si>
  <si>
    <t>BYIMZ6P</t>
  </si>
  <si>
    <t>QU660SZ</t>
  </si>
  <si>
    <t>VJHHOHG</t>
  </si>
  <si>
    <t>JL6PC5X</t>
  </si>
  <si>
    <t>ZPUAHUA</t>
  </si>
  <si>
    <t>DPSRR7I</t>
  </si>
  <si>
    <t>V1HXD2Y</t>
  </si>
  <si>
    <t>P76AS7P</t>
  </si>
  <si>
    <t>DED7XHY</t>
  </si>
  <si>
    <t>J0GDYYT</t>
  </si>
  <si>
    <t>R3HVW56</t>
  </si>
  <si>
    <t>PCSTG1B</t>
  </si>
  <si>
    <t>BLW4BOH</t>
  </si>
  <si>
    <t>8GU52W4</t>
  </si>
  <si>
    <t>DJ8S3D6</t>
  </si>
  <si>
    <t>S4KXA99</t>
  </si>
  <si>
    <t>GO7WWNX</t>
  </si>
  <si>
    <t>3IVSJTP</t>
  </si>
  <si>
    <t>0VIKCM5</t>
  </si>
  <si>
    <t>4KVXXFS</t>
  </si>
  <si>
    <t>NXOJ8NO</t>
  </si>
  <si>
    <t>52JN9EG</t>
  </si>
  <si>
    <t>YB09KTN</t>
  </si>
  <si>
    <t>JUVECJV</t>
  </si>
  <si>
    <t>D0V8HMI</t>
  </si>
  <si>
    <t>KXACTVM</t>
  </si>
  <si>
    <t>N42X6XQ</t>
  </si>
  <si>
    <t>4119B10</t>
  </si>
  <si>
    <t>4I1PRAI</t>
  </si>
  <si>
    <t>CCUHR5N</t>
  </si>
  <si>
    <t>CV4W6NQ</t>
  </si>
  <si>
    <t>IBK9GCW</t>
  </si>
  <si>
    <t>FGBMAX3</t>
  </si>
  <si>
    <t>6H4NPUY</t>
  </si>
  <si>
    <t>3WIV4ZN</t>
  </si>
  <si>
    <t>1WCUDVX</t>
  </si>
  <si>
    <t>0DVBQR9</t>
  </si>
  <si>
    <t>8N9J3LE</t>
  </si>
  <si>
    <t>J2PS591</t>
  </si>
  <si>
    <t>LOJD3DE</t>
  </si>
  <si>
    <t>2GY39V1</t>
  </si>
  <si>
    <t>PY7528T</t>
  </si>
  <si>
    <t>14WZ3DX</t>
  </si>
  <si>
    <t>UNBHDKG</t>
  </si>
  <si>
    <t>SVQJBHD</t>
  </si>
  <si>
    <t>MXAX4YD</t>
  </si>
  <si>
    <t>RB3DBSF</t>
  </si>
  <si>
    <t>EPIF5ZQ</t>
  </si>
  <si>
    <t>O3GKLYV</t>
  </si>
  <si>
    <t>QJMHRN0</t>
  </si>
  <si>
    <t>R23W25H</t>
  </si>
  <si>
    <t>LSYSYLI</t>
  </si>
  <si>
    <t>CT10N6Q</t>
  </si>
  <si>
    <t>VNV92QW</t>
  </si>
  <si>
    <t>RCK2W18</t>
  </si>
  <si>
    <t>LC9QHD6</t>
  </si>
  <si>
    <t>2IHIDAX</t>
  </si>
  <si>
    <t>GEFCVPP</t>
  </si>
  <si>
    <t>RXFWXPU</t>
  </si>
  <si>
    <t>I022KBJ</t>
  </si>
  <si>
    <t>58E82US</t>
  </si>
  <si>
    <t>RNKY74J</t>
  </si>
  <si>
    <t>C6QHBDI</t>
  </si>
  <si>
    <t>9B01F9K</t>
  </si>
  <si>
    <t>5E4SSD1</t>
  </si>
  <si>
    <t>Z288SZT</t>
  </si>
  <si>
    <t>ZR8URVP</t>
  </si>
  <si>
    <t>L9UAQMX</t>
  </si>
  <si>
    <t>5TOWSP3</t>
  </si>
  <si>
    <t>EQSSJ6X</t>
  </si>
  <si>
    <t>HHG8QHR</t>
  </si>
  <si>
    <t>FKTY0TK</t>
  </si>
  <si>
    <t>AZLT34V</t>
  </si>
  <si>
    <t>LLMWJX3</t>
  </si>
  <si>
    <t>QMZBZ9P</t>
  </si>
  <si>
    <t>5HEMEHZ</t>
  </si>
  <si>
    <t>G5KQS5A</t>
  </si>
  <si>
    <t>A6M5XCW</t>
  </si>
  <si>
    <t>VCTQTP1</t>
  </si>
  <si>
    <t>AM9XEZY</t>
  </si>
  <si>
    <t>7ZYF5NE</t>
  </si>
  <si>
    <t>IA6X3Y8</t>
  </si>
  <si>
    <t>MKIC176</t>
  </si>
  <si>
    <t>OAT5FF0</t>
  </si>
  <si>
    <t>V1IKOA7</t>
  </si>
  <si>
    <t>AF70MOB</t>
  </si>
  <si>
    <t>824DJ74</t>
  </si>
  <si>
    <t>GIL30Q8</t>
  </si>
  <si>
    <t>CD2RFZS</t>
  </si>
  <si>
    <t>MD7CWD6</t>
  </si>
  <si>
    <t>ZYTE9OY</t>
  </si>
  <si>
    <t>K4G8E8L</t>
  </si>
  <si>
    <t>F3HM92A</t>
  </si>
  <si>
    <t>VJPVGAA</t>
  </si>
  <si>
    <t>UKZ2BLZ</t>
  </si>
  <si>
    <t>EHMWWWW</t>
  </si>
  <si>
    <t>FX2WGLH</t>
  </si>
  <si>
    <t>0QXJQSM</t>
  </si>
  <si>
    <t>S4STRU4</t>
  </si>
  <si>
    <t>0O1ZX3L</t>
  </si>
  <si>
    <t>YK8HMUI</t>
  </si>
  <si>
    <t>5LVVXBX</t>
  </si>
  <si>
    <t>IKEM4XH</t>
  </si>
  <si>
    <t>W5BS2CL</t>
  </si>
  <si>
    <t>NQW9OHJ</t>
  </si>
  <si>
    <t>4OJEJLC</t>
  </si>
  <si>
    <t>YYLMOEM</t>
  </si>
  <si>
    <t>CQ4TVUG</t>
  </si>
  <si>
    <t>BYLUENB</t>
  </si>
  <si>
    <t>D9T3NFI</t>
  </si>
  <si>
    <t>W2ATHCP</t>
  </si>
  <si>
    <t>UZKV4UD</t>
  </si>
  <si>
    <t>PSWAY2B</t>
  </si>
  <si>
    <t>PDKZ3G1</t>
  </si>
  <si>
    <t>ZQ1VYHW</t>
  </si>
  <si>
    <t>HENELUD</t>
  </si>
  <si>
    <t>94YX5H0</t>
  </si>
  <si>
    <t>5HVQVV2</t>
  </si>
  <si>
    <t>RUZUYW1</t>
  </si>
  <si>
    <t>JWVW9WM</t>
  </si>
  <si>
    <t>KW2Q9TM</t>
  </si>
  <si>
    <t>URDRAED</t>
  </si>
  <si>
    <t>FQ30U5C</t>
  </si>
  <si>
    <t>QKLSNN5</t>
  </si>
  <si>
    <t>O5VX2L1</t>
  </si>
  <si>
    <t>0FIF35M</t>
  </si>
  <si>
    <t>CNVGFDN</t>
  </si>
  <si>
    <t>PX22EOI</t>
  </si>
  <si>
    <t>25NRZ6O</t>
  </si>
  <si>
    <t>6CZSI6J</t>
  </si>
  <si>
    <t>79O8F5K</t>
  </si>
  <si>
    <t>BBBRHFR</t>
  </si>
  <si>
    <t>M6PMUVT</t>
  </si>
  <si>
    <t>PXJHSQ9</t>
  </si>
  <si>
    <t>XNCN79F</t>
  </si>
  <si>
    <t>7HVNKVB</t>
  </si>
  <si>
    <t>OWVK7K0</t>
  </si>
  <si>
    <t>ZZFFF31</t>
  </si>
  <si>
    <t>F7HR2Y4</t>
  </si>
  <si>
    <t>FAHM0XI</t>
  </si>
  <si>
    <t>ZXIS6N6</t>
  </si>
  <si>
    <t>UAE93B7</t>
  </si>
  <si>
    <t>UWUW0LC</t>
  </si>
  <si>
    <t>EMJ3KN2</t>
  </si>
  <si>
    <t>5TRCQVL</t>
  </si>
  <si>
    <t>DORPFGH</t>
  </si>
  <si>
    <t>GWXCE7B</t>
  </si>
  <si>
    <t>99L6R79</t>
  </si>
  <si>
    <t>AYQHDBT</t>
  </si>
  <si>
    <t>HC9JS5F</t>
  </si>
  <si>
    <t>VLIK7C2</t>
  </si>
  <si>
    <t>41P5VG4</t>
  </si>
  <si>
    <t>MD453HC</t>
  </si>
  <si>
    <t>BK03HFK</t>
  </si>
  <si>
    <t>547AA1P</t>
  </si>
  <si>
    <t>IXTJ7E9</t>
  </si>
  <si>
    <t>ELEBGJQ</t>
  </si>
  <si>
    <t>O5RF9X3</t>
  </si>
  <si>
    <t>LP53OZW</t>
  </si>
  <si>
    <t>AF3VR6G</t>
  </si>
  <si>
    <t>3DOCJDJ</t>
  </si>
  <si>
    <t>3DSZ1HB</t>
  </si>
  <si>
    <t>H9LC7B1</t>
  </si>
  <si>
    <t>HB5OHTJ</t>
  </si>
  <si>
    <t>Z0M9PWT</t>
  </si>
  <si>
    <t>4OD9BLK</t>
  </si>
  <si>
    <t>JAPWRYH</t>
  </si>
  <si>
    <t>W2CI3O5</t>
  </si>
  <si>
    <t>WH5GQYD</t>
  </si>
  <si>
    <t>ETGGUCQ</t>
  </si>
  <si>
    <t>VAC3K4T</t>
  </si>
  <si>
    <t>TM05183</t>
  </si>
  <si>
    <t>CA3OXV9</t>
  </si>
  <si>
    <t>NLDJKZR</t>
  </si>
  <si>
    <t>JCTY0KH</t>
  </si>
  <si>
    <t>S13977Q</t>
  </si>
  <si>
    <t>D0EX07A</t>
  </si>
  <si>
    <t>C90WFEF</t>
  </si>
  <si>
    <t>BOKK9IZ</t>
  </si>
  <si>
    <t>SFG66QT</t>
  </si>
  <si>
    <t>6AY76WL</t>
  </si>
  <si>
    <t>7F6J1CP</t>
  </si>
  <si>
    <t>B42VCNJ</t>
  </si>
  <si>
    <t>LRFJCRK</t>
  </si>
  <si>
    <t>DBAHVZT</t>
  </si>
  <si>
    <t>X70E2ZU</t>
  </si>
  <si>
    <t>HB4KJ89</t>
  </si>
  <si>
    <t>UL6BCOL</t>
  </si>
  <si>
    <t>GJ3CF4Y</t>
  </si>
  <si>
    <t>RS2RE7B</t>
  </si>
  <si>
    <t>WZCVUJ9</t>
  </si>
  <si>
    <t>G5TU9XP</t>
  </si>
  <si>
    <t>SDL8JGJ</t>
  </si>
  <si>
    <t>T. Samuel</t>
  </si>
  <si>
    <t>Kyocera MA4000x (Brand New) FS</t>
  </si>
  <si>
    <t>1M64Z01232</t>
  </si>
  <si>
    <t>T. Abdul (ID :  T-001)  (Web : stock.purnamabayugroup.my.id)</t>
  </si>
  <si>
    <t>T. Hendra Sukabumi (ID :  T-030)  (Web : stock.purnamabayugroup.my.id)</t>
  </si>
  <si>
    <t>T. Fahmi (ID :  T-038)  (Web : stock.purnamabayugroup.my.id)</t>
  </si>
  <si>
    <t>T. Tio (ID :  T-026)  (Web : stock.purnamabayugroup.my.id)</t>
  </si>
  <si>
    <t>T. Riski (ID :  T-018)  (Web : stock.purnamabayugroup.my.id)</t>
  </si>
  <si>
    <t>T. Agung (ID :  T-002)  (Web : stock.purnamabayugroup.my.id)</t>
  </si>
  <si>
    <t>T. Munir (ID :  T-015)  (Web : stock.purnamabayugroup.my.id)</t>
  </si>
  <si>
    <t>T. Sulaiman (ID :  T-023)  (Web : stock.purnamabayugroup.my.id)</t>
  </si>
  <si>
    <t>T. Dede (ID :  T-032)  (Web : stock.purnamabayugroup.my.id)</t>
  </si>
  <si>
    <t>T. Mansyur (ID :  T-041)  (Web : stock.purnamabayugroup.my.id)</t>
  </si>
  <si>
    <t>T. Aris (ID :  T-036)  (Web : stock.purnamabayugroup.my.id)</t>
  </si>
  <si>
    <t>T. Eko (ID :  T-037)  (Web : stock.purnamabayugroup.my.id)</t>
  </si>
  <si>
    <t>T. Firman (ID :  T-039)  (Web : stock.purnamabayugroup.my.id)</t>
  </si>
  <si>
    <t>PT. Tri Panji Puring Lt. 5</t>
  </si>
  <si>
    <t>Multivision Tower Lt. 5 Unit 06 Jalan Kuningan Mulia Lot 9 B RT 14 RW 4 Kuningan, Karet Kuningan. Kecamatan Setiabudi Kota Jakarta Selatan, Daerah Khusus Ibukota Jakarta</t>
  </si>
  <si>
    <t>J9JNJI6</t>
  </si>
  <si>
    <t>MMU-000636</t>
  </si>
  <si>
    <t>T. Vano</t>
  </si>
  <si>
    <t>Dari T. Hendra</t>
  </si>
  <si>
    <t>Tarik 04/08 info CS</t>
  </si>
  <si>
    <t>Tarik 04/08 Info WA CS</t>
  </si>
  <si>
    <t>dari Canon iR 3235/45 FS jadi 4051</t>
  </si>
  <si>
    <t>PT Graha Tunas Selaras (PodomoroGolf View)/ Proyek Finance</t>
  </si>
  <si>
    <t>PT Graha Tunas Selaras (Kantor Marketing Cimanggis)/ Proyek Lt 2</t>
  </si>
  <si>
    <t>DPZ01006</t>
  </si>
  <si>
    <t>Kirim 05/08</t>
  </si>
  <si>
    <t>Kopkar RS. Pelabuhan 2</t>
  </si>
  <si>
    <t>SLP10068</t>
  </si>
  <si>
    <t>EBTZ3T5</t>
  </si>
  <si>
    <t>KCI Logistics</t>
  </si>
  <si>
    <t>Kirana Three Office Tower, Jl. Kirana Avenue No.2, Klp Gading tim, Kec. Klp Gading, Kota Jakarta Utara, Derah Khusus Ibu Kota Jakarta 14240 Lt. 10</t>
  </si>
  <si>
    <t>QHM11970</t>
  </si>
  <si>
    <t>DJLJXKW</t>
  </si>
  <si>
    <t>PT. Spanset Indonesia lt dasar</t>
  </si>
  <si>
    <t>PT. Spanset Indonesia R finance</t>
  </si>
  <si>
    <t>Jl. Marunda Center Blok F No. 20 Segara Makmur - Tarumajaya Bekasi 17211 Lt. Dasar</t>
  </si>
  <si>
    <t>Jl. Marunda Center Blok F No. 20 Segara Makmur - Tarumajaya Bekasi 17211 R. Finance</t>
  </si>
  <si>
    <t>2RW01545</t>
  </si>
  <si>
    <t>2FT34088</t>
  </si>
  <si>
    <t>UPBBS7UI</t>
  </si>
  <si>
    <t>Gudang Pertamina Pelumas-DSP Pelumas Kayu Putih Kec Pulo Gadung Kota Jakarta Timur Daerah khusus Ibukota Jakarta 13210</t>
  </si>
  <si>
    <t>Canon iR Advance 4235</t>
  </si>
  <si>
    <t>H71BKC1</t>
  </si>
  <si>
    <t>PT. Tribangun Pilar Persada 2</t>
  </si>
  <si>
    <t>Sinarmas RDN</t>
  </si>
  <si>
    <t>VUPM7T9</t>
  </si>
  <si>
    <t>2QPAVDN</t>
  </si>
  <si>
    <t>DGY00242</t>
  </si>
  <si>
    <t>HD3K8960</t>
  </si>
  <si>
    <t>F9Q5932</t>
  </si>
  <si>
    <t>Notaris &amp; PPAT Robby Leo Selamat, SH,.MKn 2</t>
  </si>
  <si>
    <t>W4R8WVZ</t>
  </si>
  <si>
    <t>MUP 15732</t>
  </si>
  <si>
    <t>Fuji Xerox DC-IV 2060CPS</t>
  </si>
  <si>
    <t>Sinar Mas Land Plaza, Menara 2, Lantai 28-30, Jl. MH Thamrin No. 51, Kelurahan Gondangdia, Kecamatan Menteng, Kota Jakarta Pusat</t>
  </si>
  <si>
    <t>Suku Badan Kepegawaian Kota Administrasi Jakarta Selatan</t>
  </si>
  <si>
    <t>Jl. Prapanca Raya No. 9 Kantor Walikota Jakarta Selatan Blok C Lantai 4 Kebayoran Baru, Jakarta Selatan</t>
  </si>
  <si>
    <t>Xerox Apeos/DC - V 5570/5575 FS</t>
  </si>
  <si>
    <t>FCBVKXV</t>
  </si>
  <si>
    <t>PT Jekael Invesco</t>
  </si>
  <si>
    <t>Jl.Gatot Subroto No 38 MenaraBp Jamsostek 2 Lt 2 Menara Selatan Kantor Pengelola</t>
  </si>
  <si>
    <t>Xerox Apeos DC 3370</t>
  </si>
  <si>
    <t>WLHL5TJ</t>
  </si>
  <si>
    <t>Biro Keuangan dan BMN Kementrian Ketenagakerjaan</t>
  </si>
  <si>
    <t>Jl. Gatot Subroto Kav. 51 Gedung A Lt. 3</t>
  </si>
  <si>
    <t>D5DJCIH</t>
  </si>
  <si>
    <t>KJPP Asmawi dan Rekan</t>
  </si>
  <si>
    <t>Ruko Grand Supomo  Jl. Prof Dr Supomo, SH No. 73D Tebet  Jakarta Selatan</t>
  </si>
  <si>
    <t>CHCDJH6</t>
  </si>
  <si>
    <t>PT. Synthesis Karya Pratama (Proyek Gatot Subroto)</t>
  </si>
  <si>
    <t>Synthesis Square Tower II Lantai 8 Jl. Jend Gatot Subroto Kav. 64 No. 177A Jakarta Selatan</t>
  </si>
  <si>
    <t>XWN10078</t>
  </si>
  <si>
    <t>GM7ONZT</t>
  </si>
  <si>
    <t>PT. Synthesis Karya Pratama (Proyek Basura)</t>
  </si>
  <si>
    <t>Bassura City (Marketing Office) Tower Dahlia Jl. Basuki Rahmat No. 1A Jakarta Timur Lt. 1</t>
  </si>
  <si>
    <t>XWN10230</t>
  </si>
  <si>
    <t>122LEXE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</si>
</sst>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entury Gothic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Arial Narrow"/>
      <family val="2"/>
    </font>
  </fonts>
  <fills count="13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3DB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49" fontId="0" fillId="0" borderId="0" xfId="0" applyNumberFormat="1"/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1" fillId="8" borderId="1" xfId="0" applyNumberFormat="1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0" fillId="12" borderId="0" xfId="0" applyFill="1"/>
    <xf numFmtId="0" fontId="10" fillId="12" borderId="1" xfId="1" applyFont="1" applyFill="1" applyBorder="1" applyProtection="1">
      <protection hidden="1"/>
    </xf>
    <xf numFmtId="0" fontId="1" fillId="1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49" fontId="0" fillId="12" borderId="0" xfId="0" applyNumberFormat="1" applyFill="1"/>
    <xf numFmtId="0" fontId="10" fillId="12" borderId="1" xfId="0" applyFont="1" applyFill="1" applyBorder="1"/>
    <xf numFmtId="49" fontId="1" fillId="12" borderId="1" xfId="0" applyNumberFormat="1" applyFont="1" applyFill="1" applyBorder="1" applyAlignment="1">
      <alignment horizontal="center" vertical="center" wrapText="1"/>
    </xf>
    <xf numFmtId="0" fontId="1" fillId="12" borderId="0" xfId="0" applyFont="1" applyFill="1"/>
    <xf numFmtId="0" fontId="10" fillId="12" borderId="1" xfId="2" applyFont="1" applyFill="1" applyBorder="1" applyAlignment="1" applyProtection="1">
      <alignment vertical="center"/>
      <protection locked="0"/>
    </xf>
    <xf numFmtId="0" fontId="10" fillId="12" borderId="1" xfId="3" applyFont="1" applyFill="1" applyBorder="1" applyAlignment="1" applyProtection="1">
      <alignment vertical="center"/>
      <protection hidden="1"/>
    </xf>
    <xf numFmtId="0" fontId="10" fillId="12" borderId="1" xfId="1" quotePrefix="1" applyFont="1" applyFill="1" applyBorder="1" applyProtection="1">
      <protection hidden="1"/>
    </xf>
  </cellXfs>
  <cellStyles count="4">
    <cellStyle name="Normal" xfId="0" builtinId="0"/>
    <cellStyle name="Normal 170" xfId="2" xr:uid="{E6EF9349-1998-4F53-9658-09BA80713D64}"/>
    <cellStyle name="Normal 218" xfId="1" xr:uid="{A6F374D9-7783-4F69-9C99-DA8608612026}"/>
    <cellStyle name="Normal 96" xfId="3" xr:uid="{3D4433D8-115A-4D1B-BB18-1C6047DDB54C}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47122-A503-43B1-BC2C-FD5F088FBAF1}">
  <sheetPr codeName="Sheet1">
    <pageSetUpPr fitToPage="1"/>
  </sheetPr>
  <dimension ref="A1:I47"/>
  <sheetViews>
    <sheetView topLeftCell="A17" zoomScale="70" zoomScaleNormal="70" workbookViewId="0">
      <selection activeCell="C17" sqref="C17"/>
    </sheetView>
  </sheetViews>
  <sheetFormatPr defaultRowHeight="15" x14ac:dyDescent="0.25"/>
  <cols>
    <col min="1" max="1" width="4" bestFit="1" customWidth="1"/>
    <col min="2" max="2" width="22.5703125" customWidth="1"/>
    <col min="3" max="3" width="33.5703125" customWidth="1"/>
    <col min="4" max="4" width="27.7109375" customWidth="1"/>
    <col min="5" max="5" width="19.7109375" customWidth="1"/>
    <col min="6" max="6" width="11.5703125" bestFit="1" customWidth="1"/>
    <col min="7" max="7" width="3.85546875" style="1" customWidth="1"/>
    <col min="8" max="8" width="14.42578125" style="1" customWidth="1"/>
    <col min="9" max="9" width="10.28515625" customWidth="1"/>
  </cols>
  <sheetData>
    <row r="1" spans="1:9" x14ac:dyDescent="0.25">
      <c r="A1" s="2" t="s">
        <v>146</v>
      </c>
      <c r="B1" s="2" t="s">
        <v>147</v>
      </c>
      <c r="C1" s="2" t="s">
        <v>148</v>
      </c>
      <c r="D1" s="2" t="s">
        <v>149</v>
      </c>
      <c r="E1" s="2" t="s">
        <v>150</v>
      </c>
      <c r="F1" s="2" t="s">
        <v>151</v>
      </c>
      <c r="G1" s="2" t="s">
        <v>152</v>
      </c>
      <c r="H1" s="2" t="s">
        <v>5143</v>
      </c>
      <c r="I1" s="2" t="s">
        <v>5144</v>
      </c>
    </row>
    <row r="2" spans="1:9" ht="25.5" x14ac:dyDescent="0.25">
      <c r="A2" s="3">
        <v>1</v>
      </c>
      <c r="B2" s="3" t="s">
        <v>153</v>
      </c>
      <c r="C2" s="3" t="s">
        <v>154</v>
      </c>
      <c r="D2" s="3" t="s">
        <v>65</v>
      </c>
      <c r="E2" s="3" t="s">
        <v>155</v>
      </c>
      <c r="F2" s="3" t="s">
        <v>5145</v>
      </c>
      <c r="G2" s="3">
        <v>2</v>
      </c>
      <c r="H2" s="2" t="str">
        <f>IF(G2=1, "PB-" &amp; TEXT(COUNTIFS(G$2:G2, 1), "000000"),
 IF(G2=2, "PBM-" &amp; TEXT(COUNTIFS(G$2:G2, 2), "000000"),
 IF(G2=3, "MMU-" &amp; TEXT(COUNTIFS(G$2:G2, 3), "000000"),
 "")))</f>
        <v>PBM-000001</v>
      </c>
      <c r="I2" s="25" t="s">
        <v>5342</v>
      </c>
    </row>
    <row r="3" spans="1:9" ht="38.25" x14ac:dyDescent="0.25">
      <c r="A3" s="3">
        <v>2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4855</v>
      </c>
      <c r="G3" s="3">
        <v>1</v>
      </c>
      <c r="H3" s="2" t="str">
        <f>IF(G3=1, "PB-" &amp; TEXT(COUNTIFS(G$2:G3, 1), "000000"),
 IF(G3=2, "PBM-" &amp; TEXT(COUNTIFS(G$2:G3, 2), "000000"),
 IF(G3=3, "MMU-" &amp; TEXT(COUNTIFS(G$2:G3, 3), "000000"),
 "")))</f>
        <v>PB-000001</v>
      </c>
      <c r="I3" s="25" t="s">
        <v>5342</v>
      </c>
    </row>
    <row r="4" spans="1:9" ht="38.25" x14ac:dyDescent="0.25">
      <c r="A4" s="3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4859</v>
      </c>
      <c r="G4" s="3">
        <v>3</v>
      </c>
      <c r="H4" s="2" t="str">
        <f>IF(G4=1, "PB-" &amp; TEXT(COUNTIFS(G$2:G4, 1), "000000"),
 IF(G4=2, "PBM-" &amp; TEXT(COUNTIFS(G$2:G4, 2), "000000"),
 IF(G4=3, "MMU-" &amp; TEXT(COUNTIFS(G$2:G4, 3), "000000"),
 "")))</f>
        <v>MMU-000001</v>
      </c>
      <c r="I4" s="25" t="s">
        <v>5342</v>
      </c>
    </row>
    <row r="5" spans="1:9" ht="51" x14ac:dyDescent="0.25">
      <c r="A5" s="3">
        <v>4</v>
      </c>
      <c r="B5" s="3" t="s">
        <v>8</v>
      </c>
      <c r="C5" s="3" t="s">
        <v>9</v>
      </c>
      <c r="D5" s="3" t="s">
        <v>10</v>
      </c>
      <c r="E5" s="3" t="s">
        <v>156</v>
      </c>
      <c r="F5" s="3" t="s">
        <v>4863</v>
      </c>
      <c r="G5" s="3">
        <v>2</v>
      </c>
      <c r="H5" s="2" t="str">
        <f>IF(G5=1, "PB-" &amp; TEXT(COUNTIFS(G$2:G5, 1), "000000"),
 IF(G5=2, "PBM-" &amp; TEXT(COUNTIFS(G$2:G5, 2), "000000"),
 IF(G5=3, "MMU-" &amp; TEXT(COUNTIFS(G$2:G5, 3), "000000"),
 "")))</f>
        <v>PBM-000002</v>
      </c>
      <c r="I5" s="25" t="s">
        <v>5342</v>
      </c>
    </row>
    <row r="6" spans="1:9" ht="25.5" x14ac:dyDescent="0.25">
      <c r="A6" s="3">
        <v>5</v>
      </c>
      <c r="B6" s="3" t="s">
        <v>11</v>
      </c>
      <c r="C6" s="3" t="s">
        <v>12</v>
      </c>
      <c r="D6" s="3" t="s">
        <v>135</v>
      </c>
      <c r="E6" s="3" t="s">
        <v>13</v>
      </c>
      <c r="F6" s="3" t="s">
        <v>4866</v>
      </c>
      <c r="G6" s="3">
        <v>3</v>
      </c>
      <c r="H6" s="2" t="str">
        <f>IF(G6=1, "PB-" &amp; TEXT(COUNTIFS(G$2:G6, 1), "000000"),
 IF(G6=2, "PBM-" &amp; TEXT(COUNTIFS(G$2:G6, 2), "000000"),
 IF(G6=3, "MMU-" &amp; TEXT(COUNTIFS(G$2:G6, 3), "000000"),
 "")))</f>
        <v>MMU-000002</v>
      </c>
      <c r="I6" s="25" t="s">
        <v>5342</v>
      </c>
    </row>
    <row r="7" spans="1:9" ht="25.5" x14ac:dyDescent="0.25">
      <c r="A7" s="3">
        <v>6</v>
      </c>
      <c r="B7" s="3" t="s">
        <v>15</v>
      </c>
      <c r="C7" s="3" t="s">
        <v>16</v>
      </c>
      <c r="D7" s="3" t="s">
        <v>17</v>
      </c>
      <c r="E7" s="3" t="s">
        <v>18</v>
      </c>
      <c r="F7" s="3" t="s">
        <v>4870</v>
      </c>
      <c r="G7" s="3">
        <v>2</v>
      </c>
      <c r="H7" s="2" t="str">
        <f>IF(G7=1, "PB-" &amp; TEXT(COUNTIFS(G$2:G7, 1), "000000"),
 IF(G7=2, "PBM-" &amp; TEXT(COUNTIFS(G$2:G7, 2), "000000"),
 IF(G7=3, "MMU-" &amp; TEXT(COUNTIFS(G$2:G7, 3), "000000"),
 "")))</f>
        <v>PBM-000003</v>
      </c>
      <c r="I7" s="25" t="s">
        <v>5342</v>
      </c>
    </row>
    <row r="8" spans="1:9" ht="38.25" x14ac:dyDescent="0.25">
      <c r="A8" s="3">
        <v>7</v>
      </c>
      <c r="B8" s="3" t="s">
        <v>20</v>
      </c>
      <c r="C8" s="3" t="s">
        <v>21</v>
      </c>
      <c r="D8" s="3" t="s">
        <v>22</v>
      </c>
      <c r="E8" s="3">
        <v>958222</v>
      </c>
      <c r="F8" s="3" t="s">
        <v>4874</v>
      </c>
      <c r="G8" s="3">
        <v>2</v>
      </c>
      <c r="H8" s="2" t="str">
        <f>IF(G8=1, "PB-" &amp; TEXT(COUNTIFS(G$2:G8, 1), "000000"),
 IF(G8=2, "PBM-" &amp; TEXT(COUNTIFS(G$2:G8, 2), "000000"),
 IF(G8=3, "MMU-" &amp; TEXT(COUNTIFS(G$2:G8, 3), "000000"),
 "")))</f>
        <v>PBM-000004</v>
      </c>
      <c r="I8" s="25" t="s">
        <v>5342</v>
      </c>
    </row>
    <row r="9" spans="1:9" ht="51" x14ac:dyDescent="0.25">
      <c r="A9" s="3">
        <v>8</v>
      </c>
      <c r="B9" s="3" t="s">
        <v>23</v>
      </c>
      <c r="C9" s="3" t="s">
        <v>24</v>
      </c>
      <c r="D9" s="3" t="s">
        <v>25</v>
      </c>
      <c r="E9" s="3" t="s">
        <v>26</v>
      </c>
      <c r="F9" s="3" t="s">
        <v>4876</v>
      </c>
      <c r="G9" s="3">
        <v>1</v>
      </c>
      <c r="H9" s="2" t="str">
        <f>IF(G9=1, "PB-" &amp; TEXT(COUNTIFS(G$2:G9, 1), "000000"),
 IF(G9=2, "PBM-" &amp; TEXT(COUNTIFS(G$2:G9, 2), "000000"),
 IF(G9=3, "MMU-" &amp; TEXT(COUNTIFS(G$2:G9, 3), "000000"),
 "")))</f>
        <v>PB-000002</v>
      </c>
      <c r="I9" s="25" t="s">
        <v>5342</v>
      </c>
    </row>
    <row r="10" spans="1:9" ht="25.5" x14ac:dyDescent="0.25">
      <c r="A10" s="3">
        <v>9</v>
      </c>
      <c r="B10" s="3" t="s">
        <v>27</v>
      </c>
      <c r="C10" s="3" t="s">
        <v>28</v>
      </c>
      <c r="D10" s="3" t="s">
        <v>6</v>
      </c>
      <c r="E10" s="3" t="s">
        <v>29</v>
      </c>
      <c r="F10" s="3" t="s">
        <v>5146</v>
      </c>
      <c r="G10" s="3">
        <v>1</v>
      </c>
      <c r="H10" s="2" t="str">
        <f>IF(G10=1, "PB-" &amp; TEXT(COUNTIFS(G$2:G10, 1), "000000"),
 IF(G10=2, "PBM-" &amp; TEXT(COUNTIFS(G$2:G10, 2), "000000"),
 IF(G10=3, "MMU-" &amp; TEXT(COUNTIFS(G$2:G10, 3), "000000"),
 "")))</f>
        <v>PB-000003</v>
      </c>
      <c r="I10" s="25" t="s">
        <v>5342</v>
      </c>
    </row>
    <row r="11" spans="1:9" ht="51" x14ac:dyDescent="0.25">
      <c r="A11" s="3">
        <v>10</v>
      </c>
      <c r="B11" s="3" t="s">
        <v>30</v>
      </c>
      <c r="C11" s="3" t="s">
        <v>24</v>
      </c>
      <c r="D11" s="3" t="s">
        <v>31</v>
      </c>
      <c r="E11" s="3" t="s">
        <v>32</v>
      </c>
      <c r="F11" s="3" t="s">
        <v>4879</v>
      </c>
      <c r="G11" s="3">
        <v>1</v>
      </c>
      <c r="H11" s="2" t="str">
        <f>IF(G11=1, "PB-" &amp; TEXT(COUNTIFS(G$2:G11, 1), "000000"),
 IF(G11=2, "PBM-" &amp; TEXT(COUNTIFS(G$2:G11, 2), "000000"),
 IF(G11=3, "MMU-" &amp; TEXT(COUNTIFS(G$2:G11, 3), "000000"),
 "")))</f>
        <v>PB-000004</v>
      </c>
      <c r="I11" s="25" t="s">
        <v>5342</v>
      </c>
    </row>
    <row r="12" spans="1:9" ht="25.5" x14ac:dyDescent="0.25">
      <c r="A12" s="3">
        <v>11</v>
      </c>
      <c r="B12" s="3" t="s">
        <v>34</v>
      </c>
      <c r="C12" s="3" t="s">
        <v>35</v>
      </c>
      <c r="D12" s="3" t="s">
        <v>36</v>
      </c>
      <c r="E12" s="3" t="s">
        <v>37</v>
      </c>
      <c r="F12" s="3" t="s">
        <v>4882</v>
      </c>
      <c r="G12" s="3">
        <v>3</v>
      </c>
      <c r="H12" s="2" t="str">
        <f>IF(G12=1, "PB-" &amp; TEXT(COUNTIFS(G$2:G12, 1), "000000"),
 IF(G12=2, "PBM-" &amp; TEXT(COUNTIFS(G$2:G12, 2), "000000"),
 IF(G12=3, "MMU-" &amp; TEXT(COUNTIFS(G$2:G12, 3), "000000"),
 "")))</f>
        <v>MMU-000003</v>
      </c>
      <c r="I12" s="25" t="s">
        <v>5342</v>
      </c>
    </row>
    <row r="13" spans="1:9" ht="25.5" x14ac:dyDescent="0.25">
      <c r="A13" s="3">
        <v>12</v>
      </c>
      <c r="B13" s="3" t="s">
        <v>157</v>
      </c>
      <c r="C13" s="3" t="s">
        <v>38</v>
      </c>
      <c r="D13" s="3" t="s">
        <v>14</v>
      </c>
      <c r="E13" s="3" t="s">
        <v>39</v>
      </c>
      <c r="F13" s="3" t="s">
        <v>4884</v>
      </c>
      <c r="G13" s="3">
        <v>3</v>
      </c>
      <c r="H13" s="2" t="str">
        <f>IF(G13=1, "PB-" &amp; TEXT(COUNTIFS(G$2:G13, 1), "000000"),
 IF(G13=2, "PBM-" &amp; TEXT(COUNTIFS(G$2:G13, 2), "000000"),
 IF(G13=3, "MMU-" &amp; TEXT(COUNTIFS(G$2:G13, 3), "000000"),
 "")))</f>
        <v>MMU-000004</v>
      </c>
      <c r="I13" s="25" t="s">
        <v>5342</v>
      </c>
    </row>
    <row r="14" spans="1:9" ht="25.5" x14ac:dyDescent="0.25">
      <c r="A14" s="3">
        <v>13</v>
      </c>
      <c r="B14" s="3" t="s">
        <v>158</v>
      </c>
      <c r="C14" s="3" t="s">
        <v>38</v>
      </c>
      <c r="D14" s="3" t="s">
        <v>19</v>
      </c>
      <c r="E14" s="3" t="s">
        <v>40</v>
      </c>
      <c r="F14" s="3" t="s">
        <v>4887</v>
      </c>
      <c r="G14" s="3">
        <v>3</v>
      </c>
      <c r="H14" s="2" t="str">
        <f>IF(G14=1, "PB-" &amp; TEXT(COUNTIFS(G$2:G14, 1), "000000"),
 IF(G14=2, "PBM-" &amp; TEXT(COUNTIFS(G$2:G14, 2), "000000"),
 IF(G14=3, "MMU-" &amp; TEXT(COUNTIFS(G$2:G14, 3), "000000"),
 "")))</f>
        <v>MMU-000005</v>
      </c>
      <c r="I14" s="25" t="s">
        <v>5342</v>
      </c>
    </row>
    <row r="15" spans="1:9" ht="25.5" x14ac:dyDescent="0.25">
      <c r="A15" s="3">
        <v>14</v>
      </c>
      <c r="B15" s="3" t="s">
        <v>159</v>
      </c>
      <c r="C15" s="3" t="s">
        <v>38</v>
      </c>
      <c r="D15" s="3" t="s">
        <v>19</v>
      </c>
      <c r="E15" s="3" t="s">
        <v>41</v>
      </c>
      <c r="F15" s="3" t="s">
        <v>4890</v>
      </c>
      <c r="G15" s="3">
        <v>3</v>
      </c>
      <c r="H15" s="2" t="str">
        <f>IF(G15=1, "PB-" &amp; TEXT(COUNTIFS(G$2:G15, 1), "000000"),
 IF(G15=2, "PBM-" &amp; TEXT(COUNTIFS(G$2:G15, 2), "000000"),
 IF(G15=3, "MMU-" &amp; TEXT(COUNTIFS(G$2:G15, 3), "000000"),
 "")))</f>
        <v>MMU-000006</v>
      </c>
      <c r="I15" s="25" t="s">
        <v>5342</v>
      </c>
    </row>
    <row r="16" spans="1:9" ht="38.25" x14ac:dyDescent="0.25">
      <c r="A16" s="3">
        <v>15</v>
      </c>
      <c r="B16" s="3" t="s">
        <v>42</v>
      </c>
      <c r="C16" s="3" t="s">
        <v>43</v>
      </c>
      <c r="D16" s="3" t="s">
        <v>134</v>
      </c>
      <c r="E16" s="3" t="s">
        <v>44</v>
      </c>
      <c r="F16" s="3" t="s">
        <v>4893</v>
      </c>
      <c r="G16" s="3">
        <v>1</v>
      </c>
      <c r="H16" s="2" t="str">
        <f>IF(G16=1, "PB-" &amp; TEXT(COUNTIFS(G$2:G16, 1), "000000"),
 IF(G16=2, "PBM-" &amp; TEXT(COUNTIFS(G$2:G16, 2), "000000"),
 IF(G16=3, "MMU-" &amp; TEXT(COUNTIFS(G$2:G16, 3), "000000"),
 "")))</f>
        <v>PB-000005</v>
      </c>
      <c r="I16" s="25" t="s">
        <v>5342</v>
      </c>
    </row>
    <row r="17" spans="1:9" ht="38.25" x14ac:dyDescent="0.25">
      <c r="A17" s="3">
        <v>16</v>
      </c>
      <c r="B17" s="3" t="s">
        <v>45</v>
      </c>
      <c r="C17" s="3" t="s">
        <v>46</v>
      </c>
      <c r="D17" s="3" t="s">
        <v>10</v>
      </c>
      <c r="E17" s="3" t="s">
        <v>47</v>
      </c>
      <c r="F17" s="3" t="s">
        <v>4896</v>
      </c>
      <c r="G17" s="3">
        <v>3</v>
      </c>
      <c r="H17" s="2" t="str">
        <f>IF(G17=1, "PB-" &amp; TEXT(COUNTIFS(G$2:G17, 1), "000000"),
 IF(G17=2, "PBM-" &amp; TEXT(COUNTIFS(G$2:G17, 2), "000000"),
 IF(G17=3, "MMU-" &amp; TEXT(COUNTIFS(G$2:G17, 3), "000000"),
 "")))</f>
        <v>MMU-000007</v>
      </c>
      <c r="I17" s="25" t="s">
        <v>5342</v>
      </c>
    </row>
    <row r="18" spans="1:9" ht="51" x14ac:dyDescent="0.25">
      <c r="A18" s="3">
        <v>17</v>
      </c>
      <c r="B18" s="3" t="s">
        <v>48</v>
      </c>
      <c r="C18" s="3" t="s">
        <v>49</v>
      </c>
      <c r="D18" s="3" t="s">
        <v>14</v>
      </c>
      <c r="E18" s="3" t="s">
        <v>50</v>
      </c>
      <c r="F18" s="3" t="s">
        <v>4899</v>
      </c>
      <c r="G18" s="3">
        <v>2</v>
      </c>
      <c r="H18" s="2" t="str">
        <f>IF(G18=1, "PB-" &amp; TEXT(COUNTIFS(G$2:G18, 1), "000000"),
 IF(G18=2, "PBM-" &amp; TEXT(COUNTIFS(G$2:G18, 2), "000000"),
 IF(G18=3, "MMU-" &amp; TEXT(COUNTIFS(G$2:G18, 3), "000000"),
 "")))</f>
        <v>PBM-000005</v>
      </c>
      <c r="I18" s="25" t="s">
        <v>5342</v>
      </c>
    </row>
    <row r="19" spans="1:9" ht="25.5" x14ac:dyDescent="0.25">
      <c r="A19" s="3">
        <v>18</v>
      </c>
      <c r="B19" s="3" t="s">
        <v>51</v>
      </c>
      <c r="C19" s="3" t="s">
        <v>52</v>
      </c>
      <c r="D19" s="3" t="s">
        <v>33</v>
      </c>
      <c r="E19" s="3" t="s">
        <v>53</v>
      </c>
      <c r="F19" s="3" t="s">
        <v>4902</v>
      </c>
      <c r="G19" s="3">
        <v>3</v>
      </c>
      <c r="H19" s="2" t="str">
        <f>IF(G19=1, "PB-" &amp; TEXT(COUNTIFS(G$2:G19, 1), "000000"),
 IF(G19=2, "PBM-" &amp; TEXT(COUNTIFS(G$2:G19, 2), "000000"),
 IF(G19=3, "MMU-" &amp; TEXT(COUNTIFS(G$2:G19, 3), "000000"),
 "")))</f>
        <v>MMU-000008</v>
      </c>
      <c r="I19" s="25" t="s">
        <v>5342</v>
      </c>
    </row>
    <row r="20" spans="1:9" ht="25.5" x14ac:dyDescent="0.25">
      <c r="A20" s="3">
        <v>19</v>
      </c>
      <c r="B20" s="3" t="s">
        <v>54</v>
      </c>
      <c r="C20" s="3" t="s">
        <v>55</v>
      </c>
      <c r="D20" s="3" t="s">
        <v>10</v>
      </c>
      <c r="E20" s="3" t="s">
        <v>56</v>
      </c>
      <c r="F20" s="3" t="s">
        <v>4904</v>
      </c>
      <c r="G20" s="3">
        <v>3</v>
      </c>
      <c r="H20" s="2" t="str">
        <f>IF(G20=1, "PB-" &amp; TEXT(COUNTIFS(G$2:G20, 1), "000000"),
 IF(G20=2, "PBM-" &amp; TEXT(COUNTIFS(G$2:G20, 2), "000000"),
 IF(G20=3, "MMU-" &amp; TEXT(COUNTIFS(G$2:G20, 3), "000000"),
 "")))</f>
        <v>MMU-000009</v>
      </c>
      <c r="I20" s="25" t="s">
        <v>5342</v>
      </c>
    </row>
    <row r="21" spans="1:9" ht="25.5" x14ac:dyDescent="0.25">
      <c r="A21" s="3">
        <v>20</v>
      </c>
      <c r="B21" s="3" t="s">
        <v>57</v>
      </c>
      <c r="C21" s="3" t="s">
        <v>58</v>
      </c>
      <c r="D21" s="3" t="s">
        <v>19</v>
      </c>
      <c r="E21" s="3" t="s">
        <v>59</v>
      </c>
      <c r="F21" s="3" t="s">
        <v>4907</v>
      </c>
      <c r="G21" s="3">
        <v>1</v>
      </c>
      <c r="H21" s="2" t="str">
        <f>IF(G21=1, "PB-" &amp; TEXT(COUNTIFS(G$2:G21, 1), "000000"),
 IF(G21=2, "PBM-" &amp; TEXT(COUNTIFS(G$2:G21, 2), "000000"),
 IF(G21=3, "MMU-" &amp; TEXT(COUNTIFS(G$2:G21, 3), "000000"),
 "")))</f>
        <v>PB-000006</v>
      </c>
      <c r="I21" s="25" t="s">
        <v>5342</v>
      </c>
    </row>
    <row r="22" spans="1:9" ht="51" x14ac:dyDescent="0.25">
      <c r="A22" s="3">
        <v>21</v>
      </c>
      <c r="B22" s="3" t="s">
        <v>60</v>
      </c>
      <c r="C22" s="3" t="s">
        <v>61</v>
      </c>
      <c r="D22" s="3" t="s">
        <v>10</v>
      </c>
      <c r="E22" s="3" t="s">
        <v>62</v>
      </c>
      <c r="F22" s="3" t="s">
        <v>4910</v>
      </c>
      <c r="G22" s="3">
        <v>1</v>
      </c>
      <c r="H22" s="2" t="str">
        <f>IF(G22=1, "PB-" &amp; TEXT(COUNTIFS(G$2:G22, 1), "000000"),
 IF(G22=2, "PBM-" &amp; TEXT(COUNTIFS(G$2:G22, 2), "000000"),
 IF(G22=3, "MMU-" &amp; TEXT(COUNTIFS(G$2:G22, 3), "000000"),
 "")))</f>
        <v>PB-000007</v>
      </c>
      <c r="I22" s="25" t="s">
        <v>5342</v>
      </c>
    </row>
    <row r="23" spans="1:9" ht="51" x14ac:dyDescent="0.25">
      <c r="A23" s="3">
        <v>22</v>
      </c>
      <c r="B23" s="3" t="s">
        <v>63</v>
      </c>
      <c r="C23" s="3" t="s">
        <v>64</v>
      </c>
      <c r="D23" s="3" t="s">
        <v>65</v>
      </c>
      <c r="E23" s="3" t="s">
        <v>66</v>
      </c>
      <c r="F23" s="3" t="s">
        <v>4913</v>
      </c>
      <c r="G23" s="3">
        <v>1</v>
      </c>
      <c r="H23" s="2" t="str">
        <f>IF(G23=1, "PB-" &amp; TEXT(COUNTIFS(G$2:G23, 1), "000000"),
 IF(G23=2, "PBM-" &amp; TEXT(COUNTIFS(G$2:G23, 2), "000000"),
 IF(G23=3, "MMU-" &amp; TEXT(COUNTIFS(G$2:G23, 3), "000000"),
 "")))</f>
        <v>PB-000008</v>
      </c>
      <c r="I23" s="25" t="s">
        <v>5342</v>
      </c>
    </row>
    <row r="24" spans="1:9" ht="25.5" x14ac:dyDescent="0.25">
      <c r="A24" s="3">
        <v>23</v>
      </c>
      <c r="B24" s="3" t="s">
        <v>67</v>
      </c>
      <c r="C24" s="3" t="s">
        <v>68</v>
      </c>
      <c r="D24" s="3" t="s">
        <v>14</v>
      </c>
      <c r="E24" s="3" t="s">
        <v>69</v>
      </c>
      <c r="F24" s="3" t="s">
        <v>4915</v>
      </c>
      <c r="G24" s="3">
        <v>1</v>
      </c>
      <c r="H24" s="2" t="str">
        <f>IF(G24=1, "PB-" &amp; TEXT(COUNTIFS(G$2:G24, 1), "000000"),
 IF(G24=2, "PBM-" &amp; TEXT(COUNTIFS(G$2:G24, 2), "000000"),
 IF(G24=3, "MMU-" &amp; TEXT(COUNTIFS(G$2:G24, 3), "000000"),
 "")))</f>
        <v>PB-000009</v>
      </c>
      <c r="I24" s="25" t="s">
        <v>5342</v>
      </c>
    </row>
    <row r="25" spans="1:9" ht="25.5" x14ac:dyDescent="0.25">
      <c r="A25" s="3">
        <v>24</v>
      </c>
      <c r="B25" s="3" t="s">
        <v>136</v>
      </c>
      <c r="C25" s="3" t="s">
        <v>70</v>
      </c>
      <c r="D25" s="3" t="s">
        <v>19</v>
      </c>
      <c r="E25" s="3" t="s">
        <v>71</v>
      </c>
      <c r="F25" s="3" t="s">
        <v>4918</v>
      </c>
      <c r="G25" s="3">
        <v>1</v>
      </c>
      <c r="H25" s="2" t="str">
        <f>IF(G25=1, "PB-" &amp; TEXT(COUNTIFS(G$2:G25, 1), "000000"),
 IF(G25=2, "PBM-" &amp; TEXT(COUNTIFS(G$2:G25, 2), "000000"),
 IF(G25=3, "MMU-" &amp; TEXT(COUNTIFS(G$2:G25, 3), "000000"),
 "")))</f>
        <v>PB-000010</v>
      </c>
      <c r="I25" s="25" t="s">
        <v>5342</v>
      </c>
    </row>
    <row r="26" spans="1:9" ht="25.5" x14ac:dyDescent="0.25">
      <c r="A26" s="3">
        <v>25</v>
      </c>
      <c r="B26" s="3" t="s">
        <v>137</v>
      </c>
      <c r="C26" s="3" t="s">
        <v>70</v>
      </c>
      <c r="D26" s="3" t="s">
        <v>19</v>
      </c>
      <c r="E26" s="3" t="s">
        <v>72</v>
      </c>
      <c r="F26" s="3" t="s">
        <v>4919</v>
      </c>
      <c r="G26" s="3">
        <v>1</v>
      </c>
      <c r="H26" s="2" t="str">
        <f>IF(G26=1, "PB-" &amp; TEXT(COUNTIFS(G$2:G26, 1), "000000"),
 IF(G26=2, "PBM-" &amp; TEXT(COUNTIFS(G$2:G26, 2), "000000"),
 IF(G26=3, "MMU-" &amp; TEXT(COUNTIFS(G$2:G26, 3), "000000"),
 "")))</f>
        <v>PB-000011</v>
      </c>
      <c r="I26" s="25" t="s">
        <v>5342</v>
      </c>
    </row>
    <row r="27" spans="1:9" ht="38.25" x14ac:dyDescent="0.25">
      <c r="A27" s="3">
        <v>26</v>
      </c>
      <c r="B27" s="3" t="s">
        <v>138</v>
      </c>
      <c r="C27" s="3" t="s">
        <v>73</v>
      </c>
      <c r="D27" s="3" t="s">
        <v>14</v>
      </c>
      <c r="E27" s="3" t="s">
        <v>74</v>
      </c>
      <c r="F27" s="3" t="s">
        <v>4923</v>
      </c>
      <c r="G27" s="3">
        <v>1</v>
      </c>
      <c r="H27" s="2" t="str">
        <f>IF(G27=1, "PB-" &amp; TEXT(COUNTIFS(G$2:G27, 1), "000000"),
 IF(G27=2, "PBM-" &amp; TEXT(COUNTIFS(G$2:G27, 2), "000000"),
 IF(G27=3, "MMU-" &amp; TEXT(COUNTIFS(G$2:G27, 3), "000000"),
 "")))</f>
        <v>PB-000012</v>
      </c>
      <c r="I27" s="25" t="s">
        <v>5342</v>
      </c>
    </row>
    <row r="28" spans="1:9" ht="38.25" x14ac:dyDescent="0.25">
      <c r="A28" s="3">
        <v>27</v>
      </c>
      <c r="B28" s="3" t="s">
        <v>139</v>
      </c>
      <c r="C28" s="3" t="s">
        <v>75</v>
      </c>
      <c r="D28" s="3" t="s">
        <v>76</v>
      </c>
      <c r="E28" s="3" t="s">
        <v>77</v>
      </c>
      <c r="F28" s="3" t="s">
        <v>4927</v>
      </c>
      <c r="G28" s="3">
        <v>1</v>
      </c>
      <c r="H28" s="2" t="str">
        <f>IF(G28=1, "PB-" &amp; TEXT(COUNTIFS(G$2:G28, 1), "000000"),
 IF(G28=2, "PBM-" &amp; TEXT(COUNTIFS(G$2:G28, 2), "000000"),
 IF(G28=3, "MMU-" &amp; TEXT(COUNTIFS(G$2:G28, 3), "000000"),
 "")))</f>
        <v>PB-000013</v>
      </c>
      <c r="I28" s="25" t="s">
        <v>5342</v>
      </c>
    </row>
    <row r="29" spans="1:9" ht="25.5" x14ac:dyDescent="0.25">
      <c r="A29" s="3">
        <v>28</v>
      </c>
      <c r="B29" s="3" t="s">
        <v>78</v>
      </c>
      <c r="C29" s="3" t="s">
        <v>79</v>
      </c>
      <c r="D29" s="3" t="s">
        <v>102</v>
      </c>
      <c r="E29" s="3" t="s">
        <v>80</v>
      </c>
      <c r="F29" s="3" t="s">
        <v>4931</v>
      </c>
      <c r="G29" s="3">
        <v>1</v>
      </c>
      <c r="H29" s="2" t="str">
        <f>IF(G29=1, "PB-" &amp; TEXT(COUNTIFS(G$2:G29, 1), "000000"),
 IF(G29=2, "PBM-" &amp; TEXT(COUNTIFS(G$2:G29, 2), "000000"),
 IF(G29=3, "MMU-" &amp; TEXT(COUNTIFS(G$2:G29, 3), "000000"),
 "")))</f>
        <v>PB-000014</v>
      </c>
      <c r="I29" s="25" t="s">
        <v>5342</v>
      </c>
    </row>
    <row r="30" spans="1:9" ht="38.25" x14ac:dyDescent="0.25">
      <c r="A30" s="3">
        <v>29</v>
      </c>
      <c r="B30" s="3" t="s">
        <v>81</v>
      </c>
      <c r="C30" s="3" t="s">
        <v>82</v>
      </c>
      <c r="D30" s="3" t="s">
        <v>83</v>
      </c>
      <c r="E30" s="3" t="s">
        <v>84</v>
      </c>
      <c r="F30" s="3" t="s">
        <v>4933</v>
      </c>
      <c r="G30" s="3">
        <v>2</v>
      </c>
      <c r="H30" s="2" t="str">
        <f>IF(G30=1, "PB-" &amp; TEXT(COUNTIFS(G$2:G30, 1), "000000"),
 IF(G30=2, "PBM-" &amp; TEXT(COUNTIFS(G$2:G30, 2), "000000"),
 IF(G30=3, "MMU-" &amp; TEXT(COUNTIFS(G$2:G30, 3), "000000"),
 "")))</f>
        <v>PBM-000006</v>
      </c>
      <c r="I30" s="25" t="s">
        <v>5342</v>
      </c>
    </row>
    <row r="31" spans="1:9" ht="25.5" x14ac:dyDescent="0.25">
      <c r="A31" s="3">
        <v>30</v>
      </c>
      <c r="B31" s="3" t="s">
        <v>85</v>
      </c>
      <c r="C31" s="3" t="s">
        <v>86</v>
      </c>
      <c r="D31" s="3" t="s">
        <v>87</v>
      </c>
      <c r="E31" s="3" t="s">
        <v>88</v>
      </c>
      <c r="F31" s="3" t="s">
        <v>4936</v>
      </c>
      <c r="G31" s="3">
        <v>2</v>
      </c>
      <c r="H31" s="2" t="str">
        <f>IF(G31=1, "PB-" &amp; TEXT(COUNTIFS(G$2:G31, 1), "000000"),
 IF(G31=2, "PBM-" &amp; TEXT(COUNTIFS(G$2:G31, 2), "000000"),
 IF(G31=3, "MMU-" &amp; TEXT(COUNTIFS(G$2:G31, 3), "000000"),
 "")))</f>
        <v>PBM-000007</v>
      </c>
      <c r="I31" s="25" t="s">
        <v>5342</v>
      </c>
    </row>
    <row r="32" spans="1:9" ht="25.5" x14ac:dyDescent="0.25">
      <c r="A32" s="3">
        <v>31</v>
      </c>
      <c r="B32" s="3" t="s">
        <v>89</v>
      </c>
      <c r="C32" s="3" t="s">
        <v>90</v>
      </c>
      <c r="D32" s="3" t="s">
        <v>102</v>
      </c>
      <c r="E32" s="3" t="s">
        <v>91</v>
      </c>
      <c r="F32" s="3" t="s">
        <v>4938</v>
      </c>
      <c r="G32" s="3">
        <v>1</v>
      </c>
      <c r="H32" s="2" t="str">
        <f>IF(G32=1, "PB-" &amp; TEXT(COUNTIFS(G$2:G32, 1), "000000"),
 IF(G32=2, "PBM-" &amp; TEXT(COUNTIFS(G$2:G32, 2), "000000"),
 IF(G32=3, "MMU-" &amp; TEXT(COUNTIFS(G$2:G32, 3), "000000"),
 "")))</f>
        <v>PB-000015</v>
      </c>
      <c r="I32" s="25" t="s">
        <v>5342</v>
      </c>
    </row>
    <row r="33" spans="1:9" ht="38.25" x14ac:dyDescent="0.25">
      <c r="A33" s="3">
        <v>32</v>
      </c>
      <c r="B33" s="3" t="s">
        <v>92</v>
      </c>
      <c r="C33" s="3" t="s">
        <v>93</v>
      </c>
      <c r="D33" s="3" t="s">
        <v>94</v>
      </c>
      <c r="E33" s="3" t="s">
        <v>95</v>
      </c>
      <c r="F33" s="3" t="s">
        <v>4941</v>
      </c>
      <c r="G33" s="3">
        <v>1</v>
      </c>
      <c r="H33" s="2" t="str">
        <f>IF(G33=1, "PB-" &amp; TEXT(COUNTIFS(G$2:G33, 1), "000000"),
 IF(G33=2, "PBM-" &amp; TEXT(COUNTIFS(G$2:G33, 2), "000000"),
 IF(G33=3, "MMU-" &amp; TEXT(COUNTIFS(G$2:G33, 3), "000000"),
 "")))</f>
        <v>PB-000016</v>
      </c>
      <c r="I33" s="25" t="s">
        <v>5342</v>
      </c>
    </row>
    <row r="34" spans="1:9" ht="51" x14ac:dyDescent="0.25">
      <c r="A34" s="3">
        <v>33</v>
      </c>
      <c r="B34" s="3" t="s">
        <v>96</v>
      </c>
      <c r="C34" s="3" t="s">
        <v>97</v>
      </c>
      <c r="D34" s="3" t="s">
        <v>98</v>
      </c>
      <c r="E34" s="3" t="s">
        <v>99</v>
      </c>
      <c r="F34" s="3" t="s">
        <v>4944</v>
      </c>
      <c r="G34" s="3">
        <v>3</v>
      </c>
      <c r="H34" s="2" t="str">
        <f>IF(G34=1, "PB-" &amp; TEXT(COUNTIFS(G$2:G34, 1), "000000"),
 IF(G34=2, "PBM-" &amp; TEXT(COUNTIFS(G$2:G34, 2), "000000"),
 IF(G34=3, "MMU-" &amp; TEXT(COUNTIFS(G$2:G34, 3), "000000"),
 "")))</f>
        <v>MMU-000010</v>
      </c>
      <c r="I34" s="25" t="s">
        <v>5342</v>
      </c>
    </row>
    <row r="35" spans="1:9" ht="25.5" x14ac:dyDescent="0.25">
      <c r="A35" s="3">
        <v>34</v>
      </c>
      <c r="B35" s="3" t="s">
        <v>100</v>
      </c>
      <c r="C35" s="3" t="s">
        <v>101</v>
      </c>
      <c r="D35" s="3" t="s">
        <v>102</v>
      </c>
      <c r="E35" s="3" t="s">
        <v>103</v>
      </c>
      <c r="F35" s="3" t="s">
        <v>4947</v>
      </c>
      <c r="G35" s="3">
        <v>1</v>
      </c>
      <c r="H35" s="2" t="str">
        <f>IF(G35=1, "PB-" &amp; TEXT(COUNTIFS(G$2:G35, 1), "000000"),
 IF(G35=2, "PBM-" &amp; TEXT(COUNTIFS(G$2:G35, 2), "000000"),
 IF(G35=3, "MMU-" &amp; TEXT(COUNTIFS(G$2:G35, 3), "000000"),
 "")))</f>
        <v>PB-000017</v>
      </c>
      <c r="I35" s="25" t="s">
        <v>5342</v>
      </c>
    </row>
    <row r="36" spans="1:9" ht="25.5" x14ac:dyDescent="0.25">
      <c r="A36" s="3">
        <v>35</v>
      </c>
      <c r="B36" s="3" t="s">
        <v>140</v>
      </c>
      <c r="C36" s="3" t="s">
        <v>104</v>
      </c>
      <c r="D36" s="3" t="s">
        <v>105</v>
      </c>
      <c r="E36" s="3" t="s">
        <v>106</v>
      </c>
      <c r="F36" s="3" t="s">
        <v>4950</v>
      </c>
      <c r="G36" s="3">
        <v>1</v>
      </c>
      <c r="H36" s="2" t="str">
        <f>IF(G36=1, "PB-" &amp; TEXT(COUNTIFS(G$2:G36, 1), "000000"),
 IF(G36=2, "PBM-" &amp; TEXT(COUNTIFS(G$2:G36, 2), "000000"),
 IF(G36=3, "MMU-" &amp; TEXT(COUNTIFS(G$2:G36, 3), "000000"),
 "")))</f>
        <v>PB-000018</v>
      </c>
      <c r="I36" s="25" t="s">
        <v>5342</v>
      </c>
    </row>
    <row r="37" spans="1:9" ht="25.5" x14ac:dyDescent="0.25">
      <c r="A37" s="3">
        <v>36</v>
      </c>
      <c r="B37" s="3" t="s">
        <v>107</v>
      </c>
      <c r="C37" s="3" t="s">
        <v>108</v>
      </c>
      <c r="D37" s="3" t="s">
        <v>76</v>
      </c>
      <c r="E37" s="3" t="s">
        <v>109</v>
      </c>
      <c r="F37" s="3" t="s">
        <v>4955</v>
      </c>
      <c r="G37" s="3">
        <v>1</v>
      </c>
      <c r="H37" s="2" t="str">
        <f>IF(G37=1, "PB-" &amp; TEXT(COUNTIFS(G$2:G37, 1), "000000"),
 IF(G37=2, "PBM-" &amp; TEXT(COUNTIFS(G$2:G37, 2), "000000"),
 IF(G37=3, "MMU-" &amp; TEXT(COUNTIFS(G$2:G37, 3), "000000"),
 "")))</f>
        <v>PB-000019</v>
      </c>
      <c r="I37" s="25" t="s">
        <v>5342</v>
      </c>
    </row>
    <row r="38" spans="1:9" ht="38.25" x14ac:dyDescent="0.25">
      <c r="A38" s="3">
        <v>37</v>
      </c>
      <c r="B38" s="3" t="s">
        <v>141</v>
      </c>
      <c r="C38" s="3" t="s">
        <v>110</v>
      </c>
      <c r="D38" s="4" t="s">
        <v>65</v>
      </c>
      <c r="E38" s="3" t="s">
        <v>111</v>
      </c>
      <c r="F38" s="3" t="s">
        <v>4958</v>
      </c>
      <c r="G38" s="3">
        <v>1</v>
      </c>
      <c r="H38" s="2" t="str">
        <f>IF(G38=1, "PB-" &amp; TEXT(COUNTIFS(G$2:G38, 1), "000000"),
 IF(G38=2, "PBM-" &amp; TEXT(COUNTIFS(G$2:G38, 2), "000000"),
 IF(G38=3, "MMU-" &amp; TEXT(COUNTIFS(G$2:G38, 3), "000000"),
 "")))</f>
        <v>PB-000020</v>
      </c>
      <c r="I38" s="25" t="s">
        <v>5342</v>
      </c>
    </row>
    <row r="39" spans="1:9" ht="38.25" x14ac:dyDescent="0.25">
      <c r="A39" s="3">
        <v>38</v>
      </c>
      <c r="B39" s="3" t="s">
        <v>142</v>
      </c>
      <c r="C39" s="3" t="s">
        <v>110</v>
      </c>
      <c r="D39" s="4" t="s">
        <v>65</v>
      </c>
      <c r="E39" s="3" t="s">
        <v>112</v>
      </c>
      <c r="F39" s="3" t="s">
        <v>4963</v>
      </c>
      <c r="G39" s="3">
        <v>1</v>
      </c>
      <c r="H39" s="2" t="str">
        <f>IF(G39=1, "PB-" &amp; TEXT(COUNTIFS(G$2:G39, 1), "000000"),
 IF(G39=2, "PBM-" &amp; TEXT(COUNTIFS(G$2:G39, 2), "000000"),
 IF(G39=3, "MMU-" &amp; TEXT(COUNTIFS(G$2:G39, 3), "000000"),
 "")))</f>
        <v>PB-000021</v>
      </c>
      <c r="I39" s="25" t="s">
        <v>5342</v>
      </c>
    </row>
    <row r="40" spans="1:9" ht="38.25" x14ac:dyDescent="0.25">
      <c r="A40" s="3">
        <v>39</v>
      </c>
      <c r="B40" s="3" t="s">
        <v>145</v>
      </c>
      <c r="C40" s="3" t="s">
        <v>113</v>
      </c>
      <c r="D40" s="3" t="s">
        <v>19</v>
      </c>
      <c r="E40" s="3" t="s">
        <v>59</v>
      </c>
      <c r="F40" s="3" t="s">
        <v>4968</v>
      </c>
      <c r="G40" s="3">
        <v>1</v>
      </c>
      <c r="H40" s="2" t="str">
        <f>IF(G40=1, "PB-" &amp; TEXT(COUNTIFS(G$2:G40, 1), "000000"),
 IF(G40=2, "PBM-" &amp; TEXT(COUNTIFS(G$2:G40, 2), "000000"),
 IF(G40=3, "MMU-" &amp; TEXT(COUNTIFS(G$2:G40, 3), "000000"),
 "")))</f>
        <v>PB-000022</v>
      </c>
      <c r="I40" s="25" t="s">
        <v>5342</v>
      </c>
    </row>
    <row r="41" spans="1:9" ht="25.5" x14ac:dyDescent="0.25">
      <c r="A41" s="3">
        <v>40</v>
      </c>
      <c r="B41" s="3" t="s">
        <v>114</v>
      </c>
      <c r="C41" s="3" t="s">
        <v>115</v>
      </c>
      <c r="D41" s="3" t="s">
        <v>19</v>
      </c>
      <c r="E41" s="3" t="s">
        <v>116</v>
      </c>
      <c r="F41" s="3" t="s">
        <v>4970</v>
      </c>
      <c r="G41" s="3">
        <v>1</v>
      </c>
      <c r="H41" s="2" t="str">
        <f>IF(G41=1, "PB-" &amp; TEXT(COUNTIFS(G$2:G41, 1), "000000"),
 IF(G41=2, "PBM-" &amp; TEXT(COUNTIFS(G$2:G41, 2), "000000"),
 IF(G41=3, "MMU-" &amp; TEXT(COUNTIFS(G$2:G41, 3), "000000"),
 "")))</f>
        <v>PB-000023</v>
      </c>
      <c r="I41" s="25" t="s">
        <v>5342</v>
      </c>
    </row>
    <row r="42" spans="1:9" ht="38.25" x14ac:dyDescent="0.25">
      <c r="A42" s="3">
        <v>41</v>
      </c>
      <c r="B42" s="3" t="s">
        <v>117</v>
      </c>
      <c r="C42" s="3" t="s">
        <v>133</v>
      </c>
      <c r="D42" s="3" t="s">
        <v>132</v>
      </c>
      <c r="E42" s="3" t="s">
        <v>118</v>
      </c>
      <c r="F42" s="3" t="s">
        <v>4973</v>
      </c>
      <c r="G42" s="3">
        <v>3</v>
      </c>
      <c r="H42" s="2" t="str">
        <f>IF(G42=1, "PB-" &amp; TEXT(COUNTIFS(G$2:G42, 1), "000000"),
 IF(G42=2, "PBM-" &amp; TEXT(COUNTIFS(G$2:G42, 2), "000000"),
 IF(G42=3, "MMU-" &amp; TEXT(COUNTIFS(G$2:G42, 3), "000000"),
 "")))</f>
        <v>MMU-000011</v>
      </c>
      <c r="I42" s="25" t="s">
        <v>5342</v>
      </c>
    </row>
    <row r="43" spans="1:9" ht="38.25" x14ac:dyDescent="0.25">
      <c r="A43" s="3">
        <v>42</v>
      </c>
      <c r="B43" s="3" t="s">
        <v>119</v>
      </c>
      <c r="C43" s="3" t="s">
        <v>120</v>
      </c>
      <c r="D43" s="3" t="s">
        <v>121</v>
      </c>
      <c r="E43" s="3" t="s">
        <v>122</v>
      </c>
      <c r="F43" s="3" t="s">
        <v>4977</v>
      </c>
      <c r="G43" s="3">
        <v>3</v>
      </c>
      <c r="H43" s="2" t="str">
        <f>IF(G43=1, "PB-" &amp; TEXT(COUNTIFS(G$2:G43, 1), "000000"),
 IF(G43=2, "PBM-" &amp; TEXT(COUNTIFS(G$2:G43, 2), "000000"),
 IF(G43=3, "MMU-" &amp; TEXT(COUNTIFS(G$2:G43, 3), "000000"),
 "")))</f>
        <v>MMU-000012</v>
      </c>
      <c r="I43" s="25" t="s">
        <v>5342</v>
      </c>
    </row>
    <row r="44" spans="1:9" ht="51" x14ac:dyDescent="0.25">
      <c r="A44" s="3">
        <v>43</v>
      </c>
      <c r="B44" s="3" t="s">
        <v>123</v>
      </c>
      <c r="C44" s="3" t="s">
        <v>124</v>
      </c>
      <c r="D44" s="3" t="s">
        <v>87</v>
      </c>
      <c r="E44" s="3" t="s">
        <v>160</v>
      </c>
      <c r="F44" s="3" t="s">
        <v>5147</v>
      </c>
      <c r="G44" s="3">
        <v>2</v>
      </c>
      <c r="H44" s="2" t="str">
        <f>IF(G44=1, "PB-" &amp; TEXT(COUNTIFS(G$2:G44, 1), "000000"),
 IF(G44=2, "PBM-" &amp; TEXT(COUNTIFS(G$2:G44, 2), "000000"),
 IF(G44=3, "MMU-" &amp; TEXT(COUNTIFS(G$2:G44, 3), "000000"),
 "")))</f>
        <v>PBM-000008</v>
      </c>
      <c r="I44" s="25" t="s">
        <v>5342</v>
      </c>
    </row>
    <row r="45" spans="1:9" ht="38.25" x14ac:dyDescent="0.25">
      <c r="A45" s="3">
        <v>44</v>
      </c>
      <c r="B45" s="3" t="s">
        <v>143</v>
      </c>
      <c r="C45" s="3" t="s">
        <v>125</v>
      </c>
      <c r="D45" s="3" t="s">
        <v>126</v>
      </c>
      <c r="E45" s="3" t="s">
        <v>127</v>
      </c>
      <c r="F45" s="3" t="s">
        <v>5148</v>
      </c>
      <c r="G45" s="3">
        <v>2</v>
      </c>
      <c r="H45" s="2" t="str">
        <f>IF(G45=1, "PB-" &amp; TEXT(COUNTIFS(G$2:G45, 1), "000000"),
 IF(G45=2, "PBM-" &amp; TEXT(COUNTIFS(G$2:G45, 2), "000000"),
 IF(G45=3, "MMU-" &amp; TEXT(COUNTIFS(G$2:G45, 3), "000000"),
 "")))</f>
        <v>PBM-000009</v>
      </c>
      <c r="I45" s="25" t="s">
        <v>5342</v>
      </c>
    </row>
    <row r="46" spans="1:9" ht="38.25" x14ac:dyDescent="0.25">
      <c r="A46" s="3">
        <v>45</v>
      </c>
      <c r="B46" s="3" t="s">
        <v>144</v>
      </c>
      <c r="C46" s="3" t="s">
        <v>125</v>
      </c>
      <c r="D46" s="3" t="s">
        <v>126</v>
      </c>
      <c r="E46" s="3" t="s">
        <v>128</v>
      </c>
      <c r="F46" s="3" t="s">
        <v>5149</v>
      </c>
      <c r="G46" s="3">
        <v>2</v>
      </c>
      <c r="H46" s="2" t="str">
        <f>IF(G46=1, "PB-" &amp; TEXT(COUNTIFS(G$2:G46, 1), "000000"),
 IF(G46=2, "PBM-" &amp; TEXT(COUNTIFS(G$2:G46, 2), "000000"),
 IF(G46=3, "MMU-" &amp; TEXT(COUNTIFS(G$2:G46, 3), "000000"),
 "")))</f>
        <v>PBM-000010</v>
      </c>
      <c r="I46" s="25" t="s">
        <v>5342</v>
      </c>
    </row>
    <row r="47" spans="1:9" ht="63.75" x14ac:dyDescent="0.25">
      <c r="A47" s="3">
        <v>46</v>
      </c>
      <c r="B47" s="3" t="s">
        <v>129</v>
      </c>
      <c r="C47" s="3" t="s">
        <v>130</v>
      </c>
      <c r="D47" s="3" t="s">
        <v>10</v>
      </c>
      <c r="E47" s="3" t="s">
        <v>131</v>
      </c>
      <c r="F47" s="3" t="s">
        <v>5150</v>
      </c>
      <c r="G47" s="3">
        <v>2</v>
      </c>
      <c r="H47" s="2" t="str">
        <f>IF(G47=1, "PB-" &amp; TEXT(COUNTIFS(G$2:G47, 1), "000000"),
 IF(G47=2, "PBM-" &amp; TEXT(COUNTIFS(G$2:G47, 2), "000000"),
 IF(G47=3, "MMU-" &amp; TEXT(COUNTIFS(G$2:G47, 3), "000000"),
 "")))</f>
        <v>PBM-000011</v>
      </c>
      <c r="I47" s="25" t="s">
        <v>5342</v>
      </c>
    </row>
  </sheetData>
  <phoneticPr fontId="8" type="noConversion"/>
  <pageMargins left="0.31496062992125984" right="0.19685039370078741" top="0.31496062992125984" bottom="0.19685039370078741" header="0.31496062992125984" footer="0.31496062992125984"/>
  <pageSetup paperSize="9" scale="82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57C56-E0C5-4585-ACCE-EEABA1DB20C8}">
  <sheetPr codeName="Sheet10">
    <pageSetUpPr fitToPage="1"/>
  </sheetPr>
  <dimension ref="A1:I48"/>
  <sheetViews>
    <sheetView topLeftCell="A43" zoomScale="80" zoomScaleNormal="80" workbookViewId="0">
      <selection sqref="A1:XFD1"/>
    </sheetView>
  </sheetViews>
  <sheetFormatPr defaultColWidth="34.28515625" defaultRowHeight="15" x14ac:dyDescent="0.25"/>
  <cols>
    <col min="1" max="1" width="3.85546875" bestFit="1" customWidth="1"/>
    <col min="2" max="2" width="16.28515625" customWidth="1"/>
    <col min="3" max="3" width="29.85546875" customWidth="1"/>
    <col min="4" max="4" width="25" customWidth="1"/>
    <col min="5" max="5" width="13.140625" bestFit="1" customWidth="1"/>
    <col min="6" max="6" width="12.140625" bestFit="1" customWidth="1"/>
    <col min="7" max="7" width="3" hidden="1" customWidth="1"/>
    <col min="8" max="8" width="11.85546875" hidden="1" customWidth="1"/>
    <col min="9" max="9" width="19.140625" style="27" hidden="1" customWidth="1"/>
  </cols>
  <sheetData>
    <row r="1" spans="1:9" ht="18.75" x14ac:dyDescent="0.3">
      <c r="A1" s="41" t="s">
        <v>6833</v>
      </c>
      <c r="B1" s="41"/>
      <c r="C1" s="41"/>
      <c r="D1" s="41"/>
      <c r="E1" s="41"/>
      <c r="F1" s="41"/>
    </row>
    <row r="2" spans="1:9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152</v>
      </c>
      <c r="H2" s="3" t="s">
        <v>5143</v>
      </c>
      <c r="I2" s="26" t="s">
        <v>5144</v>
      </c>
    </row>
    <row r="3" spans="1:9" ht="51" x14ac:dyDescent="0.25">
      <c r="A3" s="3">
        <v>1</v>
      </c>
      <c r="B3" s="3" t="s">
        <v>1145</v>
      </c>
      <c r="C3" s="3" t="s">
        <v>1015</v>
      </c>
      <c r="D3" s="3" t="s">
        <v>132</v>
      </c>
      <c r="E3" s="3" t="s">
        <v>1016</v>
      </c>
      <c r="F3" s="11" t="s">
        <v>5510</v>
      </c>
      <c r="G3" s="2">
        <v>3</v>
      </c>
      <c r="H3" s="2" t="str">
        <f>IF(G3=1, "PB-" &amp; TEXT(COUNTIFS(G$3:G3, 1) + 126, "000000"),
 IF(G3=2, "PBM-" &amp; TEXT(COUNTIFS(G$3:G3, 2) + 97, "000000"),
 IF(G3=3, "MMU-" &amp; TEXT(COUNTIFS(G$3:G3, 3) + 90, "000000"),
 "")))</f>
        <v>MMU-000091</v>
      </c>
      <c r="I3" s="25" t="s">
        <v>5342</v>
      </c>
    </row>
    <row r="4" spans="1:9" ht="51" x14ac:dyDescent="0.25">
      <c r="A4" s="3">
        <v>2</v>
      </c>
      <c r="B4" s="3" t="s">
        <v>1146</v>
      </c>
      <c r="C4" s="3" t="s">
        <v>1017</v>
      </c>
      <c r="D4" s="3" t="s">
        <v>132</v>
      </c>
      <c r="E4" s="3" t="s">
        <v>1018</v>
      </c>
      <c r="F4" s="11" t="s">
        <v>5511</v>
      </c>
      <c r="G4" s="2">
        <v>3</v>
      </c>
      <c r="H4" s="2" t="str">
        <f>IF(G4=1, "PB-" &amp; TEXT(COUNTIFS(G$3:G4, 1) + 126, "000000"),
 IF(G4=2, "PBM-" &amp; TEXT(COUNTIFS(G$3:G4, 2) + 97, "000000"),
 IF(G4=3, "MMU-" &amp; TEXT(COUNTIFS(G$3:G4, 3) + 90, "000000"),
 "")))</f>
        <v>MMU-000092</v>
      </c>
      <c r="I4" s="25" t="s">
        <v>5342</v>
      </c>
    </row>
    <row r="5" spans="1:9" ht="51" x14ac:dyDescent="0.25">
      <c r="A5" s="3">
        <v>3</v>
      </c>
      <c r="B5" s="3" t="s">
        <v>1147</v>
      </c>
      <c r="C5" s="3" t="s">
        <v>1019</v>
      </c>
      <c r="D5" s="3" t="s">
        <v>132</v>
      </c>
      <c r="E5" s="3" t="s">
        <v>1020</v>
      </c>
      <c r="F5" s="11" t="s">
        <v>5512</v>
      </c>
      <c r="G5" s="2">
        <v>3</v>
      </c>
      <c r="H5" s="2" t="str">
        <f>IF(G5=1, "PB-" &amp; TEXT(COUNTIFS(G$3:G5, 1) + 126, "000000"),
 IF(G5=2, "PBM-" &amp; TEXT(COUNTIFS(G$3:G5, 2) + 97, "000000"),
 IF(G5=3, "MMU-" &amp; TEXT(COUNTIFS(G$3:G5, 3) + 90, "000000"),
 "")))</f>
        <v>MMU-000093</v>
      </c>
      <c r="I5" s="25" t="s">
        <v>5342</v>
      </c>
    </row>
    <row r="6" spans="1:9" ht="63.75" x14ac:dyDescent="0.25">
      <c r="A6" s="3">
        <v>4</v>
      </c>
      <c r="B6" s="3" t="s">
        <v>1148</v>
      </c>
      <c r="C6" s="3" t="s">
        <v>1021</v>
      </c>
      <c r="D6" s="3" t="s">
        <v>65</v>
      </c>
      <c r="E6" s="3" t="s">
        <v>1022</v>
      </c>
      <c r="F6" s="11" t="s">
        <v>5513</v>
      </c>
      <c r="G6" s="2">
        <v>1</v>
      </c>
      <c r="H6" s="2" t="str">
        <f>IF(G6=1, "PB-" &amp; TEXT(COUNTIFS(G$3:G6, 1) + 126, "000000"),
 IF(G6=2, "PBM-" &amp; TEXT(COUNTIFS(G$3:G6, 2) + 97, "000000"),
 IF(G6=3, "MMU-" &amp; TEXT(COUNTIFS(G$3:G6, 3) + 90, "000000"),
 "")))</f>
        <v>PB-000127</v>
      </c>
      <c r="I6" s="25" t="s">
        <v>5342</v>
      </c>
    </row>
    <row r="7" spans="1:9" ht="63.75" x14ac:dyDescent="0.25">
      <c r="A7" s="3">
        <v>5</v>
      </c>
      <c r="B7" s="3" t="s">
        <v>1149</v>
      </c>
      <c r="C7" s="3" t="s">
        <v>1023</v>
      </c>
      <c r="D7" s="3" t="s">
        <v>65</v>
      </c>
      <c r="E7" s="3" t="s">
        <v>1024</v>
      </c>
      <c r="F7" s="11" t="s">
        <v>5514</v>
      </c>
      <c r="G7" s="2">
        <v>1</v>
      </c>
      <c r="H7" s="2" t="str">
        <f>IF(G7=1, "PB-" &amp; TEXT(COUNTIFS(G$3:G7, 1) + 126, "000000"),
 IF(G7=2, "PBM-" &amp; TEXT(COUNTIFS(G$3:G7, 2) + 97, "000000"),
 IF(G7=3, "MMU-" &amp; TEXT(COUNTIFS(G$3:G7, 3) + 90, "000000"),
 "")))</f>
        <v>PB-000128</v>
      </c>
      <c r="I7" s="25" t="s">
        <v>5342</v>
      </c>
    </row>
    <row r="8" spans="1:9" ht="63.75" x14ac:dyDescent="0.25">
      <c r="A8" s="3">
        <v>6</v>
      </c>
      <c r="B8" s="3" t="s">
        <v>1150</v>
      </c>
      <c r="C8" s="3" t="s">
        <v>1025</v>
      </c>
      <c r="D8" s="3" t="s">
        <v>65</v>
      </c>
      <c r="E8" s="3" t="s">
        <v>1026</v>
      </c>
      <c r="F8" s="11" t="s">
        <v>5515</v>
      </c>
      <c r="G8" s="2">
        <v>1</v>
      </c>
      <c r="H8" s="2" t="str">
        <f>IF(G8=1, "PB-" &amp; TEXT(COUNTIFS(G$3:G8, 1) + 126, "000000"),
 IF(G8=2, "PBM-" &amp; TEXT(COUNTIFS(G$3:G8, 2) + 97, "000000"),
 IF(G8=3, "MMU-" &amp; TEXT(COUNTIFS(G$3:G8, 3) + 90, "000000"),
 "")))</f>
        <v>PB-000129</v>
      </c>
      <c r="I8" s="25" t="s">
        <v>5342</v>
      </c>
    </row>
    <row r="9" spans="1:9" ht="51" x14ac:dyDescent="0.25">
      <c r="A9" s="3">
        <v>7</v>
      </c>
      <c r="B9" s="3" t="s">
        <v>1027</v>
      </c>
      <c r="C9" s="3" t="s">
        <v>1028</v>
      </c>
      <c r="D9" s="3" t="s">
        <v>14</v>
      </c>
      <c r="E9" s="3" t="s">
        <v>1029</v>
      </c>
      <c r="F9" s="11" t="s">
        <v>5516</v>
      </c>
      <c r="G9" s="2">
        <v>3</v>
      </c>
      <c r="H9" s="2" t="str">
        <f>IF(G9=1, "PB-" &amp; TEXT(COUNTIFS(G$3:G9, 1) + 126, "000000"),
 IF(G9=2, "PBM-" &amp; TEXT(COUNTIFS(G$3:G9, 2) + 97, "000000"),
 IF(G9=3, "MMU-" &amp; TEXT(COUNTIFS(G$3:G9, 3) + 90, "000000"),
 "")))</f>
        <v>MMU-000094</v>
      </c>
      <c r="I9" s="25" t="s">
        <v>5342</v>
      </c>
    </row>
    <row r="10" spans="1:9" ht="51" x14ac:dyDescent="0.25">
      <c r="A10" s="3">
        <v>8</v>
      </c>
      <c r="B10" s="3" t="s">
        <v>1151</v>
      </c>
      <c r="C10" s="3" t="s">
        <v>1030</v>
      </c>
      <c r="D10" s="3" t="s">
        <v>291</v>
      </c>
      <c r="E10" s="3" t="s">
        <v>1031</v>
      </c>
      <c r="F10" s="11" t="s">
        <v>5517</v>
      </c>
      <c r="G10" s="2">
        <v>1</v>
      </c>
      <c r="H10" s="2" t="str">
        <f>IF(G10=1, "PB-" &amp; TEXT(COUNTIFS(G$3:G10, 1) + 126, "000000"),
 IF(G10=2, "PBM-" &amp; TEXT(COUNTIFS(G$3:G10, 2) + 97, "000000"),
 IF(G10=3, "MMU-" &amp; TEXT(COUNTIFS(G$3:G10, 3) + 90, "000000"),
 "")))</f>
        <v>PB-000130</v>
      </c>
      <c r="I10" s="25" t="s">
        <v>5342</v>
      </c>
    </row>
    <row r="11" spans="1:9" ht="51" x14ac:dyDescent="0.25">
      <c r="A11" s="3">
        <v>9</v>
      </c>
      <c r="B11" s="3" t="s">
        <v>1032</v>
      </c>
      <c r="C11" s="3" t="s">
        <v>1033</v>
      </c>
      <c r="D11" s="3" t="s">
        <v>429</v>
      </c>
      <c r="E11" s="3" t="s">
        <v>1034</v>
      </c>
      <c r="F11" s="11" t="s">
        <v>5518</v>
      </c>
      <c r="G11" s="2">
        <v>2</v>
      </c>
      <c r="H11" s="2" t="str">
        <f>IF(G11=1, "PB-" &amp; TEXT(COUNTIFS(G$3:G11, 1) + 126, "000000"),
 IF(G11=2, "PBM-" &amp; TEXT(COUNTIFS(G$3:G11, 2) + 97, "000000"),
 IF(G11=3, "MMU-" &amp; TEXT(COUNTIFS(G$3:G11, 3) + 90, "000000"),
 "")))</f>
        <v>PBM-000098</v>
      </c>
      <c r="I11" s="25" t="s">
        <v>5342</v>
      </c>
    </row>
    <row r="12" spans="1:9" ht="25.5" x14ac:dyDescent="0.25">
      <c r="A12" s="3">
        <v>10</v>
      </c>
      <c r="B12" s="3" t="s">
        <v>1035</v>
      </c>
      <c r="C12" s="3" t="s">
        <v>1036</v>
      </c>
      <c r="D12" s="3" t="s">
        <v>10</v>
      </c>
      <c r="E12" s="3" t="s">
        <v>1037</v>
      </c>
      <c r="F12" s="11" t="s">
        <v>5519</v>
      </c>
      <c r="G12" s="2">
        <v>3</v>
      </c>
      <c r="H12" s="2" t="str">
        <f>IF(G12=1, "PB-" &amp; TEXT(COUNTIFS(G$3:G12, 1) + 126, "000000"),
 IF(G12=2, "PBM-" &amp; TEXT(COUNTIFS(G$3:G12, 2) + 97, "000000"),
 IF(G12=3, "MMU-" &amp; TEXT(COUNTIFS(G$3:G12, 3) + 90, "000000"),
 "")))</f>
        <v>MMU-000095</v>
      </c>
      <c r="I12" s="25" t="s">
        <v>5342</v>
      </c>
    </row>
    <row r="13" spans="1:9" ht="38.25" x14ac:dyDescent="0.25">
      <c r="A13" s="3">
        <v>11</v>
      </c>
      <c r="B13" s="13" t="s">
        <v>1038</v>
      </c>
      <c r="C13" s="13" t="s">
        <v>1039</v>
      </c>
      <c r="D13" s="13" t="s">
        <v>1152</v>
      </c>
      <c r="E13" s="3" t="s">
        <v>1040</v>
      </c>
      <c r="F13" s="11" t="s">
        <v>5520</v>
      </c>
      <c r="G13" s="2">
        <v>3</v>
      </c>
      <c r="H13" s="2" t="str">
        <f>IF(G13=1, "PB-" &amp; TEXT(COUNTIFS(G$3:G13, 1) + 126, "000000"),
 IF(G13=2, "PBM-" &amp; TEXT(COUNTIFS(G$3:G13, 2) + 97, "000000"),
 IF(G13=3, "MMU-" &amp; TEXT(COUNTIFS(G$3:G13, 3) + 90, "000000"),
 "")))</f>
        <v>MMU-000096</v>
      </c>
      <c r="I13" s="25" t="s">
        <v>5342</v>
      </c>
    </row>
    <row r="14" spans="1:9" ht="38.25" x14ac:dyDescent="0.25">
      <c r="A14" s="3">
        <v>12</v>
      </c>
      <c r="B14" s="3" t="s">
        <v>1041</v>
      </c>
      <c r="C14" s="3" t="s">
        <v>1042</v>
      </c>
      <c r="D14" s="3" t="s">
        <v>1043</v>
      </c>
      <c r="E14" s="3" t="s">
        <v>1044</v>
      </c>
      <c r="F14" s="11" t="s">
        <v>5521</v>
      </c>
      <c r="G14" s="2">
        <v>3</v>
      </c>
      <c r="H14" s="2" t="str">
        <f>IF(G14=1, "PB-" &amp; TEXT(COUNTIFS(G$3:G14, 1) + 126, "000000"),
 IF(G14=2, "PBM-" &amp; TEXT(COUNTIFS(G$3:G14, 2) + 97, "000000"),
 IF(G14=3, "MMU-" &amp; TEXT(COUNTIFS(G$3:G14, 3) + 90, "000000"),
 "")))</f>
        <v>MMU-000097</v>
      </c>
      <c r="I14" s="25" t="s">
        <v>5342</v>
      </c>
    </row>
    <row r="15" spans="1:9" ht="38.25" x14ac:dyDescent="0.25">
      <c r="A15" s="3">
        <v>13</v>
      </c>
      <c r="B15" s="13" t="s">
        <v>1045</v>
      </c>
      <c r="C15" s="13" t="s">
        <v>1046</v>
      </c>
      <c r="D15" s="13" t="s">
        <v>1006</v>
      </c>
      <c r="E15" s="3" t="s">
        <v>1047</v>
      </c>
      <c r="F15" s="11" t="s">
        <v>5522</v>
      </c>
      <c r="G15" s="2">
        <v>3</v>
      </c>
      <c r="H15" s="2" t="str">
        <f>IF(G15=1, "PB-" &amp; TEXT(COUNTIFS(G$3:G15, 1) + 126, "000000"),
 IF(G15=2, "PBM-" &amp; TEXT(COUNTIFS(G$3:G15, 2) + 97, "000000"),
 IF(G15=3, "MMU-" &amp; TEXT(COUNTIFS(G$3:G15, 3) + 90, "000000"),
 "")))</f>
        <v>MMU-000098</v>
      </c>
      <c r="I15" s="25" t="s">
        <v>5342</v>
      </c>
    </row>
    <row r="16" spans="1:9" ht="25.5" x14ac:dyDescent="0.25">
      <c r="A16" s="3">
        <v>14</v>
      </c>
      <c r="B16" s="13" t="s">
        <v>1048</v>
      </c>
      <c r="C16" s="13" t="s">
        <v>1049</v>
      </c>
      <c r="D16" s="13" t="s">
        <v>1153</v>
      </c>
      <c r="E16" s="3" t="s">
        <v>1050</v>
      </c>
      <c r="F16" s="11" t="s">
        <v>5523</v>
      </c>
      <c r="G16" s="2">
        <v>3</v>
      </c>
      <c r="H16" s="2" t="str">
        <f>IF(G16=1, "PB-" &amp; TEXT(COUNTIFS(G$3:G16, 1) + 126, "000000"),
 IF(G16=2, "PBM-" &amp; TEXT(COUNTIFS(G$3:G16, 2) + 97, "000000"),
 IF(G16=3, "MMU-" &amp; TEXT(COUNTIFS(G$3:G16, 3) + 90, "000000"),
 "")))</f>
        <v>MMU-000099</v>
      </c>
      <c r="I16" s="25" t="s">
        <v>5342</v>
      </c>
    </row>
    <row r="17" spans="1:9" ht="25.5" x14ac:dyDescent="0.25">
      <c r="A17" s="3">
        <v>15</v>
      </c>
      <c r="B17" s="3" t="s">
        <v>1051</v>
      </c>
      <c r="C17" s="3" t="s">
        <v>1052</v>
      </c>
      <c r="D17" s="3" t="s">
        <v>1043</v>
      </c>
      <c r="E17" s="3" t="s">
        <v>1053</v>
      </c>
      <c r="F17" s="11" t="s">
        <v>5524</v>
      </c>
      <c r="G17" s="2">
        <v>3</v>
      </c>
      <c r="H17" s="2" t="str">
        <f>IF(G17=1, "PB-" &amp; TEXT(COUNTIFS(G$3:G17, 1) + 126, "000000"),
 IF(G17=2, "PBM-" &amp; TEXT(COUNTIFS(G$3:G17, 2) + 97, "000000"),
 IF(G17=3, "MMU-" &amp; TEXT(COUNTIFS(G$3:G17, 3) + 90, "000000"),
 "")))</f>
        <v>MMU-000100</v>
      </c>
      <c r="I17" s="25" t="s">
        <v>5342</v>
      </c>
    </row>
    <row r="18" spans="1:9" ht="38.25" x14ac:dyDescent="0.25">
      <c r="A18" s="3">
        <v>16</v>
      </c>
      <c r="B18" s="3" t="s">
        <v>1054</v>
      </c>
      <c r="C18" s="3" t="s">
        <v>1055</v>
      </c>
      <c r="D18" s="3" t="s">
        <v>626</v>
      </c>
      <c r="E18" s="3" t="s">
        <v>669</v>
      </c>
      <c r="F18" s="11" t="s">
        <v>5525</v>
      </c>
      <c r="G18" s="2">
        <v>3</v>
      </c>
      <c r="H18" s="2" t="str">
        <f>IF(G18=1, "PB-" &amp; TEXT(COUNTIFS(G$3:G18, 1) + 126, "000000"),
 IF(G18=2, "PBM-" &amp; TEXT(COUNTIFS(G$3:G18, 2) + 97, "000000"),
 IF(G18=3, "MMU-" &amp; TEXT(COUNTIFS(G$3:G18, 3) + 90, "000000"),
 "")))</f>
        <v>MMU-000101</v>
      </c>
      <c r="I18" s="25" t="s">
        <v>5342</v>
      </c>
    </row>
    <row r="19" spans="1:9" ht="38.25" x14ac:dyDescent="0.25">
      <c r="A19" s="3">
        <v>17</v>
      </c>
      <c r="B19" s="13" t="s">
        <v>1056</v>
      </c>
      <c r="C19" s="13" t="s">
        <v>1057</v>
      </c>
      <c r="D19" s="13" t="s">
        <v>1009</v>
      </c>
      <c r="E19" s="3" t="s">
        <v>1058</v>
      </c>
      <c r="F19" s="11" t="s">
        <v>5526</v>
      </c>
      <c r="G19" s="2">
        <v>3</v>
      </c>
      <c r="H19" s="2" t="str">
        <f>IF(G19=1, "PB-" &amp; TEXT(COUNTIFS(G$3:G19, 1) + 126, "000000"),
 IF(G19=2, "PBM-" &amp; TEXT(COUNTIFS(G$3:G19, 2) + 97, "000000"),
 IF(G19=3, "MMU-" &amp; TEXT(COUNTIFS(G$3:G19, 3) + 90, "000000"),
 "")))</f>
        <v>MMU-000102</v>
      </c>
      <c r="I19" s="25" t="s">
        <v>5342</v>
      </c>
    </row>
    <row r="20" spans="1:9" ht="51" x14ac:dyDescent="0.25">
      <c r="A20" s="3">
        <v>18</v>
      </c>
      <c r="B20" s="3" t="s">
        <v>1059</v>
      </c>
      <c r="C20" s="3" t="s">
        <v>1060</v>
      </c>
      <c r="D20" s="3" t="s">
        <v>626</v>
      </c>
      <c r="E20" s="3" t="s">
        <v>1061</v>
      </c>
      <c r="F20" s="11" t="s">
        <v>5527</v>
      </c>
      <c r="G20" s="2">
        <v>3</v>
      </c>
      <c r="H20" s="2" t="str">
        <f>IF(G20=1, "PB-" &amp; TEXT(COUNTIFS(G$3:G20, 1) + 126, "000000"),
 IF(G20=2, "PBM-" &amp; TEXT(COUNTIFS(G$3:G20, 2) + 97, "000000"),
 IF(G20=3, "MMU-" &amp; TEXT(COUNTIFS(G$3:G20, 3) + 90, "000000"),
 "")))</f>
        <v>MMU-000103</v>
      </c>
      <c r="I20" s="25" t="s">
        <v>5342</v>
      </c>
    </row>
    <row r="21" spans="1:9" ht="51" x14ac:dyDescent="0.25">
      <c r="A21" s="3">
        <v>19</v>
      </c>
      <c r="B21" s="13" t="s">
        <v>1062</v>
      </c>
      <c r="C21" s="13" t="s">
        <v>1063</v>
      </c>
      <c r="D21" s="13" t="s">
        <v>1154</v>
      </c>
      <c r="E21" s="3" t="s">
        <v>1064</v>
      </c>
      <c r="F21" s="11" t="s">
        <v>5528</v>
      </c>
      <c r="G21" s="2">
        <v>3</v>
      </c>
      <c r="H21" s="2" t="str">
        <f>IF(G21=1, "PB-" &amp; TEXT(COUNTIFS(G$3:G21, 1) + 126, "000000"),
 IF(G21=2, "PBM-" &amp; TEXT(COUNTIFS(G$3:G21, 2) + 97, "000000"),
 IF(G21=3, "MMU-" &amp; TEXT(COUNTIFS(G$3:G21, 3) + 90, "000000"),
 "")))</f>
        <v>MMU-000104</v>
      </c>
      <c r="I21" s="25" t="s">
        <v>5342</v>
      </c>
    </row>
    <row r="22" spans="1:9" ht="38.25" x14ac:dyDescent="0.25">
      <c r="A22" s="3">
        <v>20</v>
      </c>
      <c r="B22" s="13" t="s">
        <v>1065</v>
      </c>
      <c r="C22" s="13" t="s">
        <v>1066</v>
      </c>
      <c r="D22" s="13" t="s">
        <v>1067</v>
      </c>
      <c r="E22" s="3" t="s">
        <v>1068</v>
      </c>
      <c r="F22" s="11" t="s">
        <v>5529</v>
      </c>
      <c r="G22" s="2">
        <v>3</v>
      </c>
      <c r="H22" s="2" t="str">
        <f>IF(G22=1, "PB-" &amp; TEXT(COUNTIFS(G$3:G22, 1) + 126, "000000"),
 IF(G22=2, "PBM-" &amp; TEXT(COUNTIFS(G$3:G22, 2) + 97, "000000"),
 IF(G22=3, "MMU-" &amp; TEXT(COUNTIFS(G$3:G22, 3) + 90, "000000"),
 "")))</f>
        <v>MMU-000105</v>
      </c>
      <c r="I22" s="25" t="s">
        <v>5342</v>
      </c>
    </row>
    <row r="23" spans="1:9" ht="51" x14ac:dyDescent="0.25">
      <c r="A23" s="3">
        <v>21</v>
      </c>
      <c r="B23" s="13" t="s">
        <v>1069</v>
      </c>
      <c r="C23" s="13" t="s">
        <v>1070</v>
      </c>
      <c r="D23" s="13" t="s">
        <v>1155</v>
      </c>
      <c r="E23" s="3" t="s">
        <v>1071</v>
      </c>
      <c r="F23" s="11" t="s">
        <v>5530</v>
      </c>
      <c r="G23" s="2">
        <v>3</v>
      </c>
      <c r="H23" s="2" t="str">
        <f>IF(G23=1, "PB-" &amp; TEXT(COUNTIFS(G$3:G23, 1) + 126, "000000"),
 IF(G23=2, "PBM-" &amp; TEXT(COUNTIFS(G$3:G23, 2) + 97, "000000"),
 IF(G23=3, "MMU-" &amp; TEXT(COUNTIFS(G$3:G23, 3) + 90, "000000"),
 "")))</f>
        <v>MMU-000106</v>
      </c>
      <c r="I23" s="25" t="s">
        <v>5342</v>
      </c>
    </row>
    <row r="24" spans="1:9" ht="25.5" x14ac:dyDescent="0.25">
      <c r="A24" s="3">
        <v>22</v>
      </c>
      <c r="B24" s="13" t="s">
        <v>1072</v>
      </c>
      <c r="C24" s="13" t="s">
        <v>1073</v>
      </c>
      <c r="D24" s="13" t="s">
        <v>1156</v>
      </c>
      <c r="E24" s="3" t="s">
        <v>1074</v>
      </c>
      <c r="F24" s="11" t="s">
        <v>5531</v>
      </c>
      <c r="G24" s="2">
        <v>3</v>
      </c>
      <c r="H24" s="2" t="str">
        <f>IF(G24=1, "PB-" &amp; TEXT(COUNTIFS(G$3:G24, 1) + 126, "000000"),
 IF(G24=2, "PBM-" &amp; TEXT(COUNTIFS(G$3:G24, 2) + 97, "000000"),
 IF(G24=3, "MMU-" &amp; TEXT(COUNTIFS(G$3:G24, 3) + 90, "000000"),
 "")))</f>
        <v>MMU-000107</v>
      </c>
      <c r="I24" s="25" t="s">
        <v>5342</v>
      </c>
    </row>
    <row r="25" spans="1:9" ht="38.25" x14ac:dyDescent="0.25">
      <c r="A25" s="3">
        <v>23</v>
      </c>
      <c r="B25" s="13" t="s">
        <v>1075</v>
      </c>
      <c r="C25" s="13" t="s">
        <v>1076</v>
      </c>
      <c r="D25" s="13" t="s">
        <v>1157</v>
      </c>
      <c r="E25" s="3" t="s">
        <v>1077</v>
      </c>
      <c r="F25" s="11" t="s">
        <v>5532</v>
      </c>
      <c r="G25" s="2">
        <v>3</v>
      </c>
      <c r="H25" s="2" t="str">
        <f>IF(G25=1, "PB-" &amp; TEXT(COUNTIFS(G$3:G25, 1) + 126, "000000"),
 IF(G25=2, "PBM-" &amp; TEXT(COUNTIFS(G$3:G25, 2) + 97, "000000"),
 IF(G25=3, "MMU-" &amp; TEXT(COUNTIFS(G$3:G25, 3) + 90, "000000"),
 "")))</f>
        <v>MMU-000108</v>
      </c>
      <c r="I25" s="25" t="s">
        <v>5342</v>
      </c>
    </row>
    <row r="26" spans="1:9" ht="38.25" x14ac:dyDescent="0.25">
      <c r="A26" s="3">
        <v>24</v>
      </c>
      <c r="B26" s="13" t="s">
        <v>1078</v>
      </c>
      <c r="C26" s="13" t="s">
        <v>1079</v>
      </c>
      <c r="D26" s="13" t="s">
        <v>1158</v>
      </c>
      <c r="E26" s="3" t="s">
        <v>1080</v>
      </c>
      <c r="F26" s="11" t="s">
        <v>5533</v>
      </c>
      <c r="G26" s="2">
        <v>3</v>
      </c>
      <c r="H26" s="2" t="str">
        <f>IF(G26=1, "PB-" &amp; TEXT(COUNTIFS(G$3:G26, 1) + 126, "000000"),
 IF(G26=2, "PBM-" &amp; TEXT(COUNTIFS(G$3:G26, 2) + 97, "000000"),
 IF(G26=3, "MMU-" &amp; TEXT(COUNTIFS(G$3:G26, 3) + 90, "000000"),
 "")))</f>
        <v>MMU-000109</v>
      </c>
      <c r="I26" s="25" t="s">
        <v>5342</v>
      </c>
    </row>
    <row r="27" spans="1:9" ht="38.25" x14ac:dyDescent="0.25">
      <c r="A27" s="3">
        <v>25</v>
      </c>
      <c r="B27" s="13" t="s">
        <v>1081</v>
      </c>
      <c r="C27" s="13" t="s">
        <v>1082</v>
      </c>
      <c r="D27" s="13" t="s">
        <v>1153</v>
      </c>
      <c r="E27" s="3" t="s">
        <v>1083</v>
      </c>
      <c r="F27" s="11" t="s">
        <v>5534</v>
      </c>
      <c r="G27" s="2">
        <v>3</v>
      </c>
      <c r="H27" s="2" t="str">
        <f>IF(G27=1, "PB-" &amp; TEXT(COUNTIFS(G$3:G27, 1) + 126, "000000"),
 IF(G27=2, "PBM-" &amp; TEXT(COUNTIFS(G$3:G27, 2) + 97, "000000"),
 IF(G27=3, "MMU-" &amp; TEXT(COUNTIFS(G$3:G27, 3) + 90, "000000"),
 "")))</f>
        <v>MMU-000110</v>
      </c>
      <c r="I27" s="25" t="s">
        <v>5342</v>
      </c>
    </row>
    <row r="28" spans="1:9" ht="25.5" x14ac:dyDescent="0.25">
      <c r="A28" s="3">
        <v>26</v>
      </c>
      <c r="B28" s="13" t="s">
        <v>1084</v>
      </c>
      <c r="C28" s="13" t="s">
        <v>1085</v>
      </c>
      <c r="D28" s="13" t="s">
        <v>1005</v>
      </c>
      <c r="E28" s="3" t="s">
        <v>1086</v>
      </c>
      <c r="F28" s="11" t="s">
        <v>5535</v>
      </c>
      <c r="G28" s="2">
        <v>3</v>
      </c>
      <c r="H28" s="2" t="str">
        <f>IF(G28=1, "PB-" &amp; TEXT(COUNTIFS(G$3:G28, 1) + 126, "000000"),
 IF(G28=2, "PBM-" &amp; TEXT(COUNTIFS(G$3:G28, 2) + 97, "000000"),
 IF(G28=3, "MMU-" &amp; TEXT(COUNTIFS(G$3:G28, 3) + 90, "000000"),
 "")))</f>
        <v>MMU-000111</v>
      </c>
      <c r="I28" s="25" t="s">
        <v>5342</v>
      </c>
    </row>
    <row r="29" spans="1:9" ht="38.25" x14ac:dyDescent="0.25">
      <c r="A29" s="3">
        <v>27</v>
      </c>
      <c r="B29" s="13" t="s">
        <v>1087</v>
      </c>
      <c r="C29" s="13" t="s">
        <v>1088</v>
      </c>
      <c r="D29" s="13" t="s">
        <v>1011</v>
      </c>
      <c r="E29" s="3" t="s">
        <v>1089</v>
      </c>
      <c r="F29" s="11" t="s">
        <v>5536</v>
      </c>
      <c r="G29" s="2">
        <v>3</v>
      </c>
      <c r="H29" s="2" t="str">
        <f>IF(G29=1, "PB-" &amp; TEXT(COUNTIFS(G$3:G29, 1) + 126, "000000"),
 IF(G29=2, "PBM-" &amp; TEXT(COUNTIFS(G$3:G29, 2) + 97, "000000"),
 IF(G29=3, "MMU-" &amp; TEXT(COUNTIFS(G$3:G29, 3) + 90, "000000"),
 "")))</f>
        <v>MMU-000112</v>
      </c>
      <c r="I29" s="25" t="s">
        <v>5342</v>
      </c>
    </row>
    <row r="30" spans="1:9" ht="38.25" x14ac:dyDescent="0.25">
      <c r="A30" s="3">
        <v>28</v>
      </c>
      <c r="B30" s="13" t="s">
        <v>1090</v>
      </c>
      <c r="C30" s="13" t="s">
        <v>1091</v>
      </c>
      <c r="D30" s="13" t="s">
        <v>1005</v>
      </c>
      <c r="E30" s="3" t="s">
        <v>1092</v>
      </c>
      <c r="F30" s="11" t="s">
        <v>5537</v>
      </c>
      <c r="G30" s="2">
        <v>3</v>
      </c>
      <c r="H30" s="2" t="str">
        <f>IF(G30=1, "PB-" &amp; TEXT(COUNTIFS(G$3:G30, 1) + 126, "000000"),
 IF(G30=2, "PBM-" &amp; TEXT(COUNTIFS(G$3:G30, 2) + 97, "000000"),
 IF(G30=3, "MMU-" &amp; TEXT(COUNTIFS(G$3:G30, 3) + 90, "000000"),
 "")))</f>
        <v>MMU-000113</v>
      </c>
      <c r="I30" s="25" t="s">
        <v>5342</v>
      </c>
    </row>
    <row r="31" spans="1:9" ht="38.25" x14ac:dyDescent="0.25">
      <c r="A31" s="3">
        <v>29</v>
      </c>
      <c r="B31" s="13" t="s">
        <v>1093</v>
      </c>
      <c r="C31" s="13" t="s">
        <v>1091</v>
      </c>
      <c r="D31" s="13" t="s">
        <v>1159</v>
      </c>
      <c r="E31" s="3" t="s">
        <v>1094</v>
      </c>
      <c r="F31" s="11" t="s">
        <v>5538</v>
      </c>
      <c r="G31" s="2">
        <v>3</v>
      </c>
      <c r="H31" s="2" t="str">
        <f>IF(G31=1, "PB-" &amp; TEXT(COUNTIFS(G$3:G31, 1) + 126, "000000"),
 IF(G31=2, "PBM-" &amp; TEXT(COUNTIFS(G$3:G31, 2) + 97, "000000"),
 IF(G31=3, "MMU-" &amp; TEXT(COUNTIFS(G$3:G31, 3) + 90, "000000"),
 "")))</f>
        <v>MMU-000114</v>
      </c>
      <c r="I31" s="25" t="s">
        <v>5342</v>
      </c>
    </row>
    <row r="32" spans="1:9" ht="38.25" x14ac:dyDescent="0.25">
      <c r="A32" s="3">
        <v>30</v>
      </c>
      <c r="B32" s="13" t="s">
        <v>1095</v>
      </c>
      <c r="C32" s="13" t="s">
        <v>1096</v>
      </c>
      <c r="D32" s="13" t="s">
        <v>1004</v>
      </c>
      <c r="E32" s="3" t="s">
        <v>1097</v>
      </c>
      <c r="F32" s="11" t="s">
        <v>5539</v>
      </c>
      <c r="G32" s="2">
        <v>3</v>
      </c>
      <c r="H32" s="2" t="str">
        <f>IF(G32=1, "PB-" &amp; TEXT(COUNTIFS(G$3:G32, 1) + 126, "000000"),
 IF(G32=2, "PBM-" &amp; TEXT(COUNTIFS(G$3:G32, 2) + 97, "000000"),
 IF(G32=3, "MMU-" &amp; TEXT(COUNTIFS(G$3:G32, 3) + 90, "000000"),
 "")))</f>
        <v>MMU-000115</v>
      </c>
      <c r="I32" s="25" t="s">
        <v>5342</v>
      </c>
    </row>
    <row r="33" spans="1:9" ht="38.25" x14ac:dyDescent="0.25">
      <c r="A33" s="3">
        <v>31</v>
      </c>
      <c r="B33" s="13" t="s">
        <v>1098</v>
      </c>
      <c r="C33" s="13" t="s">
        <v>1099</v>
      </c>
      <c r="D33" s="13" t="s">
        <v>1011</v>
      </c>
      <c r="E33" s="3" t="s">
        <v>1100</v>
      </c>
      <c r="F33" s="11" t="s">
        <v>5540</v>
      </c>
      <c r="G33" s="2">
        <v>3</v>
      </c>
      <c r="H33" s="2" t="str">
        <f>IF(G33=1, "PB-" &amp; TEXT(COUNTIFS(G$3:G33, 1) + 126, "000000"),
 IF(G33=2, "PBM-" &amp; TEXT(COUNTIFS(G$3:G33, 2) + 97, "000000"),
 IF(G33=3, "MMU-" &amp; TEXT(COUNTIFS(G$3:G33, 3) + 90, "000000"),
 "")))</f>
        <v>MMU-000116</v>
      </c>
      <c r="I33" s="25" t="s">
        <v>5342</v>
      </c>
    </row>
    <row r="34" spans="1:9" ht="51" x14ac:dyDescent="0.25">
      <c r="A34" s="3">
        <v>32</v>
      </c>
      <c r="B34" s="3" t="s">
        <v>1101</v>
      </c>
      <c r="C34" s="3" t="s">
        <v>1102</v>
      </c>
      <c r="D34" s="3" t="s">
        <v>1008</v>
      </c>
      <c r="E34" s="3" t="s">
        <v>1103</v>
      </c>
      <c r="F34" s="11" t="s">
        <v>5541</v>
      </c>
      <c r="G34" s="2">
        <v>3</v>
      </c>
      <c r="H34" s="2" t="str">
        <f>IF(G34=1, "PB-" &amp; TEXT(COUNTIFS(G$3:G34, 1) + 126, "000000"),
 IF(G34=2, "PBM-" &amp; TEXT(COUNTIFS(G$3:G34, 2) + 97, "000000"),
 IF(G34=3, "MMU-" &amp; TEXT(COUNTIFS(G$3:G34, 3) + 90, "000000"),
 "")))</f>
        <v>MMU-000117</v>
      </c>
      <c r="I34" s="25" t="s">
        <v>5342</v>
      </c>
    </row>
    <row r="35" spans="1:9" ht="51" x14ac:dyDescent="0.25">
      <c r="A35" s="3">
        <v>33</v>
      </c>
      <c r="B35" s="13" t="s">
        <v>1104</v>
      </c>
      <c r="C35" s="13" t="s">
        <v>1105</v>
      </c>
      <c r="D35" s="13" t="s">
        <v>1005</v>
      </c>
      <c r="E35" s="3" t="s">
        <v>1106</v>
      </c>
      <c r="F35" s="11" t="s">
        <v>5542</v>
      </c>
      <c r="G35" s="2">
        <v>3</v>
      </c>
      <c r="H35" s="2" t="str">
        <f>IF(G35=1, "PB-" &amp; TEXT(COUNTIFS(G$3:G35, 1) + 126, "000000"),
 IF(G35=2, "PBM-" &amp; TEXT(COUNTIFS(G$3:G35, 2) + 97, "000000"),
 IF(G35=3, "MMU-" &amp; TEXT(COUNTIFS(G$3:G35, 3) + 90, "000000"),
 "")))</f>
        <v>MMU-000118</v>
      </c>
      <c r="I35" s="25" t="s">
        <v>5342</v>
      </c>
    </row>
    <row r="36" spans="1:9" ht="38.25" x14ac:dyDescent="0.25">
      <c r="A36" s="3">
        <v>34</v>
      </c>
      <c r="B36" s="13" t="s">
        <v>1107</v>
      </c>
      <c r="C36" s="13" t="s">
        <v>1108</v>
      </c>
      <c r="D36" s="13" t="s">
        <v>1157</v>
      </c>
      <c r="E36" s="3" t="s">
        <v>1109</v>
      </c>
      <c r="F36" s="11" t="s">
        <v>5543</v>
      </c>
      <c r="G36" s="2">
        <v>3</v>
      </c>
      <c r="H36" s="2" t="str">
        <f>IF(G36=1, "PB-" &amp; TEXT(COUNTIFS(G$3:G36, 1) + 126, "000000"),
 IF(G36=2, "PBM-" &amp; TEXT(COUNTIFS(G$3:G36, 2) + 97, "000000"),
 IF(G36=3, "MMU-" &amp; TEXT(COUNTIFS(G$3:G36, 3) + 90, "000000"),
 "")))</f>
        <v>MMU-000119</v>
      </c>
      <c r="I36" s="25" t="s">
        <v>5342</v>
      </c>
    </row>
    <row r="37" spans="1:9" ht="63.75" x14ac:dyDescent="0.25">
      <c r="A37" s="3">
        <v>35</v>
      </c>
      <c r="B37" s="13" t="s">
        <v>1110</v>
      </c>
      <c r="C37" s="13" t="s">
        <v>1111</v>
      </c>
      <c r="D37" s="13" t="s">
        <v>1160</v>
      </c>
      <c r="E37" s="3" t="s">
        <v>1112</v>
      </c>
      <c r="F37" s="11" t="s">
        <v>5544</v>
      </c>
      <c r="G37" s="2">
        <v>3</v>
      </c>
      <c r="H37" s="2" t="str">
        <f>IF(G37=1, "PB-" &amp; TEXT(COUNTIFS(G$3:G37, 1) + 126, "000000"),
 IF(G37=2, "PBM-" &amp; TEXT(COUNTIFS(G$3:G37, 2) + 97, "000000"),
 IF(G37=3, "MMU-" &amp; TEXT(COUNTIFS(G$3:G37, 3) + 90, "000000"),
 "")))</f>
        <v>MMU-000120</v>
      </c>
      <c r="I37" s="25" t="s">
        <v>5342</v>
      </c>
    </row>
    <row r="38" spans="1:9" ht="38.25" x14ac:dyDescent="0.25">
      <c r="A38" s="3">
        <v>36</v>
      </c>
      <c r="B38" s="13" t="s">
        <v>1113</v>
      </c>
      <c r="C38" s="13" t="s">
        <v>1114</v>
      </c>
      <c r="D38" s="13" t="s">
        <v>1157</v>
      </c>
      <c r="E38" s="3" t="s">
        <v>1115</v>
      </c>
      <c r="F38" s="11" t="s">
        <v>5545</v>
      </c>
      <c r="G38" s="2">
        <v>3</v>
      </c>
      <c r="H38" s="2" t="str">
        <f>IF(G38=1, "PB-" &amp; TEXT(COUNTIFS(G$3:G38, 1) + 126, "000000"),
 IF(G38=2, "PBM-" &amp; TEXT(COUNTIFS(G$3:G38, 2) + 97, "000000"),
 IF(G38=3, "MMU-" &amp; TEXT(COUNTIFS(G$3:G38, 3) + 90, "000000"),
 "")))</f>
        <v>MMU-000121</v>
      </c>
      <c r="I38" s="25" t="s">
        <v>5342</v>
      </c>
    </row>
    <row r="39" spans="1:9" ht="25.5" x14ac:dyDescent="0.25">
      <c r="A39" s="3">
        <v>37</v>
      </c>
      <c r="B39" s="13" t="s">
        <v>1116</v>
      </c>
      <c r="C39" s="13" t="s">
        <v>1117</v>
      </c>
      <c r="D39" s="13" t="s">
        <v>1008</v>
      </c>
      <c r="E39" s="3" t="s">
        <v>1118</v>
      </c>
      <c r="F39" s="11" t="s">
        <v>5546</v>
      </c>
      <c r="G39" s="2">
        <v>3</v>
      </c>
      <c r="H39" s="2" t="str">
        <f>IF(G39=1, "PB-" &amp; TEXT(COUNTIFS(G$3:G39, 1) + 126, "000000"),
 IF(G39=2, "PBM-" &amp; TEXT(COUNTIFS(G$3:G39, 2) + 97, "000000"),
 IF(G39=3, "MMU-" &amp; TEXT(COUNTIFS(G$3:G39, 3) + 90, "000000"),
 "")))</f>
        <v>MMU-000122</v>
      </c>
      <c r="I39" s="25" t="s">
        <v>5342</v>
      </c>
    </row>
    <row r="40" spans="1:9" ht="25.5" x14ac:dyDescent="0.25">
      <c r="A40" s="3">
        <v>38</v>
      </c>
      <c r="B40" s="13" t="s">
        <v>1119</v>
      </c>
      <c r="C40" s="13" t="s">
        <v>1120</v>
      </c>
      <c r="D40" s="13" t="s">
        <v>1161</v>
      </c>
      <c r="E40" s="3" t="s">
        <v>1121</v>
      </c>
      <c r="F40" s="11" t="s">
        <v>5547</v>
      </c>
      <c r="G40" s="2">
        <v>3</v>
      </c>
      <c r="H40" s="2" t="str">
        <f>IF(G40=1, "PB-" &amp; TEXT(COUNTIFS(G$3:G40, 1) + 126, "000000"),
 IF(G40=2, "PBM-" &amp; TEXT(COUNTIFS(G$3:G40, 2) + 97, "000000"),
 IF(G40=3, "MMU-" &amp; TEXT(COUNTIFS(G$3:G40, 3) + 90, "000000"),
 "")))</f>
        <v>MMU-000123</v>
      </c>
      <c r="I40" s="25" t="s">
        <v>5342</v>
      </c>
    </row>
    <row r="41" spans="1:9" ht="38.25" x14ac:dyDescent="0.25">
      <c r="A41" s="3">
        <v>39</v>
      </c>
      <c r="B41" s="13" t="s">
        <v>1122</v>
      </c>
      <c r="C41" s="13" t="s">
        <v>1123</v>
      </c>
      <c r="D41" s="13" t="s">
        <v>1152</v>
      </c>
      <c r="E41" s="3" t="s">
        <v>1124</v>
      </c>
      <c r="F41" s="11" t="s">
        <v>5548</v>
      </c>
      <c r="G41" s="2">
        <v>3</v>
      </c>
      <c r="H41" s="2" t="str">
        <f>IF(G41=1, "PB-" &amp; TEXT(COUNTIFS(G$3:G41, 1) + 126, "000000"),
 IF(G41=2, "PBM-" &amp; TEXT(COUNTIFS(G$3:G41, 2) + 97, "000000"),
 IF(G41=3, "MMU-" &amp; TEXT(COUNTIFS(G$3:G41, 3) + 90, "000000"),
 "")))</f>
        <v>MMU-000124</v>
      </c>
      <c r="I41" s="25" t="s">
        <v>5342</v>
      </c>
    </row>
    <row r="42" spans="1:9" ht="63.75" x14ac:dyDescent="0.25">
      <c r="A42" s="3">
        <v>40</v>
      </c>
      <c r="B42" s="13" t="s">
        <v>1125</v>
      </c>
      <c r="C42" s="13" t="s">
        <v>1126</v>
      </c>
      <c r="D42" s="13" t="s">
        <v>1162</v>
      </c>
      <c r="E42" s="3" t="s">
        <v>1127</v>
      </c>
      <c r="F42" s="11" t="s">
        <v>5549</v>
      </c>
      <c r="G42" s="2">
        <v>3</v>
      </c>
      <c r="H42" s="2" t="str">
        <f>IF(G42=1, "PB-" &amp; TEXT(COUNTIFS(G$3:G42, 1) + 126, "000000"),
 IF(G42=2, "PBM-" &amp; TEXT(COUNTIFS(G$3:G42, 2) + 97, "000000"),
 IF(G42=3, "MMU-" &amp; TEXT(COUNTIFS(G$3:G42, 3) + 90, "000000"),
 "")))</f>
        <v>MMU-000125</v>
      </c>
      <c r="I42" s="25" t="s">
        <v>5342</v>
      </c>
    </row>
    <row r="43" spans="1:9" ht="25.5" x14ac:dyDescent="0.25">
      <c r="A43" s="3">
        <v>41</v>
      </c>
      <c r="B43" s="13" t="s">
        <v>1128</v>
      </c>
      <c r="C43" s="13" t="s">
        <v>1129</v>
      </c>
      <c r="D43" s="13" t="s">
        <v>1005</v>
      </c>
      <c r="E43" s="3" t="s">
        <v>1130</v>
      </c>
      <c r="F43" s="11" t="s">
        <v>5550</v>
      </c>
      <c r="G43" s="2">
        <v>3</v>
      </c>
      <c r="H43" s="2" t="str">
        <f>IF(G43=1, "PB-" &amp; TEXT(COUNTIFS(G$3:G43, 1) + 126, "000000"),
 IF(G43=2, "PBM-" &amp; TEXT(COUNTIFS(G$3:G43, 2) + 97, "000000"),
 IF(G43=3, "MMU-" &amp; TEXT(COUNTIFS(G$3:G43, 3) + 90, "000000"),
 "")))</f>
        <v>MMU-000126</v>
      </c>
      <c r="I43" s="25" t="s">
        <v>5342</v>
      </c>
    </row>
    <row r="44" spans="1:9" ht="38.25" x14ac:dyDescent="0.25">
      <c r="A44" s="3">
        <v>42</v>
      </c>
      <c r="B44" s="13" t="s">
        <v>1131</v>
      </c>
      <c r="C44" s="13" t="s">
        <v>1132</v>
      </c>
      <c r="D44" s="13" t="s">
        <v>1008</v>
      </c>
      <c r="E44" s="3" t="s">
        <v>1133</v>
      </c>
      <c r="F44" s="11" t="s">
        <v>5551</v>
      </c>
      <c r="G44" s="2">
        <v>3</v>
      </c>
      <c r="H44" s="2" t="str">
        <f>IF(G44=1, "PB-" &amp; TEXT(COUNTIFS(G$3:G44, 1) + 126, "000000"),
 IF(G44=2, "PBM-" &amp; TEXT(COUNTIFS(G$3:G44, 2) + 97, "000000"),
 IF(G44=3, "MMU-" &amp; TEXT(COUNTIFS(G$3:G44, 3) + 90, "000000"),
 "")))</f>
        <v>MMU-000127</v>
      </c>
      <c r="I44" s="25" t="s">
        <v>5342</v>
      </c>
    </row>
    <row r="45" spans="1:9" ht="38.25" x14ac:dyDescent="0.25">
      <c r="A45" s="3">
        <v>43</v>
      </c>
      <c r="B45" s="13" t="s">
        <v>1134</v>
      </c>
      <c r="C45" s="13" t="s">
        <v>1135</v>
      </c>
      <c r="D45" s="13" t="s">
        <v>1008</v>
      </c>
      <c r="E45" s="3" t="s">
        <v>1136</v>
      </c>
      <c r="F45" s="11" t="s">
        <v>5552</v>
      </c>
      <c r="G45" s="2">
        <v>3</v>
      </c>
      <c r="H45" s="2" t="str">
        <f>IF(G45=1, "PB-" &amp; TEXT(COUNTIFS(G$3:G45, 1) + 126, "000000"),
 IF(G45=2, "PBM-" &amp; TEXT(COUNTIFS(G$3:G45, 2) + 97, "000000"),
 IF(G45=3, "MMU-" &amp; TEXT(COUNTIFS(G$3:G45, 3) + 90, "000000"),
 "")))</f>
        <v>MMU-000128</v>
      </c>
      <c r="I45" s="25" t="s">
        <v>5342</v>
      </c>
    </row>
    <row r="46" spans="1:9" ht="51" x14ac:dyDescent="0.25">
      <c r="A46" s="3">
        <v>44</v>
      </c>
      <c r="B46" s="13" t="s">
        <v>1144</v>
      </c>
      <c r="C46" s="13" t="s">
        <v>1137</v>
      </c>
      <c r="D46" s="13" t="s">
        <v>1006</v>
      </c>
      <c r="E46" s="3" t="s">
        <v>1138</v>
      </c>
      <c r="F46" s="11" t="s">
        <v>5553</v>
      </c>
      <c r="G46" s="2">
        <v>3</v>
      </c>
      <c r="H46" s="2" t="str">
        <f>IF(G46=1, "PB-" &amp; TEXT(COUNTIFS(G$3:G46, 1) + 126, "000000"),
 IF(G46=2, "PBM-" &amp; TEXT(COUNTIFS(G$3:G46, 2) + 97, "000000"),
 IF(G46=3, "MMU-" &amp; TEXT(COUNTIFS(G$3:G46, 3) + 90, "000000"),
 "")))</f>
        <v>MMU-000129</v>
      </c>
      <c r="I46" s="25" t="s">
        <v>5342</v>
      </c>
    </row>
    <row r="47" spans="1:9" ht="63.75" x14ac:dyDescent="0.25">
      <c r="A47" s="3">
        <v>45</v>
      </c>
      <c r="B47" s="3" t="s">
        <v>1139</v>
      </c>
      <c r="C47" s="3" t="s">
        <v>1140</v>
      </c>
      <c r="D47" s="3" t="s">
        <v>132</v>
      </c>
      <c r="E47" s="3" t="s">
        <v>1020</v>
      </c>
      <c r="F47" s="11" t="s">
        <v>5554</v>
      </c>
      <c r="G47" s="2">
        <v>3</v>
      </c>
      <c r="H47" s="2" t="str">
        <f>IF(G47=1, "PB-" &amp; TEXT(COUNTIFS(G$3:G47, 1) + 126, "000000"),
 IF(G47=2, "PBM-" &amp; TEXT(COUNTIFS(G$3:G47, 2) + 97, "000000"),
 IF(G47=3, "MMU-" &amp; TEXT(COUNTIFS(G$3:G47, 3) + 90, "000000"),
 "")))</f>
        <v>MMU-000130</v>
      </c>
      <c r="I47" s="25" t="s">
        <v>5342</v>
      </c>
    </row>
    <row r="48" spans="1:9" ht="63.75" x14ac:dyDescent="0.25">
      <c r="A48" s="3">
        <v>46</v>
      </c>
      <c r="B48" s="3" t="s">
        <v>1141</v>
      </c>
      <c r="C48" s="3" t="s">
        <v>1142</v>
      </c>
      <c r="D48" s="3" t="s">
        <v>626</v>
      </c>
      <c r="E48" s="3" t="s">
        <v>1143</v>
      </c>
      <c r="F48" s="11" t="s">
        <v>5555</v>
      </c>
      <c r="G48" s="2">
        <v>3</v>
      </c>
      <c r="H48" s="2" t="str">
        <f>IF(G48=1, "PB-" &amp; TEXT(COUNTIFS(G$3:G48, 1) + 126, "000000"),
 IF(G48=2, "PBM-" &amp; TEXT(COUNTIFS(G$3:G48, 2) + 97, "000000"),
 IF(G48=3, "MMU-" &amp; TEXT(COUNTIFS(G$3:G48, 3) + 90, "000000"),
 "")))</f>
        <v>MMU-000131</v>
      </c>
      <c r="I48" s="25" t="s">
        <v>5342</v>
      </c>
    </row>
  </sheetData>
  <mergeCells count="1">
    <mergeCell ref="A1:F1"/>
  </mergeCells>
  <phoneticPr fontId="8" type="noConversion"/>
  <conditionalFormatting sqref="I3:I48">
    <cfRule type="uniqueValues" dxfId="27" priority="1"/>
  </conditionalFormatting>
  <pageMargins left="0.31496062992125984" right="0.19685039370078741" top="0.31496062992125984" bottom="0.19685039370078741" header="0.31496062992125984" footer="0.31496062992125984"/>
  <pageSetup paperSize="9" scale="98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1C337-3E07-4DC3-AA52-03DEF217087C}">
  <sheetPr codeName="Sheet11">
    <pageSetUpPr fitToPage="1"/>
  </sheetPr>
  <dimension ref="A1:I50"/>
  <sheetViews>
    <sheetView topLeftCell="A46" zoomScale="80" zoomScaleNormal="80" workbookViewId="0">
      <selection sqref="A1:F1"/>
    </sheetView>
  </sheetViews>
  <sheetFormatPr defaultColWidth="37.28515625" defaultRowHeight="15" x14ac:dyDescent="0.25"/>
  <cols>
    <col min="1" max="1" width="3.85546875" bestFit="1" customWidth="1"/>
    <col min="2" max="2" width="26.140625" customWidth="1"/>
    <col min="4" max="4" width="17.85546875" customWidth="1"/>
    <col min="5" max="5" width="13.140625" bestFit="1" customWidth="1"/>
    <col min="6" max="6" width="10.5703125" bestFit="1" customWidth="1"/>
    <col min="7" max="7" width="3.42578125" hidden="1" customWidth="1"/>
    <col min="8" max="8" width="12.7109375" hidden="1" customWidth="1"/>
    <col min="9" max="9" width="19.140625" style="27" hidden="1" customWidth="1"/>
  </cols>
  <sheetData>
    <row r="1" spans="1:9" ht="18.75" x14ac:dyDescent="0.3">
      <c r="A1" s="41" t="s">
        <v>6834</v>
      </c>
      <c r="B1" s="41"/>
      <c r="C1" s="41"/>
      <c r="D1" s="41"/>
      <c r="E1" s="41"/>
      <c r="F1" s="41"/>
    </row>
    <row r="2" spans="1:9" x14ac:dyDescent="0.25">
      <c r="A2" s="8" t="s">
        <v>146</v>
      </c>
      <c r="B2" s="8" t="s">
        <v>161</v>
      </c>
      <c r="C2" s="7" t="s">
        <v>162</v>
      </c>
      <c r="D2" s="7" t="s">
        <v>163</v>
      </c>
      <c r="E2" s="9" t="s">
        <v>164</v>
      </c>
      <c r="F2" s="3" t="s">
        <v>151</v>
      </c>
      <c r="G2" s="3" t="s">
        <v>152</v>
      </c>
      <c r="H2" s="23" t="s">
        <v>5143</v>
      </c>
      <c r="I2" s="26" t="s">
        <v>5144</v>
      </c>
    </row>
    <row r="3" spans="1:9" ht="51" x14ac:dyDescent="0.25">
      <c r="A3" s="7">
        <v>1</v>
      </c>
      <c r="B3" s="7" t="s">
        <v>1163</v>
      </c>
      <c r="C3" s="7" t="s">
        <v>1164</v>
      </c>
      <c r="D3" s="7" t="s">
        <v>546</v>
      </c>
      <c r="E3" s="9" t="s">
        <v>1165</v>
      </c>
      <c r="F3" s="2" t="s">
        <v>5556</v>
      </c>
      <c r="G3" s="2">
        <v>2</v>
      </c>
      <c r="H3" s="2" t="str">
        <f>IF(G3=1, "PB-" &amp; TEXT(COUNTIFS(G$3:G3, 1) + 130, "000000"),
 IF(G3=2, "PBM-" &amp; TEXT(COUNTIFS(G$3:G3, 2) + 98, "000000"),
 IF(G3=3, "MMU-" &amp; TEXT(COUNTIFS(G$3:G3, 3) + 131, "000000"),
 "")))</f>
        <v>PBM-000099</v>
      </c>
      <c r="I3" s="25" t="s">
        <v>5342</v>
      </c>
    </row>
    <row r="4" spans="1:9" ht="38.25" x14ac:dyDescent="0.25">
      <c r="A4" s="7">
        <v>2</v>
      </c>
      <c r="B4" s="7" t="s">
        <v>1314</v>
      </c>
      <c r="C4" s="7" t="s">
        <v>1166</v>
      </c>
      <c r="D4" s="7" t="s">
        <v>10</v>
      </c>
      <c r="E4" s="9" t="s">
        <v>1167</v>
      </c>
      <c r="F4" s="2" t="s">
        <v>5557</v>
      </c>
      <c r="G4" s="2">
        <v>2</v>
      </c>
      <c r="H4" s="2" t="str">
        <f>IF(G4=1, "PB-" &amp; TEXT(COUNTIFS(G$3:G4, 1) + 130, "000000"),
 IF(G4=2, "PBM-" &amp; TEXT(COUNTIFS(G$3:G4, 2) + 98, "000000"),
 IF(G4=3, "MMU-" &amp; TEXT(COUNTIFS(G$3:G4, 3) + 131, "000000"),
 "")))</f>
        <v>PBM-000100</v>
      </c>
      <c r="I4" s="25" t="s">
        <v>5342</v>
      </c>
    </row>
    <row r="5" spans="1:9" ht="25.5" x14ac:dyDescent="0.25">
      <c r="A5" s="7">
        <v>3</v>
      </c>
      <c r="B5" s="7" t="s">
        <v>1315</v>
      </c>
      <c r="C5" s="7" t="s">
        <v>1168</v>
      </c>
      <c r="D5" s="7" t="s">
        <v>10</v>
      </c>
      <c r="E5" s="9" t="s">
        <v>1169</v>
      </c>
      <c r="F5" s="2" t="s">
        <v>5558</v>
      </c>
      <c r="G5" s="2">
        <v>2</v>
      </c>
      <c r="H5" s="2" t="str">
        <f>IF(G5=1, "PB-" &amp; TEXT(COUNTIFS(G$3:G5, 1) + 130, "000000"),
 IF(G5=2, "PBM-" &amp; TEXT(COUNTIFS(G$3:G5, 2) + 98, "000000"),
 IF(G5=3, "MMU-" &amp; TEXT(COUNTIFS(G$3:G5, 3) + 131, "000000"),
 "")))</f>
        <v>PBM-000101</v>
      </c>
      <c r="I5" s="25" t="s">
        <v>5342</v>
      </c>
    </row>
    <row r="6" spans="1:9" ht="38.25" x14ac:dyDescent="0.25">
      <c r="A6" s="7">
        <v>4</v>
      </c>
      <c r="B6" s="7" t="s">
        <v>1316</v>
      </c>
      <c r="C6" s="7" t="s">
        <v>1170</v>
      </c>
      <c r="D6" s="7" t="s">
        <v>1171</v>
      </c>
      <c r="E6" s="9" t="s">
        <v>1172</v>
      </c>
      <c r="F6" s="2" t="s">
        <v>5559</v>
      </c>
      <c r="G6" s="2">
        <v>2</v>
      </c>
      <c r="H6" s="2" t="str">
        <f>IF(G6=1, "PB-" &amp; TEXT(COUNTIFS(G$3:G6, 1) + 130, "000000"),
 IF(G6=2, "PBM-" &amp; TEXT(COUNTIFS(G$3:G6, 2) + 98, "000000"),
 IF(G6=3, "MMU-" &amp; TEXT(COUNTIFS(G$3:G6, 3) + 131, "000000"),
 "")))</f>
        <v>PBM-000102</v>
      </c>
      <c r="I6" s="25" t="s">
        <v>5342</v>
      </c>
    </row>
    <row r="7" spans="1:9" ht="25.5" x14ac:dyDescent="0.25">
      <c r="A7" s="7">
        <v>5</v>
      </c>
      <c r="B7" s="7" t="s">
        <v>1317</v>
      </c>
      <c r="C7" s="7" t="s">
        <v>1173</v>
      </c>
      <c r="D7" s="7" t="s">
        <v>1174</v>
      </c>
      <c r="E7" s="9" t="s">
        <v>1175</v>
      </c>
      <c r="F7" s="2" t="s">
        <v>5560</v>
      </c>
      <c r="G7" s="2">
        <v>2</v>
      </c>
      <c r="H7" s="2" t="str">
        <f>IF(G7=1, "PB-" &amp; TEXT(COUNTIFS(G$3:G7, 1) + 130, "000000"),
 IF(G7=2, "PBM-" &amp; TEXT(COUNTIFS(G$3:G7, 2) + 98, "000000"),
 IF(G7=3, "MMU-" &amp; TEXT(COUNTIFS(G$3:G7, 3) + 131, "000000"),
 "")))</f>
        <v>PBM-000103</v>
      </c>
      <c r="I7" s="25" t="s">
        <v>5342</v>
      </c>
    </row>
    <row r="8" spans="1:9" ht="40.5" x14ac:dyDescent="0.25">
      <c r="A8" s="7">
        <v>6</v>
      </c>
      <c r="B8" s="10" t="s">
        <v>1176</v>
      </c>
      <c r="C8" s="10" t="s">
        <v>1177</v>
      </c>
      <c r="D8" s="10" t="s">
        <v>1178</v>
      </c>
      <c r="E8" s="9" t="s">
        <v>1179</v>
      </c>
      <c r="F8" s="2" t="s">
        <v>5561</v>
      </c>
      <c r="G8" s="2">
        <v>3</v>
      </c>
      <c r="H8" s="2" t="str">
        <f>IF(G8=1, "PB-" &amp; TEXT(COUNTIFS(G$3:G8, 1) + 130, "000000"),
 IF(G8=2, "PBM-" &amp; TEXT(COUNTIFS(G$3:G8, 2) + 98, "000000"),
 IF(G8=3, "MMU-" &amp; TEXT(COUNTIFS(G$3:G8, 3) + 131, "000000"),
 "")))</f>
        <v>MMU-000132</v>
      </c>
      <c r="I8" s="25" t="s">
        <v>5342</v>
      </c>
    </row>
    <row r="9" spans="1:9" ht="38.25" x14ac:dyDescent="0.25">
      <c r="A9" s="7">
        <v>7</v>
      </c>
      <c r="B9" s="7" t="s">
        <v>1180</v>
      </c>
      <c r="C9" s="7" t="s">
        <v>1181</v>
      </c>
      <c r="D9" s="7" t="s">
        <v>1182</v>
      </c>
      <c r="E9" s="9" t="s">
        <v>1183</v>
      </c>
      <c r="F9" s="2" t="s">
        <v>5562</v>
      </c>
      <c r="G9" s="2">
        <v>3</v>
      </c>
      <c r="H9" s="2" t="str">
        <f>IF(G9=1, "PB-" &amp; TEXT(COUNTIFS(G$3:G9, 1) + 130, "000000"),
 IF(G9=2, "PBM-" &amp; TEXT(COUNTIFS(G$3:G9, 2) + 98, "000000"),
 IF(G9=3, "MMU-" &amp; TEXT(COUNTIFS(G$3:G9, 3) + 131, "000000"),
 "")))</f>
        <v>MMU-000133</v>
      </c>
      <c r="I9" s="25" t="s">
        <v>5342</v>
      </c>
    </row>
    <row r="10" spans="1:9" ht="25.5" x14ac:dyDescent="0.25">
      <c r="A10" s="7">
        <v>8</v>
      </c>
      <c r="B10" s="7" t="s">
        <v>1184</v>
      </c>
      <c r="C10" s="7" t="s">
        <v>1185</v>
      </c>
      <c r="D10" s="7" t="s">
        <v>6</v>
      </c>
      <c r="E10" s="9" t="s">
        <v>1186</v>
      </c>
      <c r="F10" s="2" t="s">
        <v>5563</v>
      </c>
      <c r="G10" s="2">
        <v>2</v>
      </c>
      <c r="H10" s="2" t="str">
        <f>IF(G10=1, "PB-" &amp; TEXT(COUNTIFS(G$3:G10, 1) + 130, "000000"),
 IF(G10=2, "PBM-" &amp; TEXT(COUNTIFS(G$3:G10, 2) + 98, "000000"),
 IF(G10=3, "MMU-" &amp; TEXT(COUNTIFS(G$3:G10, 3) + 131, "000000"),
 "")))</f>
        <v>PBM-000104</v>
      </c>
      <c r="I10" s="25" t="s">
        <v>5342</v>
      </c>
    </row>
    <row r="11" spans="1:9" ht="25.5" x14ac:dyDescent="0.25">
      <c r="A11" s="7">
        <v>9</v>
      </c>
      <c r="B11" s="7" t="s">
        <v>1187</v>
      </c>
      <c r="C11" s="7" t="s">
        <v>1188</v>
      </c>
      <c r="D11" s="7" t="s">
        <v>626</v>
      </c>
      <c r="E11" s="9" t="s">
        <v>1189</v>
      </c>
      <c r="F11" s="2" t="s">
        <v>5564</v>
      </c>
      <c r="G11" s="2">
        <v>3</v>
      </c>
      <c r="H11" s="2" t="str">
        <f>IF(G11=1, "PB-" &amp; TEXT(COUNTIFS(G$3:G11, 1) + 130, "000000"),
 IF(G11=2, "PBM-" &amp; TEXT(COUNTIFS(G$3:G11, 2) + 98, "000000"),
 IF(G11=3, "MMU-" &amp; TEXT(COUNTIFS(G$3:G11, 3) + 131, "000000"),
 "")))</f>
        <v>MMU-000134</v>
      </c>
      <c r="I11" s="25" t="s">
        <v>5342</v>
      </c>
    </row>
    <row r="12" spans="1:9" ht="25.5" x14ac:dyDescent="0.25">
      <c r="A12" s="7">
        <v>10</v>
      </c>
      <c r="B12" s="12" t="s">
        <v>1190</v>
      </c>
      <c r="C12" s="12" t="s">
        <v>1191</v>
      </c>
      <c r="D12" s="12" t="s">
        <v>1154</v>
      </c>
      <c r="E12" s="9" t="s">
        <v>1192</v>
      </c>
      <c r="F12" s="2" t="s">
        <v>5565</v>
      </c>
      <c r="G12" s="2">
        <v>3</v>
      </c>
      <c r="H12" s="2" t="str">
        <f>IF(G12=1, "PB-" &amp; TEXT(COUNTIFS(G$3:G12, 1) + 130, "000000"),
 IF(G12=2, "PBM-" &amp; TEXT(COUNTIFS(G$3:G12, 2) + 98, "000000"),
 IF(G12=3, "MMU-" &amp; TEXT(COUNTIFS(G$3:G12, 3) + 131, "000000"),
 "")))</f>
        <v>MMU-000135</v>
      </c>
      <c r="I12" s="25" t="s">
        <v>5342</v>
      </c>
    </row>
    <row r="13" spans="1:9" ht="25.5" x14ac:dyDescent="0.25">
      <c r="A13" s="7">
        <v>11</v>
      </c>
      <c r="B13" s="12" t="s">
        <v>1193</v>
      </c>
      <c r="C13" s="12" t="s">
        <v>1194</v>
      </c>
      <c r="D13" s="12" t="s">
        <v>1004</v>
      </c>
      <c r="E13" s="9" t="s">
        <v>1195</v>
      </c>
      <c r="F13" s="2" t="s">
        <v>5566</v>
      </c>
      <c r="G13" s="2">
        <v>3</v>
      </c>
      <c r="H13" s="2" t="str">
        <f>IF(G13=1, "PB-" &amp; TEXT(COUNTIFS(G$3:G13, 1) + 130, "000000"),
 IF(G13=2, "PBM-" &amp; TEXT(COUNTIFS(G$3:G13, 2) + 98, "000000"),
 IF(G13=3, "MMU-" &amp; TEXT(COUNTIFS(G$3:G13, 3) + 131, "000000"),
 "")))</f>
        <v>MMU-000136</v>
      </c>
      <c r="I13" s="25" t="s">
        <v>5342</v>
      </c>
    </row>
    <row r="14" spans="1:9" ht="25.5" x14ac:dyDescent="0.25">
      <c r="A14" s="7">
        <v>12</v>
      </c>
      <c r="B14" s="12" t="s">
        <v>1196</v>
      </c>
      <c r="C14" s="12" t="s">
        <v>1197</v>
      </c>
      <c r="D14" s="12" t="s">
        <v>1006</v>
      </c>
      <c r="E14" s="9" t="s">
        <v>1198</v>
      </c>
      <c r="F14" s="2" t="s">
        <v>5567</v>
      </c>
      <c r="G14" s="2">
        <v>3</v>
      </c>
      <c r="H14" s="2" t="str">
        <f>IF(G14=1, "PB-" &amp; TEXT(COUNTIFS(G$3:G14, 1) + 130, "000000"),
 IF(G14=2, "PBM-" &amp; TEXT(COUNTIFS(G$3:G14, 2) + 98, "000000"),
 IF(G14=3, "MMU-" &amp; TEXT(COUNTIFS(G$3:G14, 3) + 131, "000000"),
 "")))</f>
        <v>MMU-000137</v>
      </c>
      <c r="I14" s="25" t="s">
        <v>5342</v>
      </c>
    </row>
    <row r="15" spans="1:9" ht="25.5" x14ac:dyDescent="0.25">
      <c r="A15" s="7">
        <v>13</v>
      </c>
      <c r="B15" s="12" t="s">
        <v>1199</v>
      </c>
      <c r="C15" s="12" t="s">
        <v>1200</v>
      </c>
      <c r="D15" s="12" t="s">
        <v>1305</v>
      </c>
      <c r="E15" s="9" t="s">
        <v>1201</v>
      </c>
      <c r="F15" s="2" t="s">
        <v>5568</v>
      </c>
      <c r="G15" s="2">
        <v>3</v>
      </c>
      <c r="H15" s="2" t="str">
        <f>IF(G15=1, "PB-" &amp; TEXT(COUNTIFS(G$3:G15, 1) + 130, "000000"),
 IF(G15=2, "PBM-" &amp; TEXT(COUNTIFS(G$3:G15, 2) + 98, "000000"),
 IF(G15=3, "MMU-" &amp; TEXT(COUNTIFS(G$3:G15, 3) + 131, "000000"),
 "")))</f>
        <v>MMU-000138</v>
      </c>
      <c r="I15" s="25" t="s">
        <v>5342</v>
      </c>
    </row>
    <row r="16" spans="1:9" x14ac:dyDescent="0.25">
      <c r="A16" s="7">
        <v>14</v>
      </c>
      <c r="B16" s="12" t="s">
        <v>1202</v>
      </c>
      <c r="C16" s="12" t="s">
        <v>1203</v>
      </c>
      <c r="D16" s="12" t="s">
        <v>1161</v>
      </c>
      <c r="E16" s="9" t="s">
        <v>1204</v>
      </c>
      <c r="F16" s="2" t="s">
        <v>5569</v>
      </c>
      <c r="G16" s="2">
        <v>3</v>
      </c>
      <c r="H16" s="2" t="str">
        <f>IF(G16=1, "PB-" &amp; TEXT(COUNTIFS(G$3:G16, 1) + 130, "000000"),
 IF(G16=2, "PBM-" &amp; TEXT(COUNTIFS(G$3:G16, 2) + 98, "000000"),
 IF(G16=3, "MMU-" &amp; TEXT(COUNTIFS(G$3:G16, 3) + 131, "000000"),
 "")))</f>
        <v>MMU-000139</v>
      </c>
      <c r="I16" s="25" t="s">
        <v>5342</v>
      </c>
    </row>
    <row r="17" spans="1:9" ht="25.5" x14ac:dyDescent="0.25">
      <c r="A17" s="7">
        <v>15</v>
      </c>
      <c r="B17" s="12" t="s">
        <v>1205</v>
      </c>
      <c r="C17" s="12" t="s">
        <v>1206</v>
      </c>
      <c r="D17" s="12" t="s">
        <v>1307</v>
      </c>
      <c r="E17" s="9" t="s">
        <v>1207</v>
      </c>
      <c r="F17" s="2" t="s">
        <v>5570</v>
      </c>
      <c r="G17" s="2">
        <v>3</v>
      </c>
      <c r="H17" s="2" t="str">
        <f>IF(G17=1, "PB-" &amp; TEXT(COUNTIFS(G$3:G17, 1) + 130, "000000"),
 IF(G17=2, "PBM-" &amp; TEXT(COUNTIFS(G$3:G17, 2) + 98, "000000"),
 IF(G17=3, "MMU-" &amp; TEXT(COUNTIFS(G$3:G17, 3) + 131, "000000"),
 "")))</f>
        <v>MMU-000140</v>
      </c>
      <c r="I17" s="25" t="s">
        <v>5342</v>
      </c>
    </row>
    <row r="18" spans="1:9" ht="25.5" x14ac:dyDescent="0.25">
      <c r="A18" s="7">
        <v>16</v>
      </c>
      <c r="B18" s="12" t="s">
        <v>1208</v>
      </c>
      <c r="C18" s="12" t="s">
        <v>1209</v>
      </c>
      <c r="D18" s="12" t="s">
        <v>1152</v>
      </c>
      <c r="E18" s="9" t="s">
        <v>1210</v>
      </c>
      <c r="F18" s="2" t="s">
        <v>5571</v>
      </c>
      <c r="G18" s="2">
        <v>3</v>
      </c>
      <c r="H18" s="2" t="str">
        <f>IF(G18=1, "PB-" &amp; TEXT(COUNTIFS(G$3:G18, 1) + 130, "000000"),
 IF(G18=2, "PBM-" &amp; TEXT(COUNTIFS(G$3:G18, 2) + 98, "000000"),
 IF(G18=3, "MMU-" &amp; TEXT(COUNTIFS(G$3:G18, 3) + 131, "000000"),
 "")))</f>
        <v>MMU-000141</v>
      </c>
      <c r="I18" s="25" t="s">
        <v>5342</v>
      </c>
    </row>
    <row r="19" spans="1:9" ht="38.25" x14ac:dyDescent="0.25">
      <c r="A19" s="7">
        <v>17</v>
      </c>
      <c r="B19" s="12" t="s">
        <v>1211</v>
      </c>
      <c r="C19" s="12" t="s">
        <v>1212</v>
      </c>
      <c r="D19" s="12" t="s">
        <v>1008</v>
      </c>
      <c r="E19" s="9" t="s">
        <v>1213</v>
      </c>
      <c r="F19" s="2" t="s">
        <v>5572</v>
      </c>
      <c r="G19" s="2">
        <v>3</v>
      </c>
      <c r="H19" s="2" t="str">
        <f>IF(G19=1, "PB-" &amp; TEXT(COUNTIFS(G$3:G19, 1) + 130, "000000"),
 IF(G19=2, "PBM-" &amp; TEXT(COUNTIFS(G$3:G19, 2) + 98, "000000"),
 IF(G19=3, "MMU-" &amp; TEXT(COUNTIFS(G$3:G19, 3) + 131, "000000"),
 "")))</f>
        <v>MMU-000142</v>
      </c>
      <c r="I19" s="25" t="s">
        <v>5342</v>
      </c>
    </row>
    <row r="20" spans="1:9" ht="25.5" x14ac:dyDescent="0.25">
      <c r="A20" s="7">
        <v>18</v>
      </c>
      <c r="B20" s="12" t="s">
        <v>1214</v>
      </c>
      <c r="C20" s="12" t="s">
        <v>1215</v>
      </c>
      <c r="D20" s="12" t="s">
        <v>1008</v>
      </c>
      <c r="E20" s="9" t="s">
        <v>1216</v>
      </c>
      <c r="F20" s="2" t="s">
        <v>5573</v>
      </c>
      <c r="G20" s="2">
        <v>3</v>
      </c>
      <c r="H20" s="2" t="str">
        <f>IF(G20=1, "PB-" &amp; TEXT(COUNTIFS(G$3:G20, 1) + 130, "000000"),
 IF(G20=2, "PBM-" &amp; TEXT(COUNTIFS(G$3:G20, 2) + 98, "000000"),
 IF(G20=3, "MMU-" &amp; TEXT(COUNTIFS(G$3:G20, 3) + 131, "000000"),
 "")))</f>
        <v>MMU-000143</v>
      </c>
      <c r="I20" s="25" t="s">
        <v>5342</v>
      </c>
    </row>
    <row r="21" spans="1:9" ht="25.5" x14ac:dyDescent="0.25">
      <c r="A21" s="7">
        <v>19</v>
      </c>
      <c r="B21" s="12" t="s">
        <v>1217</v>
      </c>
      <c r="C21" s="12" t="s">
        <v>1218</v>
      </c>
      <c r="D21" s="12" t="s">
        <v>1306</v>
      </c>
      <c r="E21" s="9" t="s">
        <v>1219</v>
      </c>
      <c r="F21" s="2" t="s">
        <v>5574</v>
      </c>
      <c r="G21" s="2">
        <v>3</v>
      </c>
      <c r="H21" s="2" t="str">
        <f>IF(G21=1, "PB-" &amp; TEXT(COUNTIFS(G$3:G21, 1) + 130, "000000"),
 IF(G21=2, "PBM-" &amp; TEXT(COUNTIFS(G$3:G21, 2) + 98, "000000"),
 IF(G21=3, "MMU-" &amp; TEXT(COUNTIFS(G$3:G21, 3) + 131, "000000"),
 "")))</f>
        <v>MMU-000144</v>
      </c>
      <c r="I21" s="25" t="s">
        <v>5342</v>
      </c>
    </row>
    <row r="22" spans="1:9" ht="38.25" x14ac:dyDescent="0.25">
      <c r="A22" s="7">
        <v>20</v>
      </c>
      <c r="B22" s="12" t="s">
        <v>1220</v>
      </c>
      <c r="C22" s="12" t="s">
        <v>1221</v>
      </c>
      <c r="D22" s="12" t="s">
        <v>1158</v>
      </c>
      <c r="E22" s="9" t="s">
        <v>1222</v>
      </c>
      <c r="F22" s="2" t="s">
        <v>5575</v>
      </c>
      <c r="G22" s="2">
        <v>3</v>
      </c>
      <c r="H22" s="2" t="str">
        <f>IF(G22=1, "PB-" &amp; TEXT(COUNTIFS(G$3:G22, 1) + 130, "000000"),
 IF(G22=2, "PBM-" &amp; TEXT(COUNTIFS(G$3:G22, 2) + 98, "000000"),
 IF(G22=3, "MMU-" &amp; TEXT(COUNTIFS(G$3:G22, 3) + 131, "000000"),
 "")))</f>
        <v>MMU-000145</v>
      </c>
      <c r="I22" s="25" t="s">
        <v>5342</v>
      </c>
    </row>
    <row r="23" spans="1:9" ht="38.25" x14ac:dyDescent="0.25">
      <c r="A23" s="7">
        <v>21</v>
      </c>
      <c r="B23" s="12" t="s">
        <v>1223</v>
      </c>
      <c r="C23" s="12" t="s">
        <v>1224</v>
      </c>
      <c r="D23" s="12" t="s">
        <v>1008</v>
      </c>
      <c r="E23" s="9" t="s">
        <v>1225</v>
      </c>
      <c r="F23" s="2" t="s">
        <v>5576</v>
      </c>
      <c r="G23" s="2">
        <v>3</v>
      </c>
      <c r="H23" s="2" t="str">
        <f>IF(G23=1, "PB-" &amp; TEXT(COUNTIFS(G$3:G23, 1) + 130, "000000"),
 IF(G23=2, "PBM-" &amp; TEXT(COUNTIFS(G$3:G23, 2) + 98, "000000"),
 IF(G23=3, "MMU-" &amp; TEXT(COUNTIFS(G$3:G23, 3) + 131, "000000"),
 "")))</f>
        <v>MMU-000146</v>
      </c>
      <c r="I23" s="25" t="s">
        <v>5342</v>
      </c>
    </row>
    <row r="24" spans="1:9" ht="38.25" x14ac:dyDescent="0.25">
      <c r="A24" s="7">
        <v>22</v>
      </c>
      <c r="B24" s="12" t="s">
        <v>1226</v>
      </c>
      <c r="C24" s="12" t="s">
        <v>1227</v>
      </c>
      <c r="D24" s="12" t="s">
        <v>1005</v>
      </c>
      <c r="E24" s="9" t="s">
        <v>1228</v>
      </c>
      <c r="F24" s="2" t="s">
        <v>5577</v>
      </c>
      <c r="G24" s="2">
        <v>3</v>
      </c>
      <c r="H24" s="2" t="str">
        <f>IF(G24=1, "PB-" &amp; TEXT(COUNTIFS(G$3:G24, 1) + 130, "000000"),
 IF(G24=2, "PBM-" &amp; TEXT(COUNTIFS(G$3:G24, 2) + 98, "000000"),
 IF(G24=3, "MMU-" &amp; TEXT(COUNTIFS(G$3:G24, 3) + 131, "000000"),
 "")))</f>
        <v>MMU-000147</v>
      </c>
      <c r="I24" s="25" t="s">
        <v>5342</v>
      </c>
    </row>
    <row r="25" spans="1:9" ht="25.5" x14ac:dyDescent="0.25">
      <c r="A25" s="7">
        <v>23</v>
      </c>
      <c r="B25" s="12" t="s">
        <v>1229</v>
      </c>
      <c r="C25" s="12" t="s">
        <v>1230</v>
      </c>
      <c r="D25" s="12" t="s">
        <v>1304</v>
      </c>
      <c r="E25" s="9" t="s">
        <v>1231</v>
      </c>
      <c r="F25" s="2" t="s">
        <v>5578</v>
      </c>
      <c r="G25" s="2">
        <v>3</v>
      </c>
      <c r="H25" s="2" t="str">
        <f>IF(G25=1, "PB-" &amp; TEXT(COUNTIFS(G$3:G25, 1) + 130, "000000"),
 IF(G25=2, "PBM-" &amp; TEXT(COUNTIFS(G$3:G25, 2) + 98, "000000"),
 IF(G25=3, "MMU-" &amp; TEXT(COUNTIFS(G$3:G25, 3) + 131, "000000"),
 "")))</f>
        <v>MMU-000148</v>
      </c>
      <c r="I25" s="25" t="s">
        <v>5342</v>
      </c>
    </row>
    <row r="26" spans="1:9" ht="25.5" x14ac:dyDescent="0.25">
      <c r="A26" s="7">
        <v>24</v>
      </c>
      <c r="B26" s="12" t="s">
        <v>1232</v>
      </c>
      <c r="C26" s="12" t="s">
        <v>1233</v>
      </c>
      <c r="D26" s="12" t="s">
        <v>1161</v>
      </c>
      <c r="E26" s="9" t="s">
        <v>1234</v>
      </c>
      <c r="F26" s="2" t="s">
        <v>5579</v>
      </c>
      <c r="G26" s="2">
        <v>3</v>
      </c>
      <c r="H26" s="2" t="str">
        <f>IF(G26=1, "PB-" &amp; TEXT(COUNTIFS(G$3:G26, 1) + 130, "000000"),
 IF(G26=2, "PBM-" &amp; TEXT(COUNTIFS(G$3:G26, 2) + 98, "000000"),
 IF(G26=3, "MMU-" &amp; TEXT(COUNTIFS(G$3:G26, 3) + 131, "000000"),
 "")))</f>
        <v>MMU-000149</v>
      </c>
      <c r="I26" s="25" t="s">
        <v>5342</v>
      </c>
    </row>
    <row r="27" spans="1:9" ht="25.5" x14ac:dyDescent="0.25">
      <c r="A27" s="7">
        <v>25</v>
      </c>
      <c r="B27" s="12" t="s">
        <v>1235</v>
      </c>
      <c r="C27" s="12" t="s">
        <v>1236</v>
      </c>
      <c r="D27" s="12" t="s">
        <v>1308</v>
      </c>
      <c r="E27" s="9" t="s">
        <v>1237</v>
      </c>
      <c r="F27" s="2" t="s">
        <v>5580</v>
      </c>
      <c r="G27" s="2">
        <v>3</v>
      </c>
      <c r="H27" s="2" t="str">
        <f>IF(G27=1, "PB-" &amp; TEXT(COUNTIFS(G$3:G27, 1) + 130, "000000"),
 IF(G27=2, "PBM-" &amp; TEXT(COUNTIFS(G$3:G27, 2) + 98, "000000"),
 IF(G27=3, "MMU-" &amp; TEXT(COUNTIFS(G$3:G27, 3) + 131, "000000"),
 "")))</f>
        <v>MMU-000150</v>
      </c>
      <c r="I27" s="25" t="s">
        <v>5342</v>
      </c>
    </row>
    <row r="28" spans="1:9" ht="38.25" x14ac:dyDescent="0.25">
      <c r="A28" s="7">
        <v>26</v>
      </c>
      <c r="B28" s="12" t="s">
        <v>1238</v>
      </c>
      <c r="C28" s="12" t="s">
        <v>1239</v>
      </c>
      <c r="D28" s="12" t="s">
        <v>1009</v>
      </c>
      <c r="E28" s="9" t="s">
        <v>1074</v>
      </c>
      <c r="F28" s="2" t="s">
        <v>5581</v>
      </c>
      <c r="G28" s="2">
        <v>3</v>
      </c>
      <c r="H28" s="2" t="str">
        <f>IF(G28=1, "PB-" &amp; TEXT(COUNTIFS(G$3:G28, 1) + 130, "000000"),
 IF(G28=2, "PBM-" &amp; TEXT(COUNTIFS(G$3:G28, 2) + 98, "000000"),
 IF(G28=3, "MMU-" &amp; TEXT(COUNTIFS(G$3:G28, 3) + 131, "000000"),
 "")))</f>
        <v>MMU-000151</v>
      </c>
      <c r="I28" s="25" t="s">
        <v>5342</v>
      </c>
    </row>
    <row r="29" spans="1:9" ht="38.25" x14ac:dyDescent="0.25">
      <c r="A29" s="7">
        <v>27</v>
      </c>
      <c r="B29" s="12" t="s">
        <v>1240</v>
      </c>
      <c r="C29" s="12" t="s">
        <v>1239</v>
      </c>
      <c r="D29" s="12" t="s">
        <v>1156</v>
      </c>
      <c r="E29" s="9" t="s">
        <v>1074</v>
      </c>
      <c r="F29" s="2" t="s">
        <v>5582</v>
      </c>
      <c r="G29" s="2">
        <v>3</v>
      </c>
      <c r="H29" s="2" t="str">
        <f>IF(G29=1, "PB-" &amp; TEXT(COUNTIFS(G$3:G29, 1) + 130, "000000"),
 IF(G29=2, "PBM-" &amp; TEXT(COUNTIFS(G$3:G29, 2) + 98, "000000"),
 IF(G29=3, "MMU-" &amp; TEXT(COUNTIFS(G$3:G29, 3) + 131, "000000"),
 "")))</f>
        <v>MMU-000152</v>
      </c>
      <c r="I29" s="25" t="s">
        <v>5342</v>
      </c>
    </row>
    <row r="30" spans="1:9" ht="38.25" x14ac:dyDescent="0.25">
      <c r="A30" s="7">
        <v>28</v>
      </c>
      <c r="B30" s="12" t="s">
        <v>1241</v>
      </c>
      <c r="C30" s="12" t="s">
        <v>1239</v>
      </c>
      <c r="D30" s="12" t="s">
        <v>1161</v>
      </c>
      <c r="E30" s="9" t="s">
        <v>1242</v>
      </c>
      <c r="F30" s="2" t="s">
        <v>5583</v>
      </c>
      <c r="G30" s="2">
        <v>3</v>
      </c>
      <c r="H30" s="2" t="str">
        <f>IF(G30=1, "PB-" &amp; TEXT(COUNTIFS(G$3:G30, 1) + 130, "000000"),
 IF(G30=2, "PBM-" &amp; TEXT(COUNTIFS(G$3:G30, 2) + 98, "000000"),
 IF(G30=3, "MMU-" &amp; TEXT(COUNTIFS(G$3:G30, 3) + 131, "000000"),
 "")))</f>
        <v>MMU-000153</v>
      </c>
      <c r="I30" s="25" t="s">
        <v>5342</v>
      </c>
    </row>
    <row r="31" spans="1:9" ht="25.5" x14ac:dyDescent="0.25">
      <c r="A31" s="7">
        <v>29</v>
      </c>
      <c r="B31" s="12" t="s">
        <v>1243</v>
      </c>
      <c r="C31" s="12" t="s">
        <v>1244</v>
      </c>
      <c r="D31" s="12" t="s">
        <v>1006</v>
      </c>
      <c r="E31" s="9" t="s">
        <v>1245</v>
      </c>
      <c r="F31" s="2" t="s">
        <v>5584</v>
      </c>
      <c r="G31" s="2">
        <v>3</v>
      </c>
      <c r="H31" s="2" t="str">
        <f>IF(G31=1, "PB-" &amp; TEXT(COUNTIFS(G$3:G31, 1) + 130, "000000"),
 IF(G31=2, "PBM-" &amp; TEXT(COUNTIFS(G$3:G31, 2) + 98, "000000"),
 IF(G31=3, "MMU-" &amp; TEXT(COUNTIFS(G$3:G31, 3) + 131, "000000"),
 "")))</f>
        <v>MMU-000154</v>
      </c>
      <c r="I31" s="25" t="s">
        <v>5342</v>
      </c>
    </row>
    <row r="32" spans="1:9" ht="25.5" x14ac:dyDescent="0.25">
      <c r="A32" s="7">
        <v>30</v>
      </c>
      <c r="B32" s="12" t="s">
        <v>1246</v>
      </c>
      <c r="C32" s="12" t="s">
        <v>1244</v>
      </c>
      <c r="D32" s="12" t="s">
        <v>1011</v>
      </c>
      <c r="E32" s="9" t="s">
        <v>1247</v>
      </c>
      <c r="F32" s="2" t="s">
        <v>5585</v>
      </c>
      <c r="G32" s="2">
        <v>3</v>
      </c>
      <c r="H32" s="2" t="str">
        <f>IF(G32=1, "PB-" &amp; TEXT(COUNTIFS(G$3:G32, 1) + 130, "000000"),
 IF(G32=2, "PBM-" &amp; TEXT(COUNTIFS(G$3:G32, 2) + 98, "000000"),
 IF(G32=3, "MMU-" &amp; TEXT(COUNTIFS(G$3:G32, 3) + 131, "000000"),
 "")))</f>
        <v>MMU-000155</v>
      </c>
      <c r="I32" s="25" t="s">
        <v>5342</v>
      </c>
    </row>
    <row r="33" spans="1:9" ht="25.5" x14ac:dyDescent="0.25">
      <c r="A33" s="7">
        <v>31</v>
      </c>
      <c r="B33" s="12" t="s">
        <v>1248</v>
      </c>
      <c r="C33" s="12" t="s">
        <v>1249</v>
      </c>
      <c r="D33" s="12" t="s">
        <v>1154</v>
      </c>
      <c r="E33" s="9" t="s">
        <v>463</v>
      </c>
      <c r="F33" s="2" t="s">
        <v>5586</v>
      </c>
      <c r="G33" s="2">
        <v>3</v>
      </c>
      <c r="H33" s="2" t="str">
        <f>IF(G33=1, "PB-" &amp; TEXT(COUNTIFS(G$3:G33, 1) + 130, "000000"),
 IF(G33=2, "PBM-" &amp; TEXT(COUNTIFS(G$3:G33, 2) + 98, "000000"),
 IF(G33=3, "MMU-" &amp; TEXT(COUNTIFS(G$3:G33, 3) + 131, "000000"),
 "")))</f>
        <v>MMU-000156</v>
      </c>
      <c r="I33" s="25" t="s">
        <v>5342</v>
      </c>
    </row>
    <row r="34" spans="1:9" x14ac:dyDescent="0.25">
      <c r="A34" s="7">
        <v>32</v>
      </c>
      <c r="B34" s="12" t="s">
        <v>1250</v>
      </c>
      <c r="C34" s="12" t="s">
        <v>1251</v>
      </c>
      <c r="D34" s="12" t="s">
        <v>1152</v>
      </c>
      <c r="E34" s="9" t="s">
        <v>1252</v>
      </c>
      <c r="F34" s="2" t="s">
        <v>5587</v>
      </c>
      <c r="G34" s="2">
        <v>3</v>
      </c>
      <c r="H34" s="2" t="str">
        <f>IF(G34=1, "PB-" &amp; TEXT(COUNTIFS(G$3:G34, 1) + 130, "000000"),
 IF(G34=2, "PBM-" &amp; TEXT(COUNTIFS(G$3:G34, 2) + 98, "000000"),
 IF(G34=3, "MMU-" &amp; TEXT(COUNTIFS(G$3:G34, 3) + 131, "000000"),
 "")))</f>
        <v>MMU-000157</v>
      </c>
      <c r="I34" s="25" t="s">
        <v>5342</v>
      </c>
    </row>
    <row r="35" spans="1:9" ht="38.25" x14ac:dyDescent="0.25">
      <c r="A35" s="7">
        <v>33</v>
      </c>
      <c r="B35" s="12" t="s">
        <v>1253</v>
      </c>
      <c r="C35" s="12" t="s">
        <v>1254</v>
      </c>
      <c r="D35" s="12" t="s">
        <v>1306</v>
      </c>
      <c r="E35" s="9" t="s">
        <v>1255</v>
      </c>
      <c r="F35" s="2" t="s">
        <v>5588</v>
      </c>
      <c r="G35" s="2">
        <v>3</v>
      </c>
      <c r="H35" s="2" t="str">
        <f>IF(G35=1, "PB-" &amp; TEXT(COUNTIFS(G$3:G35, 1) + 130, "000000"),
 IF(G35=2, "PBM-" &amp; TEXT(COUNTIFS(G$3:G35, 2) + 98, "000000"),
 IF(G35=3, "MMU-" &amp; TEXT(COUNTIFS(G$3:G35, 3) + 131, "000000"),
 "")))</f>
        <v>MMU-000158</v>
      </c>
      <c r="I35" s="25" t="s">
        <v>5342</v>
      </c>
    </row>
    <row r="36" spans="1:9" ht="25.5" x14ac:dyDescent="0.25">
      <c r="A36" s="7">
        <v>34</v>
      </c>
      <c r="B36" s="12" t="s">
        <v>1256</v>
      </c>
      <c r="C36" s="12" t="s">
        <v>1257</v>
      </c>
      <c r="D36" s="12" t="s">
        <v>1154</v>
      </c>
      <c r="E36" s="9" t="s">
        <v>1258</v>
      </c>
      <c r="F36" s="2" t="s">
        <v>5589</v>
      </c>
      <c r="G36" s="2">
        <v>3</v>
      </c>
      <c r="H36" s="2" t="str">
        <f>IF(G36=1, "PB-" &amp; TEXT(COUNTIFS(G$3:G36, 1) + 130, "000000"),
 IF(G36=2, "PBM-" &amp; TEXT(COUNTIFS(G$3:G36, 2) + 98, "000000"),
 IF(G36=3, "MMU-" &amp; TEXT(COUNTIFS(G$3:G36, 3) + 131, "000000"),
 "")))</f>
        <v>MMU-000159</v>
      </c>
      <c r="I36" s="25" t="s">
        <v>5342</v>
      </c>
    </row>
    <row r="37" spans="1:9" ht="25.5" x14ac:dyDescent="0.25">
      <c r="A37" s="7">
        <v>35</v>
      </c>
      <c r="B37" s="12" t="s">
        <v>1259</v>
      </c>
      <c r="C37" s="12" t="s">
        <v>1260</v>
      </c>
      <c r="D37" s="12" t="s">
        <v>1309</v>
      </c>
      <c r="E37" s="9" t="s">
        <v>1261</v>
      </c>
      <c r="F37" s="2" t="s">
        <v>5590</v>
      </c>
      <c r="G37" s="2">
        <v>3</v>
      </c>
      <c r="H37" s="2" t="str">
        <f>IF(G37=1, "PB-" &amp; TEXT(COUNTIFS(G$3:G37, 1) + 130, "000000"),
 IF(G37=2, "PBM-" &amp; TEXT(COUNTIFS(G$3:G37, 2) + 98, "000000"),
 IF(G37=3, "MMU-" &amp; TEXT(COUNTIFS(G$3:G37, 3) + 131, "000000"),
 "")))</f>
        <v>MMU-000160</v>
      </c>
      <c r="I37" s="25" t="s">
        <v>5342</v>
      </c>
    </row>
    <row r="38" spans="1:9" x14ac:dyDescent="0.25">
      <c r="A38" s="7">
        <v>36</v>
      </c>
      <c r="B38" s="12" t="s">
        <v>1262</v>
      </c>
      <c r="C38" s="12" t="s">
        <v>1263</v>
      </c>
      <c r="D38" s="12" t="s">
        <v>1306</v>
      </c>
      <c r="E38" s="9" t="s">
        <v>1264</v>
      </c>
      <c r="F38" s="2" t="s">
        <v>5591</v>
      </c>
      <c r="G38" s="2">
        <v>3</v>
      </c>
      <c r="H38" s="2" t="str">
        <f>IF(G38=1, "PB-" &amp; TEXT(COUNTIFS(G$3:G38, 1) + 130, "000000"),
 IF(G38=2, "PBM-" &amp; TEXT(COUNTIFS(G$3:G38, 2) + 98, "000000"),
 IF(G38=3, "MMU-" &amp; TEXT(COUNTIFS(G$3:G38, 3) + 131, "000000"),
 "")))</f>
        <v>MMU-000161</v>
      </c>
      <c r="I38" s="25" t="s">
        <v>5342</v>
      </c>
    </row>
    <row r="39" spans="1:9" ht="25.5" x14ac:dyDescent="0.25">
      <c r="A39" s="7">
        <v>37</v>
      </c>
      <c r="B39" s="12" t="s">
        <v>1265</v>
      </c>
      <c r="C39" s="12" t="s">
        <v>1266</v>
      </c>
      <c r="D39" s="12" t="s">
        <v>1311</v>
      </c>
      <c r="E39" s="9" t="s">
        <v>1267</v>
      </c>
      <c r="F39" s="2" t="s">
        <v>5592</v>
      </c>
      <c r="G39" s="2">
        <v>3</v>
      </c>
      <c r="H39" s="2" t="str">
        <f>IF(G39=1, "PB-" &amp; TEXT(COUNTIFS(G$3:G39, 1) + 130, "000000"),
 IF(G39=2, "PBM-" &amp; TEXT(COUNTIFS(G$3:G39, 2) + 98, "000000"),
 IF(G39=3, "MMU-" &amp; TEXT(COUNTIFS(G$3:G39, 3) + 131, "000000"),
 "")))</f>
        <v>MMU-000162</v>
      </c>
      <c r="I39" s="25" t="s">
        <v>5342</v>
      </c>
    </row>
    <row r="40" spans="1:9" ht="25.5" x14ac:dyDescent="0.25">
      <c r="A40" s="7">
        <v>38</v>
      </c>
      <c r="B40" s="12" t="s">
        <v>1268</v>
      </c>
      <c r="C40" s="12" t="s">
        <v>1269</v>
      </c>
      <c r="D40" s="12" t="s">
        <v>1009</v>
      </c>
      <c r="E40" s="9" t="s">
        <v>1270</v>
      </c>
      <c r="F40" s="2" t="s">
        <v>5593</v>
      </c>
      <c r="G40" s="2">
        <v>3</v>
      </c>
      <c r="H40" s="2" t="str">
        <f>IF(G40=1, "PB-" &amp; TEXT(COUNTIFS(G$3:G40, 1) + 130, "000000"),
 IF(G40=2, "PBM-" &amp; TEXT(COUNTIFS(G$3:G40, 2) + 98, "000000"),
 IF(G40=3, "MMU-" &amp; TEXT(COUNTIFS(G$3:G40, 3) + 131, "000000"),
 "")))</f>
        <v>MMU-000163</v>
      </c>
      <c r="I40" s="25" t="s">
        <v>5342</v>
      </c>
    </row>
    <row r="41" spans="1:9" ht="25.5" x14ac:dyDescent="0.25">
      <c r="A41" s="7">
        <v>39</v>
      </c>
      <c r="B41" s="12" t="s">
        <v>1271</v>
      </c>
      <c r="C41" s="12" t="s">
        <v>1272</v>
      </c>
      <c r="D41" s="12" t="s">
        <v>1312</v>
      </c>
      <c r="E41" s="9" t="s">
        <v>1273</v>
      </c>
      <c r="F41" s="2" t="s">
        <v>5594</v>
      </c>
      <c r="G41" s="2">
        <v>3</v>
      </c>
      <c r="H41" s="2" t="str">
        <f>IF(G41=1, "PB-" &amp; TEXT(COUNTIFS(G$3:G41, 1) + 130, "000000"),
 IF(G41=2, "PBM-" &amp; TEXT(COUNTIFS(G$3:G41, 2) + 98, "000000"),
 IF(G41=3, "MMU-" &amp; TEXT(COUNTIFS(G$3:G41, 3) + 131, "000000"),
 "")))</f>
        <v>MMU-000164</v>
      </c>
      <c r="I41" s="25" t="s">
        <v>5342</v>
      </c>
    </row>
    <row r="42" spans="1:9" x14ac:dyDescent="0.25">
      <c r="A42" s="7">
        <v>40</v>
      </c>
      <c r="B42" s="12" t="s">
        <v>1274</v>
      </c>
      <c r="C42" s="12" t="s">
        <v>1275</v>
      </c>
      <c r="D42" s="12" t="s">
        <v>1011</v>
      </c>
      <c r="E42" s="9" t="s">
        <v>1276</v>
      </c>
      <c r="F42" s="2" t="s">
        <v>5595</v>
      </c>
      <c r="G42" s="2">
        <v>3</v>
      </c>
      <c r="H42" s="2" t="str">
        <f>IF(G42=1, "PB-" &amp; TEXT(COUNTIFS(G$3:G42, 1) + 130, "000000"),
 IF(G42=2, "PBM-" &amp; TEXT(COUNTIFS(G$3:G42, 2) + 98, "000000"),
 IF(G42=3, "MMU-" &amp; TEXT(COUNTIFS(G$3:G42, 3) + 131, "000000"),
 "")))</f>
        <v>MMU-000165</v>
      </c>
      <c r="I42" s="25" t="s">
        <v>5342</v>
      </c>
    </row>
    <row r="43" spans="1:9" ht="25.5" x14ac:dyDescent="0.25">
      <c r="A43" s="7">
        <v>41</v>
      </c>
      <c r="B43" s="7" t="s">
        <v>1277</v>
      </c>
      <c r="C43" s="7" t="s">
        <v>1278</v>
      </c>
      <c r="D43" s="7" t="s">
        <v>1006</v>
      </c>
      <c r="E43" s="9" t="s">
        <v>1279</v>
      </c>
      <c r="F43" s="2" t="s">
        <v>5596</v>
      </c>
      <c r="G43" s="2">
        <v>3</v>
      </c>
      <c r="H43" s="2" t="str">
        <f>IF(G43=1, "PB-" &amp; TEXT(COUNTIFS(G$3:G43, 1) + 130, "000000"),
 IF(G43=2, "PBM-" &amp; TEXT(COUNTIFS(G$3:G43, 2) + 98, "000000"),
 IF(G43=3, "MMU-" &amp; TEXT(COUNTIFS(G$3:G43, 3) + 131, "000000"),
 "")))</f>
        <v>MMU-000166</v>
      </c>
      <c r="I43" s="25" t="s">
        <v>5342</v>
      </c>
    </row>
    <row r="44" spans="1:9" ht="25.5" x14ac:dyDescent="0.25">
      <c r="A44" s="7">
        <v>42</v>
      </c>
      <c r="B44" s="12" t="s">
        <v>1280</v>
      </c>
      <c r="C44" s="12" t="s">
        <v>1281</v>
      </c>
      <c r="D44" s="12" t="s">
        <v>1310</v>
      </c>
      <c r="E44" s="9" t="s">
        <v>1283</v>
      </c>
      <c r="F44" s="2" t="s">
        <v>5597</v>
      </c>
      <c r="G44" s="2">
        <v>3</v>
      </c>
      <c r="H44" s="2" t="str">
        <f>IF(G44=1, "PB-" &amp; TEXT(COUNTIFS(G$3:G44, 1) + 130, "000000"),
 IF(G44=2, "PBM-" &amp; TEXT(COUNTIFS(G$3:G44, 2) + 98, "000000"),
 IF(G44=3, "MMU-" &amp; TEXT(COUNTIFS(G$3:G44, 3) + 131, "000000"),
 "")))</f>
        <v>MMU-000167</v>
      </c>
      <c r="I44" s="25" t="s">
        <v>5342</v>
      </c>
    </row>
    <row r="45" spans="1:9" ht="67.5" x14ac:dyDescent="0.25">
      <c r="A45" s="7">
        <v>43</v>
      </c>
      <c r="B45" s="10" t="s">
        <v>1284</v>
      </c>
      <c r="C45" s="10" t="s">
        <v>1285</v>
      </c>
      <c r="D45" s="10" t="s">
        <v>1286</v>
      </c>
      <c r="E45" s="9" t="s">
        <v>1287</v>
      </c>
      <c r="F45" s="2" t="s">
        <v>5598</v>
      </c>
      <c r="G45" s="2">
        <v>3</v>
      </c>
      <c r="H45" s="2" t="str">
        <f>IF(G45=1, "PB-" &amp; TEXT(COUNTIFS(G$3:G45, 1) + 130, "000000"),
 IF(G45=2, "PBM-" &amp; TEXT(COUNTIFS(G$3:G45, 2) + 98, "000000"),
 IF(G45=3, "MMU-" &amp; TEXT(COUNTIFS(G$3:G45, 3) + 131, "000000"),
 "")))</f>
        <v>MMU-000168</v>
      </c>
      <c r="I45" s="25" t="s">
        <v>5342</v>
      </c>
    </row>
    <row r="46" spans="1:9" ht="25.5" x14ac:dyDescent="0.25">
      <c r="A46" s="7">
        <v>44</v>
      </c>
      <c r="B46" s="12" t="s">
        <v>1288</v>
      </c>
      <c r="C46" s="12" t="s">
        <v>1289</v>
      </c>
      <c r="D46" s="12" t="s">
        <v>1011</v>
      </c>
      <c r="E46" s="9" t="s">
        <v>1290</v>
      </c>
      <c r="F46" s="2" t="s">
        <v>5599</v>
      </c>
      <c r="G46" s="2">
        <v>3</v>
      </c>
      <c r="H46" s="2" t="str">
        <f>IF(G46=1, "PB-" &amp; TEXT(COUNTIFS(G$3:G46, 1) + 130, "000000"),
 IF(G46=2, "PBM-" &amp; TEXT(COUNTIFS(G$3:G46, 2) + 98, "000000"),
 IF(G46=3, "MMU-" &amp; TEXT(COUNTIFS(G$3:G46, 3) + 131, "000000"),
 "")))</f>
        <v>MMU-000169</v>
      </c>
      <c r="I46" s="25" t="s">
        <v>5342</v>
      </c>
    </row>
    <row r="47" spans="1:9" ht="25.5" x14ac:dyDescent="0.25">
      <c r="A47" s="7">
        <v>45</v>
      </c>
      <c r="B47" s="12" t="s">
        <v>1291</v>
      </c>
      <c r="C47" s="12" t="s">
        <v>1292</v>
      </c>
      <c r="D47" s="12" t="s">
        <v>1008</v>
      </c>
      <c r="E47" s="9" t="s">
        <v>1293</v>
      </c>
      <c r="F47" s="2" t="s">
        <v>5600</v>
      </c>
      <c r="G47" s="2">
        <v>3</v>
      </c>
      <c r="H47" s="2" t="str">
        <f>IF(G47=1, "PB-" &amp; TEXT(COUNTIFS(G$3:G47, 1) + 130, "000000"),
 IF(G47=2, "PBM-" &amp; TEXT(COUNTIFS(G$3:G47, 2) + 98, "000000"),
 IF(G47=3, "MMU-" &amp; TEXT(COUNTIFS(G$3:G47, 3) + 131, "000000"),
 "")))</f>
        <v>MMU-000170</v>
      </c>
      <c r="I47" s="25" t="s">
        <v>5342</v>
      </c>
    </row>
    <row r="48" spans="1:9" ht="25.5" x14ac:dyDescent="0.25">
      <c r="A48" s="7">
        <v>46</v>
      </c>
      <c r="B48" s="12" t="s">
        <v>1294</v>
      </c>
      <c r="C48" s="12" t="s">
        <v>1295</v>
      </c>
      <c r="D48" s="12" t="s">
        <v>1313</v>
      </c>
      <c r="E48" s="9" t="s">
        <v>1296</v>
      </c>
      <c r="F48" s="2" t="s">
        <v>5601</v>
      </c>
      <c r="G48" s="2">
        <v>3</v>
      </c>
      <c r="H48" s="2" t="str">
        <f>IF(G48=1, "PB-" &amp; TEXT(COUNTIFS(G$3:G48, 1) + 130, "000000"),
 IF(G48=2, "PBM-" &amp; TEXT(COUNTIFS(G$3:G48, 2) + 98, "000000"),
 IF(G48=3, "MMU-" &amp; TEXT(COUNTIFS(G$3:G48, 3) + 131, "000000"),
 "")))</f>
        <v>MMU-000171</v>
      </c>
      <c r="I48" s="25" t="s">
        <v>5342</v>
      </c>
    </row>
    <row r="49" spans="1:9" ht="25.5" x14ac:dyDescent="0.25">
      <c r="A49" s="7">
        <v>47</v>
      </c>
      <c r="B49" s="7" t="s">
        <v>1297</v>
      </c>
      <c r="C49" s="7" t="s">
        <v>1298</v>
      </c>
      <c r="D49" s="7" t="s">
        <v>1310</v>
      </c>
      <c r="E49" s="9" t="s">
        <v>1299</v>
      </c>
      <c r="F49" s="2" t="s">
        <v>5602</v>
      </c>
      <c r="G49" s="2">
        <v>3</v>
      </c>
      <c r="H49" s="2" t="str">
        <f>IF(G49=1, "PB-" &amp; TEXT(COUNTIFS(G$3:G49, 1) + 130, "000000"),
 IF(G49=2, "PBM-" &amp; TEXT(COUNTIFS(G$3:G49, 2) + 98, "000000"),
 IF(G49=3, "MMU-" &amp; TEXT(COUNTIFS(G$3:G49, 3) + 131, "000000"),
 "")))</f>
        <v>MMU-000172</v>
      </c>
      <c r="I49" s="25" t="s">
        <v>5342</v>
      </c>
    </row>
    <row r="50" spans="1:9" ht="25.5" x14ac:dyDescent="0.25">
      <c r="A50" s="7">
        <v>48</v>
      </c>
      <c r="B50" s="7" t="s">
        <v>1300</v>
      </c>
      <c r="C50" s="7" t="s">
        <v>1301</v>
      </c>
      <c r="D50" s="7" t="s">
        <v>1302</v>
      </c>
      <c r="E50" s="9" t="s">
        <v>1303</v>
      </c>
      <c r="F50" s="2" t="s">
        <v>5603</v>
      </c>
      <c r="G50" s="2">
        <v>3</v>
      </c>
      <c r="H50" s="2" t="str">
        <f>IF(G50=1, "PB-" &amp; TEXT(COUNTIFS(G$3:G50, 1) + 130, "000000"),
 IF(G50=2, "PBM-" &amp; TEXT(COUNTIFS(G$3:G50, 2) + 98, "000000"),
 IF(G50=3, "MMU-" &amp; TEXT(COUNTIFS(G$3:G50, 3) + 131, "000000"),
 "")))</f>
        <v>MMU-000173</v>
      </c>
      <c r="I50" s="25" t="s">
        <v>5342</v>
      </c>
    </row>
  </sheetData>
  <mergeCells count="1">
    <mergeCell ref="A1:F1"/>
  </mergeCells>
  <phoneticPr fontId="8" type="noConversion"/>
  <conditionalFormatting sqref="I3:I50">
    <cfRule type="uniqueValues" dxfId="26" priority="1"/>
  </conditionalFormatting>
  <pageMargins left="0.31496062992125984" right="0.19685039370078741" top="0.31496062992125984" bottom="0.19685039370078741" header="0.31496062992125984" footer="0.31496062992125984"/>
  <pageSetup paperSize="9" scale="9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EE851-EC64-479E-9081-4476B79C1FC9}">
  <sheetPr codeName="Sheet12">
    <pageSetUpPr fitToPage="1"/>
  </sheetPr>
  <dimension ref="A1:I43"/>
  <sheetViews>
    <sheetView topLeftCell="A4" zoomScale="80" zoomScaleNormal="80" workbookViewId="0">
      <selection sqref="A1:XFD1"/>
    </sheetView>
  </sheetViews>
  <sheetFormatPr defaultColWidth="22" defaultRowHeight="15" x14ac:dyDescent="0.25"/>
  <cols>
    <col min="1" max="1" width="3.85546875" bestFit="1" customWidth="1"/>
    <col min="3" max="3" width="33.42578125" style="14" customWidth="1"/>
    <col min="5" max="5" width="15.28515625" bestFit="1" customWidth="1"/>
    <col min="6" max="6" width="10" bestFit="1" customWidth="1"/>
    <col min="7" max="7" width="3.42578125" hidden="1" customWidth="1"/>
    <col min="8" max="8" width="12.7109375" hidden="1" customWidth="1"/>
    <col min="9" max="9" width="19.140625" style="27" hidden="1" customWidth="1"/>
  </cols>
  <sheetData>
    <row r="1" spans="1:9" ht="18.75" x14ac:dyDescent="0.3">
      <c r="A1" s="41" t="s">
        <v>6835</v>
      </c>
      <c r="B1" s="41"/>
      <c r="C1" s="41"/>
      <c r="D1" s="41"/>
      <c r="E1" s="41"/>
      <c r="F1" s="41"/>
      <c r="G1" s="3" t="s">
        <v>152</v>
      </c>
      <c r="H1" s="3" t="s">
        <v>5143</v>
      </c>
      <c r="I1" s="26" t="s">
        <v>5144</v>
      </c>
    </row>
    <row r="2" spans="1:9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>
        <v>2</v>
      </c>
      <c r="H2" s="2" t="str">
        <f>IF(G2=1, "PB-" &amp; TEXT(COUNTIFS(G$2:G2, 1) + 130, "000000"),
 IF(G2=2, "PBM-" &amp; TEXT(COUNTIFS(G$2:G2, 2) + 104, "000000"),
 IF(G2=3, "MMU-" &amp; TEXT(COUNTIFS(G$2:G2, 3) + 173, "000000"),
 "")))</f>
        <v>PBM-000105</v>
      </c>
      <c r="I2" s="25" t="s">
        <v>5342</v>
      </c>
    </row>
    <row r="3" spans="1:9" ht="51" x14ac:dyDescent="0.25">
      <c r="A3" s="3">
        <v>1</v>
      </c>
      <c r="B3" s="3" t="s">
        <v>1318</v>
      </c>
      <c r="C3" s="3" t="s">
        <v>1319</v>
      </c>
      <c r="D3" s="3" t="s">
        <v>488</v>
      </c>
      <c r="E3" s="3" t="s">
        <v>1320</v>
      </c>
      <c r="F3" s="2" t="s">
        <v>5604</v>
      </c>
      <c r="G3" s="3">
        <v>1</v>
      </c>
      <c r="H3" s="2" t="str">
        <f>IF(G3=1, "PB-" &amp; TEXT(COUNTIFS(G$2:G3, 1) + 130, "000000"),
 IF(G3=2, "PBM-" &amp; TEXT(COUNTIFS(G$2:G3, 2) + 104, "000000"),
 IF(G3=3, "MMU-" &amp; TEXT(COUNTIFS(G$2:G3, 3) + 173, "000000"),
 "")))</f>
        <v>PB-000131</v>
      </c>
      <c r="I3" s="25" t="s">
        <v>5342</v>
      </c>
    </row>
    <row r="4" spans="1:9" ht="38.25" x14ac:dyDescent="0.25">
      <c r="A4" s="3">
        <v>2</v>
      </c>
      <c r="B4" s="3" t="s">
        <v>1425</v>
      </c>
      <c r="C4" s="3" t="s">
        <v>1321</v>
      </c>
      <c r="D4" s="3" t="s">
        <v>102</v>
      </c>
      <c r="E4" s="3" t="s">
        <v>1322</v>
      </c>
      <c r="F4" s="2" t="s">
        <v>5605</v>
      </c>
      <c r="G4" s="3">
        <v>1</v>
      </c>
      <c r="H4" s="2" t="str">
        <f>IF(G4=1, "PB-" &amp; TEXT(COUNTIFS(G$2:G4, 1) + 130, "000000"),
 IF(G4=2, "PBM-" &amp; TEXT(COUNTIFS(G$2:G4, 2) + 104, "000000"),
 IF(G4=3, "MMU-" &amp; TEXT(COUNTIFS(G$2:G4, 3) + 173, "000000"),
 "")))</f>
        <v>PB-000132</v>
      </c>
      <c r="I4" s="25" t="s">
        <v>5342</v>
      </c>
    </row>
    <row r="5" spans="1:9" ht="51" x14ac:dyDescent="0.25">
      <c r="A5" s="3">
        <v>3</v>
      </c>
      <c r="B5" s="3" t="s">
        <v>1323</v>
      </c>
      <c r="C5" s="3" t="s">
        <v>1324</v>
      </c>
      <c r="D5" s="3" t="s">
        <v>10</v>
      </c>
      <c r="E5" s="3" t="s">
        <v>1325</v>
      </c>
      <c r="F5" s="2" t="s">
        <v>5606</v>
      </c>
      <c r="G5" s="3">
        <v>2</v>
      </c>
      <c r="H5" s="2" t="str">
        <f>IF(G5=1, "PB-" &amp; TEXT(COUNTIFS(G$2:G5, 1) + 130, "000000"),
 IF(G5=2, "PBM-" &amp; TEXT(COUNTIFS(G$2:G5, 2) + 104, "000000"),
 IF(G5=3, "MMU-" &amp; TEXT(COUNTIFS(G$2:G5, 3) + 173, "000000"),
 "")))</f>
        <v>PBM-000106</v>
      </c>
      <c r="I5" s="25" t="s">
        <v>5342</v>
      </c>
    </row>
    <row r="6" spans="1:9" ht="63.75" x14ac:dyDescent="0.25">
      <c r="A6" s="3">
        <v>4</v>
      </c>
      <c r="B6" s="3" t="s">
        <v>1326</v>
      </c>
      <c r="C6" s="3" t="s">
        <v>1327</v>
      </c>
      <c r="D6" s="3" t="s">
        <v>19</v>
      </c>
      <c r="E6" s="3" t="s">
        <v>1328</v>
      </c>
      <c r="F6" s="2" t="s">
        <v>5607</v>
      </c>
      <c r="G6" s="3">
        <v>2</v>
      </c>
      <c r="H6" s="2" t="str">
        <f>IF(G6=1, "PB-" &amp; TEXT(COUNTIFS(G$2:G6, 1) + 130, "000000"),
 IF(G6=2, "PBM-" &amp; TEXT(COUNTIFS(G$2:G6, 2) + 104, "000000"),
 IF(G6=3, "MMU-" &amp; TEXT(COUNTIFS(G$2:G6, 3) + 173, "000000"),
 "")))</f>
        <v>PBM-000107</v>
      </c>
      <c r="I6" s="25" t="s">
        <v>5342</v>
      </c>
    </row>
    <row r="7" spans="1:9" ht="76.5" x14ac:dyDescent="0.25">
      <c r="A7" s="3">
        <v>5</v>
      </c>
      <c r="B7" s="3" t="s">
        <v>1329</v>
      </c>
      <c r="C7" s="3" t="s">
        <v>1330</v>
      </c>
      <c r="D7" s="3" t="s">
        <v>19</v>
      </c>
      <c r="E7" s="3" t="s">
        <v>1331</v>
      </c>
      <c r="F7" s="2" t="s">
        <v>5608</v>
      </c>
      <c r="G7" s="3">
        <v>2</v>
      </c>
      <c r="H7" s="2" t="str">
        <f>IF(G7=1, "PB-" &amp; TEXT(COUNTIFS(G$2:G7, 1) + 130, "000000"),
 IF(G7=2, "PBM-" &amp; TEXT(COUNTIFS(G$2:G7, 2) + 104, "000000"),
 IF(G7=3, "MMU-" &amp; TEXT(COUNTIFS(G$2:G7, 3) + 173, "000000"),
 "")))</f>
        <v>PBM-000108</v>
      </c>
      <c r="I7" s="25" t="s">
        <v>5342</v>
      </c>
    </row>
    <row r="8" spans="1:9" ht="38.25" x14ac:dyDescent="0.25">
      <c r="A8" s="3">
        <v>6</v>
      </c>
      <c r="B8" s="3" t="s">
        <v>1332</v>
      </c>
      <c r="C8" s="3" t="s">
        <v>1333</v>
      </c>
      <c r="D8" s="3" t="s">
        <v>10</v>
      </c>
      <c r="E8" s="3" t="s">
        <v>1334</v>
      </c>
      <c r="F8" s="2" t="s">
        <v>5609</v>
      </c>
      <c r="G8" s="3">
        <v>1</v>
      </c>
      <c r="H8" s="2" t="str">
        <f>IF(G8=1, "PB-" &amp; TEXT(COUNTIFS(G$2:G8, 1) + 130, "000000"),
 IF(G8=2, "PBM-" &amp; TEXT(COUNTIFS(G$2:G8, 2) + 104, "000000"),
 IF(G8=3, "MMU-" &amp; TEXT(COUNTIFS(G$2:G8, 3) + 173, "000000"),
 "")))</f>
        <v>PB-000133</v>
      </c>
      <c r="I8" s="25" t="s">
        <v>5342</v>
      </c>
    </row>
    <row r="9" spans="1:9" ht="76.5" x14ac:dyDescent="0.25">
      <c r="A9" s="3">
        <v>7</v>
      </c>
      <c r="B9" s="3" t="s">
        <v>1426</v>
      </c>
      <c r="C9" s="3" t="s">
        <v>1335</v>
      </c>
      <c r="D9" s="3" t="s">
        <v>65</v>
      </c>
      <c r="E9" s="3" t="s">
        <v>1336</v>
      </c>
      <c r="F9" s="2" t="s">
        <v>5610</v>
      </c>
      <c r="G9" s="3">
        <v>1</v>
      </c>
      <c r="H9" s="2" t="str">
        <f>IF(G9=1, "PB-" &amp; TEXT(COUNTIFS(G$2:G9, 1) + 130, "000000"),
 IF(G9=2, "PBM-" &amp; TEXT(COUNTIFS(G$2:G9, 2) + 104, "000000"),
 IF(G9=3, "MMU-" &amp; TEXT(COUNTIFS(G$2:G9, 3) + 173, "000000"),
 "")))</f>
        <v>PB-000134</v>
      </c>
      <c r="I9" s="25" t="s">
        <v>5342</v>
      </c>
    </row>
    <row r="10" spans="1:9" ht="51" x14ac:dyDescent="0.25">
      <c r="A10" s="3">
        <v>8</v>
      </c>
      <c r="B10" s="3" t="s">
        <v>1427</v>
      </c>
      <c r="C10" s="3" t="s">
        <v>1337</v>
      </c>
      <c r="D10" s="3" t="s">
        <v>65</v>
      </c>
      <c r="E10" s="3" t="s">
        <v>1338</v>
      </c>
      <c r="F10" s="2" t="s">
        <v>5611</v>
      </c>
      <c r="G10" s="3">
        <v>1</v>
      </c>
      <c r="H10" s="2" t="str">
        <f>IF(G10=1, "PB-" &amp; TEXT(COUNTIFS(G$2:G10, 1) + 130, "000000"),
 IF(G10=2, "PBM-" &amp; TEXT(COUNTIFS(G$2:G10, 2) + 104, "000000"),
 IF(G10=3, "MMU-" &amp; TEXT(COUNTIFS(G$2:G10, 3) + 173, "000000"),
 "")))</f>
        <v>PB-000135</v>
      </c>
      <c r="I10" s="25" t="s">
        <v>5342</v>
      </c>
    </row>
    <row r="11" spans="1:9" ht="51" x14ac:dyDescent="0.25">
      <c r="A11" s="3">
        <v>9</v>
      </c>
      <c r="B11" s="3" t="s">
        <v>1428</v>
      </c>
      <c r="C11" s="3" t="s">
        <v>1339</v>
      </c>
      <c r="D11" s="3" t="s">
        <v>65</v>
      </c>
      <c r="E11" s="3" t="s">
        <v>1340</v>
      </c>
      <c r="F11" s="2" t="s">
        <v>5612</v>
      </c>
      <c r="G11" s="3">
        <v>2</v>
      </c>
      <c r="H11" s="2" t="str">
        <f>IF(G11=1, "PB-" &amp; TEXT(COUNTIFS(G$2:G11, 1) + 130, "000000"),
 IF(G11=2, "PBM-" &amp; TEXT(COUNTIFS(G$2:G11, 2) + 104, "000000"),
 IF(G11=3, "MMU-" &amp; TEXT(COUNTIFS(G$2:G11, 3) + 173, "000000"),
 "")))</f>
        <v>PBM-000109</v>
      </c>
      <c r="I11" s="25" t="s">
        <v>5342</v>
      </c>
    </row>
    <row r="12" spans="1:9" ht="51" x14ac:dyDescent="0.25">
      <c r="A12" s="3">
        <v>10</v>
      </c>
      <c r="B12" s="3" t="s">
        <v>1429</v>
      </c>
      <c r="C12" s="3" t="s">
        <v>1341</v>
      </c>
      <c r="D12" s="3" t="s">
        <v>678</v>
      </c>
      <c r="E12" s="3" t="s">
        <v>1342</v>
      </c>
      <c r="F12" s="2" t="s">
        <v>5613</v>
      </c>
      <c r="G12" s="3">
        <v>1</v>
      </c>
      <c r="H12" s="2" t="str">
        <f>IF(G12=1, "PB-" &amp; TEXT(COUNTIFS(G$2:G12, 1) + 130, "000000"),
 IF(G12=2, "PBM-" &amp; TEXT(COUNTIFS(G$2:G12, 2) + 104, "000000"),
 IF(G12=3, "MMU-" &amp; TEXT(COUNTIFS(G$2:G12, 3) + 173, "000000"),
 "")))</f>
        <v>PB-000136</v>
      </c>
      <c r="I12" s="25" t="s">
        <v>5342</v>
      </c>
    </row>
    <row r="13" spans="1:9" ht="51" x14ac:dyDescent="0.25">
      <c r="A13" s="3">
        <v>11</v>
      </c>
      <c r="B13" s="3" t="s">
        <v>1343</v>
      </c>
      <c r="C13" s="3" t="s">
        <v>1344</v>
      </c>
      <c r="D13" s="3" t="s">
        <v>19</v>
      </c>
      <c r="E13" s="3" t="s">
        <v>1345</v>
      </c>
      <c r="F13" s="2" t="s">
        <v>5614</v>
      </c>
      <c r="G13" s="3">
        <v>2</v>
      </c>
      <c r="H13" s="2" t="str">
        <f>IF(G13=1, "PB-" &amp; TEXT(COUNTIFS(G$2:G13, 1) + 130, "000000"),
 IF(G13=2, "PBM-" &amp; TEXT(COUNTIFS(G$2:G13, 2) + 104, "000000"),
 IF(G13=3, "MMU-" &amp; TEXT(COUNTIFS(G$2:G13, 3) + 173, "000000"),
 "")))</f>
        <v>PBM-000110</v>
      </c>
      <c r="I13" s="25" t="s">
        <v>5342</v>
      </c>
    </row>
    <row r="14" spans="1:9" ht="25.5" x14ac:dyDescent="0.25">
      <c r="A14" s="3">
        <v>12</v>
      </c>
      <c r="B14" s="3" t="s">
        <v>1346</v>
      </c>
      <c r="C14" s="3" t="s">
        <v>1347</v>
      </c>
      <c r="D14" s="3" t="s">
        <v>19</v>
      </c>
      <c r="E14" s="3" t="s">
        <v>1348</v>
      </c>
      <c r="F14" s="2" t="s">
        <v>5615</v>
      </c>
      <c r="G14" s="3">
        <v>2</v>
      </c>
      <c r="H14" s="2" t="str">
        <f>IF(G14=1, "PB-" &amp; TEXT(COUNTIFS(G$2:G14, 1) + 130, "000000"),
 IF(G14=2, "PBM-" &amp; TEXT(COUNTIFS(G$2:G14, 2) + 104, "000000"),
 IF(G14=3, "MMU-" &amp; TEXT(COUNTIFS(G$2:G14, 3) + 173, "000000"),
 "")))</f>
        <v>PBM-000111</v>
      </c>
      <c r="I14" s="25" t="s">
        <v>5342</v>
      </c>
    </row>
    <row r="15" spans="1:9" ht="25.5" x14ac:dyDescent="0.25">
      <c r="A15" s="3">
        <v>13</v>
      </c>
      <c r="B15" s="3" t="s">
        <v>1349</v>
      </c>
      <c r="C15" s="3" t="s">
        <v>1350</v>
      </c>
      <c r="D15" s="3" t="s">
        <v>83</v>
      </c>
      <c r="E15" s="3" t="s">
        <v>1351</v>
      </c>
      <c r="F15" s="2" t="s">
        <v>5616</v>
      </c>
      <c r="G15" s="3">
        <v>2</v>
      </c>
      <c r="H15" s="2" t="str">
        <f>IF(G15=1, "PB-" &amp; TEXT(COUNTIFS(G$2:G15, 1) + 130, "000000"),
 IF(G15=2, "PBM-" &amp; TEXT(COUNTIFS(G$2:G15, 2) + 104, "000000"),
 IF(G15=3, "MMU-" &amp; TEXT(COUNTIFS(G$2:G15, 3) + 173, "000000"),
 "")))</f>
        <v>PBM-000112</v>
      </c>
      <c r="I15" s="25" t="s">
        <v>5342</v>
      </c>
    </row>
    <row r="16" spans="1:9" ht="38.25" x14ac:dyDescent="0.25">
      <c r="A16" s="3">
        <v>14</v>
      </c>
      <c r="B16" s="3" t="s">
        <v>1352</v>
      </c>
      <c r="C16" s="3" t="s">
        <v>1353</v>
      </c>
      <c r="D16" s="3" t="s">
        <v>488</v>
      </c>
      <c r="E16" s="3" t="s">
        <v>1354</v>
      </c>
      <c r="F16" s="2" t="s">
        <v>5617</v>
      </c>
      <c r="G16" s="3">
        <v>2</v>
      </c>
      <c r="H16" s="2" t="str">
        <f>IF(G16=1, "PB-" &amp; TEXT(COUNTIFS(G$2:G16, 1) + 130, "000000"),
 IF(G16=2, "PBM-" &amp; TEXT(COUNTIFS(G$2:G16, 2) + 104, "000000"),
 IF(G16=3, "MMU-" &amp; TEXT(COUNTIFS(G$2:G16, 3) + 173, "000000"),
 "")))</f>
        <v>PBM-000113</v>
      </c>
      <c r="I16" s="25" t="s">
        <v>5342</v>
      </c>
    </row>
    <row r="17" spans="1:9" ht="38.25" x14ac:dyDescent="0.25">
      <c r="A17" s="3">
        <v>15</v>
      </c>
      <c r="B17" s="3" t="s">
        <v>1355</v>
      </c>
      <c r="C17" s="3" t="s">
        <v>1356</v>
      </c>
      <c r="D17" s="3" t="s">
        <v>182</v>
      </c>
      <c r="E17" s="3" t="s">
        <v>1357</v>
      </c>
      <c r="F17" s="2" t="s">
        <v>5618</v>
      </c>
      <c r="G17" s="3">
        <v>2</v>
      </c>
      <c r="H17" s="2" t="str">
        <f>IF(G17=1, "PB-" &amp; TEXT(COUNTIFS(G$2:G17, 1) + 130, "000000"),
 IF(G17=2, "PBM-" &amp; TEXT(COUNTIFS(G$2:G17, 2) + 104, "000000"),
 IF(G17=3, "MMU-" &amp; TEXT(COUNTIFS(G$2:G17, 3) + 173, "000000"),
 "")))</f>
        <v>PBM-000114</v>
      </c>
      <c r="I17" s="25" t="s">
        <v>5342</v>
      </c>
    </row>
    <row r="18" spans="1:9" ht="51" x14ac:dyDescent="0.25">
      <c r="A18" s="3">
        <v>16</v>
      </c>
      <c r="B18" s="3" t="s">
        <v>1358</v>
      </c>
      <c r="C18" s="3" t="s">
        <v>1359</v>
      </c>
      <c r="D18" s="3" t="s">
        <v>381</v>
      </c>
      <c r="E18" s="3" t="s">
        <v>1360</v>
      </c>
      <c r="F18" s="2" t="s">
        <v>5619</v>
      </c>
      <c r="G18" s="3">
        <v>1</v>
      </c>
      <c r="H18" s="2" t="str">
        <f>IF(G18=1, "PB-" &amp; TEXT(COUNTIFS(G$2:G18, 1) + 130, "000000"),
 IF(G18=2, "PBM-" &amp; TEXT(COUNTIFS(G$2:G18, 2) + 104, "000000"),
 IF(G18=3, "MMU-" &amp; TEXT(COUNTIFS(G$2:G18, 3) + 173, "000000"),
 "")))</f>
        <v>PB-000137</v>
      </c>
      <c r="I18" s="25" t="s">
        <v>5342</v>
      </c>
    </row>
    <row r="19" spans="1:9" ht="25.5" x14ac:dyDescent="0.25">
      <c r="A19" s="3">
        <v>17</v>
      </c>
      <c r="B19" s="3" t="s">
        <v>1361</v>
      </c>
      <c r="C19" s="3" t="s">
        <v>1362</v>
      </c>
      <c r="D19" s="3" t="s">
        <v>1363</v>
      </c>
      <c r="E19" s="3" t="s">
        <v>1364</v>
      </c>
      <c r="F19" s="2" t="s">
        <v>5620</v>
      </c>
      <c r="G19" s="3">
        <v>3</v>
      </c>
      <c r="H19" s="2" t="str">
        <f>IF(G19=1, "PB-" &amp; TEXT(COUNTIFS(G$2:G19, 1) + 130, "000000"),
 IF(G19=2, "PBM-" &amp; TEXT(COUNTIFS(G$2:G19, 2) + 104, "000000"),
 IF(G19=3, "MMU-" &amp; TEXT(COUNTIFS(G$2:G19, 3) + 173, "000000"),
 "")))</f>
        <v>MMU-000174</v>
      </c>
      <c r="I19" s="25" t="s">
        <v>5342</v>
      </c>
    </row>
    <row r="20" spans="1:9" ht="25.5" x14ac:dyDescent="0.25">
      <c r="A20" s="3">
        <v>18</v>
      </c>
      <c r="B20" s="13" t="s">
        <v>1365</v>
      </c>
      <c r="C20" s="13" t="s">
        <v>1366</v>
      </c>
      <c r="D20" s="13" t="s">
        <v>1154</v>
      </c>
      <c r="E20" s="3" t="s">
        <v>1367</v>
      </c>
      <c r="F20" s="2" t="s">
        <v>5621</v>
      </c>
      <c r="G20" s="3">
        <v>3</v>
      </c>
      <c r="H20" s="2" t="str">
        <f>IF(G20=1, "PB-" &amp; TEXT(COUNTIFS(G$2:G20, 1) + 130, "000000"),
 IF(G20=2, "PBM-" &amp; TEXT(COUNTIFS(G$2:G20, 2) + 104, "000000"),
 IF(G20=3, "MMU-" &amp; TEXT(COUNTIFS(G$2:G20, 3) + 173, "000000"),
 "")))</f>
        <v>MMU-000175</v>
      </c>
      <c r="I20" s="25" t="s">
        <v>5342</v>
      </c>
    </row>
    <row r="21" spans="1:9" ht="38.25" x14ac:dyDescent="0.25">
      <c r="A21" s="3">
        <v>19</v>
      </c>
      <c r="B21" s="13" t="s">
        <v>1430</v>
      </c>
      <c r="C21" s="13" t="s">
        <v>1368</v>
      </c>
      <c r="D21" s="13" t="s">
        <v>1441</v>
      </c>
      <c r="E21" s="3" t="s">
        <v>1369</v>
      </c>
      <c r="F21" s="2" t="s">
        <v>5622</v>
      </c>
      <c r="G21" s="3">
        <v>3</v>
      </c>
      <c r="H21" s="2" t="str">
        <f>IF(G21=1, "PB-" &amp; TEXT(COUNTIFS(G$2:G21, 1) + 130, "000000"),
 IF(G21=2, "PBM-" &amp; TEXT(COUNTIFS(G$2:G21, 2) + 104, "000000"),
 IF(G21=3, "MMU-" &amp; TEXT(COUNTIFS(G$2:G21, 3) + 173, "000000"),
 "")))</f>
        <v>MMU-000176</v>
      </c>
      <c r="I21" s="25" t="s">
        <v>5342</v>
      </c>
    </row>
    <row r="22" spans="1:9" ht="38.25" x14ac:dyDescent="0.25">
      <c r="A22" s="3">
        <v>20</v>
      </c>
      <c r="B22" s="13" t="s">
        <v>1431</v>
      </c>
      <c r="C22" s="13" t="s">
        <v>1368</v>
      </c>
      <c r="D22" s="13" t="s">
        <v>1441</v>
      </c>
      <c r="E22" s="3" t="s">
        <v>1370</v>
      </c>
      <c r="F22" s="2" t="s">
        <v>5623</v>
      </c>
      <c r="G22" s="3">
        <v>3</v>
      </c>
      <c r="H22" s="2" t="str">
        <f>IF(G22=1, "PB-" &amp; TEXT(COUNTIFS(G$2:G22, 1) + 130, "000000"),
 IF(G22=2, "PBM-" &amp; TEXT(COUNTIFS(G$2:G22, 2) + 104, "000000"),
 IF(G22=3, "MMU-" &amp; TEXT(COUNTIFS(G$2:G22, 3) + 173, "000000"),
 "")))</f>
        <v>MMU-000177</v>
      </c>
      <c r="I22" s="25" t="s">
        <v>5342</v>
      </c>
    </row>
    <row r="23" spans="1:9" ht="25.5" x14ac:dyDescent="0.25">
      <c r="A23" s="3">
        <v>21</v>
      </c>
      <c r="B23" s="13" t="s">
        <v>1432</v>
      </c>
      <c r="C23" s="13" t="s">
        <v>1371</v>
      </c>
      <c r="D23" s="13" t="s">
        <v>1443</v>
      </c>
      <c r="E23" s="3" t="s">
        <v>1372</v>
      </c>
      <c r="F23" s="2" t="s">
        <v>5624</v>
      </c>
      <c r="G23" s="3">
        <v>3</v>
      </c>
      <c r="H23" s="2" t="str">
        <f>IF(G23=1, "PB-" &amp; TEXT(COUNTIFS(G$2:G23, 1) + 130, "000000"),
 IF(G23=2, "PBM-" &amp; TEXT(COUNTIFS(G$2:G23, 2) + 104, "000000"),
 IF(G23=3, "MMU-" &amp; TEXT(COUNTIFS(G$2:G23, 3) + 173, "000000"),
 "")))</f>
        <v>MMU-000178</v>
      </c>
      <c r="I23" s="25" t="s">
        <v>5342</v>
      </c>
    </row>
    <row r="24" spans="1:9" ht="25.5" x14ac:dyDescent="0.25">
      <c r="A24" s="3">
        <v>22</v>
      </c>
      <c r="B24" s="13" t="s">
        <v>1373</v>
      </c>
      <c r="C24" s="13" t="s">
        <v>1374</v>
      </c>
      <c r="D24" s="13" t="s">
        <v>1156</v>
      </c>
      <c r="E24" s="3" t="s">
        <v>1375</v>
      </c>
      <c r="F24" s="2" t="s">
        <v>5625</v>
      </c>
      <c r="G24" s="3">
        <v>3</v>
      </c>
      <c r="H24" s="2" t="str">
        <f>IF(G24=1, "PB-" &amp; TEXT(COUNTIFS(G$2:G24, 1) + 130, "000000"),
 IF(G24=2, "PBM-" &amp; TEXT(COUNTIFS(G$2:G24, 2) + 104, "000000"),
 IF(G24=3, "MMU-" &amp; TEXT(COUNTIFS(G$2:G24, 3) + 173, "000000"),
 "")))</f>
        <v>MMU-000179</v>
      </c>
      <c r="I24" s="25" t="s">
        <v>5342</v>
      </c>
    </row>
    <row r="25" spans="1:9" ht="25.5" x14ac:dyDescent="0.25">
      <c r="A25" s="3">
        <v>23</v>
      </c>
      <c r="B25" s="13" t="s">
        <v>1376</v>
      </c>
      <c r="C25" s="13" t="s">
        <v>1377</v>
      </c>
      <c r="D25" s="13" t="s">
        <v>1440</v>
      </c>
      <c r="E25" s="3" t="s">
        <v>1378</v>
      </c>
      <c r="F25" s="2" t="s">
        <v>5626</v>
      </c>
      <c r="G25" s="3">
        <v>3</v>
      </c>
      <c r="H25" s="2" t="str">
        <f>IF(G25=1, "PB-" &amp; TEXT(COUNTIFS(G$2:G25, 1) + 130, "000000"),
 IF(G25=2, "PBM-" &amp; TEXT(COUNTIFS(G$2:G25, 2) + 104, "000000"),
 IF(G25=3, "MMU-" &amp; TEXT(COUNTIFS(G$2:G25, 3) + 173, "000000"),
 "")))</f>
        <v>MMU-000180</v>
      </c>
      <c r="I25" s="25" t="s">
        <v>5342</v>
      </c>
    </row>
    <row r="26" spans="1:9" ht="25.5" x14ac:dyDescent="0.25">
      <c r="A26" s="3">
        <v>24</v>
      </c>
      <c r="B26" s="13" t="s">
        <v>1433</v>
      </c>
      <c r="C26" s="13" t="s">
        <v>1379</v>
      </c>
      <c r="D26" s="13" t="s">
        <v>1162</v>
      </c>
      <c r="E26" s="3" t="s">
        <v>1380</v>
      </c>
      <c r="F26" s="2" t="s">
        <v>5627</v>
      </c>
      <c r="G26" s="3">
        <v>3</v>
      </c>
      <c r="H26" s="2" t="str">
        <f>IF(G26=1, "PB-" &amp; TEXT(COUNTIFS(G$2:G26, 1) + 130, "000000"),
 IF(G26=2, "PBM-" &amp; TEXT(COUNTIFS(G$2:G26, 2) + 104, "000000"),
 IF(G26=3, "MMU-" &amp; TEXT(COUNTIFS(G$2:G26, 3) + 173, "000000"),
 "")))</f>
        <v>MMU-000181</v>
      </c>
      <c r="I26" s="25" t="s">
        <v>5342</v>
      </c>
    </row>
    <row r="27" spans="1:9" x14ac:dyDescent="0.25">
      <c r="A27" s="3">
        <v>25</v>
      </c>
      <c r="B27" s="13" t="s">
        <v>1381</v>
      </c>
      <c r="C27" s="13" t="s">
        <v>1382</v>
      </c>
      <c r="D27" s="13" t="s">
        <v>1154</v>
      </c>
      <c r="E27" s="3" t="s">
        <v>1383</v>
      </c>
      <c r="F27" s="2" t="s">
        <v>5628</v>
      </c>
      <c r="G27" s="3">
        <v>3</v>
      </c>
      <c r="H27" s="2" t="str">
        <f>IF(G27=1, "PB-" &amp; TEXT(COUNTIFS(G$2:G27, 1) + 130, "000000"),
 IF(G27=2, "PBM-" &amp; TEXT(COUNTIFS(G$2:G27, 2) + 104, "000000"),
 IF(G27=3, "MMU-" &amp; TEXT(COUNTIFS(G$2:G27, 3) + 173, "000000"),
 "")))</f>
        <v>MMU-000182</v>
      </c>
      <c r="I27" s="25" t="s">
        <v>5342</v>
      </c>
    </row>
    <row r="28" spans="1:9" ht="38.25" x14ac:dyDescent="0.25">
      <c r="A28" s="3">
        <v>26</v>
      </c>
      <c r="B28" s="13" t="s">
        <v>1434</v>
      </c>
      <c r="C28" s="13" t="s">
        <v>1384</v>
      </c>
      <c r="D28" s="13" t="s">
        <v>1008</v>
      </c>
      <c r="E28" s="3" t="s">
        <v>1385</v>
      </c>
      <c r="F28" s="2" t="s">
        <v>5629</v>
      </c>
      <c r="G28" s="3">
        <v>3</v>
      </c>
      <c r="H28" s="2" t="str">
        <f>IF(G28=1, "PB-" &amp; TEXT(COUNTIFS(G$2:G28, 1) + 130, "000000"),
 IF(G28=2, "PBM-" &amp; TEXT(COUNTIFS(G$2:G28, 2) + 104, "000000"),
 IF(G28=3, "MMU-" &amp; TEXT(COUNTIFS(G$2:G28, 3) + 173, "000000"),
 "")))</f>
        <v>MMU-000183</v>
      </c>
      <c r="I28" s="25" t="s">
        <v>5342</v>
      </c>
    </row>
    <row r="29" spans="1:9" ht="25.5" x14ac:dyDescent="0.25">
      <c r="A29" s="3">
        <v>27</v>
      </c>
      <c r="B29" s="13" t="s">
        <v>1435</v>
      </c>
      <c r="C29" s="13" t="s">
        <v>1386</v>
      </c>
      <c r="D29" s="13" t="s">
        <v>1158</v>
      </c>
      <c r="E29" s="3" t="s">
        <v>457</v>
      </c>
      <c r="F29" s="2" t="s">
        <v>5630</v>
      </c>
      <c r="G29" s="3">
        <v>3</v>
      </c>
      <c r="H29" s="2" t="str">
        <f>IF(G29=1, "PB-" &amp; TEXT(COUNTIFS(G$2:G29, 1) + 130, "000000"),
 IF(G29=2, "PBM-" &amp; TEXT(COUNTIFS(G$2:G29, 2) + 104, "000000"),
 IF(G29=3, "MMU-" &amp; TEXT(COUNTIFS(G$2:G29, 3) + 173, "000000"),
 "")))</f>
        <v>MMU-000184</v>
      </c>
      <c r="I29" s="25" t="s">
        <v>5342</v>
      </c>
    </row>
    <row r="30" spans="1:9" ht="38.25" x14ac:dyDescent="0.25">
      <c r="A30" s="3">
        <v>28</v>
      </c>
      <c r="B30" s="13" t="s">
        <v>1387</v>
      </c>
      <c r="C30" s="13" t="s">
        <v>1388</v>
      </c>
      <c r="D30" s="13" t="s">
        <v>1304</v>
      </c>
      <c r="E30" s="3" t="s">
        <v>1389</v>
      </c>
      <c r="F30" s="2" t="s">
        <v>5631</v>
      </c>
      <c r="G30" s="3">
        <v>3</v>
      </c>
      <c r="H30" s="2" t="str">
        <f>IF(G30=1, "PB-" &amp; TEXT(COUNTIFS(G$2:G30, 1) + 130, "000000"),
 IF(G30=2, "PBM-" &amp; TEXT(COUNTIFS(G$2:G30, 2) + 104, "000000"),
 IF(G30=3, "MMU-" &amp; TEXT(COUNTIFS(G$2:G30, 3) + 173, "000000"),
 "")))</f>
        <v>MMU-000185</v>
      </c>
      <c r="I30" s="25" t="s">
        <v>5342</v>
      </c>
    </row>
    <row r="31" spans="1:9" ht="38.25" x14ac:dyDescent="0.25">
      <c r="A31" s="3">
        <v>29</v>
      </c>
      <c r="B31" s="13" t="s">
        <v>1436</v>
      </c>
      <c r="C31" s="13" t="s">
        <v>1390</v>
      </c>
      <c r="D31" s="13" t="s">
        <v>1162</v>
      </c>
      <c r="E31" s="3" t="s">
        <v>1391</v>
      </c>
      <c r="F31" s="2" t="s">
        <v>5632</v>
      </c>
      <c r="G31" s="3">
        <v>3</v>
      </c>
      <c r="H31" s="2" t="str">
        <f>IF(G31=1, "PB-" &amp; TEXT(COUNTIFS(G$2:G31, 1) + 130, "000000"),
 IF(G31=2, "PBM-" &amp; TEXT(COUNTIFS(G$2:G31, 2) + 104, "000000"),
 IF(G31=3, "MMU-" &amp; TEXT(COUNTIFS(G$2:G31, 3) + 173, "000000"),
 "")))</f>
        <v>MMU-000186</v>
      </c>
      <c r="I31" s="25" t="s">
        <v>5342</v>
      </c>
    </row>
    <row r="32" spans="1:9" ht="25.5" x14ac:dyDescent="0.25">
      <c r="A32" s="3">
        <v>30</v>
      </c>
      <c r="B32" s="13" t="s">
        <v>1392</v>
      </c>
      <c r="C32" s="13" t="s">
        <v>1393</v>
      </c>
      <c r="D32" s="13" t="s">
        <v>1008</v>
      </c>
      <c r="E32" s="3" t="s">
        <v>1394</v>
      </c>
      <c r="F32" s="2" t="s">
        <v>5633</v>
      </c>
      <c r="G32" s="3">
        <v>3</v>
      </c>
      <c r="H32" s="2" t="str">
        <f>IF(G32=1, "PB-" &amp; TEXT(COUNTIFS(G$2:G32, 1) + 130, "000000"),
 IF(G32=2, "PBM-" &amp; TEXT(COUNTIFS(G$2:G32, 2) + 104, "000000"),
 IF(G32=3, "MMU-" &amp; TEXT(COUNTIFS(G$2:G32, 3) + 173, "000000"),
 "")))</f>
        <v>MMU-000187</v>
      </c>
      <c r="I32" s="25" t="s">
        <v>5342</v>
      </c>
    </row>
    <row r="33" spans="1:9" ht="38.25" x14ac:dyDescent="0.25">
      <c r="A33" s="3">
        <v>31</v>
      </c>
      <c r="B33" s="3" t="s">
        <v>1395</v>
      </c>
      <c r="C33" s="3" t="s">
        <v>1396</v>
      </c>
      <c r="D33" s="3" t="s">
        <v>1397</v>
      </c>
      <c r="E33" s="3" t="s">
        <v>1398</v>
      </c>
      <c r="F33" s="2" t="s">
        <v>5634</v>
      </c>
      <c r="G33" s="3">
        <v>3</v>
      </c>
      <c r="H33" s="2" t="str">
        <f>IF(G33=1, "PB-" &amp; TEXT(COUNTIFS(G$2:G33, 1) + 130, "000000"),
 IF(G33=2, "PBM-" &amp; TEXT(COUNTIFS(G$2:G33, 2) + 104, "000000"),
 IF(G33=3, "MMU-" &amp; TEXT(COUNTIFS(G$2:G33, 3) + 173, "000000"),
 "")))</f>
        <v>MMU-000188</v>
      </c>
      <c r="I33" s="25" t="s">
        <v>5342</v>
      </c>
    </row>
    <row r="34" spans="1:9" ht="38.25" x14ac:dyDescent="0.25">
      <c r="A34" s="3">
        <v>32</v>
      </c>
      <c r="B34" s="13" t="s">
        <v>1437</v>
      </c>
      <c r="C34" s="13" t="s">
        <v>1399</v>
      </c>
      <c r="D34" s="13" t="s">
        <v>1154</v>
      </c>
      <c r="E34" s="3" t="s">
        <v>463</v>
      </c>
      <c r="F34" s="2" t="s">
        <v>5635</v>
      </c>
      <c r="G34" s="3">
        <v>3</v>
      </c>
      <c r="H34" s="2" t="str">
        <f>IF(G34=1, "PB-" &amp; TEXT(COUNTIFS(G$2:G34, 1) + 130, "000000"),
 IF(G34=2, "PBM-" &amp; TEXT(COUNTIFS(G$2:G34, 2) + 104, "000000"),
 IF(G34=3, "MMU-" &amp; TEXT(COUNTIFS(G$2:G34, 3) + 173, "000000"),
 "")))</f>
        <v>MMU-000189</v>
      </c>
      <c r="I34" s="25" t="s">
        <v>5342</v>
      </c>
    </row>
    <row r="35" spans="1:9" ht="25.5" x14ac:dyDescent="0.25">
      <c r="A35" s="3">
        <v>33</v>
      </c>
      <c r="B35" s="13" t="s">
        <v>1400</v>
      </c>
      <c r="C35" s="13" t="s">
        <v>1401</v>
      </c>
      <c r="D35" s="13" t="s">
        <v>1005</v>
      </c>
      <c r="E35" s="3" t="s">
        <v>1402</v>
      </c>
      <c r="F35" s="2" t="s">
        <v>5636</v>
      </c>
      <c r="G35" s="3">
        <v>3</v>
      </c>
      <c r="H35" s="2" t="str">
        <f>IF(G35=1, "PB-" &amp; TEXT(COUNTIFS(G$2:G35, 1) + 130, "000000"),
 IF(G35=2, "PBM-" &amp; TEXT(COUNTIFS(G$2:G35, 2) + 104, "000000"),
 IF(G35=3, "MMU-" &amp; TEXT(COUNTIFS(G$2:G35, 3) + 173, "000000"),
 "")))</f>
        <v>MMU-000190</v>
      </c>
      <c r="I35" s="25" t="s">
        <v>5342</v>
      </c>
    </row>
    <row r="36" spans="1:9" ht="38.25" x14ac:dyDescent="0.25">
      <c r="A36" s="3">
        <v>34</v>
      </c>
      <c r="B36" s="13" t="s">
        <v>1438</v>
      </c>
      <c r="C36" s="13" t="s">
        <v>1403</v>
      </c>
      <c r="D36" s="13" t="s">
        <v>1313</v>
      </c>
      <c r="E36" s="3" t="s">
        <v>1404</v>
      </c>
      <c r="F36" s="2" t="s">
        <v>5637</v>
      </c>
      <c r="G36" s="3">
        <v>3</v>
      </c>
      <c r="H36" s="2" t="str">
        <f>IF(G36=1, "PB-" &amp; TEXT(COUNTIFS(G$2:G36, 1) + 130, "000000"),
 IF(G36=2, "PBM-" &amp; TEXT(COUNTIFS(G$2:G36, 2) + 104, "000000"),
 IF(G36=3, "MMU-" &amp; TEXT(COUNTIFS(G$2:G36, 3) + 173, "000000"),
 "")))</f>
        <v>MMU-000191</v>
      </c>
      <c r="I36" s="25" t="s">
        <v>5342</v>
      </c>
    </row>
    <row r="37" spans="1:9" ht="25.5" x14ac:dyDescent="0.25">
      <c r="A37" s="3">
        <v>35</v>
      </c>
      <c r="B37" s="13" t="s">
        <v>1439</v>
      </c>
      <c r="C37" s="13" t="s">
        <v>1405</v>
      </c>
      <c r="D37" s="13" t="s">
        <v>1444</v>
      </c>
      <c r="E37" s="3" t="s">
        <v>1404</v>
      </c>
      <c r="F37" s="2" t="s">
        <v>5638</v>
      </c>
      <c r="G37" s="3">
        <v>3</v>
      </c>
      <c r="H37" s="2" t="str">
        <f>IF(G37=1, "PB-" &amp; TEXT(COUNTIFS(G$2:G37, 1) + 130, "000000"),
 IF(G37=2, "PBM-" &amp; TEXT(COUNTIFS(G$2:G37, 2) + 104, "000000"),
 IF(G37=3, "MMU-" &amp; TEXT(COUNTIFS(G$2:G37, 3) + 173, "000000"),
 "")))</f>
        <v>MMU-000192</v>
      </c>
      <c r="I37" s="25" t="s">
        <v>5342</v>
      </c>
    </row>
    <row r="38" spans="1:9" ht="25.5" x14ac:dyDescent="0.25">
      <c r="A38" s="3">
        <v>36</v>
      </c>
      <c r="B38" s="13" t="s">
        <v>1406</v>
      </c>
      <c r="C38" s="13" t="s">
        <v>1407</v>
      </c>
      <c r="D38" s="13" t="s">
        <v>1158</v>
      </c>
      <c r="E38" s="3" t="s">
        <v>1408</v>
      </c>
      <c r="F38" s="2" t="s">
        <v>5639</v>
      </c>
      <c r="G38" s="3">
        <v>3</v>
      </c>
      <c r="H38" s="2" t="str">
        <f>IF(G38=1, "PB-" &amp; TEXT(COUNTIFS(G$2:G38, 1) + 130, "000000"),
 IF(G38=2, "PBM-" &amp; TEXT(COUNTIFS(G$2:G38, 2) + 104, "000000"),
 IF(G38=3, "MMU-" &amp; TEXT(COUNTIFS(G$2:G38, 3) + 173, "000000"),
 "")))</f>
        <v>MMU-000193</v>
      </c>
      <c r="I38" s="25" t="s">
        <v>5342</v>
      </c>
    </row>
    <row r="39" spans="1:9" ht="38.25" x14ac:dyDescent="0.25">
      <c r="A39" s="3">
        <v>37</v>
      </c>
      <c r="B39" s="13" t="s">
        <v>1409</v>
      </c>
      <c r="C39" s="13" t="s">
        <v>1410</v>
      </c>
      <c r="D39" s="13" t="s">
        <v>1442</v>
      </c>
      <c r="E39" s="3" t="s">
        <v>1411</v>
      </c>
      <c r="F39" s="2" t="s">
        <v>5640</v>
      </c>
      <c r="G39" s="3">
        <v>3</v>
      </c>
      <c r="H39" s="2" t="str">
        <f>IF(G39=1, "PB-" &amp; TEXT(COUNTIFS(G$2:G39, 1) + 130, "000000"),
 IF(G39=2, "PBM-" &amp; TEXT(COUNTIFS(G$2:G39, 2) + 104, "000000"),
 IF(G39=3, "MMU-" &amp; TEXT(COUNTIFS(G$2:G39, 3) + 173, "000000"),
 "")))</f>
        <v>MMU-000194</v>
      </c>
      <c r="I39" s="25" t="s">
        <v>5342</v>
      </c>
    </row>
    <row r="40" spans="1:9" ht="25.5" x14ac:dyDescent="0.25">
      <c r="A40" s="3">
        <v>38</v>
      </c>
      <c r="B40" s="13" t="s">
        <v>1412</v>
      </c>
      <c r="C40" s="13" t="s">
        <v>1413</v>
      </c>
      <c r="D40" s="13" t="s">
        <v>1006</v>
      </c>
      <c r="E40" s="3" t="s">
        <v>1414</v>
      </c>
      <c r="F40" s="2" t="s">
        <v>5641</v>
      </c>
      <c r="G40" s="3">
        <v>3</v>
      </c>
      <c r="H40" s="2" t="str">
        <f>IF(G40=1, "PB-" &amp; TEXT(COUNTIFS(G$2:G40, 1) + 130, "000000"),
 IF(G40=2, "PBM-" &amp; TEXT(COUNTIFS(G$2:G40, 2) + 104, "000000"),
 IF(G40=3, "MMU-" &amp; TEXT(COUNTIFS(G$2:G40, 3) + 173, "000000"),
 "")))</f>
        <v>MMU-000195</v>
      </c>
      <c r="I40" s="25" t="s">
        <v>5342</v>
      </c>
    </row>
    <row r="41" spans="1:9" ht="38.25" x14ac:dyDescent="0.25">
      <c r="A41" s="3">
        <v>39</v>
      </c>
      <c r="B41" s="3" t="s">
        <v>1415</v>
      </c>
      <c r="C41" s="3" t="s">
        <v>1416</v>
      </c>
      <c r="D41" s="3" t="s">
        <v>1006</v>
      </c>
      <c r="E41" s="3" t="s">
        <v>1417</v>
      </c>
      <c r="F41" s="2" t="s">
        <v>5642</v>
      </c>
      <c r="G41" s="3">
        <v>3</v>
      </c>
      <c r="H41" s="2" t="str">
        <f>IF(G41=1, "PB-" &amp; TEXT(COUNTIFS(G$2:G41, 1) + 130, "000000"),
 IF(G41=2, "PBM-" &amp; TEXT(COUNTIFS(G$2:G41, 2) + 104, "000000"),
 IF(G41=3, "MMU-" &amp; TEXT(COUNTIFS(G$2:G41, 3) + 173, "000000"),
 "")))</f>
        <v>MMU-000196</v>
      </c>
      <c r="I41" s="25" t="s">
        <v>5342</v>
      </c>
    </row>
    <row r="42" spans="1:9" ht="38.25" x14ac:dyDescent="0.25">
      <c r="A42" s="3">
        <v>40</v>
      </c>
      <c r="B42" s="3" t="s">
        <v>1418</v>
      </c>
      <c r="C42" s="3" t="s">
        <v>1419</v>
      </c>
      <c r="D42" s="3" t="s">
        <v>76</v>
      </c>
      <c r="E42" s="3" t="s">
        <v>1420</v>
      </c>
      <c r="F42" s="2" t="s">
        <v>5643</v>
      </c>
      <c r="G42" s="3">
        <v>3</v>
      </c>
      <c r="H42" s="2" t="str">
        <f>IF(G42=1, "PB-" &amp; TEXT(COUNTIFS(G$2:G42, 1) + 130, "000000"),
 IF(G42=2, "PBM-" &amp; TEXT(COUNTIFS(G$2:G42, 2) + 104, "000000"),
 IF(G42=3, "MMU-" &amp; TEXT(COUNTIFS(G$2:G42, 3) + 173, "000000"),
 "")))</f>
        <v>MMU-000197</v>
      </c>
      <c r="I42" s="25" t="s">
        <v>5342</v>
      </c>
    </row>
    <row r="43" spans="1:9" ht="25.5" x14ac:dyDescent="0.25">
      <c r="A43" s="3">
        <v>41</v>
      </c>
      <c r="B43" s="3" t="s">
        <v>1421</v>
      </c>
      <c r="C43" s="3" t="s">
        <v>1422</v>
      </c>
      <c r="D43" s="3" t="s">
        <v>1423</v>
      </c>
      <c r="E43" s="3" t="s">
        <v>1424</v>
      </c>
      <c r="F43" s="2" t="s">
        <v>5644</v>
      </c>
    </row>
  </sheetData>
  <mergeCells count="1">
    <mergeCell ref="A1:F1"/>
  </mergeCells>
  <phoneticPr fontId="8" type="noConversion"/>
  <conditionalFormatting sqref="I2:I42">
    <cfRule type="uniqueValues" dxfId="25" priority="1"/>
  </conditionalFormatting>
  <pageMargins left="0.31496062992125984" right="0.19685039370078741" top="0.31496062992125984" bottom="0.19685039370078741" header="0.31496062992125984" footer="0.31496062992125984"/>
  <pageSetup paperSize="9" scale="92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407C2-8B68-4994-81F3-ADA5619264B9}">
  <sheetPr codeName="Sheet13">
    <pageSetUpPr fitToPage="1"/>
  </sheetPr>
  <dimension ref="A1:K61"/>
  <sheetViews>
    <sheetView topLeftCell="A52" zoomScale="80" zoomScaleNormal="80" workbookViewId="0">
      <selection activeCell="F3" sqref="F3"/>
    </sheetView>
  </sheetViews>
  <sheetFormatPr defaultColWidth="30.85546875" defaultRowHeight="15" x14ac:dyDescent="0.25"/>
  <cols>
    <col min="1" max="1" width="3.28515625" bestFit="1" customWidth="1"/>
    <col min="2" max="2" width="21.7109375" customWidth="1"/>
    <col min="3" max="3" width="34" customWidth="1"/>
    <col min="4" max="4" width="21.140625" customWidth="1"/>
    <col min="5" max="5" width="13.7109375" bestFit="1" customWidth="1"/>
    <col min="6" max="6" width="10.7109375" bestFit="1" customWidth="1"/>
    <col min="7" max="7" width="3.42578125" customWidth="1"/>
    <col min="8" max="8" width="12.42578125" customWidth="1"/>
    <col min="9" max="9" width="19.140625" style="27" customWidth="1"/>
  </cols>
  <sheetData>
    <row r="1" spans="1:11" x14ac:dyDescent="0.25">
      <c r="A1" s="42" t="s">
        <v>6836</v>
      </c>
      <c r="B1" s="42"/>
      <c r="C1" s="42"/>
      <c r="D1" s="42"/>
      <c r="E1" s="42"/>
      <c r="F1" s="42"/>
      <c r="G1" s="3" t="s">
        <v>152</v>
      </c>
      <c r="H1" s="3" t="s">
        <v>5143</v>
      </c>
      <c r="I1" s="26" t="s">
        <v>5144</v>
      </c>
      <c r="J1" s="15"/>
      <c r="K1" s="15"/>
    </row>
    <row r="2" spans="1:11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152</v>
      </c>
      <c r="H2" s="3" t="s">
        <v>5143</v>
      </c>
      <c r="I2" s="26" t="s">
        <v>5144</v>
      </c>
      <c r="J2" s="15"/>
      <c r="K2" s="15"/>
    </row>
    <row r="3" spans="1:11" ht="25.5" x14ac:dyDescent="0.25">
      <c r="A3" s="3">
        <v>1</v>
      </c>
      <c r="B3" s="3" t="s">
        <v>1445</v>
      </c>
      <c r="C3" s="3" t="s">
        <v>1446</v>
      </c>
      <c r="D3" s="3" t="s">
        <v>14</v>
      </c>
      <c r="E3" s="3" t="s">
        <v>6883</v>
      </c>
      <c r="F3" s="2" t="s">
        <v>5645</v>
      </c>
      <c r="G3" s="2">
        <v>2</v>
      </c>
      <c r="H3" s="2" t="str">
        <f>IF(G3=1, "PB-" &amp; TEXT(COUNTIFS(G$3:G3, 1) + 137, "000000"),
 IF(G3=2, "PBM-" &amp; TEXT(COUNTIFS(G$3:G3, 2) + 114, "000000"),
 IF(G3=3, "MMU-" &amp; TEXT(COUNTIFS(G$3:G3, 3) + 197, "000000"),
 "")))</f>
        <v>PBM-000115</v>
      </c>
      <c r="I3" s="25" t="s">
        <v>5342</v>
      </c>
      <c r="J3" s="15"/>
      <c r="K3" s="15"/>
    </row>
    <row r="4" spans="1:11" ht="25.5" x14ac:dyDescent="0.25">
      <c r="A4" s="3">
        <v>2</v>
      </c>
      <c r="B4" s="3" t="s">
        <v>1447</v>
      </c>
      <c r="C4" s="3" t="s">
        <v>1448</v>
      </c>
      <c r="D4" s="3" t="s">
        <v>1449</v>
      </c>
      <c r="E4" s="3" t="s">
        <v>241</v>
      </c>
      <c r="F4" s="2" t="s">
        <v>5646</v>
      </c>
      <c r="G4" s="2">
        <v>1</v>
      </c>
      <c r="H4" s="2" t="str">
        <f>IF(G4=1, "PB-" &amp; TEXT(COUNTIFS(G$3:G4, 1) + 137, "000000"),
 IF(G4=2, "PBM-" &amp; TEXT(COUNTIFS(G$3:G4, 2) + 114, "000000"),
 IF(G4=3, "MMU-" &amp; TEXT(COUNTIFS(G$3:G4, 3) + 197, "000000"),
 "")))</f>
        <v>PB-000138</v>
      </c>
      <c r="I4" s="25" t="s">
        <v>5342</v>
      </c>
      <c r="J4" s="15"/>
      <c r="K4" s="15"/>
    </row>
    <row r="5" spans="1:11" ht="51" x14ac:dyDescent="0.25">
      <c r="A5" s="3">
        <v>3</v>
      </c>
      <c r="B5" s="3" t="s">
        <v>1567</v>
      </c>
      <c r="C5" s="3" t="s">
        <v>1451</v>
      </c>
      <c r="D5" s="3" t="s">
        <v>10</v>
      </c>
      <c r="E5" s="3" t="s">
        <v>1450</v>
      </c>
      <c r="F5" s="2" t="s">
        <v>5647</v>
      </c>
      <c r="G5" s="2">
        <v>3</v>
      </c>
      <c r="H5" s="2" t="str">
        <f>IF(G5=1, "PB-" &amp; TEXT(COUNTIFS(G$3:G5, 1) + 137, "000000"),
 IF(G5=2, "PBM-" &amp; TEXT(COUNTIFS(G$3:G5, 2) + 114, "000000"),
 IF(G5=3, "MMU-" &amp; TEXT(COUNTIFS(G$3:G5, 3) + 197, "000000"),
 "")))</f>
        <v>MMU-000198</v>
      </c>
      <c r="I5" s="25" t="s">
        <v>5342</v>
      </c>
      <c r="J5" s="3" t="s">
        <v>1567</v>
      </c>
      <c r="K5" s="3" t="s">
        <v>1451</v>
      </c>
    </row>
    <row r="6" spans="1:11" ht="63.75" x14ac:dyDescent="0.25">
      <c r="A6" s="3">
        <v>4</v>
      </c>
      <c r="B6" s="3" t="s">
        <v>1568</v>
      </c>
      <c r="C6" s="13" t="s">
        <v>1452</v>
      </c>
      <c r="D6" s="3" t="s">
        <v>10</v>
      </c>
      <c r="E6" s="3" t="s">
        <v>131</v>
      </c>
      <c r="F6" s="2" t="s">
        <v>5648</v>
      </c>
      <c r="G6" s="2">
        <v>3</v>
      </c>
      <c r="H6" s="2" t="str">
        <f>IF(G6=1, "PB-" &amp; TEXT(COUNTIFS(G$3:G6, 1) + 137, "000000"),
 IF(G6=2, "PBM-" &amp; TEXT(COUNTIFS(G$3:G6, 2) + 114, "000000"),
 IF(G6=3, "MMU-" &amp; TEXT(COUNTIFS(G$3:G6, 3) + 197, "000000"),
 "")))</f>
        <v>MMU-000199</v>
      </c>
      <c r="I6" s="25" t="s">
        <v>5342</v>
      </c>
      <c r="J6" s="3" t="s">
        <v>1568</v>
      </c>
      <c r="K6" s="13" t="s">
        <v>1452</v>
      </c>
    </row>
    <row r="7" spans="1:11" ht="65.25" customHeight="1" x14ac:dyDescent="0.25">
      <c r="A7" s="3">
        <v>5</v>
      </c>
      <c r="B7" s="3" t="s">
        <v>6853</v>
      </c>
      <c r="C7" s="13" t="s">
        <v>1452</v>
      </c>
      <c r="D7" s="13" t="s">
        <v>952</v>
      </c>
      <c r="E7" s="3" t="s">
        <v>6855</v>
      </c>
      <c r="F7" s="2" t="s">
        <v>5649</v>
      </c>
      <c r="G7" s="2">
        <v>3</v>
      </c>
      <c r="H7" s="2" t="str">
        <f>IF(G7=1, "PB-" &amp; TEXT(COUNTIFS(G$3:G7, 1) + 137, "000000"),
 IF(G7=2, "PBM-" &amp; TEXT(COUNTIFS(G$3:G7, 2) + 114, "000000"),
 IF(G7=3, "MMU-" &amp; TEXT(COUNTIFS(G$3:G7, 3) + 197, "000000"),
 "")))</f>
        <v>MMU-000200</v>
      </c>
      <c r="I7" s="25" t="s">
        <v>5342</v>
      </c>
      <c r="J7" s="33" t="s">
        <v>6853</v>
      </c>
      <c r="K7" s="15"/>
    </row>
    <row r="8" spans="1:11" ht="68.25" customHeight="1" x14ac:dyDescent="0.25">
      <c r="A8" s="3">
        <v>6</v>
      </c>
      <c r="B8" s="3" t="s">
        <v>1569</v>
      </c>
      <c r="C8" s="13" t="s">
        <v>1453</v>
      </c>
      <c r="D8" s="3" t="s">
        <v>182</v>
      </c>
      <c r="E8" s="3" t="s">
        <v>1454</v>
      </c>
      <c r="F8" s="2" t="s">
        <v>5650</v>
      </c>
      <c r="G8" s="2">
        <v>3</v>
      </c>
      <c r="H8" s="2" t="str">
        <f>IF(G8=1, "PB-" &amp; TEXT(COUNTIFS(G$3:G8, 1) + 137, "000000"),
 IF(G8=2, "PBM-" &amp; TEXT(COUNTIFS(G$3:G8, 2) + 114, "000000"),
 IF(G8=3, "MMU-" &amp; TEXT(COUNTIFS(G$3:G8, 3) + 197, "000000"),
 "")))</f>
        <v>MMU-000201</v>
      </c>
      <c r="I8" s="25" t="s">
        <v>5342</v>
      </c>
      <c r="J8" s="33" t="s">
        <v>6854</v>
      </c>
      <c r="K8" s="15" t="s">
        <v>6882</v>
      </c>
    </row>
    <row r="9" spans="1:11" ht="51" x14ac:dyDescent="0.25">
      <c r="A9" s="3">
        <v>7</v>
      </c>
      <c r="B9" s="3" t="s">
        <v>1570</v>
      </c>
      <c r="C9" s="3" t="s">
        <v>1455</v>
      </c>
      <c r="D9" s="3" t="s">
        <v>182</v>
      </c>
      <c r="E9" s="3" t="s">
        <v>1133</v>
      </c>
      <c r="F9" s="2" t="s">
        <v>5651</v>
      </c>
      <c r="G9" s="2">
        <v>3</v>
      </c>
      <c r="H9" s="2" t="str">
        <f>IF(G9=1, "PB-" &amp; TEXT(COUNTIFS(G$3:G9, 1) + 137, "000000"),
 IF(G9=2, "PBM-" &amp; TEXT(COUNTIFS(G$3:G9, 2) + 114, "000000"),
 IF(G9=3, "MMU-" &amp; TEXT(COUNTIFS(G$3:G9, 3) + 197, "000000"),
 "")))</f>
        <v>MMU-000202</v>
      </c>
      <c r="I9" s="25" t="s">
        <v>5342</v>
      </c>
      <c r="J9" s="15"/>
      <c r="K9" s="15"/>
    </row>
    <row r="10" spans="1:11" ht="38.25" x14ac:dyDescent="0.25">
      <c r="A10" s="3">
        <v>8</v>
      </c>
      <c r="B10" s="3" t="s">
        <v>1456</v>
      </c>
      <c r="C10" s="3" t="s">
        <v>1457</v>
      </c>
      <c r="D10" s="3" t="s">
        <v>132</v>
      </c>
      <c r="E10" s="3" t="s">
        <v>1458</v>
      </c>
      <c r="F10" s="2" t="s">
        <v>5652</v>
      </c>
      <c r="G10" s="2">
        <v>3</v>
      </c>
      <c r="H10" s="2" t="str">
        <f>IF(G10=1, "PB-" &amp; TEXT(COUNTIFS(G$3:G10, 1) + 137, "000000"),
 IF(G10=2, "PBM-" &amp; TEXT(COUNTIFS(G$3:G10, 2) + 114, "000000"),
 IF(G10=3, "MMU-" &amp; TEXT(COUNTIFS(G$3:G10, 3) + 197, "000000"),
 "")))</f>
        <v>MMU-000203</v>
      </c>
      <c r="I10" s="25" t="s">
        <v>5342</v>
      </c>
      <c r="J10" s="15"/>
      <c r="K10" s="15"/>
    </row>
    <row r="11" spans="1:11" ht="38.25" x14ac:dyDescent="0.25">
      <c r="A11" s="3">
        <v>9</v>
      </c>
      <c r="B11" s="3" t="s">
        <v>1459</v>
      </c>
      <c r="C11" s="3" t="s">
        <v>1460</v>
      </c>
      <c r="D11" s="3" t="s">
        <v>726</v>
      </c>
      <c r="E11" s="3" t="s">
        <v>208</v>
      </c>
      <c r="F11" s="2" t="s">
        <v>5653</v>
      </c>
      <c r="G11" s="2">
        <v>1</v>
      </c>
      <c r="H11" s="2" t="str">
        <f>IF(G11=1, "PB-" &amp; TEXT(COUNTIFS(G$3:G11, 1) + 137, "000000"),
 IF(G11=2, "PBM-" &amp; TEXT(COUNTIFS(G$3:G11, 2) + 114, "000000"),
 IF(G11=3, "MMU-" &amp; TEXT(COUNTIFS(G$3:G11, 3) + 197, "000000"),
 "")))</f>
        <v>PB-000139</v>
      </c>
      <c r="I11" s="25" t="s">
        <v>5342</v>
      </c>
      <c r="J11" s="15"/>
      <c r="K11" s="15"/>
    </row>
    <row r="12" spans="1:11" ht="51" x14ac:dyDescent="0.25">
      <c r="A12" s="3">
        <v>10</v>
      </c>
      <c r="B12" s="3" t="s">
        <v>1571</v>
      </c>
      <c r="C12" s="3" t="s">
        <v>1461</v>
      </c>
      <c r="D12" s="3" t="s">
        <v>10</v>
      </c>
      <c r="E12" s="3" t="s">
        <v>1462</v>
      </c>
      <c r="F12" s="2" t="s">
        <v>5654</v>
      </c>
      <c r="G12" s="2">
        <v>1</v>
      </c>
      <c r="H12" s="2" t="str">
        <f>IF(G12=1, "PB-" &amp; TEXT(COUNTIFS(G$3:G12, 1) + 137, "000000"),
 IF(G12=2, "PBM-" &amp; TEXT(COUNTIFS(G$3:G12, 2) + 114, "000000"),
 IF(G12=3, "MMU-" &amp; TEXT(COUNTIFS(G$3:G12, 3) + 197, "000000"),
 "")))</f>
        <v>PB-000140</v>
      </c>
      <c r="I12" s="25" t="s">
        <v>5342</v>
      </c>
      <c r="J12" s="15"/>
      <c r="K12" s="15"/>
    </row>
    <row r="13" spans="1:11" ht="51" x14ac:dyDescent="0.25">
      <c r="A13" s="3">
        <v>11</v>
      </c>
      <c r="B13" s="3" t="s">
        <v>1572</v>
      </c>
      <c r="C13" s="3" t="s">
        <v>1463</v>
      </c>
      <c r="D13" s="3" t="s">
        <v>182</v>
      </c>
      <c r="E13" s="3" t="s">
        <v>1464</v>
      </c>
      <c r="F13" s="2" t="s">
        <v>5655</v>
      </c>
      <c r="G13" s="2">
        <v>1</v>
      </c>
      <c r="H13" s="2" t="str">
        <f>IF(G13=1, "PB-" &amp; TEXT(COUNTIFS(G$3:G13, 1) + 137, "000000"),
 IF(G13=2, "PBM-" &amp; TEXT(COUNTIFS(G$3:G13, 2) + 114, "000000"),
 IF(G13=3, "MMU-" &amp; TEXT(COUNTIFS(G$3:G13, 3) + 197, "000000"),
 "")))</f>
        <v>PB-000141</v>
      </c>
      <c r="I13" s="25" t="s">
        <v>5342</v>
      </c>
      <c r="J13" s="15"/>
      <c r="K13" s="15"/>
    </row>
    <row r="14" spans="1:11" ht="51" x14ac:dyDescent="0.25">
      <c r="A14" s="3">
        <v>12</v>
      </c>
      <c r="B14" s="3" t="s">
        <v>1573</v>
      </c>
      <c r="C14" s="3" t="s">
        <v>1463</v>
      </c>
      <c r="D14" s="3" t="s">
        <v>2186</v>
      </c>
      <c r="E14" s="3" t="s">
        <v>1465</v>
      </c>
      <c r="F14" s="2" t="s">
        <v>5656</v>
      </c>
      <c r="G14" s="2">
        <v>1</v>
      </c>
      <c r="H14" s="2" t="str">
        <f>IF(G14=1, "PB-" &amp; TEXT(COUNTIFS(G$3:G14, 1) + 137, "000000"),
 IF(G14=2, "PBM-" &amp; TEXT(COUNTIFS(G$3:G14, 2) + 114, "000000"),
 IF(G14=3, "MMU-" &amp; TEXT(COUNTIFS(G$3:G14, 3) + 197, "000000"),
 "")))</f>
        <v>PB-000142</v>
      </c>
      <c r="I14" s="25" t="s">
        <v>5342</v>
      </c>
      <c r="J14" s="3" t="s">
        <v>6852</v>
      </c>
      <c r="K14" s="15"/>
    </row>
    <row r="15" spans="1:11" ht="25.5" x14ac:dyDescent="0.25">
      <c r="A15" s="3">
        <v>13</v>
      </c>
      <c r="B15" s="3" t="s">
        <v>1466</v>
      </c>
      <c r="C15" s="3" t="s">
        <v>1467</v>
      </c>
      <c r="D15" s="24" t="s">
        <v>1363</v>
      </c>
      <c r="E15" s="3" t="s">
        <v>1468</v>
      </c>
      <c r="F15" s="2" t="s">
        <v>5657</v>
      </c>
      <c r="G15" s="2">
        <v>1</v>
      </c>
      <c r="H15" s="2" t="str">
        <f>IF(G15=1, "PB-" &amp; TEXT(COUNTIFS(G$3:G15, 1) + 137, "000000"),
 IF(G15=2, "PBM-" &amp; TEXT(COUNTIFS(G$3:G15, 2) + 114, "000000"),
 IF(G15=3, "MMU-" &amp; TEXT(COUNTIFS(G$3:G15, 3) + 197, "000000"),
 "")))</f>
        <v>PB-000143</v>
      </c>
      <c r="I15" s="25" t="s">
        <v>5342</v>
      </c>
      <c r="J15" s="15"/>
      <c r="K15" s="15"/>
    </row>
    <row r="16" spans="1:11" ht="25.5" x14ac:dyDescent="0.25">
      <c r="A16" s="3">
        <v>14</v>
      </c>
      <c r="B16" s="3" t="s">
        <v>1469</v>
      </c>
      <c r="C16" s="3" t="s">
        <v>1470</v>
      </c>
      <c r="D16" s="3" t="s">
        <v>132</v>
      </c>
      <c r="E16" s="3" t="s">
        <v>1471</v>
      </c>
      <c r="F16" s="2" t="s">
        <v>5658</v>
      </c>
      <c r="G16" s="2">
        <v>2</v>
      </c>
      <c r="H16" s="2" t="str">
        <f>IF(G16=1, "PB-" &amp; TEXT(COUNTIFS(G$3:G16, 1) + 137, "000000"),
 IF(G16=2, "PBM-" &amp; TEXT(COUNTIFS(G$3:G16, 2) + 114, "000000"),
 IF(G16=3, "MMU-" &amp; TEXT(COUNTIFS(G$3:G16, 3) + 197, "000000"),
 "")))</f>
        <v>PBM-000116</v>
      </c>
      <c r="I16" s="25" t="s">
        <v>5342</v>
      </c>
      <c r="J16" s="15"/>
      <c r="K16" s="15"/>
    </row>
    <row r="17" spans="1:11" ht="38.25" x14ac:dyDescent="0.25">
      <c r="A17" s="3">
        <v>15</v>
      </c>
      <c r="B17" s="3" t="s">
        <v>1472</v>
      </c>
      <c r="C17" s="3" t="s">
        <v>1473</v>
      </c>
      <c r="D17" s="3" t="s">
        <v>1474</v>
      </c>
      <c r="E17" s="3" t="s">
        <v>1475</v>
      </c>
      <c r="F17" s="2" t="s">
        <v>5659</v>
      </c>
      <c r="G17" s="2">
        <v>3</v>
      </c>
      <c r="H17" s="2" t="str">
        <f>IF(G17=1, "PB-" &amp; TEXT(COUNTIFS(G$3:G17, 1) + 137, "000000"),
 IF(G17=2, "PBM-" &amp; TEXT(COUNTIFS(G$3:G17, 2) + 114, "000000"),
 IF(G17=3, "MMU-" &amp; TEXT(COUNTIFS(G$3:G17, 3) + 197, "000000"),
 "")))</f>
        <v>MMU-000204</v>
      </c>
      <c r="I17" s="25" t="s">
        <v>5342</v>
      </c>
      <c r="J17" s="15"/>
      <c r="K17" s="15"/>
    </row>
    <row r="18" spans="1:11" ht="38.25" x14ac:dyDescent="0.25">
      <c r="A18" s="3">
        <v>16</v>
      </c>
      <c r="B18" s="3" t="s">
        <v>1476</v>
      </c>
      <c r="C18" s="3" t="s">
        <v>1477</v>
      </c>
      <c r="D18" s="3" t="s">
        <v>914</v>
      </c>
      <c r="E18" s="3" t="s">
        <v>1478</v>
      </c>
      <c r="F18" s="2" t="s">
        <v>5660</v>
      </c>
      <c r="G18" s="2">
        <v>1</v>
      </c>
      <c r="H18" s="2" t="str">
        <f>IF(G18=1, "PB-" &amp; TEXT(COUNTIFS(G$3:G18, 1) + 137, "000000"),
 IF(G18=2, "PBM-" &amp; TEXT(COUNTIFS(G$3:G18, 2) + 114, "000000"),
 IF(G18=3, "MMU-" &amp; TEXT(COUNTIFS(G$3:G18, 3) + 197, "000000"),
 "")))</f>
        <v>PB-000144</v>
      </c>
      <c r="I18" s="25" t="s">
        <v>5342</v>
      </c>
      <c r="J18" s="15"/>
      <c r="K18" s="15"/>
    </row>
    <row r="19" spans="1:11" ht="38.25" x14ac:dyDescent="0.25">
      <c r="A19" s="3">
        <v>17</v>
      </c>
      <c r="B19" s="3" t="s">
        <v>1574</v>
      </c>
      <c r="C19" s="3" t="s">
        <v>1479</v>
      </c>
      <c r="D19" s="3" t="s">
        <v>843</v>
      </c>
      <c r="E19" s="3" t="s">
        <v>1480</v>
      </c>
      <c r="F19" s="2" t="s">
        <v>5661</v>
      </c>
      <c r="G19" s="2">
        <v>2</v>
      </c>
      <c r="H19" s="2" t="str">
        <f>IF(G19=1, "PB-" &amp; TEXT(COUNTIFS(G$3:G19, 1) + 137, "000000"),
 IF(G19=2, "PBM-" &amp; TEXT(COUNTIFS(G$3:G19, 2) + 114, "000000"),
 IF(G19=3, "MMU-" &amp; TEXT(COUNTIFS(G$3:G19, 3) + 197, "000000"),
 "")))</f>
        <v>PBM-000117</v>
      </c>
      <c r="I19" s="25" t="s">
        <v>5342</v>
      </c>
      <c r="J19" s="15"/>
      <c r="K19" s="15"/>
    </row>
    <row r="20" spans="1:11" ht="25.5" x14ac:dyDescent="0.25">
      <c r="A20" s="3">
        <v>18</v>
      </c>
      <c r="B20" s="3" t="s">
        <v>1575</v>
      </c>
      <c r="C20" s="3" t="s">
        <v>1481</v>
      </c>
      <c r="D20" s="3" t="s">
        <v>843</v>
      </c>
      <c r="E20" s="3" t="s">
        <v>1482</v>
      </c>
      <c r="F20" s="2" t="s">
        <v>5662</v>
      </c>
      <c r="G20" s="2">
        <v>2</v>
      </c>
      <c r="H20" s="2" t="str">
        <f>IF(G20=1, "PB-" &amp; TEXT(COUNTIFS(G$3:G20, 1) + 137, "000000"),
 IF(G20=2, "PBM-" &amp; TEXT(COUNTIFS(G$3:G20, 2) + 114, "000000"),
 IF(G20=3, "MMU-" &amp; TEXT(COUNTIFS(G$3:G20, 3) + 197, "000000"),
 "")))</f>
        <v>PBM-000118</v>
      </c>
      <c r="I20" s="25" t="s">
        <v>5342</v>
      </c>
      <c r="J20" s="15"/>
      <c r="K20" s="15"/>
    </row>
    <row r="21" spans="1:11" ht="25.5" x14ac:dyDescent="0.25">
      <c r="A21" s="3">
        <v>19</v>
      </c>
      <c r="B21" s="3" t="s">
        <v>1576</v>
      </c>
      <c r="C21" s="3" t="s">
        <v>1483</v>
      </c>
      <c r="D21" s="3" t="s">
        <v>843</v>
      </c>
      <c r="E21" s="3" t="s">
        <v>1484</v>
      </c>
      <c r="F21" s="2" t="s">
        <v>5663</v>
      </c>
      <c r="G21" s="2">
        <v>2</v>
      </c>
      <c r="H21" s="2" t="str">
        <f>IF(G21=1, "PB-" &amp; TEXT(COUNTIFS(G$3:G21, 1) + 137, "000000"),
 IF(G21=2, "PBM-" &amp; TEXT(COUNTIFS(G$3:G21, 2) + 114, "000000"),
 IF(G21=3, "MMU-" &amp; TEXT(COUNTIFS(G$3:G21, 3) + 197, "000000"),
 "")))</f>
        <v>PBM-000119</v>
      </c>
      <c r="I21" s="25" t="s">
        <v>5342</v>
      </c>
      <c r="J21" s="15"/>
      <c r="K21" s="15"/>
    </row>
    <row r="22" spans="1:11" ht="25.5" x14ac:dyDescent="0.25">
      <c r="A22" s="3">
        <v>20</v>
      </c>
      <c r="B22" s="3" t="s">
        <v>1577</v>
      </c>
      <c r="C22" s="3" t="s">
        <v>1485</v>
      </c>
      <c r="D22" s="3" t="s">
        <v>843</v>
      </c>
      <c r="E22" s="3" t="s">
        <v>1486</v>
      </c>
      <c r="F22" s="2" t="s">
        <v>5664</v>
      </c>
      <c r="G22" s="2">
        <v>2</v>
      </c>
      <c r="H22" s="2" t="str">
        <f>IF(G22=1, "PB-" &amp; TEXT(COUNTIFS(G$3:G22, 1) + 137, "000000"),
 IF(G22=2, "PBM-" &amp; TEXT(COUNTIFS(G$3:G22, 2) + 114, "000000"),
 IF(G22=3, "MMU-" &amp; TEXT(COUNTIFS(G$3:G22, 3) + 197, "000000"),
 "")))</f>
        <v>PBM-000120</v>
      </c>
      <c r="I22" s="25" t="s">
        <v>5342</v>
      </c>
      <c r="J22" s="15"/>
      <c r="K22" s="15"/>
    </row>
    <row r="23" spans="1:11" ht="25.5" x14ac:dyDescent="0.25">
      <c r="A23" s="3">
        <v>21</v>
      </c>
      <c r="B23" s="3" t="s">
        <v>1578</v>
      </c>
      <c r="C23" s="3" t="s">
        <v>1487</v>
      </c>
      <c r="D23" s="3" t="s">
        <v>843</v>
      </c>
      <c r="E23" s="3" t="s">
        <v>1488</v>
      </c>
      <c r="F23" s="2" t="s">
        <v>5665</v>
      </c>
      <c r="G23" s="2">
        <v>2</v>
      </c>
      <c r="H23" s="2" t="str">
        <f>IF(G23=1, "PB-" &amp; TEXT(COUNTIFS(G$3:G23, 1) + 137, "000000"),
 IF(G23=2, "PBM-" &amp; TEXT(COUNTIFS(G$3:G23, 2) + 114, "000000"),
 IF(G23=3, "MMU-" &amp; TEXT(COUNTIFS(G$3:G23, 3) + 197, "000000"),
 "")))</f>
        <v>PBM-000121</v>
      </c>
      <c r="I23" s="25" t="s">
        <v>5342</v>
      </c>
      <c r="J23" s="15"/>
      <c r="K23" s="15"/>
    </row>
    <row r="24" spans="1:11" ht="25.5" x14ac:dyDescent="0.25">
      <c r="A24" s="3">
        <v>22</v>
      </c>
      <c r="B24" s="3" t="s">
        <v>1579</v>
      </c>
      <c r="C24" s="3" t="s">
        <v>1489</v>
      </c>
      <c r="D24" s="3" t="s">
        <v>843</v>
      </c>
      <c r="E24" s="3" t="s">
        <v>1490</v>
      </c>
      <c r="F24" s="2" t="s">
        <v>5666</v>
      </c>
      <c r="G24" s="2">
        <v>2</v>
      </c>
      <c r="H24" s="2" t="str">
        <f>IF(G24=1, "PB-" &amp; TEXT(COUNTIFS(G$3:G24, 1) + 137, "000000"),
 IF(G24=2, "PBM-" &amp; TEXT(COUNTIFS(G$3:G24, 2) + 114, "000000"),
 IF(G24=3, "MMU-" &amp; TEXT(COUNTIFS(G$3:G24, 3) + 197, "000000"),
 "")))</f>
        <v>PBM-000122</v>
      </c>
      <c r="I24" s="25" t="s">
        <v>5342</v>
      </c>
      <c r="J24" s="15"/>
      <c r="K24" s="15"/>
    </row>
    <row r="25" spans="1:11" ht="25.5" x14ac:dyDescent="0.25">
      <c r="A25" s="3">
        <v>23</v>
      </c>
      <c r="B25" s="3" t="s">
        <v>1580</v>
      </c>
      <c r="C25" s="3" t="s">
        <v>1491</v>
      </c>
      <c r="D25" s="3" t="s">
        <v>843</v>
      </c>
      <c r="E25" s="3" t="s">
        <v>1492</v>
      </c>
      <c r="F25" s="2" t="s">
        <v>5667</v>
      </c>
      <c r="G25" s="2">
        <v>2</v>
      </c>
      <c r="H25" s="2" t="str">
        <f>IF(G25=1, "PB-" &amp; TEXT(COUNTIFS(G$3:G25, 1) + 137, "000000"),
 IF(G25=2, "PBM-" &amp; TEXT(COUNTIFS(G$3:G25, 2) + 114, "000000"),
 IF(G25=3, "MMU-" &amp; TEXT(COUNTIFS(G$3:G25, 3) + 197, "000000"),
 "")))</f>
        <v>PBM-000123</v>
      </c>
      <c r="I25" s="25" t="s">
        <v>5342</v>
      </c>
      <c r="J25" s="15"/>
      <c r="K25" s="15"/>
    </row>
    <row r="26" spans="1:11" ht="25.5" x14ac:dyDescent="0.25">
      <c r="A26" s="3">
        <v>24</v>
      </c>
      <c r="B26" s="3" t="s">
        <v>1581</v>
      </c>
      <c r="C26" s="3" t="s">
        <v>1493</v>
      </c>
      <c r="D26" s="3" t="s">
        <v>843</v>
      </c>
      <c r="E26" s="3" t="s">
        <v>1494</v>
      </c>
      <c r="F26" s="2" t="s">
        <v>5668</v>
      </c>
      <c r="G26" s="2">
        <v>2</v>
      </c>
      <c r="H26" s="2" t="str">
        <f>IF(G26=1, "PB-" &amp; TEXT(COUNTIFS(G$3:G26, 1) + 137, "000000"),
 IF(G26=2, "PBM-" &amp; TEXT(COUNTIFS(G$3:G26, 2) + 114, "000000"),
 IF(G26=3, "MMU-" &amp; TEXT(COUNTIFS(G$3:G26, 3) + 197, "000000"),
 "")))</f>
        <v>PBM-000124</v>
      </c>
      <c r="I26" s="25" t="s">
        <v>5342</v>
      </c>
      <c r="J26" s="15"/>
      <c r="K26" s="15"/>
    </row>
    <row r="27" spans="1:11" ht="38.25" x14ac:dyDescent="0.25">
      <c r="A27" s="3">
        <v>25</v>
      </c>
      <c r="B27" s="3" t="s">
        <v>1582</v>
      </c>
      <c r="C27" s="3" t="s">
        <v>1495</v>
      </c>
      <c r="D27" s="3" t="s">
        <v>843</v>
      </c>
      <c r="E27" s="3" t="s">
        <v>1496</v>
      </c>
      <c r="F27" s="2" t="s">
        <v>5669</v>
      </c>
      <c r="G27" s="2">
        <v>2</v>
      </c>
      <c r="H27" s="2" t="str">
        <f>IF(G27=1, "PB-" &amp; TEXT(COUNTIFS(G$3:G27, 1) + 137, "000000"),
 IF(G27=2, "PBM-" &amp; TEXT(COUNTIFS(G$3:G27, 2) + 114, "000000"),
 IF(G27=3, "MMU-" &amp; TEXT(COUNTIFS(G$3:G27, 3) + 197, "000000"),
 "")))</f>
        <v>PBM-000125</v>
      </c>
      <c r="I27" s="25" t="s">
        <v>5342</v>
      </c>
      <c r="J27" s="15"/>
      <c r="K27" s="15"/>
    </row>
    <row r="28" spans="1:11" ht="25.5" x14ac:dyDescent="0.25">
      <c r="A28" s="3">
        <v>26</v>
      </c>
      <c r="B28" s="3" t="s">
        <v>1583</v>
      </c>
      <c r="C28" s="3" t="s">
        <v>1497</v>
      </c>
      <c r="D28" s="3" t="s">
        <v>843</v>
      </c>
      <c r="E28" s="3" t="s">
        <v>1498</v>
      </c>
      <c r="F28" s="2" t="s">
        <v>5670</v>
      </c>
      <c r="G28" s="2">
        <v>2</v>
      </c>
      <c r="H28" s="2" t="str">
        <f>IF(G28=1, "PB-" &amp; TEXT(COUNTIFS(G$3:G28, 1) + 137, "000000"),
 IF(G28=2, "PBM-" &amp; TEXT(COUNTIFS(G$3:G28, 2) + 114, "000000"),
 IF(G28=3, "MMU-" &amp; TEXT(COUNTIFS(G$3:G28, 3) + 197, "000000"),
 "")))</f>
        <v>PBM-000126</v>
      </c>
      <c r="I28" s="25" t="s">
        <v>5342</v>
      </c>
      <c r="J28" s="15"/>
      <c r="K28" s="15"/>
    </row>
    <row r="29" spans="1:11" ht="25.5" x14ac:dyDescent="0.25">
      <c r="A29" s="3">
        <v>27</v>
      </c>
      <c r="B29" s="3" t="s">
        <v>1584</v>
      </c>
      <c r="C29" s="3" t="s">
        <v>1499</v>
      </c>
      <c r="D29" s="3" t="s">
        <v>843</v>
      </c>
      <c r="E29" s="3" t="s">
        <v>1500</v>
      </c>
      <c r="F29" s="2" t="s">
        <v>5671</v>
      </c>
      <c r="G29" s="2">
        <v>2</v>
      </c>
      <c r="H29" s="2" t="str">
        <f>IF(G29=1, "PB-" &amp; TEXT(COUNTIFS(G$3:G29, 1) + 137, "000000"),
 IF(G29=2, "PBM-" &amp; TEXT(COUNTIFS(G$3:G29, 2) + 114, "000000"),
 IF(G29=3, "MMU-" &amp; TEXT(COUNTIFS(G$3:G29, 3) + 197, "000000"),
 "")))</f>
        <v>PBM-000127</v>
      </c>
      <c r="I29" s="25" t="s">
        <v>5342</v>
      </c>
      <c r="J29" s="15"/>
      <c r="K29" s="15"/>
    </row>
    <row r="30" spans="1:11" ht="38.25" x14ac:dyDescent="0.25">
      <c r="A30" s="3">
        <v>28</v>
      </c>
      <c r="B30" s="3" t="s">
        <v>1585</v>
      </c>
      <c r="C30" s="3" t="s">
        <v>1501</v>
      </c>
      <c r="D30" s="3" t="s">
        <v>843</v>
      </c>
      <c r="E30" s="3" t="s">
        <v>1502</v>
      </c>
      <c r="F30" s="2" t="s">
        <v>5672</v>
      </c>
      <c r="G30" s="2">
        <v>2</v>
      </c>
      <c r="H30" s="2" t="str">
        <f>IF(G30=1, "PB-" &amp; TEXT(COUNTIFS(G$3:G30, 1) + 137, "000000"),
 IF(G30=2, "PBM-" &amp; TEXT(COUNTIFS(G$3:G30, 2) + 114, "000000"),
 IF(G30=3, "MMU-" &amp; TEXT(COUNTIFS(G$3:G30, 3) + 197, "000000"),
 "")))</f>
        <v>PBM-000128</v>
      </c>
      <c r="I30" s="25" t="s">
        <v>5342</v>
      </c>
      <c r="J30" s="15"/>
      <c r="K30" s="15"/>
    </row>
    <row r="31" spans="1:11" ht="38.25" x14ac:dyDescent="0.25">
      <c r="A31" s="3">
        <v>29</v>
      </c>
      <c r="B31" s="3" t="s">
        <v>1586</v>
      </c>
      <c r="C31" s="3" t="s">
        <v>1503</v>
      </c>
      <c r="D31" s="3" t="s">
        <v>843</v>
      </c>
      <c r="E31" s="3" t="s">
        <v>1504</v>
      </c>
      <c r="F31" s="2" t="s">
        <v>5673</v>
      </c>
      <c r="G31" s="2">
        <v>2</v>
      </c>
      <c r="H31" s="2" t="str">
        <f>IF(G31=1, "PB-" &amp; TEXT(COUNTIFS(G$3:G31, 1) + 137, "000000"),
 IF(G31=2, "PBM-" &amp; TEXT(COUNTIFS(G$3:G31, 2) + 114, "000000"),
 IF(G31=3, "MMU-" &amp; TEXT(COUNTIFS(G$3:G31, 3) + 197, "000000"),
 "")))</f>
        <v>PBM-000129</v>
      </c>
      <c r="I31" s="25" t="s">
        <v>5342</v>
      </c>
      <c r="J31" s="15"/>
      <c r="K31" s="15"/>
    </row>
    <row r="32" spans="1:11" ht="38.25" x14ac:dyDescent="0.25">
      <c r="A32" s="3">
        <v>30</v>
      </c>
      <c r="B32" s="3" t="s">
        <v>1587</v>
      </c>
      <c r="C32" s="3" t="s">
        <v>1505</v>
      </c>
      <c r="D32" s="3" t="s">
        <v>843</v>
      </c>
      <c r="E32" s="3" t="s">
        <v>1506</v>
      </c>
      <c r="F32" s="2" t="s">
        <v>5674</v>
      </c>
      <c r="G32" s="2">
        <v>2</v>
      </c>
      <c r="H32" s="2" t="str">
        <f>IF(G32=1, "PB-" &amp; TEXT(COUNTIFS(G$3:G32, 1) + 137, "000000"),
 IF(G32=2, "PBM-" &amp; TEXT(COUNTIFS(G$3:G32, 2) + 114, "000000"),
 IF(G32=3, "MMU-" &amp; TEXT(COUNTIFS(G$3:G32, 3) + 197, "000000"),
 "")))</f>
        <v>PBM-000130</v>
      </c>
      <c r="I32" s="25" t="s">
        <v>5342</v>
      </c>
      <c r="J32" s="15"/>
      <c r="K32" s="15"/>
    </row>
    <row r="33" spans="1:11" ht="25.5" x14ac:dyDescent="0.25">
      <c r="A33" s="3">
        <v>31</v>
      </c>
      <c r="B33" s="3" t="s">
        <v>1588</v>
      </c>
      <c r="C33" s="3" t="s">
        <v>1507</v>
      </c>
      <c r="D33" s="6" t="s">
        <v>1508</v>
      </c>
      <c r="E33" s="3" t="s">
        <v>1509</v>
      </c>
      <c r="F33" s="2" t="s">
        <v>5675</v>
      </c>
      <c r="G33" s="2">
        <v>2</v>
      </c>
      <c r="H33" s="2" t="str">
        <f>IF(G33=1, "PB-" &amp; TEXT(COUNTIFS(G$3:G33, 1) + 137, "000000"),
 IF(G33=2, "PBM-" &amp; TEXT(COUNTIFS(G$3:G33, 2) + 114, "000000"),
 IF(G33=3, "MMU-" &amp; TEXT(COUNTIFS(G$3:G33, 3) + 197, "000000"),
 "")))</f>
        <v>PBM-000131</v>
      </c>
      <c r="I33" s="25" t="s">
        <v>5342</v>
      </c>
      <c r="J33" s="15"/>
      <c r="K33" s="15"/>
    </row>
    <row r="34" spans="1:11" ht="38.25" x14ac:dyDescent="0.25">
      <c r="A34" s="3">
        <v>32</v>
      </c>
      <c r="B34" s="3" t="s">
        <v>1589</v>
      </c>
      <c r="C34" s="3" t="s">
        <v>1510</v>
      </c>
      <c r="D34" s="3" t="s">
        <v>87</v>
      </c>
      <c r="E34" s="3" t="s">
        <v>1511</v>
      </c>
      <c r="F34" s="2" t="s">
        <v>5676</v>
      </c>
      <c r="G34" s="2">
        <v>2</v>
      </c>
      <c r="H34" s="2" t="str">
        <f>IF(G34=1, "PB-" &amp; TEXT(COUNTIFS(G$3:G34, 1) + 137, "000000"),
 IF(G34=2, "PBM-" &amp; TEXT(COUNTIFS(G$3:G34, 2) + 114, "000000"),
 IF(G34=3, "MMU-" &amp; TEXT(COUNTIFS(G$3:G34, 3) + 197, "000000"),
 "")))</f>
        <v>PBM-000132</v>
      </c>
      <c r="I34" s="25" t="s">
        <v>5342</v>
      </c>
      <c r="J34" s="15"/>
      <c r="K34" s="15"/>
    </row>
    <row r="35" spans="1:11" ht="38.25" x14ac:dyDescent="0.25">
      <c r="A35" s="3">
        <v>33</v>
      </c>
      <c r="B35" s="3" t="s">
        <v>1590</v>
      </c>
      <c r="C35" s="3" t="s">
        <v>1512</v>
      </c>
      <c r="D35" s="3" t="s">
        <v>87</v>
      </c>
      <c r="E35" s="3" t="s">
        <v>1513</v>
      </c>
      <c r="F35" s="2" t="s">
        <v>5677</v>
      </c>
      <c r="G35" s="2">
        <v>2</v>
      </c>
      <c r="H35" s="2" t="str">
        <f>IF(G35=1, "PB-" &amp; TEXT(COUNTIFS(G$3:G35, 1) + 137, "000000"),
 IF(G35=2, "PBM-" &amp; TEXT(COUNTIFS(G$3:G35, 2) + 114, "000000"),
 IF(G35=3, "MMU-" &amp; TEXT(COUNTIFS(G$3:G35, 3) + 197, "000000"),
 "")))</f>
        <v>PBM-000133</v>
      </c>
      <c r="I35" s="25" t="s">
        <v>5342</v>
      </c>
      <c r="J35" s="15"/>
      <c r="K35" s="15"/>
    </row>
    <row r="36" spans="1:11" ht="38.25" x14ac:dyDescent="0.25">
      <c r="A36" s="3">
        <v>34</v>
      </c>
      <c r="B36" s="3" t="s">
        <v>1591</v>
      </c>
      <c r="C36" s="3" t="s">
        <v>1514</v>
      </c>
      <c r="D36" s="3" t="s">
        <v>87</v>
      </c>
      <c r="E36" s="3" t="s">
        <v>1515</v>
      </c>
      <c r="F36" s="2" t="s">
        <v>5678</v>
      </c>
      <c r="G36" s="2">
        <v>2</v>
      </c>
      <c r="H36" s="2" t="str">
        <f>IF(G36=1, "PB-" &amp; TEXT(COUNTIFS(G$3:G36, 1) + 137, "000000"),
 IF(G36=2, "PBM-" &amp; TEXT(COUNTIFS(G$3:G36, 2) + 114, "000000"),
 IF(G36=3, "MMU-" &amp; TEXT(COUNTIFS(G$3:G36, 3) + 197, "000000"),
 "")))</f>
        <v>PBM-000134</v>
      </c>
      <c r="I36" s="25" t="s">
        <v>5342</v>
      </c>
      <c r="J36" s="15"/>
      <c r="K36" s="15"/>
    </row>
    <row r="37" spans="1:11" ht="38.25" x14ac:dyDescent="0.25">
      <c r="A37" s="3">
        <v>35</v>
      </c>
      <c r="B37" s="3" t="s">
        <v>1592</v>
      </c>
      <c r="C37" s="3" t="s">
        <v>1516</v>
      </c>
      <c r="D37" s="6" t="s">
        <v>87</v>
      </c>
      <c r="E37" s="3" t="s">
        <v>1517</v>
      </c>
      <c r="F37" s="2" t="s">
        <v>5679</v>
      </c>
      <c r="G37" s="2">
        <v>2</v>
      </c>
      <c r="H37" s="2" t="str">
        <f>IF(G37=1, "PB-" &amp; TEXT(COUNTIFS(G$3:G37, 1) + 137, "000000"),
 IF(G37=2, "PBM-" &amp; TEXT(COUNTIFS(G$3:G37, 2) + 114, "000000"),
 IF(G37=3, "MMU-" &amp; TEXT(COUNTIFS(G$3:G37, 3) + 197, "000000"),
 "")))</f>
        <v>PBM-000135</v>
      </c>
      <c r="I37" s="25" t="s">
        <v>5342</v>
      </c>
      <c r="J37" s="15"/>
      <c r="K37" s="15"/>
    </row>
    <row r="38" spans="1:11" ht="25.5" x14ac:dyDescent="0.25">
      <c r="A38" s="3">
        <v>36</v>
      </c>
      <c r="B38" s="3" t="s">
        <v>1593</v>
      </c>
      <c r="C38" s="3" t="s">
        <v>1518</v>
      </c>
      <c r="D38" s="6" t="s">
        <v>33</v>
      </c>
      <c r="E38" s="3" t="s">
        <v>1519</v>
      </c>
      <c r="F38" s="2" t="s">
        <v>5680</v>
      </c>
      <c r="G38" s="2">
        <v>2</v>
      </c>
      <c r="H38" s="2" t="str">
        <f>IF(G38=1, "PB-" &amp; TEXT(COUNTIFS(G$3:G38, 1) + 137, "000000"),
 IF(G38=2, "PBM-" &amp; TEXT(COUNTIFS(G$3:G38, 2) + 114, "000000"),
 IF(G38=3, "MMU-" &amp; TEXT(COUNTIFS(G$3:G38, 3) + 197, "000000"),
 "")))</f>
        <v>PBM-000136</v>
      </c>
      <c r="I38" s="25" t="s">
        <v>5342</v>
      </c>
      <c r="J38" s="15"/>
      <c r="K38" s="15"/>
    </row>
    <row r="39" spans="1:11" ht="38.25" x14ac:dyDescent="0.25">
      <c r="A39" s="3">
        <v>37</v>
      </c>
      <c r="B39" s="3" t="s">
        <v>1594</v>
      </c>
      <c r="C39" s="3" t="s">
        <v>1520</v>
      </c>
      <c r="D39" s="6" t="s">
        <v>33</v>
      </c>
      <c r="E39" s="3" t="s">
        <v>1521</v>
      </c>
      <c r="F39" s="2" t="s">
        <v>5681</v>
      </c>
      <c r="G39" s="2">
        <v>2</v>
      </c>
      <c r="H39" s="2" t="str">
        <f>IF(G39=1, "PB-" &amp; TEXT(COUNTIFS(G$3:G39, 1) + 137, "000000"),
 IF(G39=2, "PBM-" &amp; TEXT(COUNTIFS(G$3:G39, 2) + 114, "000000"),
 IF(G39=3, "MMU-" &amp; TEXT(COUNTIFS(G$3:G39, 3) + 197, "000000"),
 "")))</f>
        <v>PBM-000137</v>
      </c>
      <c r="I39" s="25" t="s">
        <v>5342</v>
      </c>
      <c r="J39" s="15"/>
      <c r="K39" s="15"/>
    </row>
    <row r="40" spans="1:11" ht="38.25" x14ac:dyDescent="0.25">
      <c r="A40" s="3">
        <v>38</v>
      </c>
      <c r="B40" s="3" t="s">
        <v>1595</v>
      </c>
      <c r="C40" s="3" t="s">
        <v>1522</v>
      </c>
      <c r="D40" s="6" t="s">
        <v>33</v>
      </c>
      <c r="E40" s="3" t="s">
        <v>1523</v>
      </c>
      <c r="F40" s="2" t="s">
        <v>5682</v>
      </c>
      <c r="G40" s="2">
        <v>2</v>
      </c>
      <c r="H40" s="2" t="str">
        <f>IF(G40=1, "PB-" &amp; TEXT(COUNTIFS(G$3:G40, 1) + 137, "000000"),
 IF(G40=2, "PBM-" &amp; TEXT(COUNTIFS(G$3:G40, 2) + 114, "000000"),
 IF(G40=3, "MMU-" &amp; TEXT(COUNTIFS(G$3:G40, 3) + 197, "000000"),
 "")))</f>
        <v>PBM-000138</v>
      </c>
      <c r="I40" s="25" t="s">
        <v>5342</v>
      </c>
      <c r="J40" s="15"/>
      <c r="K40" s="15"/>
    </row>
    <row r="41" spans="1:11" ht="38.25" x14ac:dyDescent="0.25">
      <c r="A41" s="3">
        <v>39</v>
      </c>
      <c r="B41" s="3" t="s">
        <v>1596</v>
      </c>
      <c r="C41" s="3" t="s">
        <v>1524</v>
      </c>
      <c r="D41" s="6" t="s">
        <v>33</v>
      </c>
      <c r="E41" s="3" t="s">
        <v>1525</v>
      </c>
      <c r="F41" s="2" t="s">
        <v>5683</v>
      </c>
      <c r="G41" s="2">
        <v>2</v>
      </c>
      <c r="H41" s="2" t="str">
        <f>IF(G41=1, "PB-" &amp; TEXT(COUNTIFS(G$3:G41, 1) + 137, "000000"),
 IF(G41=2, "PBM-" &amp; TEXT(COUNTIFS(G$3:G41, 2) + 114, "000000"),
 IF(G41=3, "MMU-" &amp; TEXT(COUNTIFS(G$3:G41, 3) + 197, "000000"),
 "")))</f>
        <v>PBM-000139</v>
      </c>
      <c r="I41" s="25" t="s">
        <v>5342</v>
      </c>
      <c r="J41" s="15"/>
      <c r="K41" s="15"/>
    </row>
    <row r="42" spans="1:11" ht="38.25" x14ac:dyDescent="0.25">
      <c r="A42" s="3">
        <v>40</v>
      </c>
      <c r="B42" s="3" t="s">
        <v>1597</v>
      </c>
      <c r="C42" s="3" t="s">
        <v>1526</v>
      </c>
      <c r="D42" s="6" t="s">
        <v>33</v>
      </c>
      <c r="E42" s="3" t="s">
        <v>1527</v>
      </c>
      <c r="F42" s="2" t="s">
        <v>5684</v>
      </c>
      <c r="G42" s="2">
        <v>2</v>
      </c>
      <c r="H42" s="2" t="str">
        <f>IF(G42=1, "PB-" &amp; TEXT(COUNTIFS(G$3:G42, 1) + 137, "000000"),
 IF(G42=2, "PBM-" &amp; TEXT(COUNTIFS(G$3:G42, 2) + 114, "000000"),
 IF(G42=3, "MMU-" &amp; TEXT(COUNTIFS(G$3:G42, 3) + 197, "000000"),
 "")))</f>
        <v>PBM-000140</v>
      </c>
      <c r="I42" s="25" t="s">
        <v>5342</v>
      </c>
      <c r="J42" s="15"/>
      <c r="K42" s="15"/>
    </row>
    <row r="43" spans="1:11" ht="38.25" x14ac:dyDescent="0.25">
      <c r="A43" s="3">
        <v>41</v>
      </c>
      <c r="B43" s="3" t="s">
        <v>1598</v>
      </c>
      <c r="C43" s="3" t="s">
        <v>1526</v>
      </c>
      <c r="D43" s="6" t="s">
        <v>33</v>
      </c>
      <c r="E43" s="3" t="s">
        <v>1528</v>
      </c>
      <c r="F43" s="2" t="s">
        <v>5685</v>
      </c>
      <c r="G43" s="2">
        <v>2</v>
      </c>
      <c r="H43" s="2" t="str">
        <f>IF(G43=1, "PB-" &amp; TEXT(COUNTIFS(G$3:G43, 1) + 137, "000000"),
 IF(G43=2, "PBM-" &amp; TEXT(COUNTIFS(G$3:G43, 2) + 114, "000000"),
 IF(G43=3, "MMU-" &amp; TEXT(COUNTIFS(G$3:G43, 3) + 197, "000000"),
 "")))</f>
        <v>PBM-000141</v>
      </c>
      <c r="I43" s="25" t="s">
        <v>5342</v>
      </c>
      <c r="J43" s="15"/>
      <c r="K43" s="15"/>
    </row>
    <row r="44" spans="1:11" ht="25.5" x14ac:dyDescent="0.25">
      <c r="A44" s="3">
        <v>42</v>
      </c>
      <c r="B44" s="3" t="s">
        <v>1599</v>
      </c>
      <c r="C44" s="3" t="s">
        <v>1601</v>
      </c>
      <c r="D44" s="3" t="s">
        <v>33</v>
      </c>
      <c r="E44" s="3" t="s">
        <v>1529</v>
      </c>
      <c r="F44" s="2" t="s">
        <v>5686</v>
      </c>
      <c r="G44" s="2">
        <v>2</v>
      </c>
      <c r="H44" s="2" t="str">
        <f>IF(G44=1, "PB-" &amp; TEXT(COUNTIFS(G$3:G44, 1) + 137, "000000"),
 IF(G44=2, "PBM-" &amp; TEXT(COUNTIFS(G$3:G44, 2) + 114, "000000"),
 IF(G44=3, "MMU-" &amp; TEXT(COUNTIFS(G$3:G44, 3) + 197, "000000"),
 "")))</f>
        <v>PBM-000142</v>
      </c>
      <c r="I44" s="25" t="s">
        <v>5342</v>
      </c>
      <c r="J44" s="15"/>
      <c r="K44" s="15"/>
    </row>
    <row r="45" spans="1:11" ht="25.5" x14ac:dyDescent="0.25">
      <c r="A45" s="3">
        <v>43</v>
      </c>
      <c r="B45" s="3" t="s">
        <v>1600</v>
      </c>
      <c r="C45" s="3" t="s">
        <v>1530</v>
      </c>
      <c r="D45" s="3" t="s">
        <v>33</v>
      </c>
      <c r="E45" s="3" t="s">
        <v>1531</v>
      </c>
      <c r="F45" s="2" t="s">
        <v>5687</v>
      </c>
      <c r="G45" s="2">
        <v>2</v>
      </c>
      <c r="H45" s="2" t="str">
        <f>IF(G45=1, "PB-" &amp; TEXT(COUNTIFS(G$3:G45, 1) + 137, "000000"),
 IF(G45=2, "PBM-" &amp; TEXT(COUNTIFS(G$3:G45, 2) + 114, "000000"),
 IF(G45=3, "MMU-" &amp; TEXT(COUNTIFS(G$3:G45, 3) + 197, "000000"),
 "")))</f>
        <v>PBM-000143</v>
      </c>
      <c r="I45" s="25" t="s">
        <v>5342</v>
      </c>
      <c r="J45" s="15"/>
      <c r="K45" s="15"/>
    </row>
    <row r="46" spans="1:11" ht="25.5" x14ac:dyDescent="0.25">
      <c r="A46" s="3">
        <v>44</v>
      </c>
      <c r="B46" s="3" t="s">
        <v>1602</v>
      </c>
      <c r="C46" s="3" t="s">
        <v>1532</v>
      </c>
      <c r="D46" s="3" t="s">
        <v>33</v>
      </c>
      <c r="E46" s="3" t="s">
        <v>1533</v>
      </c>
      <c r="F46" s="2" t="s">
        <v>5688</v>
      </c>
      <c r="G46" s="2">
        <v>2</v>
      </c>
      <c r="H46" s="2" t="str">
        <f>IF(G46=1, "PB-" &amp; TEXT(COUNTIFS(G$3:G46, 1) + 137, "000000"),
 IF(G46=2, "PBM-" &amp; TEXT(COUNTIFS(G$3:G46, 2) + 114, "000000"),
 IF(G46=3, "MMU-" &amp; TEXT(COUNTIFS(G$3:G46, 3) + 197, "000000"),
 "")))</f>
        <v>PBM-000144</v>
      </c>
      <c r="I46" s="25" t="s">
        <v>5342</v>
      </c>
      <c r="J46" s="15"/>
      <c r="K46" s="15"/>
    </row>
    <row r="47" spans="1:11" ht="25.5" x14ac:dyDescent="0.25">
      <c r="A47" s="3">
        <v>45</v>
      </c>
      <c r="B47" s="3" t="s">
        <v>1603</v>
      </c>
      <c r="C47" s="3" t="s">
        <v>1534</v>
      </c>
      <c r="D47" s="3" t="s">
        <v>33</v>
      </c>
      <c r="E47" s="3" t="s">
        <v>1535</v>
      </c>
      <c r="F47" s="2" t="s">
        <v>5689</v>
      </c>
      <c r="G47" s="2">
        <v>2</v>
      </c>
      <c r="H47" s="2" t="str">
        <f>IF(G47=1, "PB-" &amp; TEXT(COUNTIFS(G$3:G47, 1) + 137, "000000"),
 IF(G47=2, "PBM-" &amp; TEXT(COUNTIFS(G$3:G47, 2) + 114, "000000"),
 IF(G47=3, "MMU-" &amp; TEXT(COUNTIFS(G$3:G47, 3) + 197, "000000"),
 "")))</f>
        <v>PBM-000145</v>
      </c>
      <c r="I47" s="25" t="s">
        <v>5342</v>
      </c>
      <c r="J47" s="15"/>
      <c r="K47" s="15"/>
    </row>
    <row r="48" spans="1:11" ht="25.5" x14ac:dyDescent="0.25">
      <c r="A48" s="3">
        <v>46</v>
      </c>
      <c r="B48" s="3" t="s">
        <v>1604</v>
      </c>
      <c r="C48" s="3" t="s">
        <v>1536</v>
      </c>
      <c r="D48" s="3" t="s">
        <v>33</v>
      </c>
      <c r="E48" s="3" t="s">
        <v>1537</v>
      </c>
      <c r="F48" s="2" t="s">
        <v>5690</v>
      </c>
      <c r="G48" s="2">
        <v>2</v>
      </c>
      <c r="H48" s="2" t="str">
        <f>IF(G48=1, "PB-" &amp; TEXT(COUNTIFS(G$3:G48, 1) + 137, "000000"),
 IF(G48=2, "PBM-" &amp; TEXT(COUNTIFS(G$3:G48, 2) + 114, "000000"),
 IF(G48=3, "MMU-" &amp; TEXT(COUNTIFS(G$3:G48, 3) + 197, "000000"),
 "")))</f>
        <v>PBM-000146</v>
      </c>
      <c r="I48" s="25" t="s">
        <v>5342</v>
      </c>
      <c r="J48" s="15"/>
      <c r="K48" s="15"/>
    </row>
    <row r="49" spans="1:11" ht="25.5" x14ac:dyDescent="0.25">
      <c r="A49" s="3">
        <v>47</v>
      </c>
      <c r="B49" s="3" t="s">
        <v>1583</v>
      </c>
      <c r="C49" s="3" t="s">
        <v>1497</v>
      </c>
      <c r="D49" s="3" t="s">
        <v>33</v>
      </c>
      <c r="E49" s="3" t="s">
        <v>1538</v>
      </c>
      <c r="F49" s="2" t="s">
        <v>5691</v>
      </c>
      <c r="G49" s="2">
        <v>2</v>
      </c>
      <c r="H49" s="2" t="str">
        <f>IF(G49=1, "PB-" &amp; TEXT(COUNTIFS(G$3:G49, 1) + 137, "000000"),
 IF(G49=2, "PBM-" &amp; TEXT(COUNTIFS(G$3:G49, 2) + 114, "000000"),
 IF(G49=3, "MMU-" &amp; TEXT(COUNTIFS(G$3:G49, 3) + 197, "000000"),
 "")))</f>
        <v>PBM-000147</v>
      </c>
      <c r="I49" s="25" t="s">
        <v>5342</v>
      </c>
      <c r="J49" s="15"/>
      <c r="K49" s="15"/>
    </row>
    <row r="50" spans="1:11" ht="25.5" x14ac:dyDescent="0.25">
      <c r="A50" s="3">
        <v>48</v>
      </c>
      <c r="B50" s="3" t="s">
        <v>1605</v>
      </c>
      <c r="C50" s="3" t="s">
        <v>1539</v>
      </c>
      <c r="D50" s="3" t="s">
        <v>87</v>
      </c>
      <c r="E50" s="3" t="s">
        <v>1540</v>
      </c>
      <c r="F50" s="2" t="s">
        <v>5692</v>
      </c>
      <c r="G50" s="2">
        <v>2</v>
      </c>
      <c r="H50" s="2" t="str">
        <f>IF(G50=1, "PB-" &amp; TEXT(COUNTIFS(G$3:G50, 1) + 137, "000000"),
 IF(G50=2, "PBM-" &amp; TEXT(COUNTIFS(G$3:G50, 2) + 114, "000000"),
 IF(G50=3, "MMU-" &amp; TEXT(COUNTIFS(G$3:G50, 3) + 197, "000000"),
 "")))</f>
        <v>PBM-000148</v>
      </c>
      <c r="I50" s="25" t="s">
        <v>5342</v>
      </c>
      <c r="J50" s="15"/>
      <c r="K50" s="15"/>
    </row>
    <row r="51" spans="1:11" ht="38.25" x14ac:dyDescent="0.25">
      <c r="A51" s="3">
        <v>49</v>
      </c>
      <c r="B51" s="3" t="s">
        <v>1606</v>
      </c>
      <c r="C51" s="3" t="s">
        <v>1541</v>
      </c>
      <c r="D51" s="3" t="s">
        <v>87</v>
      </c>
      <c r="E51" s="3" t="s">
        <v>1542</v>
      </c>
      <c r="F51" s="2" t="s">
        <v>5693</v>
      </c>
      <c r="G51" s="2">
        <v>2</v>
      </c>
      <c r="H51" s="2" t="str">
        <f>IF(G51=1, "PB-" &amp; TEXT(COUNTIFS(G$3:G51, 1) + 137, "000000"),
 IF(G51=2, "PBM-" &amp; TEXT(COUNTIFS(G$3:G51, 2) + 114, "000000"),
 IF(G51=3, "MMU-" &amp; TEXT(COUNTIFS(G$3:G51, 3) + 197, "000000"),
 "")))</f>
        <v>PBM-000149</v>
      </c>
      <c r="I51" s="25" t="s">
        <v>5342</v>
      </c>
      <c r="J51" s="15"/>
      <c r="K51" s="15"/>
    </row>
    <row r="52" spans="1:11" ht="25.5" x14ac:dyDescent="0.25">
      <c r="A52" s="3">
        <v>50</v>
      </c>
      <c r="B52" s="3" t="s">
        <v>1607</v>
      </c>
      <c r="C52" s="3" t="s">
        <v>1543</v>
      </c>
      <c r="D52" s="3" t="s">
        <v>87</v>
      </c>
      <c r="E52" s="3" t="s">
        <v>1544</v>
      </c>
      <c r="F52" s="2" t="s">
        <v>5694</v>
      </c>
      <c r="G52" s="2">
        <v>2</v>
      </c>
      <c r="H52" s="2" t="str">
        <f>IF(G52=1, "PB-" &amp; TEXT(COUNTIFS(G$3:G52, 1) + 137, "000000"),
 IF(G52=2, "PBM-" &amp; TEXT(COUNTIFS(G$3:G52, 2) + 114, "000000"),
 IF(G52=3, "MMU-" &amp; TEXT(COUNTIFS(G$3:G52, 3) + 197, "000000"),
 "")))</f>
        <v>PBM-000150</v>
      </c>
      <c r="I52" s="25" t="s">
        <v>5342</v>
      </c>
      <c r="J52" s="15"/>
      <c r="K52" s="15"/>
    </row>
    <row r="53" spans="1:11" ht="25.5" x14ac:dyDescent="0.25">
      <c r="A53" s="3">
        <v>51</v>
      </c>
      <c r="B53" s="3" t="s">
        <v>1608</v>
      </c>
      <c r="C53" s="3" t="s">
        <v>1545</v>
      </c>
      <c r="D53" s="3" t="s">
        <v>87</v>
      </c>
      <c r="E53" s="3" t="s">
        <v>1546</v>
      </c>
      <c r="F53" s="2" t="s">
        <v>5695</v>
      </c>
      <c r="G53" s="2">
        <v>2</v>
      </c>
      <c r="H53" s="2" t="str">
        <f>IF(G53=1, "PB-" &amp; TEXT(COUNTIFS(G$3:G53, 1) + 137, "000000"),
 IF(G53=2, "PBM-" &amp; TEXT(COUNTIFS(G$3:G53, 2) + 114, "000000"),
 IF(G53=3, "MMU-" &amp; TEXT(COUNTIFS(G$3:G53, 3) + 197, "000000"),
 "")))</f>
        <v>PBM-000151</v>
      </c>
      <c r="I53" s="25" t="s">
        <v>5342</v>
      </c>
      <c r="J53" s="15"/>
      <c r="K53" s="15"/>
    </row>
    <row r="54" spans="1:11" ht="38.25" x14ac:dyDescent="0.25">
      <c r="A54" s="3">
        <v>52</v>
      </c>
      <c r="B54" s="3" t="s">
        <v>1418</v>
      </c>
      <c r="C54" s="3" t="s">
        <v>1547</v>
      </c>
      <c r="D54" s="3" t="s">
        <v>1548</v>
      </c>
      <c r="E54" s="3" t="s">
        <v>1549</v>
      </c>
      <c r="F54" s="2" t="s">
        <v>5696</v>
      </c>
      <c r="G54" s="2">
        <v>3</v>
      </c>
      <c r="H54" s="2" t="str">
        <f>IF(G54=1, "PB-" &amp; TEXT(COUNTIFS(G$3:G54, 1) + 137, "000000"),
 IF(G54=2, "PBM-" &amp; TEXT(COUNTIFS(G$3:G54, 2) + 114, "000000"),
 IF(G54=3, "MMU-" &amp; TEXT(COUNTIFS(G$3:G54, 3) + 197, "000000"),
 "")))</f>
        <v>MMU-000205</v>
      </c>
      <c r="I54" s="25" t="s">
        <v>5342</v>
      </c>
      <c r="J54" s="15"/>
      <c r="K54" s="15"/>
    </row>
    <row r="55" spans="1:11" ht="25.5" x14ac:dyDescent="0.25">
      <c r="A55" s="3">
        <v>53</v>
      </c>
      <c r="B55" s="3" t="s">
        <v>1612</v>
      </c>
      <c r="C55" s="3" t="s">
        <v>1550</v>
      </c>
      <c r="D55" s="3" t="s">
        <v>10</v>
      </c>
      <c r="E55" s="3" t="s">
        <v>1726</v>
      </c>
      <c r="F55" s="2" t="s">
        <v>5697</v>
      </c>
      <c r="G55" s="2">
        <v>1</v>
      </c>
      <c r="H55" s="2" t="str">
        <f>IF(G55=1, "PB-" &amp; TEXT(COUNTIFS(G$3:G55, 1) + 137, "000000"),
 IF(G55=2, "PBM-" &amp; TEXT(COUNTIFS(G$3:G55, 2) + 114, "000000"),
 IF(G55=3, "MMU-" &amp; TEXT(COUNTIFS(G$3:G55, 3) + 197, "000000"),
 "")))</f>
        <v>PB-000145</v>
      </c>
      <c r="I55" s="25" t="s">
        <v>5342</v>
      </c>
      <c r="J55" s="15"/>
      <c r="K55" s="15"/>
    </row>
    <row r="56" spans="1:11" ht="25.5" x14ac:dyDescent="0.25">
      <c r="A56" s="3">
        <v>54</v>
      </c>
      <c r="B56" s="13" t="s">
        <v>1609</v>
      </c>
      <c r="C56" s="13" t="s">
        <v>1551</v>
      </c>
      <c r="D56" s="13" t="s">
        <v>1552</v>
      </c>
      <c r="E56" s="3" t="s">
        <v>1553</v>
      </c>
      <c r="F56" s="2" t="s">
        <v>5698</v>
      </c>
      <c r="G56" s="2">
        <v>3</v>
      </c>
      <c r="H56" s="2" t="str">
        <f>IF(G56=1, "PB-" &amp; TEXT(COUNTIFS(G$3:G56, 1) + 137, "000000"),
 IF(G56=2, "PBM-" &amp; TEXT(COUNTIFS(G$3:G56, 2) + 114, "000000"),
 IF(G56=3, "MMU-" &amp; TEXT(COUNTIFS(G$3:G56, 3) + 197, "000000"),
 "")))</f>
        <v>MMU-000206</v>
      </c>
      <c r="I56" s="25" t="s">
        <v>5342</v>
      </c>
      <c r="J56" s="15"/>
      <c r="K56" s="15"/>
    </row>
    <row r="57" spans="1:11" ht="25.5" x14ac:dyDescent="0.25">
      <c r="A57" s="3">
        <v>55</v>
      </c>
      <c r="B57" s="13" t="s">
        <v>1610</v>
      </c>
      <c r="C57" s="13" t="s">
        <v>1554</v>
      </c>
      <c r="D57" s="13" t="s">
        <v>1282</v>
      </c>
      <c r="E57" s="3" t="s">
        <v>1555</v>
      </c>
      <c r="F57" s="2" t="s">
        <v>5699</v>
      </c>
      <c r="G57" s="2">
        <v>3</v>
      </c>
      <c r="H57" s="2" t="str">
        <f>IF(G57=1, "PB-" &amp; TEXT(COUNTIFS(G$3:G57, 1) + 137, "000000"),
 IF(G57=2, "PBM-" &amp; TEXT(COUNTIFS(G$3:G57, 2) + 114, "000000"),
 IF(G57=3, "MMU-" &amp; TEXT(COUNTIFS(G$3:G57, 3) + 197, "000000"),
 "")))</f>
        <v>MMU-000207</v>
      </c>
      <c r="I57" s="25" t="s">
        <v>5342</v>
      </c>
      <c r="J57" s="15"/>
      <c r="K57" s="15"/>
    </row>
    <row r="58" spans="1:11" ht="25.5" x14ac:dyDescent="0.25">
      <c r="A58" s="3">
        <v>56</v>
      </c>
      <c r="B58" s="13" t="s">
        <v>1611</v>
      </c>
      <c r="C58" s="13" t="s">
        <v>1556</v>
      </c>
      <c r="D58" s="13" t="s">
        <v>964</v>
      </c>
      <c r="E58" s="3" t="s">
        <v>1557</v>
      </c>
      <c r="F58" s="2" t="s">
        <v>5700</v>
      </c>
      <c r="G58" s="2">
        <v>3</v>
      </c>
      <c r="H58" s="2" t="str">
        <f>IF(G58=1, "PB-" &amp; TEXT(COUNTIFS(G$3:G58, 1) + 137, "000000"),
 IF(G58=2, "PBM-" &amp; TEXT(COUNTIFS(G$3:G58, 2) + 114, "000000"),
 IF(G58=3, "MMU-" &amp; TEXT(COUNTIFS(G$3:G58, 3) + 197, "000000"),
 "")))</f>
        <v>MMU-000208</v>
      </c>
      <c r="I58" s="25" t="s">
        <v>5342</v>
      </c>
      <c r="J58" s="15"/>
      <c r="K58" s="15"/>
    </row>
    <row r="59" spans="1:11" ht="25.5" x14ac:dyDescent="0.25">
      <c r="A59" s="3">
        <v>57</v>
      </c>
      <c r="B59" s="13" t="s">
        <v>1558</v>
      </c>
      <c r="C59" s="13" t="s">
        <v>1559</v>
      </c>
      <c r="D59" s="13" t="s">
        <v>964</v>
      </c>
      <c r="E59" s="3" t="s">
        <v>1560</v>
      </c>
      <c r="F59" s="2" t="s">
        <v>5701</v>
      </c>
      <c r="G59" s="2">
        <v>3</v>
      </c>
      <c r="H59" s="2" t="str">
        <f>IF(G59=1, "PB-" &amp; TEXT(COUNTIFS(G$3:G59, 1) + 137, "000000"),
 IF(G59=2, "PBM-" &amp; TEXT(COUNTIFS(G$3:G59, 2) + 114, "000000"),
 IF(G59=3, "MMU-" &amp; TEXT(COUNTIFS(G$3:G59, 3) + 197, "000000"),
 "")))</f>
        <v>MMU-000209</v>
      </c>
      <c r="I59" s="25" t="s">
        <v>5342</v>
      </c>
      <c r="J59" s="15"/>
      <c r="K59" s="15"/>
    </row>
    <row r="60" spans="1:11" ht="25.5" x14ac:dyDescent="0.25">
      <c r="A60" s="3">
        <v>58</v>
      </c>
      <c r="B60" s="13" t="s">
        <v>1561</v>
      </c>
      <c r="C60" s="13" t="s">
        <v>1562</v>
      </c>
      <c r="D60" s="13" t="s">
        <v>986</v>
      </c>
      <c r="E60" s="3" t="s">
        <v>1563</v>
      </c>
      <c r="F60" s="2" t="s">
        <v>5702</v>
      </c>
      <c r="G60" s="2">
        <v>3</v>
      </c>
      <c r="H60" s="2" t="str">
        <f>IF(G60=1, "PB-" &amp; TEXT(COUNTIFS(G$3:G60, 1) + 137, "000000"),
 IF(G60=2, "PBM-" &amp; TEXT(COUNTIFS(G$3:G60, 2) + 114, "000000"),
 IF(G60=3, "MMU-" &amp; TEXT(COUNTIFS(G$3:G60, 3) + 197, "000000"),
 "")))</f>
        <v>MMU-000210</v>
      </c>
      <c r="I60" s="25" t="s">
        <v>5342</v>
      </c>
      <c r="J60" s="15"/>
      <c r="K60" s="15"/>
    </row>
    <row r="61" spans="1:11" ht="25.5" x14ac:dyDescent="0.25">
      <c r="A61" s="3">
        <v>59</v>
      </c>
      <c r="B61" s="13" t="s">
        <v>1564</v>
      </c>
      <c r="C61" s="13" t="s">
        <v>1565</v>
      </c>
      <c r="D61" s="13" t="s">
        <v>970</v>
      </c>
      <c r="E61" s="3" t="s">
        <v>1566</v>
      </c>
      <c r="F61" s="2" t="s">
        <v>5703</v>
      </c>
      <c r="G61" s="2">
        <v>3</v>
      </c>
      <c r="H61" s="2" t="str">
        <f>IF(G61=1, "PB-" &amp; TEXT(COUNTIFS(G$3:G61, 1) + 137, "000000"),
 IF(G61=2, "PBM-" &amp; TEXT(COUNTIFS(G$3:G61, 2) + 114, "000000"),
 IF(G61=3, "MMU-" &amp; TEXT(COUNTIFS(G$3:G61, 3) + 197, "000000"),
 "")))</f>
        <v>MMU-000211</v>
      </c>
      <c r="I61" s="25" t="s">
        <v>5342</v>
      </c>
      <c r="J61" s="15"/>
      <c r="K61" s="15"/>
    </row>
  </sheetData>
  <mergeCells count="1">
    <mergeCell ref="A1:F1"/>
  </mergeCells>
  <phoneticPr fontId="8" type="noConversion"/>
  <conditionalFormatting sqref="I3:I61">
    <cfRule type="uniqueValues" dxfId="24" priority="1"/>
  </conditionalFormatting>
  <pageMargins left="0.31496062992125984" right="0.19685039370078741" top="0.31496062992125984" bottom="0.19685039370078741" header="0.31496062992125984" footer="0.31496062992125984"/>
  <pageSetup paperSize="9" scale="94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231C0-DAC5-4A3C-8845-F76BB2B9EDC7}">
  <sheetPr codeName="Sheet14">
    <pageSetUpPr fitToPage="1"/>
  </sheetPr>
  <dimension ref="A1:I57"/>
  <sheetViews>
    <sheetView topLeftCell="A18" zoomScale="80" zoomScaleNormal="80" workbookViewId="0">
      <selection activeCell="E24" sqref="E24"/>
    </sheetView>
  </sheetViews>
  <sheetFormatPr defaultColWidth="17.7109375" defaultRowHeight="15" x14ac:dyDescent="0.25"/>
  <cols>
    <col min="1" max="1" width="3.5703125" bestFit="1" customWidth="1"/>
    <col min="2" max="2" width="23.28515625" customWidth="1"/>
    <col min="3" max="3" width="36" customWidth="1"/>
    <col min="4" max="4" width="23.42578125" customWidth="1"/>
    <col min="5" max="5" width="13.85546875" bestFit="1" customWidth="1"/>
    <col min="6" max="6" width="10" bestFit="1" customWidth="1"/>
    <col min="7" max="7" width="3.42578125" hidden="1" customWidth="1"/>
    <col min="8" max="8" width="12.7109375" style="1" hidden="1" customWidth="1"/>
    <col min="9" max="9" width="19.140625" style="27" hidden="1" customWidth="1"/>
  </cols>
  <sheetData>
    <row r="1" spans="1:9" ht="18.75" x14ac:dyDescent="0.3">
      <c r="A1" s="41" t="s">
        <v>6837</v>
      </c>
      <c r="B1" s="41"/>
      <c r="C1" s="41"/>
      <c r="D1" s="41"/>
      <c r="E1" s="41"/>
      <c r="F1" s="41"/>
      <c r="G1" s="3" t="s">
        <v>152</v>
      </c>
      <c r="H1" s="3" t="s">
        <v>5143</v>
      </c>
      <c r="I1" s="26" t="s">
        <v>5144</v>
      </c>
    </row>
    <row r="2" spans="1:9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152</v>
      </c>
      <c r="H2" s="3" t="s">
        <v>5143</v>
      </c>
      <c r="I2" s="26" t="s">
        <v>5144</v>
      </c>
    </row>
    <row r="3" spans="1:9" ht="51" x14ac:dyDescent="0.25">
      <c r="A3" s="3">
        <v>1</v>
      </c>
      <c r="B3" s="3" t="s">
        <v>1613</v>
      </c>
      <c r="C3" s="3" t="s">
        <v>1614</v>
      </c>
      <c r="D3" s="3" t="s">
        <v>675</v>
      </c>
      <c r="E3" s="3" t="s">
        <v>1615</v>
      </c>
      <c r="F3" s="2" t="s">
        <v>5704</v>
      </c>
      <c r="G3" s="2">
        <v>1</v>
      </c>
      <c r="H3" s="2" t="str">
        <f>IF(G3=1, "PB-" &amp; TEXT(COUNTIFS(G$3:G3, 1) + 145, "000000"),
 IF(G3=2, "PBM-" &amp; TEXT(COUNTIFS(G$3:G3, 2) + 151, "000000"),
 IF(G3=3, "MMU-" &amp; TEXT(COUNTIFS(G$3:G3, 3) + 211, "000000"),
 "")))</f>
        <v>PB-000146</v>
      </c>
      <c r="I3" s="25" t="s">
        <v>5342</v>
      </c>
    </row>
    <row r="4" spans="1:9" ht="38.25" x14ac:dyDescent="0.25">
      <c r="A4" s="3">
        <v>2</v>
      </c>
      <c r="B4" s="3" t="s">
        <v>1616</v>
      </c>
      <c r="C4" s="3" t="s">
        <v>1617</v>
      </c>
      <c r="D4" s="3" t="s">
        <v>1449</v>
      </c>
      <c r="E4" s="3" t="s">
        <v>1618</v>
      </c>
      <c r="F4" s="2" t="s">
        <v>5705</v>
      </c>
      <c r="G4" s="2">
        <v>2</v>
      </c>
      <c r="H4" s="2" t="str">
        <f>IF(G4=1, "PB-" &amp; TEXT(COUNTIFS(G$3:G4, 1) + 145, "000000"),
 IF(G4=2, "PBM-" &amp; TEXT(COUNTIFS(G$3:G4, 2) + 151, "000000"),
 IF(G4=3, "MMU-" &amp; TEXT(COUNTIFS(G$3:G4, 3) + 211, "000000"),
 "")))</f>
        <v>PBM-000152</v>
      </c>
      <c r="I4" s="25" t="s">
        <v>5342</v>
      </c>
    </row>
    <row r="5" spans="1:9" ht="38.25" x14ac:dyDescent="0.25">
      <c r="A5" s="3">
        <v>3</v>
      </c>
      <c r="B5" s="3" t="s">
        <v>1619</v>
      </c>
      <c r="C5" s="3" t="s">
        <v>1620</v>
      </c>
      <c r="D5" s="3" t="s">
        <v>10</v>
      </c>
      <c r="E5" s="3" t="s">
        <v>1621</v>
      </c>
      <c r="F5" s="2" t="s">
        <v>5706</v>
      </c>
      <c r="G5" s="2">
        <v>2</v>
      </c>
      <c r="H5" s="2" t="str">
        <f>IF(G5=1, "PB-" &amp; TEXT(COUNTIFS(G$3:G5, 1) + 145, "000000"),
 IF(G5=2, "PBM-" &amp; TEXT(COUNTIFS(G$3:G5, 2) + 151, "000000"),
 IF(G5=3, "MMU-" &amp; TEXT(COUNTIFS(G$3:G5, 3) + 211, "000000"),
 "")))</f>
        <v>PBM-000153</v>
      </c>
      <c r="I5" s="25" t="s">
        <v>5342</v>
      </c>
    </row>
    <row r="6" spans="1:9" ht="63.75" x14ac:dyDescent="0.25">
      <c r="A6" s="3">
        <v>4</v>
      </c>
      <c r="B6" s="3" t="s">
        <v>1622</v>
      </c>
      <c r="C6" s="3" t="s">
        <v>1623</v>
      </c>
      <c r="D6" s="3" t="s">
        <v>425</v>
      </c>
      <c r="E6" s="3" t="s">
        <v>1624</v>
      </c>
      <c r="F6" s="2" t="s">
        <v>5707</v>
      </c>
      <c r="G6" s="2">
        <v>2</v>
      </c>
      <c r="H6" s="2" t="str">
        <f>IF(G6=1, "PB-" &amp; TEXT(COUNTIFS(G$3:G6, 1) + 145, "000000"),
 IF(G6=2, "PBM-" &amp; TEXT(COUNTIFS(G$3:G6, 2) + 151, "000000"),
 IF(G6=3, "MMU-" &amp; TEXT(COUNTIFS(G$3:G6, 3) + 211, "000000"),
 "")))</f>
        <v>PBM-000154</v>
      </c>
      <c r="I6" s="25" t="s">
        <v>5342</v>
      </c>
    </row>
    <row r="7" spans="1:9" ht="38.25" x14ac:dyDescent="0.25">
      <c r="A7" s="3">
        <v>5</v>
      </c>
      <c r="B7" s="3" t="s">
        <v>1625</v>
      </c>
      <c r="C7" s="3" t="s">
        <v>1626</v>
      </c>
      <c r="D7" s="3" t="s">
        <v>1627</v>
      </c>
      <c r="E7" s="3" t="s">
        <v>1628</v>
      </c>
      <c r="F7" s="2" t="s">
        <v>5708</v>
      </c>
      <c r="G7" s="2">
        <v>3</v>
      </c>
      <c r="H7" s="2" t="str">
        <f>IF(G7=1, "PB-" &amp; TEXT(COUNTIFS(G$3:G7, 1) + 145, "000000"),
 IF(G7=2, "PBM-" &amp; TEXT(COUNTIFS(G$3:G7, 2) + 151, "000000"),
 IF(G7=3, "MMU-" &amp; TEXT(COUNTIFS(G$3:G7, 3) + 211, "000000"),
 "")))</f>
        <v>MMU-000212</v>
      </c>
      <c r="I7" s="25" t="s">
        <v>5342</v>
      </c>
    </row>
    <row r="8" spans="1:9" ht="38.25" x14ac:dyDescent="0.25">
      <c r="A8" s="3">
        <v>6</v>
      </c>
      <c r="B8" s="3" t="s">
        <v>1629</v>
      </c>
      <c r="C8" s="3" t="s">
        <v>1630</v>
      </c>
      <c r="D8" s="3" t="s">
        <v>1631</v>
      </c>
      <c r="E8" s="3" t="s">
        <v>1632</v>
      </c>
      <c r="F8" s="2" t="s">
        <v>5709</v>
      </c>
      <c r="G8" s="2">
        <v>2</v>
      </c>
      <c r="H8" s="2" t="str">
        <f>IF(G8=1, "PB-" &amp; TEXT(COUNTIFS(G$3:G8, 1) + 145, "000000"),
 IF(G8=2, "PBM-" &amp; TEXT(COUNTIFS(G$3:G8, 2) + 151, "000000"),
 IF(G8=3, "MMU-" &amp; TEXT(COUNTIFS(G$3:G8, 3) + 211, "000000"),
 "")))</f>
        <v>PBM-000155</v>
      </c>
      <c r="I8" s="25" t="s">
        <v>5342</v>
      </c>
    </row>
    <row r="9" spans="1:9" ht="51" x14ac:dyDescent="0.25">
      <c r="A9" s="3">
        <v>7</v>
      </c>
      <c r="B9" s="3" t="s">
        <v>1633</v>
      </c>
      <c r="C9" s="3" t="s">
        <v>1634</v>
      </c>
      <c r="D9" s="3" t="s">
        <v>65</v>
      </c>
      <c r="E9" s="3" t="s">
        <v>1635</v>
      </c>
      <c r="F9" s="2" t="s">
        <v>5710</v>
      </c>
      <c r="G9" s="2">
        <v>1</v>
      </c>
      <c r="H9" s="2" t="str">
        <f>IF(G9=1, "PB-" &amp; TEXT(COUNTIFS(G$3:G9, 1) + 145, "000000"),
 IF(G9=2, "PBM-" &amp; TEXT(COUNTIFS(G$3:G9, 2) + 151, "000000"),
 IF(G9=3, "MMU-" &amp; TEXT(COUNTIFS(G$3:G9, 3) + 211, "000000"),
 "")))</f>
        <v>PB-000147</v>
      </c>
      <c r="I9" s="25" t="s">
        <v>5342</v>
      </c>
    </row>
    <row r="10" spans="1:9" ht="51" x14ac:dyDescent="0.25">
      <c r="A10" s="3">
        <v>8</v>
      </c>
      <c r="B10" s="3" t="s">
        <v>1745</v>
      </c>
      <c r="C10" s="3" t="s">
        <v>1637</v>
      </c>
      <c r="D10" s="3" t="s">
        <v>1638</v>
      </c>
      <c r="E10" s="3" t="s">
        <v>1639</v>
      </c>
      <c r="F10" s="2" t="s">
        <v>5711</v>
      </c>
      <c r="G10" s="2">
        <v>1</v>
      </c>
      <c r="H10" s="2" t="str">
        <f>IF(G10=1, "PB-" &amp; TEXT(COUNTIFS(G$3:G10, 1) + 145, "000000"),
 IF(G10=2, "PBM-" &amp; TEXT(COUNTIFS(G$3:G10, 2) + 151, "000000"),
 IF(G10=3, "MMU-" &amp; TEXT(COUNTIFS(G$3:G10, 3) + 211, "000000"),
 "")))</f>
        <v>PB-000148</v>
      </c>
      <c r="I10" s="25" t="s">
        <v>5342</v>
      </c>
    </row>
    <row r="11" spans="1:9" ht="25.5" x14ac:dyDescent="0.25">
      <c r="A11" s="3">
        <v>9</v>
      </c>
      <c r="B11" s="3" t="s">
        <v>1636</v>
      </c>
      <c r="C11" s="3" t="s">
        <v>1640</v>
      </c>
      <c r="D11" s="3" t="s">
        <v>1641</v>
      </c>
      <c r="E11" s="3" t="s">
        <v>1642</v>
      </c>
      <c r="F11" s="2" t="s">
        <v>5712</v>
      </c>
      <c r="G11" s="2">
        <v>1</v>
      </c>
      <c r="H11" s="2" t="str">
        <f>IF(G11=1, "PB-" &amp; TEXT(COUNTIFS(G$3:G11, 1) + 145, "000000"),
 IF(G11=2, "PBM-" &amp; TEXT(COUNTIFS(G$3:G11, 2) + 151, "000000"),
 IF(G11=3, "MMU-" &amp; TEXT(COUNTIFS(G$3:G11, 3) + 211, "000000"),
 "")))</f>
        <v>PB-000149</v>
      </c>
      <c r="I11" s="25" t="s">
        <v>5342</v>
      </c>
    </row>
    <row r="12" spans="1:9" ht="63.75" x14ac:dyDescent="0.25">
      <c r="A12" s="3">
        <v>10</v>
      </c>
      <c r="B12" s="3" t="s">
        <v>1780</v>
      </c>
      <c r="C12" s="3" t="s">
        <v>1643</v>
      </c>
      <c r="D12" s="3" t="s">
        <v>10</v>
      </c>
      <c r="E12" s="3" t="s">
        <v>1644</v>
      </c>
      <c r="F12" s="2" t="s">
        <v>5713</v>
      </c>
      <c r="G12" s="2">
        <v>2</v>
      </c>
      <c r="H12" s="2" t="str">
        <f>IF(G12=1, "PB-" &amp; TEXT(COUNTIFS(G$3:G12, 1) + 145, "000000"),
 IF(G12=2, "PBM-" &amp; TEXT(COUNTIFS(G$3:G12, 2) + 151, "000000"),
 IF(G12=3, "MMU-" &amp; TEXT(COUNTIFS(G$3:G12, 3) + 211, "000000"),
 "")))</f>
        <v>PBM-000156</v>
      </c>
      <c r="I12" s="25" t="s">
        <v>5342</v>
      </c>
    </row>
    <row r="13" spans="1:9" ht="38.25" x14ac:dyDescent="0.25">
      <c r="A13" s="3">
        <v>11</v>
      </c>
      <c r="B13" s="3" t="s">
        <v>1645</v>
      </c>
      <c r="C13" s="3" t="s">
        <v>1646</v>
      </c>
      <c r="D13" s="3" t="s">
        <v>87</v>
      </c>
      <c r="E13" s="3" t="s">
        <v>1647</v>
      </c>
      <c r="F13" s="2" t="s">
        <v>5714</v>
      </c>
      <c r="G13" s="2">
        <v>3</v>
      </c>
      <c r="H13" s="2" t="str">
        <f>IF(G13=1, "PB-" &amp; TEXT(COUNTIFS(G$3:G13, 1) + 145, "000000"),
 IF(G13=2, "PBM-" &amp; TEXT(COUNTIFS(G$3:G13, 2) + 151, "000000"),
 IF(G13=3, "MMU-" &amp; TEXT(COUNTIFS(G$3:G13, 3) + 211, "000000"),
 "")))</f>
        <v>MMU-000213</v>
      </c>
      <c r="I13" s="25" t="s">
        <v>5342</v>
      </c>
    </row>
    <row r="14" spans="1:9" ht="25.5" x14ac:dyDescent="0.25">
      <c r="A14" s="3">
        <v>12</v>
      </c>
      <c r="B14" s="3" t="s">
        <v>1648</v>
      </c>
      <c r="C14" s="3" t="s">
        <v>1649</v>
      </c>
      <c r="D14" s="3" t="s">
        <v>33</v>
      </c>
      <c r="E14" s="3" t="s">
        <v>1650</v>
      </c>
      <c r="F14" s="2" t="s">
        <v>5715</v>
      </c>
      <c r="G14" s="2">
        <v>2</v>
      </c>
      <c r="H14" s="2" t="str">
        <f>IF(G14=1, "PB-" &amp; TEXT(COUNTIFS(G$3:G14, 1) + 145, "000000"),
 IF(G14=2, "PBM-" &amp; TEXT(COUNTIFS(G$3:G14, 2) + 151, "000000"),
 IF(G14=3, "MMU-" &amp; TEXT(COUNTIFS(G$3:G14, 3) + 211, "000000"),
 "")))</f>
        <v>PBM-000157</v>
      </c>
      <c r="I14" s="25" t="s">
        <v>5342</v>
      </c>
    </row>
    <row r="15" spans="1:9" ht="25.5" x14ac:dyDescent="0.25">
      <c r="A15" s="3">
        <v>13</v>
      </c>
      <c r="B15" s="3" t="s">
        <v>1651</v>
      </c>
      <c r="C15" s="3" t="s">
        <v>1652</v>
      </c>
      <c r="D15" s="3" t="s">
        <v>1653</v>
      </c>
      <c r="E15" s="3" t="s">
        <v>1654</v>
      </c>
      <c r="F15" s="2" t="s">
        <v>5716</v>
      </c>
      <c r="G15" s="2">
        <v>2</v>
      </c>
      <c r="H15" s="2" t="str">
        <f>IF(G15=1, "PB-" &amp; TEXT(COUNTIFS(G$3:G15, 1) + 145, "000000"),
 IF(G15=2, "PBM-" &amp; TEXT(COUNTIFS(G$3:G15, 2) + 151, "000000"),
 IF(G15=3, "MMU-" &amp; TEXT(COUNTIFS(G$3:G15, 3) + 211, "000000"),
 "")))</f>
        <v>PBM-000158</v>
      </c>
      <c r="I15" s="25" t="s">
        <v>5342</v>
      </c>
    </row>
    <row r="16" spans="1:9" ht="25.5" x14ac:dyDescent="0.25">
      <c r="A16" s="3">
        <v>14</v>
      </c>
      <c r="B16" s="3" t="s">
        <v>1746</v>
      </c>
      <c r="C16" s="3" t="s">
        <v>1655</v>
      </c>
      <c r="D16" s="3" t="s">
        <v>1656</v>
      </c>
      <c r="E16" s="3" t="s">
        <v>1657</v>
      </c>
      <c r="F16" s="2" t="s">
        <v>5717</v>
      </c>
      <c r="G16" s="2">
        <v>2</v>
      </c>
      <c r="H16" s="2" t="str">
        <f>IF(G16=1, "PB-" &amp; TEXT(COUNTIFS(G$3:G16, 1) + 145, "000000"),
 IF(G16=2, "PBM-" &amp; TEXT(COUNTIFS(G$3:G16, 2) + 151, "000000"),
 IF(G16=3, "MMU-" &amp; TEXT(COUNTIFS(G$3:G16, 3) + 211, "000000"),
 "")))</f>
        <v>PBM-000159</v>
      </c>
      <c r="I16" s="25" t="s">
        <v>5342</v>
      </c>
    </row>
    <row r="17" spans="1:9" ht="25.5" x14ac:dyDescent="0.25">
      <c r="A17" s="3">
        <v>15</v>
      </c>
      <c r="B17" s="3" t="s">
        <v>1747</v>
      </c>
      <c r="C17" s="3" t="s">
        <v>1658</v>
      </c>
      <c r="D17" s="3" t="s">
        <v>1659</v>
      </c>
      <c r="E17" s="3" t="s">
        <v>1660</v>
      </c>
      <c r="F17" s="2" t="s">
        <v>5718</v>
      </c>
      <c r="G17" s="2">
        <v>2</v>
      </c>
      <c r="H17" s="2" t="str">
        <f>IF(G17=1, "PB-" &amp; TEXT(COUNTIFS(G$3:G17, 1) + 145, "000000"),
 IF(G17=2, "PBM-" &amp; TEXT(COUNTIFS(G$3:G17, 2) + 151, "000000"),
 IF(G17=3, "MMU-" &amp; TEXT(COUNTIFS(G$3:G17, 3) + 211, "000000"),
 "")))</f>
        <v>PBM-000160</v>
      </c>
      <c r="I17" s="25" t="s">
        <v>5342</v>
      </c>
    </row>
    <row r="18" spans="1:9" ht="38.25" x14ac:dyDescent="0.25">
      <c r="A18" s="3">
        <v>16</v>
      </c>
      <c r="B18" s="3" t="s">
        <v>1748</v>
      </c>
      <c r="C18" s="3" t="s">
        <v>1661</v>
      </c>
      <c r="D18" s="3" t="s">
        <v>65</v>
      </c>
      <c r="E18" s="3" t="s">
        <v>1662</v>
      </c>
      <c r="F18" s="2" t="s">
        <v>5719</v>
      </c>
      <c r="G18" s="2">
        <v>2</v>
      </c>
      <c r="H18" s="2" t="str">
        <f>IF(G18=1, "PB-" &amp; TEXT(COUNTIFS(G$3:G18, 1) + 145, "000000"),
 IF(G18=2, "PBM-" &amp; TEXT(COUNTIFS(G$3:G18, 2) + 151, "000000"),
 IF(G18=3, "MMU-" &amp; TEXT(COUNTIFS(G$3:G18, 3) + 211, "000000"),
 "")))</f>
        <v>PBM-000161</v>
      </c>
      <c r="I18" s="25" t="s">
        <v>5342</v>
      </c>
    </row>
    <row r="19" spans="1:9" ht="25.5" x14ac:dyDescent="0.25">
      <c r="A19" s="3">
        <v>17</v>
      </c>
      <c r="B19" s="3" t="s">
        <v>1749</v>
      </c>
      <c r="C19" s="3" t="s">
        <v>1663</v>
      </c>
      <c r="D19" s="3" t="s">
        <v>843</v>
      </c>
      <c r="E19" s="3" t="s">
        <v>1664</v>
      </c>
      <c r="F19" s="2" t="s">
        <v>5720</v>
      </c>
      <c r="G19" s="2">
        <v>2</v>
      </c>
      <c r="H19" s="2" t="str">
        <f>IF(G19=1, "PB-" &amp; TEXT(COUNTIFS(G$3:G19, 1) + 145, "000000"),
 IF(G19=2, "PBM-" &amp; TEXT(COUNTIFS(G$3:G19, 2) + 151, "000000"),
 IF(G19=3, "MMU-" &amp; TEXT(COUNTIFS(G$3:G19, 3) + 211, "000000"),
 "")))</f>
        <v>PBM-000162</v>
      </c>
      <c r="I19" s="25" t="s">
        <v>5342</v>
      </c>
    </row>
    <row r="20" spans="1:9" ht="51" x14ac:dyDescent="0.25">
      <c r="A20" s="3">
        <v>18</v>
      </c>
      <c r="B20" s="3" t="s">
        <v>1665</v>
      </c>
      <c r="C20" s="3" t="s">
        <v>1666</v>
      </c>
      <c r="D20" s="3" t="s">
        <v>626</v>
      </c>
      <c r="E20" s="3" t="s">
        <v>716</v>
      </c>
      <c r="F20" s="2" t="s">
        <v>5721</v>
      </c>
      <c r="G20" s="2">
        <v>1</v>
      </c>
      <c r="H20" s="2" t="str">
        <f>IF(G20=1, "PB-" &amp; TEXT(COUNTIFS(G$3:G20, 1) + 145, "000000"),
 IF(G20=2, "PBM-" &amp; TEXT(COUNTIFS(G$3:G20, 2) + 151, "000000"),
 IF(G20=3, "MMU-" &amp; TEXT(COUNTIFS(G$3:G20, 3) + 211, "000000"),
 "")))</f>
        <v>PB-000150</v>
      </c>
      <c r="I20" s="25" t="s">
        <v>5342</v>
      </c>
    </row>
    <row r="21" spans="1:9" ht="38.25" x14ac:dyDescent="0.25">
      <c r="A21" s="3">
        <v>19</v>
      </c>
      <c r="B21" s="3" t="s">
        <v>1667</v>
      </c>
      <c r="C21" s="3" t="s">
        <v>1668</v>
      </c>
      <c r="D21" s="3" t="s">
        <v>36</v>
      </c>
      <c r="E21" s="3" t="s">
        <v>1669</v>
      </c>
      <c r="F21" s="2" t="s">
        <v>5722</v>
      </c>
      <c r="G21" s="2">
        <v>3</v>
      </c>
      <c r="H21" s="2" t="str">
        <f>IF(G21=1, "PB-" &amp; TEXT(COUNTIFS(G$3:G21, 1) + 145, "000000"),
 IF(G21=2, "PBM-" &amp; TEXT(COUNTIFS(G$3:G21, 2) + 151, "000000"),
 IF(G21=3, "MMU-" &amp; TEXT(COUNTIFS(G$3:G21, 3) + 211, "000000"),
 "")))</f>
        <v>MMU-000214</v>
      </c>
      <c r="I21" s="25" t="s">
        <v>5342</v>
      </c>
    </row>
    <row r="22" spans="1:9" ht="25.5" x14ac:dyDescent="0.25">
      <c r="A22" s="3">
        <v>20</v>
      </c>
      <c r="B22" s="3" t="s">
        <v>1670</v>
      </c>
      <c r="C22" s="3" t="s">
        <v>1671</v>
      </c>
      <c r="D22" s="3" t="s">
        <v>1672</v>
      </c>
      <c r="E22" s="3" t="s">
        <v>1673</v>
      </c>
      <c r="F22" s="2" t="s">
        <v>5723</v>
      </c>
      <c r="G22" s="2">
        <v>2</v>
      </c>
      <c r="H22" s="2" t="str">
        <f>IF(G22=1, "PB-" &amp; TEXT(COUNTIFS(G$3:G22, 1) + 145, "000000"),
 IF(G22=2, "PBM-" &amp; TEXT(COUNTIFS(G$3:G22, 2) + 151, "000000"),
 IF(G22=3, "MMU-" &amp; TEXT(COUNTIFS(G$3:G22, 3) + 211, "000000"),
 "")))</f>
        <v>PBM-000163</v>
      </c>
      <c r="I22" s="25" t="s">
        <v>5342</v>
      </c>
    </row>
    <row r="23" spans="1:9" ht="25.5" x14ac:dyDescent="0.25">
      <c r="A23" s="3">
        <v>21</v>
      </c>
      <c r="B23" s="3" t="s">
        <v>1750</v>
      </c>
      <c r="C23" s="3" t="s">
        <v>1674</v>
      </c>
      <c r="D23" s="3" t="s">
        <v>87</v>
      </c>
      <c r="E23" s="3" t="s">
        <v>1675</v>
      </c>
      <c r="F23" s="2" t="s">
        <v>5724</v>
      </c>
      <c r="G23" s="2">
        <v>2</v>
      </c>
      <c r="H23" s="2" t="str">
        <f>IF(G23=1, "PB-" &amp; TEXT(COUNTIFS(G$3:G23, 1) + 145, "000000"),
 IF(G23=2, "PBM-" &amp; TEXT(COUNTIFS(G$3:G23, 2) + 151, "000000"),
 IF(G23=3, "MMU-" &amp; TEXT(COUNTIFS(G$3:G23, 3) + 211, "000000"),
 "")))</f>
        <v>PBM-000164</v>
      </c>
      <c r="I23" s="25" t="s">
        <v>5342</v>
      </c>
    </row>
    <row r="24" spans="1:9" ht="25.5" x14ac:dyDescent="0.25">
      <c r="A24" s="3">
        <v>22</v>
      </c>
      <c r="B24" s="3" t="s">
        <v>1751</v>
      </c>
      <c r="C24" s="3" t="s">
        <v>1676</v>
      </c>
      <c r="D24" s="3" t="s">
        <v>1677</v>
      </c>
      <c r="E24" s="3" t="s">
        <v>1678</v>
      </c>
      <c r="F24" s="2" t="s">
        <v>5725</v>
      </c>
      <c r="G24" s="2">
        <v>2</v>
      </c>
      <c r="H24" s="2" t="str">
        <f>IF(G24=1, "PB-" &amp; TEXT(COUNTIFS(G$3:G24, 1) + 145, "000000"),
 IF(G24=2, "PBM-" &amp; TEXT(COUNTIFS(G$3:G24, 2) + 151, "000000"),
 IF(G24=3, "MMU-" &amp; TEXT(COUNTIFS(G$3:G24, 3) + 211, "000000"),
 "")))</f>
        <v>PBM-000165</v>
      </c>
      <c r="I24" s="25" t="s">
        <v>5342</v>
      </c>
    </row>
    <row r="25" spans="1:9" ht="25.5" x14ac:dyDescent="0.25">
      <c r="A25" s="3">
        <v>23</v>
      </c>
      <c r="B25" s="3" t="s">
        <v>1752</v>
      </c>
      <c r="C25" s="3" t="s">
        <v>1679</v>
      </c>
      <c r="D25" s="3" t="s">
        <v>65</v>
      </c>
      <c r="E25" s="3" t="s">
        <v>1727</v>
      </c>
      <c r="F25" s="2" t="s">
        <v>5726</v>
      </c>
      <c r="G25" s="2">
        <v>2</v>
      </c>
      <c r="H25" s="2" t="str">
        <f>IF(G25=1, "PB-" &amp; TEXT(COUNTIFS(G$3:G25, 1) + 145, "000000"),
 IF(G25=2, "PBM-" &amp; TEXT(COUNTIFS(G$3:G25, 2) + 151, "000000"),
 IF(G25=3, "MMU-" &amp; TEXT(COUNTIFS(G$3:G25, 3) + 211, "000000"),
 "")))</f>
        <v>PBM-000166</v>
      </c>
      <c r="I25" s="25" t="s">
        <v>5342</v>
      </c>
    </row>
    <row r="26" spans="1:9" ht="25.5" x14ac:dyDescent="0.25">
      <c r="A26" s="3">
        <v>24</v>
      </c>
      <c r="B26" s="3" t="s">
        <v>1776</v>
      </c>
      <c r="C26" s="3" t="s">
        <v>1680</v>
      </c>
      <c r="D26" s="3" t="s">
        <v>65</v>
      </c>
      <c r="E26" s="3" t="s">
        <v>1728</v>
      </c>
      <c r="F26" s="2" t="s">
        <v>5727</v>
      </c>
      <c r="G26" s="2">
        <v>2</v>
      </c>
      <c r="H26" s="2" t="str">
        <f>IF(G26=1, "PB-" &amp; TEXT(COUNTIFS(G$3:G26, 1) + 145, "000000"),
 IF(G26=2, "PBM-" &amp; TEXT(COUNTIFS(G$3:G26, 2) + 151, "000000"),
 IF(G26=3, "MMU-" &amp; TEXT(COUNTIFS(G$3:G26, 3) + 211, "000000"),
 "")))</f>
        <v>PBM-000167</v>
      </c>
      <c r="I26" s="25" t="s">
        <v>5342</v>
      </c>
    </row>
    <row r="27" spans="1:9" ht="25.5" x14ac:dyDescent="0.25">
      <c r="A27" s="3">
        <v>25</v>
      </c>
      <c r="B27" s="3" t="s">
        <v>1753</v>
      </c>
      <c r="C27" s="3" t="s">
        <v>1681</v>
      </c>
      <c r="D27" s="3" t="s">
        <v>65</v>
      </c>
      <c r="E27" s="3" t="s">
        <v>1729</v>
      </c>
      <c r="F27" s="2" t="s">
        <v>5728</v>
      </c>
      <c r="G27" s="2">
        <v>2</v>
      </c>
      <c r="H27" s="2" t="str">
        <f>IF(G27=1, "PB-" &amp; TEXT(COUNTIFS(G$3:G27, 1) + 145, "000000"),
 IF(G27=2, "PBM-" &amp; TEXT(COUNTIFS(G$3:G27, 2) + 151, "000000"),
 IF(G27=3, "MMU-" &amp; TEXT(COUNTIFS(G$3:G27, 3) + 211, "000000"),
 "")))</f>
        <v>PBM-000168</v>
      </c>
      <c r="I27" s="25" t="s">
        <v>5342</v>
      </c>
    </row>
    <row r="28" spans="1:9" ht="38.25" x14ac:dyDescent="0.25">
      <c r="A28" s="3">
        <v>26</v>
      </c>
      <c r="B28" s="3" t="s">
        <v>1754</v>
      </c>
      <c r="C28" s="3" t="s">
        <v>1755</v>
      </c>
      <c r="D28" s="3" t="s">
        <v>65</v>
      </c>
      <c r="E28" s="3" t="s">
        <v>1730</v>
      </c>
      <c r="F28" s="2" t="s">
        <v>5729</v>
      </c>
      <c r="G28" s="2">
        <v>2</v>
      </c>
      <c r="H28" s="2" t="str">
        <f>IF(G28=1, "PB-" &amp; TEXT(COUNTIFS(G$3:G28, 1) + 145, "000000"),
 IF(G28=2, "PBM-" &amp; TEXT(COUNTIFS(G$3:G28, 2) + 151, "000000"),
 IF(G28=3, "MMU-" &amp; TEXT(COUNTIFS(G$3:G28, 3) + 211, "000000"),
 "")))</f>
        <v>PBM-000169</v>
      </c>
      <c r="I28" s="25" t="s">
        <v>5342</v>
      </c>
    </row>
    <row r="29" spans="1:9" ht="25.5" x14ac:dyDescent="0.25">
      <c r="A29" s="3">
        <v>27</v>
      </c>
      <c r="B29" s="3" t="s">
        <v>1756</v>
      </c>
      <c r="C29" s="3" t="s">
        <v>1682</v>
      </c>
      <c r="D29" s="3" t="s">
        <v>65</v>
      </c>
      <c r="E29" s="3" t="s">
        <v>1731</v>
      </c>
      <c r="F29" s="2" t="s">
        <v>5730</v>
      </c>
      <c r="G29" s="2">
        <v>2</v>
      </c>
      <c r="H29" s="2" t="str">
        <f>IF(G29=1, "PB-" &amp; TEXT(COUNTIFS(G$3:G29, 1) + 145, "000000"),
 IF(G29=2, "PBM-" &amp; TEXT(COUNTIFS(G$3:G29, 2) + 151, "000000"),
 IF(G29=3, "MMU-" &amp; TEXT(COUNTIFS(G$3:G29, 3) + 211, "000000"),
 "")))</f>
        <v>PBM-000170</v>
      </c>
      <c r="I29" s="25" t="s">
        <v>5342</v>
      </c>
    </row>
    <row r="30" spans="1:9" ht="25.5" x14ac:dyDescent="0.25">
      <c r="A30" s="3">
        <v>28</v>
      </c>
      <c r="B30" s="3" t="s">
        <v>1757</v>
      </c>
      <c r="C30" s="3" t="s">
        <v>1683</v>
      </c>
      <c r="D30" s="3" t="s">
        <v>33</v>
      </c>
      <c r="E30" s="3" t="s">
        <v>1684</v>
      </c>
      <c r="F30" s="2" t="s">
        <v>5731</v>
      </c>
      <c r="G30" s="2">
        <v>2</v>
      </c>
      <c r="H30" s="2" t="str">
        <f>IF(G30=1, "PB-" &amp; TEXT(COUNTIFS(G$3:G30, 1) + 145, "000000"),
 IF(G30=2, "PBM-" &amp; TEXT(COUNTIFS(G$3:G30, 2) + 151, "000000"),
 IF(G30=3, "MMU-" &amp; TEXT(COUNTIFS(G$3:G30, 3) + 211, "000000"),
 "")))</f>
        <v>PBM-000171</v>
      </c>
      <c r="I30" s="25" t="s">
        <v>5342</v>
      </c>
    </row>
    <row r="31" spans="1:9" ht="38.25" x14ac:dyDescent="0.25">
      <c r="A31" s="3">
        <v>29</v>
      </c>
      <c r="B31" s="3" t="s">
        <v>1759</v>
      </c>
      <c r="C31" s="3" t="s">
        <v>1685</v>
      </c>
      <c r="D31" s="3" t="s">
        <v>33</v>
      </c>
      <c r="E31" s="3" t="s">
        <v>1732</v>
      </c>
      <c r="F31" s="2" t="s">
        <v>5732</v>
      </c>
      <c r="G31" s="2">
        <v>2</v>
      </c>
      <c r="H31" s="2" t="str">
        <f>IF(G31=1, "PB-" &amp; TEXT(COUNTIFS(G$3:G31, 1) + 145, "000000"),
 IF(G31=2, "PBM-" &amp; TEXT(COUNTIFS(G$3:G31, 2) + 151, "000000"),
 IF(G31=3, "MMU-" &amp; TEXT(COUNTIFS(G$3:G31, 3) + 211, "000000"),
 "")))</f>
        <v>PBM-000172</v>
      </c>
      <c r="I31" s="25" t="s">
        <v>5342</v>
      </c>
    </row>
    <row r="32" spans="1:9" ht="25.5" x14ac:dyDescent="0.25">
      <c r="A32" s="3">
        <v>30</v>
      </c>
      <c r="B32" s="3" t="s">
        <v>1758</v>
      </c>
      <c r="C32" s="3" t="s">
        <v>1686</v>
      </c>
      <c r="D32" s="3" t="s">
        <v>33</v>
      </c>
      <c r="E32" s="3" t="s">
        <v>1733</v>
      </c>
      <c r="F32" s="2" t="s">
        <v>5733</v>
      </c>
      <c r="G32" s="2">
        <v>2</v>
      </c>
      <c r="H32" s="2" t="str">
        <f>IF(G32=1, "PB-" &amp; TEXT(COUNTIFS(G$3:G32, 1) + 145, "000000"),
 IF(G32=2, "PBM-" &amp; TEXT(COUNTIFS(G$3:G32, 2) + 151, "000000"),
 IF(G32=3, "MMU-" &amp; TEXT(COUNTIFS(G$3:G32, 3) + 211, "000000"),
 "")))</f>
        <v>PBM-000173</v>
      </c>
      <c r="I32" s="25" t="s">
        <v>5342</v>
      </c>
    </row>
    <row r="33" spans="1:9" ht="25.5" x14ac:dyDescent="0.25">
      <c r="A33" s="3">
        <v>31</v>
      </c>
      <c r="B33" s="3" t="s">
        <v>1752</v>
      </c>
      <c r="C33" s="3" t="s">
        <v>1679</v>
      </c>
      <c r="D33" s="3" t="s">
        <v>33</v>
      </c>
      <c r="E33" s="3" t="s">
        <v>1734</v>
      </c>
      <c r="F33" s="2" t="s">
        <v>5734</v>
      </c>
      <c r="G33" s="2">
        <v>2</v>
      </c>
      <c r="H33" s="2" t="str">
        <f>IF(G33=1, "PB-" &amp; TEXT(COUNTIFS(G$3:G33, 1) + 145, "000000"),
 IF(G33=2, "PBM-" &amp; TEXT(COUNTIFS(G$3:G33, 2) + 151, "000000"),
 IF(G33=3, "MMU-" &amp; TEXT(COUNTIFS(G$3:G33, 3) + 211, "000000"),
 "")))</f>
        <v>PBM-000174</v>
      </c>
      <c r="I33" s="25" t="s">
        <v>5342</v>
      </c>
    </row>
    <row r="34" spans="1:9" ht="45" customHeight="1" x14ac:dyDescent="0.25">
      <c r="A34" s="3">
        <v>32</v>
      </c>
      <c r="B34" s="3" t="s">
        <v>1760</v>
      </c>
      <c r="C34" s="3" t="s">
        <v>1687</v>
      </c>
      <c r="D34" s="6" t="s">
        <v>33</v>
      </c>
      <c r="E34" s="3" t="s">
        <v>1735</v>
      </c>
      <c r="F34" s="2" t="s">
        <v>5735</v>
      </c>
      <c r="G34" s="2">
        <v>2</v>
      </c>
      <c r="H34" s="2" t="str">
        <f>IF(G34=1, "PB-" &amp; TEXT(COUNTIFS(G$3:G34, 1) + 145, "000000"),
 IF(G34=2, "PBM-" &amp; TEXT(COUNTIFS(G$3:G34, 2) + 151, "000000"),
 IF(G34=3, "MMU-" &amp; TEXT(COUNTIFS(G$3:G34, 3) + 211, "000000"),
 "")))</f>
        <v>PBM-000175</v>
      </c>
      <c r="I34" s="25" t="s">
        <v>5342</v>
      </c>
    </row>
    <row r="35" spans="1:9" ht="25.5" x14ac:dyDescent="0.25">
      <c r="A35" s="3">
        <v>33</v>
      </c>
      <c r="B35" s="3" t="s">
        <v>1761</v>
      </c>
      <c r="C35" s="3" t="s">
        <v>1688</v>
      </c>
      <c r="D35" s="6" t="s">
        <v>65</v>
      </c>
      <c r="E35" s="3" t="s">
        <v>1736</v>
      </c>
      <c r="F35" s="2" t="s">
        <v>5736</v>
      </c>
      <c r="G35" s="2">
        <v>2</v>
      </c>
      <c r="H35" s="2" t="str">
        <f>IF(G35=1, "PB-" &amp; TEXT(COUNTIFS(G$3:G35, 1) + 145, "000000"),
 IF(G35=2, "PBM-" &amp; TEXT(COUNTIFS(G$3:G35, 2) + 151, "000000"),
 IF(G35=3, "MMU-" &amp; TEXT(COUNTIFS(G$3:G35, 3) + 211, "000000"),
 "")))</f>
        <v>PBM-000176</v>
      </c>
      <c r="I35" s="25" t="s">
        <v>5342</v>
      </c>
    </row>
    <row r="36" spans="1:9" ht="25.5" x14ac:dyDescent="0.25">
      <c r="A36" s="3">
        <v>34</v>
      </c>
      <c r="B36" s="3" t="s">
        <v>1762</v>
      </c>
      <c r="C36" s="3" t="s">
        <v>1689</v>
      </c>
      <c r="D36" s="6" t="s">
        <v>65</v>
      </c>
      <c r="E36" s="3" t="s">
        <v>1737</v>
      </c>
      <c r="F36" s="2" t="s">
        <v>5737</v>
      </c>
      <c r="G36" s="2">
        <v>2</v>
      </c>
      <c r="H36" s="2" t="str">
        <f>IF(G36=1, "PB-" &amp; TEXT(COUNTIFS(G$3:G36, 1) + 145, "000000"),
 IF(G36=2, "PBM-" &amp; TEXT(COUNTIFS(G$3:G36, 2) + 151, "000000"),
 IF(G36=3, "MMU-" &amp; TEXT(COUNTIFS(G$3:G36, 3) + 211, "000000"),
 "")))</f>
        <v>PBM-000177</v>
      </c>
      <c r="I36" s="25" t="s">
        <v>5342</v>
      </c>
    </row>
    <row r="37" spans="1:9" ht="25.5" x14ac:dyDescent="0.25">
      <c r="A37" s="3">
        <v>35</v>
      </c>
      <c r="B37" s="3" t="s">
        <v>1763</v>
      </c>
      <c r="C37" s="3" t="s">
        <v>1690</v>
      </c>
      <c r="D37" s="3" t="s">
        <v>2</v>
      </c>
      <c r="E37" s="3" t="s">
        <v>1691</v>
      </c>
      <c r="F37" s="2" t="s">
        <v>5738</v>
      </c>
      <c r="G37" s="2">
        <v>2</v>
      </c>
      <c r="H37" s="2" t="str">
        <f>IF(G37=1, "PB-" &amp; TEXT(COUNTIFS(G$3:G37, 1) + 145, "000000"),
 IF(G37=2, "PBM-" &amp; TEXT(COUNTIFS(G$3:G37, 2) + 151, "000000"),
 IF(G37=3, "MMU-" &amp; TEXT(COUNTIFS(G$3:G37, 3) + 211, "000000"),
 "")))</f>
        <v>PBM-000178</v>
      </c>
      <c r="I37" s="25" t="s">
        <v>5342</v>
      </c>
    </row>
    <row r="38" spans="1:9" ht="25.5" x14ac:dyDescent="0.25">
      <c r="A38" s="3">
        <v>36</v>
      </c>
      <c r="B38" s="3" t="s">
        <v>1764</v>
      </c>
      <c r="C38" s="3" t="s">
        <v>1692</v>
      </c>
      <c r="D38" s="6" t="s">
        <v>87</v>
      </c>
      <c r="E38" s="3" t="s">
        <v>1738</v>
      </c>
      <c r="F38" s="2" t="s">
        <v>5739</v>
      </c>
      <c r="G38" s="2">
        <v>2</v>
      </c>
      <c r="H38" s="2" t="str">
        <f>IF(G38=1, "PB-" &amp; TEXT(COUNTIFS(G$3:G38, 1) + 145, "000000"),
 IF(G38=2, "PBM-" &amp; TEXT(COUNTIFS(G$3:G38, 2) + 151, "000000"),
 IF(G38=3, "MMU-" &amp; TEXT(COUNTIFS(G$3:G38, 3) + 211, "000000"),
 "")))</f>
        <v>PBM-000179</v>
      </c>
      <c r="I38" s="25" t="s">
        <v>5342</v>
      </c>
    </row>
    <row r="39" spans="1:9" ht="25.5" x14ac:dyDescent="0.25">
      <c r="A39" s="3">
        <v>37</v>
      </c>
      <c r="B39" s="3" t="s">
        <v>1765</v>
      </c>
      <c r="C39" s="3" t="s">
        <v>1693</v>
      </c>
      <c r="D39" s="6" t="s">
        <v>87</v>
      </c>
      <c r="E39" s="3" t="s">
        <v>1694</v>
      </c>
      <c r="F39" s="2" t="s">
        <v>5740</v>
      </c>
      <c r="G39" s="2">
        <v>2</v>
      </c>
      <c r="H39" s="2" t="str">
        <f>IF(G39=1, "PB-" &amp; TEXT(COUNTIFS(G$3:G39, 1) + 145, "000000"),
 IF(G39=2, "PBM-" &amp; TEXT(COUNTIFS(G$3:G39, 2) + 151, "000000"),
 IF(G39=3, "MMU-" &amp; TEXT(COUNTIFS(G$3:G39, 3) + 211, "000000"),
 "")))</f>
        <v>PBM-000180</v>
      </c>
      <c r="I39" s="25" t="s">
        <v>5342</v>
      </c>
    </row>
    <row r="40" spans="1:9" ht="25.5" x14ac:dyDescent="0.25">
      <c r="A40" s="3">
        <v>38</v>
      </c>
      <c r="B40" s="3" t="s">
        <v>1766</v>
      </c>
      <c r="C40" s="3" t="s">
        <v>1695</v>
      </c>
      <c r="D40" s="3" t="s">
        <v>87</v>
      </c>
      <c r="E40" s="3" t="s">
        <v>1739</v>
      </c>
      <c r="F40" s="2" t="s">
        <v>5741</v>
      </c>
      <c r="G40" s="2">
        <v>2</v>
      </c>
      <c r="H40" s="2" t="str">
        <f>IF(G40=1, "PB-" &amp; TEXT(COUNTIFS(G$3:G40, 1) + 145, "000000"),
 IF(G40=2, "PBM-" &amp; TEXT(COUNTIFS(G$3:G40, 2) + 151, "000000"),
 IF(G40=3, "MMU-" &amp; TEXT(COUNTIFS(G$3:G40, 3) + 211, "000000"),
 "")))</f>
        <v>PBM-000181</v>
      </c>
      <c r="I40" s="25" t="s">
        <v>5342</v>
      </c>
    </row>
    <row r="41" spans="1:9" ht="25.5" x14ac:dyDescent="0.25">
      <c r="A41" s="3">
        <v>39</v>
      </c>
      <c r="B41" s="3" t="s">
        <v>1767</v>
      </c>
      <c r="C41" s="3" t="s">
        <v>1696</v>
      </c>
      <c r="D41" s="3" t="s">
        <v>87</v>
      </c>
      <c r="E41" s="3" t="s">
        <v>1740</v>
      </c>
      <c r="F41" s="2" t="s">
        <v>5742</v>
      </c>
      <c r="G41" s="2">
        <v>2</v>
      </c>
      <c r="H41" s="2" t="str">
        <f>IF(G41=1, "PB-" &amp; TEXT(COUNTIFS(G$3:G41, 1) + 145, "000000"),
 IF(G41=2, "PBM-" &amp; TEXT(COUNTIFS(G$3:G41, 2) + 151, "000000"),
 IF(G41=3, "MMU-" &amp; TEXT(COUNTIFS(G$3:G41, 3) + 211, "000000"),
 "")))</f>
        <v>PBM-000182</v>
      </c>
      <c r="I41" s="25" t="s">
        <v>5342</v>
      </c>
    </row>
    <row r="42" spans="1:9" ht="25.5" x14ac:dyDescent="0.25">
      <c r="A42" s="3">
        <v>40</v>
      </c>
      <c r="B42" s="3" t="s">
        <v>1768</v>
      </c>
      <c r="C42" s="3" t="s">
        <v>1697</v>
      </c>
      <c r="D42" s="3" t="s">
        <v>87</v>
      </c>
      <c r="E42" s="3" t="s">
        <v>1698</v>
      </c>
      <c r="F42" s="2" t="s">
        <v>5743</v>
      </c>
      <c r="G42" s="2">
        <v>2</v>
      </c>
      <c r="H42" s="2" t="str">
        <f>IF(G42=1, "PB-" &amp; TEXT(COUNTIFS(G$3:G42, 1) + 145, "000000"),
 IF(G42=2, "PBM-" &amp; TEXT(COUNTIFS(G$3:G42, 2) + 151, "000000"),
 IF(G42=3, "MMU-" &amp; TEXT(COUNTIFS(G$3:G42, 3) + 211, "000000"),
 "")))</f>
        <v>PBM-000183</v>
      </c>
      <c r="I42" s="25" t="s">
        <v>5342</v>
      </c>
    </row>
    <row r="43" spans="1:9" ht="25.5" x14ac:dyDescent="0.25">
      <c r="A43" s="3">
        <v>41</v>
      </c>
      <c r="B43" s="3" t="s">
        <v>1769</v>
      </c>
      <c r="C43" s="3" t="s">
        <v>1699</v>
      </c>
      <c r="D43" s="3" t="s">
        <v>33</v>
      </c>
      <c r="E43" s="3" t="s">
        <v>1700</v>
      </c>
      <c r="F43" s="2" t="s">
        <v>5744</v>
      </c>
      <c r="G43" s="2">
        <v>2</v>
      </c>
      <c r="H43" s="2" t="str">
        <f>IF(G43=1, "PB-" &amp; TEXT(COUNTIFS(G$3:G43, 1) + 145, "000000"),
 IF(G43=2, "PBM-" &amp; TEXT(COUNTIFS(G$3:G43, 2) + 151, "000000"),
 IF(G43=3, "MMU-" &amp; TEXT(COUNTIFS(G$3:G43, 3) + 211, "000000"),
 "")))</f>
        <v>PBM-000184</v>
      </c>
      <c r="I43" s="25" t="s">
        <v>5342</v>
      </c>
    </row>
    <row r="44" spans="1:9" ht="43.5" customHeight="1" x14ac:dyDescent="0.25">
      <c r="A44" s="3">
        <v>42</v>
      </c>
      <c r="B44" s="3" t="s">
        <v>1770</v>
      </c>
      <c r="C44" s="3" t="s">
        <v>1701</v>
      </c>
      <c r="D44" s="3" t="s">
        <v>33</v>
      </c>
      <c r="E44" s="3" t="s">
        <v>1702</v>
      </c>
      <c r="F44" s="2" t="s">
        <v>5745</v>
      </c>
      <c r="G44" s="2">
        <v>2</v>
      </c>
      <c r="H44" s="2" t="str">
        <f>IF(G44=1, "PB-" &amp; TEXT(COUNTIFS(G$3:G44, 1) + 145, "000000"),
 IF(G44=2, "PBM-" &amp; TEXT(COUNTIFS(G$3:G44, 2) + 151, "000000"),
 IF(G44=3, "MMU-" &amp; TEXT(COUNTIFS(G$3:G44, 3) + 211, "000000"),
 "")))</f>
        <v>PBM-000185</v>
      </c>
      <c r="I44" s="25" t="s">
        <v>5342</v>
      </c>
    </row>
    <row r="45" spans="1:9" ht="25.5" x14ac:dyDescent="0.25">
      <c r="A45" s="3">
        <v>43</v>
      </c>
      <c r="B45" s="3" t="s">
        <v>1771</v>
      </c>
      <c r="C45" s="3" t="s">
        <v>1703</v>
      </c>
      <c r="D45" s="3" t="s">
        <v>33</v>
      </c>
      <c r="E45" s="3" t="s">
        <v>1704</v>
      </c>
      <c r="F45" s="2" t="s">
        <v>5746</v>
      </c>
      <c r="G45" s="2">
        <v>2</v>
      </c>
      <c r="H45" s="2" t="str">
        <f>IF(G45=1, "PB-" &amp; TEXT(COUNTIFS(G$3:G45, 1) + 145, "000000"),
 IF(G45=2, "PBM-" &amp; TEXT(COUNTIFS(G$3:G45, 2) + 151, "000000"),
 IF(G45=3, "MMU-" &amp; TEXT(COUNTIFS(G$3:G45, 3) + 211, "000000"),
 "")))</f>
        <v>PBM-000186</v>
      </c>
      <c r="I45" s="25" t="s">
        <v>5342</v>
      </c>
    </row>
    <row r="46" spans="1:9" ht="25.5" x14ac:dyDescent="0.25">
      <c r="A46" s="3">
        <v>44</v>
      </c>
      <c r="B46" s="3" t="s">
        <v>1772</v>
      </c>
      <c r="C46" s="3" t="s">
        <v>1705</v>
      </c>
      <c r="D46" s="3" t="s">
        <v>87</v>
      </c>
      <c r="E46" s="3" t="s">
        <v>1706</v>
      </c>
      <c r="F46" s="2" t="s">
        <v>5747</v>
      </c>
      <c r="G46" s="2">
        <v>2</v>
      </c>
      <c r="H46" s="2" t="str">
        <f>IF(G46=1, "PB-" &amp; TEXT(COUNTIFS(G$3:G46, 1) + 145, "000000"),
 IF(G46=2, "PBM-" &amp; TEXT(COUNTIFS(G$3:G46, 2) + 151, "000000"),
 IF(G46=3, "MMU-" &amp; TEXT(COUNTIFS(G$3:G46, 3) + 211, "000000"),
 "")))</f>
        <v>PBM-000187</v>
      </c>
      <c r="I46" s="25" t="s">
        <v>5342</v>
      </c>
    </row>
    <row r="47" spans="1:9" ht="25.5" x14ac:dyDescent="0.25">
      <c r="A47" s="3">
        <v>45</v>
      </c>
      <c r="B47" s="3" t="s">
        <v>1773</v>
      </c>
      <c r="C47" s="3" t="s">
        <v>1707</v>
      </c>
      <c r="D47" s="3" t="s">
        <v>87</v>
      </c>
      <c r="E47" s="3" t="s">
        <v>1708</v>
      </c>
      <c r="F47" s="2" t="s">
        <v>5748</v>
      </c>
      <c r="G47" s="2">
        <v>2</v>
      </c>
      <c r="H47" s="2" t="str">
        <f>IF(G47=1, "PB-" &amp; TEXT(COUNTIFS(G$3:G47, 1) + 145, "000000"),
 IF(G47=2, "PBM-" &amp; TEXT(COUNTIFS(G$3:G47, 2) + 151, "000000"),
 IF(G47=3, "MMU-" &amp; TEXT(COUNTIFS(G$3:G47, 3) + 211, "000000"),
 "")))</f>
        <v>PBM-000188</v>
      </c>
      <c r="I47" s="25" t="s">
        <v>5342</v>
      </c>
    </row>
    <row r="48" spans="1:9" ht="25.5" x14ac:dyDescent="0.25">
      <c r="A48" s="3">
        <v>46</v>
      </c>
      <c r="B48" s="3" t="s">
        <v>1774</v>
      </c>
      <c r="C48" s="3" t="s">
        <v>1709</v>
      </c>
      <c r="D48" s="3" t="s">
        <v>87</v>
      </c>
      <c r="E48" s="3" t="s">
        <v>1741</v>
      </c>
      <c r="F48" s="2" t="s">
        <v>5749</v>
      </c>
      <c r="G48" s="2">
        <v>2</v>
      </c>
      <c r="H48" s="2" t="str">
        <f>IF(G48=1, "PB-" &amp; TEXT(COUNTIFS(G$3:G48, 1) + 145, "000000"),
 IF(G48=2, "PBM-" &amp; TEXT(COUNTIFS(G$3:G48, 2) + 151, "000000"),
 IF(G48=3, "MMU-" &amp; TEXT(COUNTIFS(G$3:G48, 3) + 211, "000000"),
 "")))</f>
        <v>PBM-000189</v>
      </c>
      <c r="I48" s="25" t="s">
        <v>5342</v>
      </c>
    </row>
    <row r="49" spans="1:9" ht="25.5" x14ac:dyDescent="0.25">
      <c r="A49" s="3">
        <v>47</v>
      </c>
      <c r="B49" s="3" t="s">
        <v>1775</v>
      </c>
      <c r="C49" s="3" t="s">
        <v>1710</v>
      </c>
      <c r="D49" s="3" t="s">
        <v>33</v>
      </c>
      <c r="E49" s="3" t="s">
        <v>1711</v>
      </c>
      <c r="F49" s="2" t="s">
        <v>5750</v>
      </c>
      <c r="G49" s="2">
        <v>2</v>
      </c>
      <c r="H49" s="2" t="str">
        <f>IF(G49=1, "PB-" &amp; TEXT(COUNTIFS(G$3:G49, 1) + 145, "000000"),
 IF(G49=2, "PBM-" &amp; TEXT(COUNTIFS(G$3:G49, 2) + 151, "000000"),
 IF(G49=3, "MMU-" &amp; TEXT(COUNTIFS(G$3:G49, 3) + 211, "000000"),
 "")))</f>
        <v>PBM-000190</v>
      </c>
      <c r="I49" s="25" t="s">
        <v>5342</v>
      </c>
    </row>
    <row r="50" spans="1:9" ht="25.5" x14ac:dyDescent="0.25">
      <c r="A50" s="3">
        <v>48</v>
      </c>
      <c r="B50" s="3" t="s">
        <v>1777</v>
      </c>
      <c r="C50" s="3" t="s">
        <v>1680</v>
      </c>
      <c r="D50" s="3" t="s">
        <v>33</v>
      </c>
      <c r="E50" s="3" t="s">
        <v>1742</v>
      </c>
      <c r="F50" s="2" t="s">
        <v>5751</v>
      </c>
      <c r="G50" s="2">
        <v>2</v>
      </c>
      <c r="H50" s="2" t="str">
        <f>IF(G50=1, "PB-" &amp; TEXT(COUNTIFS(G$3:G50, 1) + 145, "000000"),
 IF(G50=2, "PBM-" &amp; TEXT(COUNTIFS(G$3:G50, 2) + 151, "000000"),
 IF(G50=3, "MMU-" &amp; TEXT(COUNTIFS(G$3:G50, 3) + 211, "000000"),
 "")))</f>
        <v>PBM-000191</v>
      </c>
      <c r="I50" s="25" t="s">
        <v>5342</v>
      </c>
    </row>
    <row r="51" spans="1:9" ht="38.25" x14ac:dyDescent="0.25">
      <c r="A51" s="3">
        <v>49</v>
      </c>
      <c r="B51" s="3" t="s">
        <v>1778</v>
      </c>
      <c r="C51" s="3" t="s">
        <v>1712</v>
      </c>
      <c r="D51" s="3" t="s">
        <v>33</v>
      </c>
      <c r="E51" s="3" t="s">
        <v>1743</v>
      </c>
      <c r="F51" s="2" t="s">
        <v>5752</v>
      </c>
      <c r="G51" s="2">
        <v>2</v>
      </c>
      <c r="H51" s="2" t="str">
        <f>IF(G51=1, "PB-" &amp; TEXT(COUNTIFS(G$3:G51, 1) + 145, "000000"),
 IF(G51=2, "PBM-" &amp; TEXT(COUNTIFS(G$3:G51, 2) + 151, "000000"),
 IF(G51=3, "MMU-" &amp; TEXT(COUNTIFS(G$3:G51, 3) + 211, "000000"),
 "")))</f>
        <v>PBM-000192</v>
      </c>
      <c r="I51" s="25" t="s">
        <v>5342</v>
      </c>
    </row>
    <row r="52" spans="1:9" ht="25.5" x14ac:dyDescent="0.25">
      <c r="A52" s="3">
        <v>50</v>
      </c>
      <c r="B52" s="3" t="s">
        <v>1713</v>
      </c>
      <c r="C52" s="3" t="s">
        <v>1714</v>
      </c>
      <c r="D52" s="3" t="s">
        <v>10</v>
      </c>
      <c r="E52" s="3" t="s">
        <v>1715</v>
      </c>
      <c r="F52" s="2" t="s">
        <v>5753</v>
      </c>
      <c r="G52" s="2">
        <v>2</v>
      </c>
      <c r="H52" s="2" t="str">
        <f>IF(G52=1, "PB-" &amp; TEXT(COUNTIFS(G$3:G52, 1) + 145, "000000"),
 IF(G52=2, "PBM-" &amp; TEXT(COUNTIFS(G$3:G52, 2) + 151, "000000"),
 IF(G52=3, "MMU-" &amp; TEXT(COUNTIFS(G$3:G52, 3) + 211, "000000"),
 "")))</f>
        <v>PBM-000193</v>
      </c>
      <c r="I52" s="25" t="s">
        <v>5342</v>
      </c>
    </row>
    <row r="53" spans="1:9" ht="38.25" x14ac:dyDescent="0.25">
      <c r="A53" s="3">
        <v>51</v>
      </c>
      <c r="B53" s="3" t="s">
        <v>1716</v>
      </c>
      <c r="C53" s="3" t="s">
        <v>1717</v>
      </c>
      <c r="D53" s="3" t="s">
        <v>824</v>
      </c>
      <c r="E53" s="3" t="s">
        <v>1718</v>
      </c>
      <c r="F53" s="2" t="s">
        <v>5754</v>
      </c>
      <c r="G53" s="2">
        <v>2</v>
      </c>
      <c r="H53" s="2" t="str">
        <f>IF(G53=1, "PB-" &amp; TEXT(COUNTIFS(G$3:G53, 1) + 145, "000000"),
 IF(G53=2, "PBM-" &amp; TEXT(COUNTIFS(G$3:G53, 2) + 151, "000000"),
 IF(G53=3, "MMU-" &amp; TEXT(COUNTIFS(G$3:G53, 3) + 211, "000000"),
 "")))</f>
        <v>PBM-000194</v>
      </c>
      <c r="I53" s="25" t="s">
        <v>5342</v>
      </c>
    </row>
    <row r="54" spans="1:9" ht="63.75" x14ac:dyDescent="0.25">
      <c r="A54" s="3">
        <v>52</v>
      </c>
      <c r="B54" s="3" t="s">
        <v>1779</v>
      </c>
      <c r="C54" s="3" t="s">
        <v>1719</v>
      </c>
      <c r="D54" s="3" t="s">
        <v>10</v>
      </c>
      <c r="E54" s="3" t="s">
        <v>1720</v>
      </c>
      <c r="F54" s="2" t="s">
        <v>5755</v>
      </c>
      <c r="G54" s="2">
        <v>2</v>
      </c>
      <c r="H54" s="2" t="str">
        <f>IF(G54=1, "PB-" &amp; TEXT(COUNTIFS(G$3:G54, 1) + 145, "000000"),
 IF(G54=2, "PBM-" &amp; TEXT(COUNTIFS(G$3:G54, 2) + 151, "000000"),
 IF(G54=3, "MMU-" &amp; TEXT(COUNTIFS(G$3:G54, 3) + 211, "000000"),
 "")))</f>
        <v>PBM-000195</v>
      </c>
      <c r="I54" s="25" t="s">
        <v>5342</v>
      </c>
    </row>
    <row r="55" spans="1:9" ht="38.25" x14ac:dyDescent="0.25">
      <c r="A55" s="3">
        <v>53</v>
      </c>
      <c r="B55" s="3" t="s">
        <v>1781</v>
      </c>
      <c r="C55" s="3" t="s">
        <v>1721</v>
      </c>
      <c r="D55" s="3" t="s">
        <v>33</v>
      </c>
      <c r="E55" s="3" t="s">
        <v>1722</v>
      </c>
      <c r="F55" s="2" t="s">
        <v>5756</v>
      </c>
      <c r="G55" s="2">
        <v>2</v>
      </c>
      <c r="H55" s="2" t="str">
        <f>IF(G55=1, "PB-" &amp; TEXT(COUNTIFS(G$3:G55, 1) + 145, "000000"),
 IF(G55=2, "PBM-" &amp; TEXT(COUNTIFS(G$3:G55, 2) + 151, "000000"),
 IF(G55=3, "MMU-" &amp; TEXT(COUNTIFS(G$3:G55, 3) + 211, "000000"),
 "")))</f>
        <v>PBM-000196</v>
      </c>
      <c r="I55" s="25" t="s">
        <v>5342</v>
      </c>
    </row>
    <row r="56" spans="1:9" ht="25.5" x14ac:dyDescent="0.25">
      <c r="A56" s="3">
        <v>54</v>
      </c>
      <c r="B56" s="3" t="s">
        <v>1782</v>
      </c>
      <c r="C56" s="3" t="s">
        <v>1723</v>
      </c>
      <c r="D56" s="3" t="s">
        <v>33</v>
      </c>
      <c r="E56" s="3" t="s">
        <v>1744</v>
      </c>
      <c r="F56" s="2" t="s">
        <v>5757</v>
      </c>
      <c r="G56" s="2">
        <v>2</v>
      </c>
      <c r="H56" s="2" t="str">
        <f>IF(G56=1, "PB-" &amp; TEXT(COUNTIFS(G$3:G56, 1) + 145, "000000"),
 IF(G56=2, "PBM-" &amp; TEXT(COUNTIFS(G$3:G56, 2) + 151, "000000"),
 IF(G56=3, "MMU-" &amp; TEXT(COUNTIFS(G$3:G56, 3) + 211, "000000"),
 "")))</f>
        <v>PBM-000197</v>
      </c>
      <c r="I56" s="25" t="s">
        <v>5342</v>
      </c>
    </row>
    <row r="57" spans="1:9" ht="25.5" x14ac:dyDescent="0.25">
      <c r="A57" s="3">
        <v>55</v>
      </c>
      <c r="B57" s="3" t="s">
        <v>1783</v>
      </c>
      <c r="C57" s="3" t="s">
        <v>1724</v>
      </c>
      <c r="D57" s="3" t="s">
        <v>33</v>
      </c>
      <c r="E57" s="3" t="s">
        <v>1725</v>
      </c>
      <c r="F57" s="2" t="s">
        <v>5758</v>
      </c>
      <c r="G57" s="2">
        <v>2</v>
      </c>
      <c r="H57" s="2" t="str">
        <f>IF(G57=1, "PB-" &amp; TEXT(COUNTIFS(G$3:G57, 1) + 145, "000000"),
 IF(G57=2, "PBM-" &amp; TEXT(COUNTIFS(G$3:G57, 2) + 151, "000000"),
 IF(G57=3, "MMU-" &amp; TEXT(COUNTIFS(G$3:G57, 3) + 211, "000000"),
 "")))</f>
        <v>PBM-000198</v>
      </c>
      <c r="I57" s="25" t="s">
        <v>5342</v>
      </c>
    </row>
  </sheetData>
  <mergeCells count="1">
    <mergeCell ref="A1:F1"/>
  </mergeCells>
  <phoneticPr fontId="8" type="noConversion"/>
  <conditionalFormatting sqref="I3:I57">
    <cfRule type="uniqueValues" dxfId="23" priority="1"/>
  </conditionalFormatting>
  <pageMargins left="0.31496062992125984" right="0.19685039370078741" top="0.31496062992125984" bottom="0.19685039370078741" header="0.31496062992125984" footer="0.31496062992125984"/>
  <pageSetup paperSize="9" scale="89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32A0D-2FF7-4C84-B3BE-EE2111149BE2}">
  <sheetPr codeName="Sheet15">
    <pageSetUpPr fitToPage="1"/>
  </sheetPr>
  <dimension ref="A1:I55"/>
  <sheetViews>
    <sheetView tabSelected="1" topLeftCell="A49" zoomScale="80" zoomScaleNormal="80" workbookViewId="0">
      <selection activeCell="H54" sqref="H54"/>
    </sheetView>
  </sheetViews>
  <sheetFormatPr defaultColWidth="23.85546875" defaultRowHeight="15" x14ac:dyDescent="0.25"/>
  <cols>
    <col min="1" max="1" width="3.5703125" style="15" bestFit="1" customWidth="1"/>
    <col min="2" max="2" width="21.5703125" style="15" customWidth="1"/>
    <col min="3" max="4" width="23.85546875" style="15"/>
    <col min="5" max="5" width="13.140625" style="15" bestFit="1" customWidth="1"/>
    <col min="6" max="6" width="10.85546875" style="15" customWidth="1"/>
    <col min="7" max="7" width="3.42578125" style="15" customWidth="1"/>
    <col min="8" max="8" width="12.7109375" style="15" customWidth="1"/>
    <col min="9" max="9" width="19.140625" style="27" customWidth="1"/>
    <col min="10" max="16384" width="23.85546875" style="15"/>
  </cols>
  <sheetData>
    <row r="1" spans="1:9" ht="12.75" x14ac:dyDescent="0.2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28" t="s">
        <v>151</v>
      </c>
      <c r="G1" s="3" t="s">
        <v>152</v>
      </c>
      <c r="H1" s="2" t="s">
        <v>5143</v>
      </c>
      <c r="I1" s="26" t="s">
        <v>5144</v>
      </c>
    </row>
    <row r="2" spans="1:9" ht="38.25" x14ac:dyDescent="0.2">
      <c r="A2" s="3">
        <v>1</v>
      </c>
      <c r="B2" s="3" t="s">
        <v>1784</v>
      </c>
      <c r="C2" s="3" t="s">
        <v>1785</v>
      </c>
      <c r="D2" s="3" t="s">
        <v>17</v>
      </c>
      <c r="E2" s="3" t="s">
        <v>1786</v>
      </c>
      <c r="F2" s="29" t="s">
        <v>5759</v>
      </c>
      <c r="G2" s="2">
        <v>1</v>
      </c>
      <c r="H2" s="2" t="str">
        <f>IF(G2=1, "PB-" &amp; TEXT(COUNTIFS(G$2:G2, 1) + 150, "000000"),
 IF(G2=2, "PBM-" &amp; TEXT(COUNTIFS(G$2:G2, 2) + 198, "000000"),
 IF(G2=3, "MMU-" &amp; TEXT(COUNTIFS(G$2:G2, 3) + 214, "000000"),
 "")))</f>
        <v>PB-000151</v>
      </c>
      <c r="I2" s="25" t="s">
        <v>5342</v>
      </c>
    </row>
    <row r="3" spans="1:9" ht="51" x14ac:dyDescent="0.2">
      <c r="A3" s="3">
        <v>2</v>
      </c>
      <c r="B3" s="3" t="s">
        <v>1787</v>
      </c>
      <c r="C3" s="3" t="s">
        <v>1788</v>
      </c>
      <c r="D3" s="3" t="s">
        <v>3120</v>
      </c>
      <c r="E3" s="3" t="s">
        <v>1789</v>
      </c>
      <c r="F3" s="29" t="s">
        <v>5760</v>
      </c>
      <c r="G3" s="2">
        <v>1</v>
      </c>
      <c r="H3" s="2" t="str">
        <f>IF(G3=1, "PB-" &amp; TEXT(COUNTIFS(G$2:G3, 1) + 150, "000000"),
 IF(G3=2, "PBM-" &amp; TEXT(COUNTIFS(G$2:G3, 2) + 198, "000000"),
 IF(G3=3, "MMU-" &amp; TEXT(COUNTIFS(G$2:G3, 3) + 214, "000000"),
 "")))</f>
        <v>PB-000152</v>
      </c>
      <c r="I3" s="25" t="s">
        <v>5342</v>
      </c>
    </row>
    <row r="4" spans="1:9" ht="38.25" x14ac:dyDescent="0.2">
      <c r="A4" s="3">
        <v>3</v>
      </c>
      <c r="B4" s="3" t="s">
        <v>1790</v>
      </c>
      <c r="C4" s="3" t="s">
        <v>1791</v>
      </c>
      <c r="D4" s="3" t="s">
        <v>10</v>
      </c>
      <c r="E4" s="3" t="s">
        <v>1792</v>
      </c>
      <c r="F4" s="29" t="s">
        <v>5761</v>
      </c>
      <c r="G4" s="2">
        <v>2</v>
      </c>
      <c r="H4" s="2" t="str">
        <f>IF(G4=1, "PB-" &amp; TEXT(COUNTIFS(G$2:G4, 1) + 150, "000000"),
 IF(G4=2, "PBM-" &amp; TEXT(COUNTIFS(G$2:G4, 2) + 198, "000000"),
 IF(G4=3, "MMU-" &amp; TEXT(COUNTIFS(G$2:G4, 3) + 214, "000000"),
 "")))</f>
        <v>PBM-000199</v>
      </c>
      <c r="I4" s="25" t="s">
        <v>5342</v>
      </c>
    </row>
    <row r="5" spans="1:9" ht="38.25" x14ac:dyDescent="0.2">
      <c r="A5" s="3">
        <v>4</v>
      </c>
      <c r="B5" s="3" t="s">
        <v>1793</v>
      </c>
      <c r="C5" s="3" t="s">
        <v>1794</v>
      </c>
      <c r="D5" s="3" t="s">
        <v>1795</v>
      </c>
      <c r="E5" s="3" t="s">
        <v>1796</v>
      </c>
      <c r="F5" s="29" t="s">
        <v>5762</v>
      </c>
      <c r="G5" s="2">
        <v>2</v>
      </c>
      <c r="H5" s="2" t="str">
        <f>IF(G5=1, "PB-" &amp; TEXT(COUNTIFS(G$2:G5, 1) + 150, "000000"),
 IF(G5=2, "PBM-" &amp; TEXT(COUNTIFS(G$2:G5, 2) + 198, "000000"),
 IF(G5=3, "MMU-" &amp; TEXT(COUNTIFS(G$2:G5, 3) + 214, "000000"),
 "")))</f>
        <v>PBM-000200</v>
      </c>
      <c r="I5" s="25" t="s">
        <v>5342</v>
      </c>
    </row>
    <row r="6" spans="1:9" ht="25.5" x14ac:dyDescent="0.2">
      <c r="A6" s="3">
        <v>5</v>
      </c>
      <c r="B6" s="3" t="s">
        <v>1797</v>
      </c>
      <c r="C6" s="3" t="s">
        <v>1798</v>
      </c>
      <c r="D6" s="3" t="s">
        <v>182</v>
      </c>
      <c r="E6" s="3" t="s">
        <v>1799</v>
      </c>
      <c r="F6" s="29" t="s">
        <v>5763</v>
      </c>
      <c r="G6" s="2">
        <v>1</v>
      </c>
      <c r="H6" s="2" t="str">
        <f>IF(G6=1, "PB-" &amp; TEXT(COUNTIFS(G$2:G6, 1) + 150, "000000"),
 IF(G6=2, "PBM-" &amp; TEXT(COUNTIFS(G$2:G6, 2) + 198, "000000"),
 IF(G6=3, "MMU-" &amp; TEXT(COUNTIFS(G$2:G6, 3) + 214, "000000"),
 "")))</f>
        <v>PB-000153</v>
      </c>
      <c r="I6" s="25" t="s">
        <v>5342</v>
      </c>
    </row>
    <row r="7" spans="1:9" ht="25.5" x14ac:dyDescent="0.2">
      <c r="A7" s="3">
        <v>6</v>
      </c>
      <c r="B7" s="3" t="s">
        <v>1800</v>
      </c>
      <c r="C7" s="3" t="s">
        <v>1801</v>
      </c>
      <c r="D7" s="3" t="s">
        <v>17</v>
      </c>
      <c r="E7" s="3" t="s">
        <v>1802</v>
      </c>
      <c r="F7" s="29" t="s">
        <v>5764</v>
      </c>
      <c r="G7" s="2">
        <v>2</v>
      </c>
      <c r="H7" s="2" t="str">
        <f>IF(G7=1, "PB-" &amp; TEXT(COUNTIFS(G$2:G7, 1) + 150, "000000"),
 IF(G7=2, "PBM-" &amp; TEXT(COUNTIFS(G$2:G7, 2) + 198, "000000"),
 IF(G7=3, "MMU-" &amp; TEXT(COUNTIFS(G$2:G7, 3) + 214, "000000"),
 "")))</f>
        <v>PBM-000201</v>
      </c>
      <c r="I7" s="25" t="s">
        <v>5342</v>
      </c>
    </row>
    <row r="8" spans="1:9" ht="51" x14ac:dyDescent="0.2">
      <c r="A8" s="3">
        <v>7</v>
      </c>
      <c r="B8" s="3" t="s">
        <v>1803</v>
      </c>
      <c r="C8" s="3" t="s">
        <v>1804</v>
      </c>
      <c r="D8" s="3" t="s">
        <v>10</v>
      </c>
      <c r="E8" s="3" t="s">
        <v>1805</v>
      </c>
      <c r="F8" s="29" t="s">
        <v>5765</v>
      </c>
      <c r="G8" s="2">
        <v>3</v>
      </c>
      <c r="H8" s="2" t="str">
        <f>IF(G8=1, "PB-" &amp; TEXT(COUNTIFS(G$2:G8, 1) + 150, "000000"),
 IF(G8=2, "PBM-" &amp; TEXT(COUNTIFS(G$2:G8, 2) + 198, "000000"),
 IF(G8=3, "MMU-" &amp; TEXT(COUNTIFS(G$2:G8, 3) + 214, "000000"),
 "")))</f>
        <v>MMU-000215</v>
      </c>
      <c r="I8" s="25" t="s">
        <v>5342</v>
      </c>
    </row>
    <row r="9" spans="1:9" ht="25.5" x14ac:dyDescent="0.2">
      <c r="A9" s="3">
        <v>8</v>
      </c>
      <c r="B9" s="3" t="s">
        <v>1806</v>
      </c>
      <c r="C9" s="3" t="s">
        <v>1807</v>
      </c>
      <c r="D9" s="3" t="s">
        <v>76</v>
      </c>
      <c r="E9" s="3" t="s">
        <v>1808</v>
      </c>
      <c r="F9" s="29" t="s">
        <v>5766</v>
      </c>
      <c r="G9" s="2">
        <v>2</v>
      </c>
      <c r="H9" s="2" t="str">
        <f>IF(G9=1, "PB-" &amp; TEXT(COUNTIFS(G$2:G9, 1) + 150, "000000"),
 IF(G9=2, "PBM-" &amp; TEXT(COUNTIFS(G$2:G9, 2) + 198, "000000"),
 IF(G9=3, "MMU-" &amp; TEXT(COUNTIFS(G$2:G9, 3) + 214, "000000"),
 "")))</f>
        <v>PBM-000202</v>
      </c>
      <c r="I9" s="25" t="s">
        <v>5342</v>
      </c>
    </row>
    <row r="10" spans="1:9" ht="51" x14ac:dyDescent="0.2">
      <c r="A10" s="3">
        <v>9</v>
      </c>
      <c r="B10" s="3" t="s">
        <v>1809</v>
      </c>
      <c r="C10" s="3" t="s">
        <v>1810</v>
      </c>
      <c r="D10" s="3" t="s">
        <v>333</v>
      </c>
      <c r="E10" s="3" t="s">
        <v>1811</v>
      </c>
      <c r="F10" s="29" t="s">
        <v>5767</v>
      </c>
      <c r="G10" s="2">
        <v>1</v>
      </c>
      <c r="H10" s="2" t="str">
        <f>IF(G10=1, "PB-" &amp; TEXT(COUNTIFS(G$2:G10, 1) + 150, "000000"),
 IF(G10=2, "PBM-" &amp; TEXT(COUNTIFS(G$2:G10, 2) + 198, "000000"),
 IF(G10=3, "MMU-" &amp; TEXT(COUNTIFS(G$2:G10, 3) + 214, "000000"),
 "")))</f>
        <v>PB-000154</v>
      </c>
      <c r="I10" s="25" t="s">
        <v>5342</v>
      </c>
    </row>
    <row r="11" spans="1:9" ht="38.25" x14ac:dyDescent="0.2">
      <c r="A11" s="3">
        <v>10</v>
      </c>
      <c r="B11" s="3" t="s">
        <v>1812</v>
      </c>
      <c r="C11" s="3" t="s">
        <v>1813</v>
      </c>
      <c r="D11" s="3" t="s">
        <v>102</v>
      </c>
      <c r="E11" s="3" t="s">
        <v>1814</v>
      </c>
      <c r="F11" s="29" t="s">
        <v>5768</v>
      </c>
      <c r="G11" s="2">
        <v>1</v>
      </c>
      <c r="H11" s="2" t="str">
        <f>IF(G11=1, "PB-" &amp; TEXT(COUNTIFS(G$2:G11, 1) + 150, "000000"),
 IF(G11=2, "PBM-" &amp; TEXT(COUNTIFS(G$2:G11, 2) + 198, "000000"),
 IF(G11=3, "MMU-" &amp; TEXT(COUNTIFS(G$2:G11, 3) + 214, "000000"),
 "")))</f>
        <v>PB-000155</v>
      </c>
      <c r="I11" s="25" t="s">
        <v>5342</v>
      </c>
    </row>
    <row r="12" spans="1:9" ht="51" x14ac:dyDescent="0.2">
      <c r="A12" s="3">
        <v>11</v>
      </c>
      <c r="B12" s="3" t="s">
        <v>1815</v>
      </c>
      <c r="C12" s="3" t="s">
        <v>1816</v>
      </c>
      <c r="D12" s="3" t="s">
        <v>10</v>
      </c>
      <c r="E12" s="3" t="s">
        <v>1817</v>
      </c>
      <c r="F12" s="29" t="s">
        <v>5769</v>
      </c>
      <c r="G12" s="2">
        <v>1</v>
      </c>
      <c r="H12" s="2" t="str">
        <f>IF(G12=1, "PB-" &amp; TEXT(COUNTIFS(G$2:G12, 1) + 150, "000000"),
 IF(G12=2, "PBM-" &amp; TEXT(COUNTIFS(G$2:G12, 2) + 198, "000000"),
 IF(G12=3, "MMU-" &amp; TEXT(COUNTIFS(G$2:G12, 3) + 214, "000000"),
 "")))</f>
        <v>PB-000156</v>
      </c>
      <c r="I12" s="25" t="s">
        <v>5342</v>
      </c>
    </row>
    <row r="13" spans="1:9" ht="63.75" x14ac:dyDescent="0.2">
      <c r="A13" s="3">
        <v>12</v>
      </c>
      <c r="B13" s="3" t="s">
        <v>1818</v>
      </c>
      <c r="C13" s="3" t="s">
        <v>1819</v>
      </c>
      <c r="D13" s="3" t="s">
        <v>10</v>
      </c>
      <c r="E13" s="3" t="s">
        <v>1820</v>
      </c>
      <c r="F13" s="29" t="s">
        <v>5770</v>
      </c>
      <c r="G13" s="2">
        <v>2</v>
      </c>
      <c r="H13" s="2" t="str">
        <f>IF(G13=1, "PB-" &amp; TEXT(COUNTIFS(G$2:G13, 1) + 150, "000000"),
 IF(G13=2, "PBM-" &amp; TEXT(COUNTIFS(G$2:G13, 2) + 198, "000000"),
 IF(G13=3, "MMU-" &amp; TEXT(COUNTIFS(G$2:G13, 3) + 214, "000000"),
 "")))</f>
        <v>PBM-000203</v>
      </c>
      <c r="I13" s="25" t="s">
        <v>5342</v>
      </c>
    </row>
    <row r="14" spans="1:9" ht="51" x14ac:dyDescent="0.2">
      <c r="A14" s="3">
        <v>13</v>
      </c>
      <c r="B14" s="3" t="s">
        <v>1927</v>
      </c>
      <c r="C14" s="3" t="s">
        <v>1821</v>
      </c>
      <c r="D14" s="3" t="s">
        <v>10</v>
      </c>
      <c r="E14" s="3" t="s">
        <v>1822</v>
      </c>
      <c r="F14" s="29" t="s">
        <v>5771</v>
      </c>
      <c r="G14" s="2">
        <v>2</v>
      </c>
      <c r="H14" s="2" t="str">
        <f>IF(G14=1, "PB-" &amp; TEXT(COUNTIFS(G$2:G14, 1) + 150, "000000"),
 IF(G14=2, "PBM-" &amp; TEXT(COUNTIFS(G$2:G14, 2) + 198, "000000"),
 IF(G14=3, "MMU-" &amp; TEXT(COUNTIFS(G$2:G14, 3) + 214, "000000"),
 "")))</f>
        <v>PBM-000204</v>
      </c>
      <c r="I14" s="25" t="s">
        <v>5342</v>
      </c>
    </row>
    <row r="15" spans="1:9" ht="76.5" x14ac:dyDescent="0.2">
      <c r="A15" s="3">
        <v>14</v>
      </c>
      <c r="B15" s="3" t="s">
        <v>1928</v>
      </c>
      <c r="C15" s="3" t="s">
        <v>1823</v>
      </c>
      <c r="D15" s="3" t="s">
        <v>10</v>
      </c>
      <c r="E15" s="3" t="s">
        <v>1824</v>
      </c>
      <c r="F15" s="29" t="s">
        <v>5772</v>
      </c>
      <c r="G15" s="2">
        <v>2</v>
      </c>
      <c r="H15" s="2" t="str">
        <f>IF(G15=1, "PB-" &amp; TEXT(COUNTIFS(G$2:G15, 1) + 150, "000000"),
 IF(G15=2, "PBM-" &amp; TEXT(COUNTIFS(G$2:G15, 2) + 198, "000000"),
 IF(G15=3, "MMU-" &amp; TEXT(COUNTIFS(G$2:G15, 3) + 214, "000000"),
 "")))</f>
        <v>PBM-000205</v>
      </c>
      <c r="I15" s="25" t="s">
        <v>5342</v>
      </c>
    </row>
    <row r="16" spans="1:9" ht="51" x14ac:dyDescent="0.2">
      <c r="A16" s="3">
        <v>15</v>
      </c>
      <c r="B16" s="3" t="s">
        <v>1825</v>
      </c>
      <c r="C16" s="3" t="s">
        <v>1826</v>
      </c>
      <c r="D16" s="3" t="s">
        <v>182</v>
      </c>
      <c r="E16" s="3" t="s">
        <v>1827</v>
      </c>
      <c r="F16" s="29" t="s">
        <v>5773</v>
      </c>
      <c r="G16" s="2">
        <v>1</v>
      </c>
      <c r="H16" s="2" t="str">
        <f>IF(G16=1, "PB-" &amp; TEXT(COUNTIFS(G$2:G16, 1) + 150, "000000"),
 IF(G16=2, "PBM-" &amp; TEXT(COUNTIFS(G$2:G16, 2) + 198, "000000"),
 IF(G16=3, "MMU-" &amp; TEXT(COUNTIFS(G$2:G16, 3) + 214, "000000"),
 "")))</f>
        <v>PB-000157</v>
      </c>
      <c r="I16" s="25" t="s">
        <v>5342</v>
      </c>
    </row>
    <row r="17" spans="1:9" ht="38.25" x14ac:dyDescent="0.2">
      <c r="A17" s="3">
        <v>16</v>
      </c>
      <c r="B17" s="3" t="s">
        <v>1828</v>
      </c>
      <c r="C17" s="3" t="s">
        <v>1829</v>
      </c>
      <c r="D17" s="3" t="s">
        <v>824</v>
      </c>
      <c r="E17" s="3" t="s">
        <v>1830</v>
      </c>
      <c r="F17" s="29" t="s">
        <v>5774</v>
      </c>
      <c r="G17" s="2">
        <v>1</v>
      </c>
      <c r="H17" s="2" t="str">
        <f>IF(G17=1, "PB-" &amp; TEXT(COUNTIFS(G$2:G17, 1) + 150, "000000"),
 IF(G17=2, "PBM-" &amp; TEXT(COUNTIFS(G$2:G17, 2) + 198, "000000"),
 IF(G17=3, "MMU-" &amp; TEXT(COUNTIFS(G$2:G17, 3) + 214, "000000"),
 "")))</f>
        <v>PB-000158</v>
      </c>
      <c r="I17" s="25" t="s">
        <v>5342</v>
      </c>
    </row>
    <row r="18" spans="1:9" ht="51" x14ac:dyDescent="0.2">
      <c r="A18" s="3">
        <v>17</v>
      </c>
      <c r="B18" s="3" t="s">
        <v>1831</v>
      </c>
      <c r="C18" s="3" t="s">
        <v>1832</v>
      </c>
      <c r="D18" s="3" t="s">
        <v>1833</v>
      </c>
      <c r="E18" s="3" t="s">
        <v>1834</v>
      </c>
      <c r="F18" s="29" t="s">
        <v>5775</v>
      </c>
      <c r="G18" s="2">
        <v>1</v>
      </c>
      <c r="H18" s="2" t="str">
        <f>IF(G18=1, "PB-" &amp; TEXT(COUNTIFS(G$2:G18, 1) + 150, "000000"),
 IF(G18=2, "PBM-" &amp; TEXT(COUNTIFS(G$2:G18, 2) + 198, "000000"),
 IF(G18=3, "MMU-" &amp; TEXT(COUNTIFS(G$2:G18, 3) + 214, "000000"),
 "")))</f>
        <v>PB-000159</v>
      </c>
      <c r="I18" s="25" t="s">
        <v>5342</v>
      </c>
    </row>
    <row r="19" spans="1:9" ht="25.5" x14ac:dyDescent="0.2">
      <c r="A19" s="3">
        <v>18</v>
      </c>
      <c r="B19" s="3" t="s">
        <v>1835</v>
      </c>
      <c r="C19" s="3" t="s">
        <v>1836</v>
      </c>
      <c r="D19" s="3" t="s">
        <v>495</v>
      </c>
      <c r="E19" s="3" t="s">
        <v>1837</v>
      </c>
      <c r="F19" s="29" t="s">
        <v>5776</v>
      </c>
      <c r="G19" s="2">
        <v>1</v>
      </c>
      <c r="H19" s="2" t="str">
        <f>IF(G19=1, "PB-" &amp; TEXT(COUNTIFS(G$2:G19, 1) + 150, "000000"),
 IF(G19=2, "PBM-" &amp; TEXT(COUNTIFS(G$2:G19, 2) + 198, "000000"),
 IF(G19=3, "MMU-" &amp; TEXT(COUNTIFS(G$2:G19, 3) + 214, "000000"),
 "")))</f>
        <v>PB-000160</v>
      </c>
      <c r="I19" s="25" t="s">
        <v>5342</v>
      </c>
    </row>
    <row r="20" spans="1:9" ht="51" x14ac:dyDescent="0.2">
      <c r="A20" s="3">
        <v>19</v>
      </c>
      <c r="B20" s="3" t="s">
        <v>1838</v>
      </c>
      <c r="C20" s="3" t="s">
        <v>1839</v>
      </c>
      <c r="D20" s="3" t="s">
        <v>291</v>
      </c>
      <c r="E20" s="3" t="s">
        <v>1840</v>
      </c>
      <c r="F20" s="29" t="s">
        <v>5777</v>
      </c>
      <c r="G20" s="2">
        <v>1</v>
      </c>
      <c r="H20" s="2" t="str">
        <f>IF(G20=1, "PB-" &amp; TEXT(COUNTIFS(G$2:G20, 1) + 150, "000000"),
 IF(G20=2, "PBM-" &amp; TEXT(COUNTIFS(G$2:G20, 2) + 198, "000000"),
 IF(G20=3, "MMU-" &amp; TEXT(COUNTIFS(G$2:G20, 3) + 214, "000000"),
 "")))</f>
        <v>PB-000161</v>
      </c>
      <c r="I20" s="25" t="s">
        <v>5342</v>
      </c>
    </row>
    <row r="21" spans="1:9" ht="38.25" x14ac:dyDescent="0.2">
      <c r="A21" s="3">
        <v>20</v>
      </c>
      <c r="B21" s="3" t="s">
        <v>1841</v>
      </c>
      <c r="C21" s="3" t="s">
        <v>1842</v>
      </c>
      <c r="D21" s="3" t="s">
        <v>1843</v>
      </c>
      <c r="E21" s="3" t="s">
        <v>1844</v>
      </c>
      <c r="F21" s="29" t="s">
        <v>5778</v>
      </c>
      <c r="G21" s="2">
        <v>2</v>
      </c>
      <c r="H21" s="2" t="str">
        <f>IF(G21=1, "PB-" &amp; TEXT(COUNTIFS(G$2:G21, 1) + 150, "000000"),
 IF(G21=2, "PBM-" &amp; TEXT(COUNTIFS(G$2:G21, 2) + 198, "000000"),
 IF(G21=3, "MMU-" &amp; TEXT(COUNTIFS(G$2:G21, 3) + 214, "000000"),
 "")))</f>
        <v>PBM-000206</v>
      </c>
      <c r="I21" s="25" t="s">
        <v>5342</v>
      </c>
    </row>
    <row r="22" spans="1:9" ht="51" x14ac:dyDescent="0.2">
      <c r="A22" s="3">
        <v>21</v>
      </c>
      <c r="B22" s="3" t="s">
        <v>1845</v>
      </c>
      <c r="C22" s="3" t="s">
        <v>1846</v>
      </c>
      <c r="D22" s="3" t="s">
        <v>1847</v>
      </c>
      <c r="E22" s="3" t="s">
        <v>1848</v>
      </c>
      <c r="F22" s="29" t="s">
        <v>5779</v>
      </c>
      <c r="G22" s="2">
        <v>1</v>
      </c>
      <c r="H22" s="2" t="str">
        <f>IF(G22=1, "PB-" &amp; TEXT(COUNTIFS(G$2:G22, 1) + 150, "000000"),
 IF(G22=2, "PBM-" &amp; TEXT(COUNTIFS(G$2:G22, 2) + 198, "000000"),
 IF(G22=3, "MMU-" &amp; TEXT(COUNTIFS(G$2:G22, 3) + 214, "000000"),
 "")))</f>
        <v>PB-000162</v>
      </c>
      <c r="I22" s="25" t="s">
        <v>5342</v>
      </c>
    </row>
    <row r="23" spans="1:9" ht="38.25" x14ac:dyDescent="0.2">
      <c r="A23" s="3">
        <v>22</v>
      </c>
      <c r="B23" s="3" t="s">
        <v>1929</v>
      </c>
      <c r="C23" s="3" t="s">
        <v>1849</v>
      </c>
      <c r="D23" s="3" t="s">
        <v>333</v>
      </c>
      <c r="E23" s="3" t="s">
        <v>1850</v>
      </c>
      <c r="F23" s="29" t="s">
        <v>5780</v>
      </c>
      <c r="G23" s="2">
        <v>1</v>
      </c>
      <c r="H23" s="2" t="str">
        <f>IF(G23=1, "PB-" &amp; TEXT(COUNTIFS(G$2:G23, 1) + 150, "000000"),
 IF(G23=2, "PBM-" &amp; TEXT(COUNTIFS(G$2:G23, 2) + 198, "000000"),
 IF(G23=3, "MMU-" &amp; TEXT(COUNTIFS(G$2:G23, 3) + 214, "000000"),
 "")))</f>
        <v>PB-000163</v>
      </c>
      <c r="I23" s="25" t="s">
        <v>5342</v>
      </c>
    </row>
    <row r="24" spans="1:9" ht="38.25" x14ac:dyDescent="0.2">
      <c r="A24" s="3">
        <v>23</v>
      </c>
      <c r="B24" s="3" t="s">
        <v>1930</v>
      </c>
      <c r="C24" s="3" t="s">
        <v>1851</v>
      </c>
      <c r="D24" s="3" t="s">
        <v>19</v>
      </c>
      <c r="E24" s="3"/>
      <c r="F24" s="29" t="s">
        <v>5781</v>
      </c>
      <c r="G24" s="2">
        <v>1</v>
      </c>
      <c r="H24" s="2" t="str">
        <f>IF(G24=1, "PB-" &amp; TEXT(COUNTIFS(G$2:G24, 1) + 150, "000000"),
 IF(G24=2, "PBM-" &amp; TEXT(COUNTIFS(G$2:G24, 2) + 198, "000000"),
 IF(G24=3, "MMU-" &amp; TEXT(COUNTIFS(G$2:G24, 3) + 214, "000000"),
 "")))</f>
        <v>PB-000164</v>
      </c>
      <c r="I24" s="25" t="s">
        <v>5342</v>
      </c>
    </row>
    <row r="25" spans="1:9" ht="63.75" x14ac:dyDescent="0.2">
      <c r="A25" s="3">
        <v>24</v>
      </c>
      <c r="B25" s="3" t="s">
        <v>1931</v>
      </c>
      <c r="C25" s="3" t="s">
        <v>1852</v>
      </c>
      <c r="D25" s="3" t="s">
        <v>14</v>
      </c>
      <c r="E25" s="3" t="s">
        <v>1853</v>
      </c>
      <c r="F25" s="29" t="s">
        <v>5782</v>
      </c>
      <c r="G25" s="2">
        <v>1</v>
      </c>
      <c r="H25" s="2" t="str">
        <f>IF(G25=1, "PB-" &amp; TEXT(COUNTIFS(G$2:G25, 1) + 150, "000000"),
 IF(G25=2, "PBM-" &amp; TEXT(COUNTIFS(G$2:G25, 2) + 198, "000000"),
 IF(G25=3, "MMU-" &amp; TEXT(COUNTIFS(G$2:G25, 3) + 214, "000000"),
 "")))</f>
        <v>PB-000165</v>
      </c>
      <c r="I25" s="25" t="s">
        <v>5342</v>
      </c>
    </row>
    <row r="26" spans="1:9" ht="12.75" x14ac:dyDescent="0.2">
      <c r="A26" s="3">
        <v>25</v>
      </c>
      <c r="B26" s="3" t="s">
        <v>1854</v>
      </c>
      <c r="C26" s="3" t="s">
        <v>1855</v>
      </c>
      <c r="D26" s="3" t="s">
        <v>875</v>
      </c>
      <c r="E26" s="3" t="s">
        <v>1856</v>
      </c>
      <c r="F26" s="29" t="s">
        <v>5783</v>
      </c>
      <c r="G26" s="2">
        <v>1</v>
      </c>
      <c r="H26" s="2" t="str">
        <f>IF(G26=1, "PB-" &amp; TEXT(COUNTIFS(G$2:G26, 1) + 150, "000000"),
 IF(G26=2, "PBM-" &amp; TEXT(COUNTIFS(G$2:G26, 2) + 198, "000000"),
 IF(G26=3, "MMU-" &amp; TEXT(COUNTIFS(G$2:G26, 3) + 214, "000000"),
 "")))</f>
        <v>PB-000166</v>
      </c>
      <c r="I26" s="25" t="s">
        <v>5342</v>
      </c>
    </row>
    <row r="27" spans="1:9" ht="89.25" x14ac:dyDescent="0.2">
      <c r="A27" s="3">
        <v>26</v>
      </c>
      <c r="B27" s="3" t="s">
        <v>1857</v>
      </c>
      <c r="C27" s="3" t="s">
        <v>1858</v>
      </c>
      <c r="D27" s="3" t="s">
        <v>182</v>
      </c>
      <c r="E27" s="3" t="s">
        <v>1859</v>
      </c>
      <c r="F27" s="29" t="s">
        <v>5784</v>
      </c>
      <c r="G27" s="2">
        <v>1</v>
      </c>
      <c r="H27" s="2" t="str">
        <f>IF(G27=1, "PB-" &amp; TEXT(COUNTIFS(G$2:G27, 1) + 150, "000000"),
 IF(G27=2, "PBM-" &amp; TEXT(COUNTIFS(G$2:G27, 2) + 198, "000000"),
 IF(G27=3, "MMU-" &amp; TEXT(COUNTIFS(G$2:G27, 3) + 214, "000000"),
 "")))</f>
        <v>PB-000167</v>
      </c>
      <c r="I27" s="25" t="s">
        <v>5342</v>
      </c>
    </row>
    <row r="28" spans="1:9" ht="51" x14ac:dyDescent="0.2">
      <c r="A28" s="3">
        <v>27</v>
      </c>
      <c r="B28" s="3" t="s">
        <v>1860</v>
      </c>
      <c r="C28" s="3" t="s">
        <v>1861</v>
      </c>
      <c r="D28" s="3" t="s">
        <v>19</v>
      </c>
      <c r="E28" s="3" t="s">
        <v>1862</v>
      </c>
      <c r="F28" s="29" t="s">
        <v>5785</v>
      </c>
      <c r="G28" s="2">
        <v>3</v>
      </c>
      <c r="H28" s="2" t="str">
        <f>IF(G28=1, "PB-" &amp; TEXT(COUNTIFS(G$2:G28, 1) + 150, "000000"),
 IF(G28=2, "PBM-" &amp; TEXT(COUNTIFS(G$2:G28, 2) + 198, "000000"),
 IF(G28=3, "MMU-" &amp; TEXT(COUNTIFS(G$2:G28, 3) + 214, "000000"),
 "")))</f>
        <v>MMU-000216</v>
      </c>
      <c r="I28" s="25" t="s">
        <v>5342</v>
      </c>
    </row>
    <row r="29" spans="1:9" ht="38.25" x14ac:dyDescent="0.2">
      <c r="A29" s="3">
        <v>28</v>
      </c>
      <c r="B29" s="3" t="s">
        <v>1863</v>
      </c>
      <c r="C29" s="3" t="s">
        <v>1864</v>
      </c>
      <c r="D29" s="3" t="s">
        <v>17</v>
      </c>
      <c r="E29" s="3" t="s">
        <v>1865</v>
      </c>
      <c r="F29" s="29" t="s">
        <v>5786</v>
      </c>
      <c r="G29" s="2">
        <v>1</v>
      </c>
      <c r="H29" s="2" t="str">
        <f>IF(G29=1, "PB-" &amp; TEXT(COUNTIFS(G$2:G29, 1) + 150, "000000"),
 IF(G29=2, "PBM-" &amp; TEXT(COUNTIFS(G$2:G29, 2) + 198, "000000"),
 IF(G29=3, "MMU-" &amp; TEXT(COUNTIFS(G$2:G29, 3) + 214, "000000"),
 "")))</f>
        <v>PB-000168</v>
      </c>
      <c r="I29" s="25" t="s">
        <v>5342</v>
      </c>
    </row>
    <row r="30" spans="1:9" ht="38.25" x14ac:dyDescent="0.2">
      <c r="A30" s="3">
        <v>29</v>
      </c>
      <c r="B30" s="3" t="s">
        <v>1866</v>
      </c>
      <c r="C30" s="3" t="s">
        <v>1867</v>
      </c>
      <c r="D30" s="3" t="s">
        <v>102</v>
      </c>
      <c r="E30" s="3" t="s">
        <v>204</v>
      </c>
      <c r="F30" s="29" t="s">
        <v>5787</v>
      </c>
      <c r="G30" s="2">
        <v>1</v>
      </c>
      <c r="H30" s="2" t="str">
        <f>IF(G30=1, "PB-" &amp; TEXT(COUNTIFS(G$2:G30, 1) + 150, "000000"),
 IF(G30=2, "PBM-" &amp; TEXT(COUNTIFS(G$2:G30, 2) + 198, "000000"),
 IF(G30=3, "MMU-" &amp; TEXT(COUNTIFS(G$2:G30, 3) + 214, "000000"),
 "")))</f>
        <v>PB-000169</v>
      </c>
      <c r="I30" s="25" t="s">
        <v>5342</v>
      </c>
    </row>
    <row r="31" spans="1:9" ht="38.25" x14ac:dyDescent="0.2">
      <c r="A31" s="3">
        <v>30</v>
      </c>
      <c r="B31" s="3" t="s">
        <v>1868</v>
      </c>
      <c r="C31" s="3" t="s">
        <v>1869</v>
      </c>
      <c r="D31" s="3" t="s">
        <v>17</v>
      </c>
      <c r="E31" s="3" t="s">
        <v>1870</v>
      </c>
      <c r="F31" s="29" t="s">
        <v>5788</v>
      </c>
      <c r="G31" s="2">
        <v>1</v>
      </c>
      <c r="H31" s="2" t="str">
        <f>IF(G31=1, "PB-" &amp; TEXT(COUNTIFS(G$2:G31, 1) + 150, "000000"),
 IF(G31=2, "PBM-" &amp; TEXT(COUNTIFS(G$2:G31, 2) + 198, "000000"),
 IF(G31=3, "MMU-" &amp; TEXT(COUNTIFS(G$2:G31, 3) + 214, "000000"),
 "")))</f>
        <v>PB-000170</v>
      </c>
      <c r="I31" s="25" t="s">
        <v>5342</v>
      </c>
    </row>
    <row r="32" spans="1:9" ht="38.25" x14ac:dyDescent="0.2">
      <c r="A32" s="3">
        <v>31</v>
      </c>
      <c r="B32" s="3" t="s">
        <v>1871</v>
      </c>
      <c r="C32" s="3" t="s">
        <v>1872</v>
      </c>
      <c r="D32" s="3" t="s">
        <v>33</v>
      </c>
      <c r="E32" s="3" t="s">
        <v>1873</v>
      </c>
      <c r="F32" s="29" t="s">
        <v>5789</v>
      </c>
      <c r="G32" s="2">
        <v>3</v>
      </c>
      <c r="H32" s="2" t="str">
        <f>IF(G32=1, "PB-" &amp; TEXT(COUNTIFS(G$2:G32, 1) + 150, "000000"),
 IF(G32=2, "PBM-" &amp; TEXT(COUNTIFS(G$2:G32, 2) + 198, "000000"),
 IF(G32=3, "MMU-" &amp; TEXT(COUNTIFS(G$2:G32, 3) + 214, "000000"),
 "")))</f>
        <v>MMU-000217</v>
      </c>
      <c r="I32" s="25" t="s">
        <v>5342</v>
      </c>
    </row>
    <row r="33" spans="1:9" ht="63.75" x14ac:dyDescent="0.2">
      <c r="A33" s="3">
        <v>32</v>
      </c>
      <c r="B33" s="3" t="s">
        <v>1874</v>
      </c>
      <c r="C33" s="3" t="s">
        <v>1875</v>
      </c>
      <c r="D33" s="3" t="s">
        <v>1876</v>
      </c>
      <c r="E33" s="3" t="s">
        <v>1877</v>
      </c>
      <c r="F33" s="29" t="s">
        <v>5790</v>
      </c>
      <c r="G33" s="2">
        <v>2</v>
      </c>
      <c r="H33" s="2" t="str">
        <f>IF(G33=1, "PB-" &amp; TEXT(COUNTIFS(G$2:G33, 1) + 150, "000000"),
 IF(G33=2, "PBM-" &amp; TEXT(COUNTIFS(G$2:G33, 2) + 198, "000000"),
 IF(G33=3, "MMU-" &amp; TEXT(COUNTIFS(G$2:G33, 3) + 214, "000000"),
 "")))</f>
        <v>PBM-000207</v>
      </c>
      <c r="I33" s="25" t="s">
        <v>5342</v>
      </c>
    </row>
    <row r="34" spans="1:9" ht="51" x14ac:dyDescent="0.2">
      <c r="A34" s="3">
        <v>33</v>
      </c>
      <c r="B34" s="3" t="s">
        <v>1878</v>
      </c>
      <c r="C34" s="3" t="s">
        <v>1879</v>
      </c>
      <c r="D34" s="3" t="s">
        <v>549</v>
      </c>
      <c r="E34" s="3" t="s">
        <v>1880</v>
      </c>
      <c r="F34" s="29" t="s">
        <v>5791</v>
      </c>
      <c r="G34" s="2">
        <v>2</v>
      </c>
      <c r="H34" s="2" t="str">
        <f>IF(G34=1, "PB-" &amp; TEXT(COUNTIFS(G$2:G34, 1) + 150, "000000"),
 IF(G34=2, "PBM-" &amp; TEXT(COUNTIFS(G$2:G34, 2) + 198, "000000"),
 IF(G34=3, "MMU-" &amp; TEXT(COUNTIFS(G$2:G34, 3) + 214, "000000"),
 "")))</f>
        <v>PBM-000208</v>
      </c>
      <c r="I34" s="25" t="s">
        <v>5342</v>
      </c>
    </row>
    <row r="35" spans="1:9" ht="63.75" x14ac:dyDescent="0.2">
      <c r="A35" s="3">
        <v>34</v>
      </c>
      <c r="B35" s="3" t="s">
        <v>1881</v>
      </c>
      <c r="C35" s="3" t="s">
        <v>1882</v>
      </c>
      <c r="D35" s="3" t="s">
        <v>19</v>
      </c>
      <c r="E35" s="3" t="s">
        <v>1883</v>
      </c>
      <c r="F35" s="29" t="s">
        <v>5792</v>
      </c>
      <c r="G35" s="2">
        <v>1</v>
      </c>
      <c r="H35" s="2" t="str">
        <f>IF(G35=1, "PB-" &amp; TEXT(COUNTIFS(G$2:G35, 1) + 150, "000000"),
 IF(G35=2, "PBM-" &amp; TEXT(COUNTIFS(G$2:G35, 2) + 198, "000000"),
 IF(G35=3, "MMU-" &amp; TEXT(COUNTIFS(G$2:G35, 3) + 214, "000000"),
 "")))</f>
        <v>PB-000171</v>
      </c>
      <c r="I35" s="25" t="s">
        <v>5342</v>
      </c>
    </row>
    <row r="36" spans="1:9" ht="25.5" x14ac:dyDescent="0.2">
      <c r="A36" s="3">
        <v>35</v>
      </c>
      <c r="B36" s="3" t="s">
        <v>1884</v>
      </c>
      <c r="C36" s="3" t="s">
        <v>1885</v>
      </c>
      <c r="D36" s="3" t="s">
        <v>727</v>
      </c>
      <c r="E36" s="3" t="s">
        <v>1886</v>
      </c>
      <c r="F36" s="2" t="s">
        <v>5793</v>
      </c>
      <c r="G36" s="2">
        <v>2</v>
      </c>
      <c r="H36" s="2" t="str">
        <f>IF(G36=1, "PB-" &amp; TEXT(COUNTIFS(G$2:G36, 1) + 150, "000000"),
 IF(G36=2, "PBM-" &amp; TEXT(COUNTIFS(G$2:G36, 2) + 198, "000000"),
 IF(G36=3, "MMU-" &amp; TEXT(COUNTIFS(G$2:G36, 3) + 214, "000000"),
 "")))</f>
        <v>PBM-000209</v>
      </c>
      <c r="I36" s="25" t="s">
        <v>5342</v>
      </c>
    </row>
    <row r="37" spans="1:9" ht="51" x14ac:dyDescent="0.2">
      <c r="A37" s="3">
        <v>36</v>
      </c>
      <c r="B37" s="3" t="s">
        <v>1887</v>
      </c>
      <c r="C37" s="3" t="s">
        <v>1888</v>
      </c>
      <c r="D37" s="3" t="s">
        <v>1889</v>
      </c>
      <c r="E37" s="3">
        <v>184224</v>
      </c>
      <c r="F37" s="2" t="s">
        <v>5794</v>
      </c>
      <c r="G37" s="2">
        <v>1</v>
      </c>
      <c r="H37" s="2" t="str">
        <f>IF(G37=1, "PB-" &amp; TEXT(COUNTIFS(G$2:G37, 1) + 150, "000000"),
 IF(G37=2, "PBM-" &amp; TEXT(COUNTIFS(G$2:G37, 2) + 198, "000000"),
 IF(G37=3, "MMU-" &amp; TEXT(COUNTIFS(G$2:G37, 3) + 214, "000000"),
 "")))</f>
        <v>PB-000172</v>
      </c>
      <c r="I37" s="25" t="s">
        <v>5342</v>
      </c>
    </row>
    <row r="38" spans="1:9" ht="38.25" x14ac:dyDescent="0.2">
      <c r="A38" s="3">
        <v>37</v>
      </c>
      <c r="B38" s="3" t="s">
        <v>1890</v>
      </c>
      <c r="C38" s="3" t="s">
        <v>1891</v>
      </c>
      <c r="D38" s="3" t="s">
        <v>102</v>
      </c>
      <c r="E38" s="3" t="s">
        <v>1892</v>
      </c>
      <c r="F38" s="2" t="s">
        <v>5795</v>
      </c>
      <c r="G38" s="2">
        <v>1</v>
      </c>
      <c r="H38" s="2" t="str">
        <f>IF(G38=1, "PB-" &amp; TEXT(COUNTIFS(G$2:G38, 1) + 150, "000000"),
 IF(G38=2, "PBM-" &amp; TEXT(COUNTIFS(G$2:G38, 2) + 198, "000000"),
 IF(G38=3, "MMU-" &amp; TEXT(COUNTIFS(G$2:G38, 3) + 214, "000000"),
 "")))</f>
        <v>PB-000173</v>
      </c>
      <c r="I38" s="25" t="s">
        <v>5342</v>
      </c>
    </row>
    <row r="39" spans="1:9" ht="38.25" x14ac:dyDescent="0.2">
      <c r="A39" s="3">
        <v>38</v>
      </c>
      <c r="B39" s="3" t="s">
        <v>1893</v>
      </c>
      <c r="C39" s="3" t="s">
        <v>1894</v>
      </c>
      <c r="D39" s="3" t="s">
        <v>409</v>
      </c>
      <c r="E39" s="3" t="s">
        <v>1895</v>
      </c>
      <c r="F39" s="2" t="s">
        <v>5796</v>
      </c>
      <c r="G39" s="2">
        <v>3</v>
      </c>
      <c r="H39" s="2" t="str">
        <f>IF(G39=1, "PB-" &amp; TEXT(COUNTIFS(G$2:G39, 1) + 150, "000000"),
 IF(G39=2, "PBM-" &amp; TEXT(COUNTIFS(G$2:G39, 2) + 198, "000000"),
 IF(G39=3, "MMU-" &amp; TEXT(COUNTIFS(G$2:G39, 3) + 214, "000000"),
 "")))</f>
        <v>MMU-000218</v>
      </c>
      <c r="I39" s="25" t="s">
        <v>5342</v>
      </c>
    </row>
    <row r="40" spans="1:9" ht="76.5" x14ac:dyDescent="0.2">
      <c r="A40" s="3">
        <v>39</v>
      </c>
      <c r="B40" s="3" t="s">
        <v>1896</v>
      </c>
      <c r="C40" s="3" t="s">
        <v>1897</v>
      </c>
      <c r="D40" s="3" t="s">
        <v>678</v>
      </c>
      <c r="E40" s="3" t="s">
        <v>1898</v>
      </c>
      <c r="F40" s="29" t="s">
        <v>5797</v>
      </c>
      <c r="G40" s="2">
        <v>2</v>
      </c>
      <c r="H40" s="2" t="str">
        <f>IF(G40=1, "PB-" &amp; TEXT(COUNTIFS(G$2:G40, 1) + 150, "000000"),
 IF(G40=2, "PBM-" &amp; TEXT(COUNTIFS(G$2:G40, 2) + 198, "000000"),
 IF(G40=3, "MMU-" &amp; TEXT(COUNTIFS(G$2:G40, 3) + 214, "000000"),
 "")))</f>
        <v>PBM-000210</v>
      </c>
      <c r="I40" s="25" t="s">
        <v>5342</v>
      </c>
    </row>
    <row r="41" spans="1:9" ht="51" x14ac:dyDescent="0.2">
      <c r="A41" s="3">
        <v>40</v>
      </c>
      <c r="B41" s="3" t="s">
        <v>1899</v>
      </c>
      <c r="C41" s="3" t="s">
        <v>1900</v>
      </c>
      <c r="D41" s="3" t="s">
        <v>33</v>
      </c>
      <c r="E41" s="3" t="s">
        <v>1901</v>
      </c>
      <c r="F41" s="29" t="s">
        <v>5798</v>
      </c>
      <c r="G41" s="2">
        <v>2</v>
      </c>
      <c r="H41" s="2" t="str">
        <f>IF(G41=1, "PB-" &amp; TEXT(COUNTIFS(G$2:G41, 1) + 150, "000000"),
 IF(G41=2, "PBM-" &amp; TEXT(COUNTIFS(G$2:G41, 2) + 198, "000000"),
 IF(G41=3, "MMU-" &amp; TEXT(COUNTIFS(G$2:G41, 3) + 214, "000000"),
 "")))</f>
        <v>PBM-000211</v>
      </c>
      <c r="I41" s="25" t="s">
        <v>5342</v>
      </c>
    </row>
    <row r="42" spans="1:9" ht="51" x14ac:dyDescent="0.2">
      <c r="A42" s="3">
        <v>41</v>
      </c>
      <c r="B42" s="3" t="s">
        <v>1902</v>
      </c>
      <c r="C42" s="3" t="s">
        <v>1903</v>
      </c>
      <c r="D42" s="3" t="s">
        <v>678</v>
      </c>
      <c r="E42" s="3" t="s">
        <v>1904</v>
      </c>
      <c r="F42" s="2" t="s">
        <v>5799</v>
      </c>
      <c r="G42" s="2">
        <v>2</v>
      </c>
      <c r="H42" s="2" t="str">
        <f>IF(G42=1, "PB-" &amp; TEXT(COUNTIFS(G$2:G42, 1) + 150, "000000"),
 IF(G42=2, "PBM-" &amp; TEXT(COUNTIFS(G$2:G42, 2) + 198, "000000"),
 IF(G42=3, "MMU-" &amp; TEXT(COUNTIFS(G$2:G42, 3) + 214, "000000"),
 "")))</f>
        <v>PBM-000212</v>
      </c>
      <c r="I42" s="25" t="s">
        <v>5342</v>
      </c>
    </row>
    <row r="43" spans="1:9" ht="25.5" x14ac:dyDescent="0.2">
      <c r="A43" s="3">
        <v>42</v>
      </c>
      <c r="B43" s="3" t="s">
        <v>1905</v>
      </c>
      <c r="C43" s="3" t="s">
        <v>1906</v>
      </c>
      <c r="D43" s="3" t="s">
        <v>1907</v>
      </c>
      <c r="E43" s="3" t="s">
        <v>1908</v>
      </c>
      <c r="F43" s="2" t="s">
        <v>5800</v>
      </c>
      <c r="G43" s="2">
        <v>3</v>
      </c>
      <c r="H43" s="2" t="str">
        <f>IF(G43=1, "PB-" &amp; TEXT(COUNTIFS(G$2:G43, 1) + 150, "000000"),
 IF(G43=2, "PBM-" &amp; TEXT(COUNTIFS(G$2:G43, 2) + 198, "000000"),
 IF(G43=3, "MMU-" &amp; TEXT(COUNTIFS(G$2:G43, 3) + 214, "000000"),
 "")))</f>
        <v>MMU-000219</v>
      </c>
      <c r="I43" s="25" t="s">
        <v>5342</v>
      </c>
    </row>
    <row r="44" spans="1:9" ht="51" x14ac:dyDescent="0.2">
      <c r="A44" s="3">
        <v>43</v>
      </c>
      <c r="B44" s="3" t="s">
        <v>1909</v>
      </c>
      <c r="C44" s="3" t="s">
        <v>1910</v>
      </c>
      <c r="D44" s="3" t="s">
        <v>33</v>
      </c>
      <c r="E44" s="3" t="s">
        <v>1911</v>
      </c>
      <c r="F44" s="2" t="s">
        <v>5801</v>
      </c>
      <c r="G44" s="2">
        <v>2</v>
      </c>
      <c r="H44" s="2" t="str">
        <f>IF(G44=1, "PB-" &amp; TEXT(COUNTIFS(G$2:G44, 1) + 150, "000000"),
 IF(G44=2, "PBM-" &amp; TEXT(COUNTIFS(G$2:G44, 2) + 198, "000000"),
 IF(G44=3, "MMU-" &amp; TEXT(COUNTIFS(G$2:G44, 3) + 214, "000000"),
 "")))</f>
        <v>PBM-000213</v>
      </c>
      <c r="I44" s="25" t="s">
        <v>5342</v>
      </c>
    </row>
    <row r="45" spans="1:9" ht="63.75" x14ac:dyDescent="0.2">
      <c r="A45" s="3">
        <v>44</v>
      </c>
      <c r="B45" s="3" t="s">
        <v>1912</v>
      </c>
      <c r="C45" s="3" t="s">
        <v>1913</v>
      </c>
      <c r="D45" s="3" t="s">
        <v>1914</v>
      </c>
      <c r="E45" s="3" t="s">
        <v>1915</v>
      </c>
      <c r="F45" s="2" t="s">
        <v>5802</v>
      </c>
      <c r="G45" s="2">
        <v>3</v>
      </c>
      <c r="H45" s="2" t="str">
        <f>IF(G45=1, "PB-" &amp; TEXT(COUNTIFS(G$2:G45, 1) + 150, "000000"),
 IF(G45=2, "PBM-" &amp; TEXT(COUNTIFS(G$2:G45, 2) + 198, "000000"),
 IF(G45=3, "MMU-" &amp; TEXT(COUNTIFS(G$2:G45, 3) + 214, "000000"),
 "")))</f>
        <v>MMU-000220</v>
      </c>
      <c r="I45" s="25" t="s">
        <v>5342</v>
      </c>
    </row>
    <row r="46" spans="1:9" ht="51" x14ac:dyDescent="0.2">
      <c r="A46" s="3">
        <v>45</v>
      </c>
      <c r="B46" s="3" t="s">
        <v>1916</v>
      </c>
      <c r="C46" s="3" t="s">
        <v>1917</v>
      </c>
      <c r="D46" s="3" t="s">
        <v>409</v>
      </c>
      <c r="E46" s="3" t="s">
        <v>1918</v>
      </c>
      <c r="F46" s="2" t="s">
        <v>5803</v>
      </c>
      <c r="G46" s="2">
        <v>3</v>
      </c>
      <c r="H46" s="2" t="str">
        <f>IF(G46=1, "PB-" &amp; TEXT(COUNTIFS(G$2:G46, 1) + 150, "000000"),
 IF(G46=2, "PBM-" &amp; TEXT(COUNTIFS(G$2:G46, 2) + 198, "000000"),
 IF(G46=3, "MMU-" &amp; TEXT(COUNTIFS(G$2:G46, 3) + 214, "000000"),
 "")))</f>
        <v>MMU-000221</v>
      </c>
      <c r="I46" s="25" t="s">
        <v>5342</v>
      </c>
    </row>
    <row r="47" spans="1:9" ht="102" x14ac:dyDescent="0.2">
      <c r="A47" s="3">
        <v>46</v>
      </c>
      <c r="B47" s="3" t="s">
        <v>1932</v>
      </c>
      <c r="C47" s="3" t="s">
        <v>1919</v>
      </c>
      <c r="D47" s="3" t="s">
        <v>1920</v>
      </c>
      <c r="E47" s="3">
        <v>166678</v>
      </c>
      <c r="F47" s="29" t="s">
        <v>5804</v>
      </c>
      <c r="G47" s="2">
        <v>3</v>
      </c>
      <c r="H47" s="2" t="str">
        <f>IF(G47=1, "PB-" &amp; TEXT(COUNTIFS(G$2:G47, 1) + 150, "000000"),
 IF(G47=2, "PBM-" &amp; TEXT(COUNTIFS(G$2:G47, 2) + 198, "000000"),
 IF(G47=3, "MMU-" &amp; TEXT(COUNTIFS(G$2:G47, 3) + 214, "000000"),
 "")))</f>
        <v>MMU-000222</v>
      </c>
      <c r="I47" s="25" t="s">
        <v>5342</v>
      </c>
    </row>
    <row r="48" spans="1:9" ht="76.5" x14ac:dyDescent="0.2">
      <c r="A48" s="3">
        <v>47</v>
      </c>
      <c r="B48" s="3" t="s">
        <v>1921</v>
      </c>
      <c r="C48" s="3" t="s">
        <v>1922</v>
      </c>
      <c r="D48" s="3" t="s">
        <v>1923</v>
      </c>
      <c r="E48" s="3" t="s">
        <v>1924</v>
      </c>
      <c r="F48" s="29" t="s">
        <v>5805</v>
      </c>
      <c r="G48" s="2">
        <v>3</v>
      </c>
      <c r="H48" s="2" t="str">
        <f>IF(G48=1, "PB-" &amp; TEXT(COUNTIFS(G$2:G48, 1) + 150, "000000"),
 IF(G48=2, "PBM-" &amp; TEXT(COUNTIFS(G$2:G48, 2) + 198, "000000"),
 IF(G48=3, "MMU-" &amp; TEXT(COUNTIFS(G$2:G48, 3) + 214, "000000"),
 "")))</f>
        <v>MMU-000223</v>
      </c>
      <c r="I48" s="25" t="s">
        <v>5342</v>
      </c>
    </row>
    <row r="49" spans="1:9" ht="102" x14ac:dyDescent="0.2">
      <c r="A49" s="3">
        <v>48</v>
      </c>
      <c r="B49" s="3" t="s">
        <v>1933</v>
      </c>
      <c r="C49" s="3" t="s">
        <v>1925</v>
      </c>
      <c r="D49" s="3" t="s">
        <v>1926</v>
      </c>
      <c r="E49" s="3">
        <v>162278</v>
      </c>
      <c r="F49" s="29" t="s">
        <v>5806</v>
      </c>
      <c r="G49" s="2">
        <v>3</v>
      </c>
      <c r="H49" s="2" t="str">
        <f>IF(G49=1, "PB-" &amp; TEXT(COUNTIFS(G$2:G49, 1) + 150, "000000"),
 IF(G49=2, "PBM-" &amp; TEXT(COUNTIFS(G$2:G49, 2) + 198, "000000"),
 IF(G49=3, "MMU-" &amp; TEXT(COUNTIFS(G$2:G49, 3) + 214, "000000"),
 "")))</f>
        <v>MMU-000224</v>
      </c>
      <c r="I49" s="25" t="s">
        <v>5342</v>
      </c>
    </row>
    <row r="50" spans="1:9" ht="89.25" x14ac:dyDescent="0.2">
      <c r="A50" s="36">
        <v>49</v>
      </c>
      <c r="B50" s="36" t="s">
        <v>6844</v>
      </c>
      <c r="C50" s="36" t="s">
        <v>6845</v>
      </c>
      <c r="D50" s="36" t="s">
        <v>1926</v>
      </c>
      <c r="E50" s="36">
        <v>513236</v>
      </c>
      <c r="F50" s="39" t="s">
        <v>6846</v>
      </c>
      <c r="G50" s="39">
        <v>3</v>
      </c>
      <c r="H50" s="39" t="s">
        <v>6847</v>
      </c>
      <c r="I50" s="45" t="s">
        <v>5342</v>
      </c>
    </row>
    <row r="51" spans="1:9" x14ac:dyDescent="0.25">
      <c r="A51" s="46"/>
      <c r="B51" s="46" t="s">
        <v>6894</v>
      </c>
      <c r="C51" s="46" t="s">
        <v>6895</v>
      </c>
      <c r="D51" s="46" t="s">
        <v>1889</v>
      </c>
      <c r="E51" s="46">
        <v>375017</v>
      </c>
      <c r="F51" s="46" t="s">
        <v>6896</v>
      </c>
      <c r="G51" s="46">
        <v>3</v>
      </c>
      <c r="H51" s="46"/>
      <c r="I51" s="43"/>
    </row>
    <row r="52" spans="1:9" ht="16.5" x14ac:dyDescent="0.3">
      <c r="A52" s="46"/>
      <c r="B52" s="47" t="s">
        <v>6897</v>
      </c>
      <c r="C52" s="48" t="s">
        <v>6898</v>
      </c>
      <c r="D52" s="46" t="s">
        <v>333</v>
      </c>
      <c r="E52" s="49" t="s">
        <v>1678</v>
      </c>
      <c r="F52" s="46" t="s">
        <v>6899</v>
      </c>
      <c r="G52" s="46">
        <v>2</v>
      </c>
      <c r="H52" s="46"/>
    </row>
    <row r="53" spans="1:9" x14ac:dyDescent="0.25">
      <c r="B53" s="46" t="s">
        <v>6900</v>
      </c>
      <c r="C53" s="46" t="s">
        <v>6901</v>
      </c>
      <c r="D53" s="46" t="s">
        <v>409</v>
      </c>
      <c r="E53" s="46" t="s">
        <v>6902</v>
      </c>
      <c r="F53" s="46" t="s">
        <v>6903</v>
      </c>
      <c r="G53" s="46">
        <v>1</v>
      </c>
    </row>
    <row r="54" spans="1:9" x14ac:dyDescent="0.25">
      <c r="B54" s="46" t="s">
        <v>6904</v>
      </c>
      <c r="C54" s="46" t="s">
        <v>6905</v>
      </c>
      <c r="D54" s="46" t="s">
        <v>409</v>
      </c>
      <c r="E54" s="46" t="s">
        <v>6906</v>
      </c>
      <c r="F54" s="46" t="s">
        <v>6907</v>
      </c>
      <c r="G54" s="46">
        <v>1</v>
      </c>
    </row>
    <row r="55" spans="1:9" x14ac:dyDescent="0.25">
      <c r="B55" s="46"/>
      <c r="C55" s="46"/>
      <c r="D55" s="46"/>
      <c r="E55" s="46"/>
      <c r="F55" s="46"/>
      <c r="G55" s="46"/>
    </row>
  </sheetData>
  <phoneticPr fontId="8" type="noConversion"/>
  <conditionalFormatting sqref="I2:I50">
    <cfRule type="uniqueValues" dxfId="22" priority="1"/>
  </conditionalFormatting>
  <pageMargins left="0.39370078740157483" right="0.19685039370078741" top="0.31496062992125984" bottom="0.19685039370078741" header="0.31496062992125984" footer="0.31496062992125984"/>
  <pageSetup paperSize="9" scale="73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09041-93AE-4CAA-8DE8-B4D253D91931}">
  <sheetPr codeName="Sheet16">
    <pageSetUpPr fitToPage="1"/>
  </sheetPr>
  <dimension ref="A1:I51"/>
  <sheetViews>
    <sheetView topLeftCell="A17" zoomScale="80" zoomScaleNormal="80" workbookViewId="0">
      <selection activeCell="E21" sqref="E21"/>
    </sheetView>
  </sheetViews>
  <sheetFormatPr defaultRowHeight="15" x14ac:dyDescent="0.25"/>
  <cols>
    <col min="1" max="1" width="3.28515625" bestFit="1" customWidth="1"/>
    <col min="2" max="2" width="22" customWidth="1"/>
    <col min="3" max="3" width="32.7109375" customWidth="1"/>
    <col min="4" max="4" width="20.42578125" customWidth="1"/>
    <col min="5" max="5" width="14.42578125" customWidth="1"/>
    <col min="6" max="6" width="10.28515625" bestFit="1" customWidth="1"/>
    <col min="7" max="7" width="3" hidden="1" customWidth="1"/>
    <col min="8" max="8" width="13.85546875" hidden="1" customWidth="1"/>
    <col min="9" max="9" width="19.140625" style="27" hidden="1" customWidth="1"/>
  </cols>
  <sheetData>
    <row r="1" spans="1:9" ht="30.7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3" t="s">
        <v>5143</v>
      </c>
      <c r="I1" s="26" t="s">
        <v>5144</v>
      </c>
    </row>
    <row r="2" spans="1:9" ht="25.5" x14ac:dyDescent="0.25">
      <c r="A2" s="3">
        <v>1</v>
      </c>
      <c r="B2" s="3" t="s">
        <v>1934</v>
      </c>
      <c r="C2" s="3" t="s">
        <v>1935</v>
      </c>
      <c r="D2" s="3" t="s">
        <v>952</v>
      </c>
      <c r="E2" s="3" t="s">
        <v>1936</v>
      </c>
      <c r="F2" s="2" t="s">
        <v>5807</v>
      </c>
      <c r="G2" s="3">
        <v>1</v>
      </c>
      <c r="H2" s="11" t="str">
        <f>IF(G2=1, "PB-" &amp; TEXT(COUNTIFS(G$2:G2, 1) + 173, "000000"),
 IF(G2=2, "PBM-" &amp; TEXT(COUNTIFS(G$2:G2, 2) + 213, "000000"),
 IF(G2=3, "MMU-" &amp; TEXT(COUNTIFS(G$2:G2, 3) + 224, "000000"),
 "")))</f>
        <v>PB-000174</v>
      </c>
      <c r="I2" s="25" t="s">
        <v>5342</v>
      </c>
    </row>
    <row r="3" spans="1:9" ht="25.5" x14ac:dyDescent="0.25">
      <c r="A3" s="3">
        <v>2</v>
      </c>
      <c r="B3" s="3" t="s">
        <v>1938</v>
      </c>
      <c r="C3" s="3" t="s">
        <v>1939</v>
      </c>
      <c r="D3" s="3" t="s">
        <v>1940</v>
      </c>
      <c r="E3" s="3" t="s">
        <v>1941</v>
      </c>
      <c r="F3" s="2" t="s">
        <v>5808</v>
      </c>
      <c r="G3" s="3">
        <v>1</v>
      </c>
      <c r="H3" s="11" t="str">
        <f>IF(G3=1, "PB-" &amp; TEXT(COUNTIFS(G$2:G3, 1) + 173, "000000"),
 IF(G3=2, "PBM-" &amp; TEXT(COUNTIFS(G$2:G3, 2) + 213, "000000"),
 IF(G3=3, "MMU-" &amp; TEXT(COUNTIFS(G$2:G3, 3) + 224, "000000"),
 "")))</f>
        <v>PB-000175</v>
      </c>
      <c r="I3" s="25" t="s">
        <v>5342</v>
      </c>
    </row>
    <row r="4" spans="1:9" ht="89.25" x14ac:dyDescent="0.25">
      <c r="A4" s="3">
        <v>3</v>
      </c>
      <c r="B4" s="3" t="s">
        <v>1942</v>
      </c>
      <c r="C4" s="3" t="s">
        <v>1943</v>
      </c>
      <c r="D4" s="3" t="s">
        <v>25</v>
      </c>
      <c r="E4" s="3" t="s">
        <v>1944</v>
      </c>
      <c r="F4" s="2" t="s">
        <v>5809</v>
      </c>
      <c r="G4" s="3">
        <v>1</v>
      </c>
      <c r="H4" s="11" t="str">
        <f>IF(G4=1, "PB-" &amp; TEXT(COUNTIFS(G$2:G4, 1) + 173, "000000"),
 IF(G4=2, "PBM-" &amp; TEXT(COUNTIFS(G$2:G4, 2) + 213, "000000"),
 IF(G4=3, "MMU-" &amp; TEXT(COUNTIFS(G$2:G4, 3) + 224, "000000"),
 "")))</f>
        <v>PB-000176</v>
      </c>
      <c r="I4" s="25" t="s">
        <v>5342</v>
      </c>
    </row>
    <row r="5" spans="1:9" ht="38.25" x14ac:dyDescent="0.25">
      <c r="A5" s="3">
        <v>4</v>
      </c>
      <c r="B5" s="3" t="s">
        <v>1945</v>
      </c>
      <c r="C5" s="3" t="s">
        <v>1946</v>
      </c>
      <c r="D5" s="3" t="s">
        <v>291</v>
      </c>
      <c r="E5" s="3" t="s">
        <v>1805</v>
      </c>
      <c r="F5" s="2" t="s">
        <v>5810</v>
      </c>
      <c r="G5" s="3">
        <v>1</v>
      </c>
      <c r="H5" s="11" t="str">
        <f>IF(G5=1, "PB-" &amp; TEXT(COUNTIFS(G$2:G5, 1) + 173, "000000"),
 IF(G5=2, "PBM-" &amp; TEXT(COUNTIFS(G$2:G5, 2) + 213, "000000"),
 IF(G5=3, "MMU-" &amp; TEXT(COUNTIFS(G$2:G5, 3) + 224, "000000"),
 "")))</f>
        <v>PB-000177</v>
      </c>
      <c r="I5" s="25" t="s">
        <v>5342</v>
      </c>
    </row>
    <row r="6" spans="1:9" ht="25.5" x14ac:dyDescent="0.25">
      <c r="A6" s="3">
        <v>5</v>
      </c>
      <c r="B6" s="3" t="s">
        <v>2069</v>
      </c>
      <c r="C6" s="3" t="s">
        <v>1947</v>
      </c>
      <c r="D6" s="3" t="s">
        <v>10</v>
      </c>
      <c r="E6" s="3" t="s">
        <v>1948</v>
      </c>
      <c r="F6" s="2" t="s">
        <v>5811</v>
      </c>
      <c r="G6" s="3">
        <v>1</v>
      </c>
      <c r="H6" s="11" t="str">
        <f>IF(G6=1, "PB-" &amp; TEXT(COUNTIFS(G$2:G6, 1) + 173, "000000"),
 IF(G6=2, "PBM-" &amp; TEXT(COUNTIFS(G$2:G6, 2) + 213, "000000"),
 IF(G6=3, "MMU-" &amp; TEXT(COUNTIFS(G$2:G6, 3) + 224, "000000"),
 "")))</f>
        <v>PB-000178</v>
      </c>
      <c r="I6" s="25" t="s">
        <v>5342</v>
      </c>
    </row>
    <row r="7" spans="1:9" ht="25.5" x14ac:dyDescent="0.25">
      <c r="A7" s="3">
        <v>6</v>
      </c>
      <c r="B7" s="3" t="s">
        <v>1949</v>
      </c>
      <c r="C7" s="3" t="s">
        <v>1950</v>
      </c>
      <c r="D7" s="3" t="s">
        <v>1363</v>
      </c>
      <c r="E7" s="3" t="s">
        <v>1951</v>
      </c>
      <c r="F7" s="2" t="s">
        <v>5812</v>
      </c>
      <c r="G7" s="3">
        <v>1</v>
      </c>
      <c r="H7" s="11" t="str">
        <f>IF(G7=1, "PB-" &amp; TEXT(COUNTIFS(G$2:G7, 1) + 173, "000000"),
 IF(G7=2, "PBM-" &amp; TEXT(COUNTIFS(G$2:G7, 2) + 213, "000000"),
 IF(G7=3, "MMU-" &amp; TEXT(COUNTIFS(G$2:G7, 3) + 224, "000000"),
 "")))</f>
        <v>PB-000179</v>
      </c>
      <c r="I7" s="25" t="s">
        <v>5342</v>
      </c>
    </row>
    <row r="8" spans="1:9" ht="38.25" x14ac:dyDescent="0.25">
      <c r="A8" s="3">
        <v>7</v>
      </c>
      <c r="B8" s="3" t="s">
        <v>1952</v>
      </c>
      <c r="C8" s="3" t="s">
        <v>1953</v>
      </c>
      <c r="D8" s="3" t="s">
        <v>83</v>
      </c>
      <c r="E8" s="3" t="s">
        <v>1954</v>
      </c>
      <c r="F8" s="2" t="s">
        <v>5813</v>
      </c>
      <c r="G8" s="3">
        <v>2</v>
      </c>
      <c r="H8" s="11" t="str">
        <f>IF(G8=1, "PB-" &amp; TEXT(COUNTIFS(G$2:G8, 1) + 173, "000000"),
 IF(G8=2, "PBM-" &amp; TEXT(COUNTIFS(G$2:G8, 2) + 213, "000000"),
 IF(G8=3, "MMU-" &amp; TEXT(COUNTIFS(G$2:G8, 3) + 224, "000000"),
 "")))</f>
        <v>PBM-000214</v>
      </c>
      <c r="I8" s="25" t="s">
        <v>5342</v>
      </c>
    </row>
    <row r="9" spans="1:9" ht="51" x14ac:dyDescent="0.25">
      <c r="A9" s="3">
        <v>8</v>
      </c>
      <c r="B9" s="3" t="s">
        <v>1955</v>
      </c>
      <c r="C9" s="3" t="s">
        <v>1956</v>
      </c>
      <c r="D9" s="3" t="s">
        <v>168</v>
      </c>
      <c r="E9" s="3" t="s">
        <v>1957</v>
      </c>
      <c r="F9" s="2" t="s">
        <v>5814</v>
      </c>
      <c r="G9" s="3">
        <v>3</v>
      </c>
      <c r="H9" s="11" t="str">
        <f>IF(G9=1, "PB-" &amp; TEXT(COUNTIFS(G$2:G9, 1) + 173, "000000"),
 IF(G9=2, "PBM-" &amp; TEXT(COUNTIFS(G$2:G9, 2) + 213, "000000"),
 IF(G9=3, "MMU-" &amp; TEXT(COUNTIFS(G$2:G9, 3) + 224, "000000"),
 "")))</f>
        <v>MMU-000225</v>
      </c>
      <c r="I9" s="25" t="s">
        <v>5342</v>
      </c>
    </row>
    <row r="10" spans="1:9" ht="38.25" x14ac:dyDescent="0.25">
      <c r="A10" s="3">
        <v>9</v>
      </c>
      <c r="B10" s="3" t="s">
        <v>1958</v>
      </c>
      <c r="C10" s="3" t="s">
        <v>1959</v>
      </c>
      <c r="D10" s="3" t="s">
        <v>409</v>
      </c>
      <c r="E10" s="3" t="s">
        <v>1960</v>
      </c>
      <c r="F10" s="2" t="s">
        <v>5815</v>
      </c>
      <c r="G10" s="3">
        <v>3</v>
      </c>
      <c r="H10" s="11" t="str">
        <f>IF(G10=1, "PB-" &amp; TEXT(COUNTIFS(G$2:G10, 1) + 173, "000000"),
 IF(G10=2, "PBM-" &amp; TEXT(COUNTIFS(G$2:G10, 2) + 213, "000000"),
 IF(G10=3, "MMU-" &amp; TEXT(COUNTIFS(G$2:G10, 3) + 224, "000000"),
 "")))</f>
        <v>MMU-000226</v>
      </c>
      <c r="I10" s="25" t="s">
        <v>5342</v>
      </c>
    </row>
    <row r="11" spans="1:9" ht="38.25" x14ac:dyDescent="0.25">
      <c r="A11" s="3">
        <v>10</v>
      </c>
      <c r="B11" s="3" t="s">
        <v>1961</v>
      </c>
      <c r="C11" s="3" t="s">
        <v>1962</v>
      </c>
      <c r="D11" s="3" t="s">
        <v>19</v>
      </c>
      <c r="E11" s="3" t="s">
        <v>1963</v>
      </c>
      <c r="F11" s="2" t="s">
        <v>5816</v>
      </c>
      <c r="G11" s="3">
        <v>2</v>
      </c>
      <c r="H11" s="11" t="str">
        <f>IF(G11=1, "PB-" &amp; TEXT(COUNTIFS(G$2:G11, 1) + 173, "000000"),
 IF(G11=2, "PBM-" &amp; TEXT(COUNTIFS(G$2:G11, 2) + 213, "000000"),
 IF(G11=3, "MMU-" &amp; TEXT(COUNTIFS(G$2:G11, 3) + 224, "000000"),
 "")))</f>
        <v>PBM-000215</v>
      </c>
      <c r="I11" s="25" t="s">
        <v>5342</v>
      </c>
    </row>
    <row r="12" spans="1:9" ht="38.25" x14ac:dyDescent="0.25">
      <c r="A12" s="3">
        <v>11</v>
      </c>
      <c r="B12" s="3" t="s">
        <v>1964</v>
      </c>
      <c r="C12" s="3" t="s">
        <v>1965</v>
      </c>
      <c r="D12" s="3" t="s">
        <v>1966</v>
      </c>
      <c r="E12" s="3" t="s">
        <v>1967</v>
      </c>
      <c r="F12" s="2" t="s">
        <v>5817</v>
      </c>
      <c r="G12" s="3">
        <v>2</v>
      </c>
      <c r="H12" s="11" t="str">
        <f>IF(G12=1, "PB-" &amp; TEXT(COUNTIFS(G$2:G12, 1) + 173, "000000"),
 IF(G12=2, "PBM-" &amp; TEXT(COUNTIFS(G$2:G12, 2) + 213, "000000"),
 IF(G12=3, "MMU-" &amp; TEXT(COUNTIFS(G$2:G12, 3) + 224, "000000"),
 "")))</f>
        <v>PBM-000216</v>
      </c>
      <c r="I12" s="25" t="s">
        <v>5342</v>
      </c>
    </row>
    <row r="13" spans="1:9" ht="25.5" x14ac:dyDescent="0.25">
      <c r="A13" s="3">
        <v>12</v>
      </c>
      <c r="B13" s="3" t="s">
        <v>1968</v>
      </c>
      <c r="C13" s="3" t="s">
        <v>1969</v>
      </c>
      <c r="D13" s="3" t="s">
        <v>1970</v>
      </c>
      <c r="E13" s="3" t="s">
        <v>1971</v>
      </c>
      <c r="F13" s="2" t="s">
        <v>5818</v>
      </c>
      <c r="G13" s="3">
        <v>1</v>
      </c>
      <c r="H13" s="11" t="str">
        <f>IF(G13=1, "PB-" &amp; TEXT(COUNTIFS(G$2:G13, 1) + 173, "000000"),
 IF(G13=2, "PBM-" &amp; TEXT(COUNTIFS(G$2:G13, 2) + 213, "000000"),
 IF(G13=3, "MMU-" &amp; TEXT(COUNTIFS(G$2:G13, 3) + 224, "000000"),
 "")))</f>
        <v>PB-000180</v>
      </c>
      <c r="I13" s="25" t="s">
        <v>5342</v>
      </c>
    </row>
    <row r="14" spans="1:9" ht="38.25" x14ac:dyDescent="0.25">
      <c r="A14" s="3">
        <v>13</v>
      </c>
      <c r="B14" s="3" t="s">
        <v>1972</v>
      </c>
      <c r="C14" s="3" t="s">
        <v>1973</v>
      </c>
      <c r="D14" s="3" t="s">
        <v>337</v>
      </c>
      <c r="E14" s="3" t="s">
        <v>2070</v>
      </c>
      <c r="F14" s="2" t="s">
        <v>5819</v>
      </c>
      <c r="G14" s="3">
        <v>1</v>
      </c>
      <c r="H14" s="11" t="str">
        <f>IF(G14=1, "PB-" &amp; TEXT(COUNTIFS(G$2:G14, 1) + 173, "000000"),
 IF(G14=2, "PBM-" &amp; TEXT(COUNTIFS(G$2:G14, 2) + 213, "000000"),
 IF(G14=3, "MMU-" &amp; TEXT(COUNTIFS(G$2:G14, 3) + 224, "000000"),
 "")))</f>
        <v>PB-000181</v>
      </c>
      <c r="I14" s="25" t="s">
        <v>5342</v>
      </c>
    </row>
    <row r="15" spans="1:9" ht="51" x14ac:dyDescent="0.25">
      <c r="A15" s="3">
        <v>14</v>
      </c>
      <c r="B15" s="3" t="s">
        <v>2071</v>
      </c>
      <c r="C15" s="3" t="s">
        <v>1974</v>
      </c>
      <c r="D15" s="3" t="s">
        <v>1975</v>
      </c>
      <c r="E15" s="3" t="s">
        <v>1976</v>
      </c>
      <c r="F15" s="2" t="s">
        <v>5820</v>
      </c>
      <c r="G15" s="3">
        <v>3</v>
      </c>
      <c r="H15" s="11" t="str">
        <f>IF(G15=1, "PB-" &amp; TEXT(COUNTIFS(G$2:G15, 1) + 173, "000000"),
 IF(G15=2, "PBM-" &amp; TEXT(COUNTIFS(G$2:G15, 2) + 213, "000000"),
 IF(G15=3, "MMU-" &amp; TEXT(COUNTIFS(G$2:G15, 3) + 224, "000000"),
 "")))</f>
        <v>MMU-000227</v>
      </c>
      <c r="I15" s="25" t="s">
        <v>5342</v>
      </c>
    </row>
    <row r="16" spans="1:9" ht="51" x14ac:dyDescent="0.25">
      <c r="A16" s="3">
        <v>15</v>
      </c>
      <c r="B16" s="3" t="s">
        <v>2072</v>
      </c>
      <c r="C16" s="3" t="s">
        <v>1977</v>
      </c>
      <c r="D16" s="3" t="s">
        <v>33</v>
      </c>
      <c r="E16" s="3" t="s">
        <v>1978</v>
      </c>
      <c r="F16" s="2" t="s">
        <v>5821</v>
      </c>
      <c r="G16" s="3">
        <v>3</v>
      </c>
      <c r="H16" s="11" t="str">
        <f>IF(G16=1, "PB-" &amp; TEXT(COUNTIFS(G$2:G16, 1) + 173, "000000"),
 IF(G16=2, "PBM-" &amp; TEXT(COUNTIFS(G$2:G16, 2) + 213, "000000"),
 IF(G16=3, "MMU-" &amp; TEXT(COUNTIFS(G$2:G16, 3) + 224, "000000"),
 "")))</f>
        <v>MMU-000228</v>
      </c>
      <c r="I16" s="25" t="s">
        <v>5342</v>
      </c>
    </row>
    <row r="17" spans="1:9" ht="51" x14ac:dyDescent="0.25">
      <c r="A17" s="3">
        <v>16</v>
      </c>
      <c r="B17" s="3" t="s">
        <v>1979</v>
      </c>
      <c r="C17" s="3" t="s">
        <v>1980</v>
      </c>
      <c r="D17" s="3" t="s">
        <v>1981</v>
      </c>
      <c r="E17" s="3" t="s">
        <v>1982</v>
      </c>
      <c r="F17" s="2" t="s">
        <v>5822</v>
      </c>
      <c r="G17" s="3">
        <v>1</v>
      </c>
      <c r="H17" s="11" t="str">
        <f>IF(G17=1, "PB-" &amp; TEXT(COUNTIFS(G$2:G17, 1) + 173, "000000"),
 IF(G17=2, "PBM-" &amp; TEXT(COUNTIFS(G$2:G17, 2) + 213, "000000"),
 IF(G17=3, "MMU-" &amp; TEXT(COUNTIFS(G$2:G17, 3) + 224, "000000"),
 "")))</f>
        <v>PB-000182</v>
      </c>
      <c r="I17" s="25" t="s">
        <v>5342</v>
      </c>
    </row>
    <row r="18" spans="1:9" ht="51" x14ac:dyDescent="0.25">
      <c r="A18" s="3">
        <v>17</v>
      </c>
      <c r="B18" s="3" t="s">
        <v>1983</v>
      </c>
      <c r="C18" s="3" t="s">
        <v>1984</v>
      </c>
      <c r="D18" s="3" t="s">
        <v>14</v>
      </c>
      <c r="E18" s="3" t="s">
        <v>1985</v>
      </c>
      <c r="F18" s="2" t="s">
        <v>5823</v>
      </c>
      <c r="G18" s="3">
        <v>1</v>
      </c>
      <c r="H18" s="11" t="str">
        <f>IF(G18=1, "PB-" &amp; TEXT(COUNTIFS(G$2:G18, 1) + 173, "000000"),
 IF(G18=2, "PBM-" &amp; TEXT(COUNTIFS(G$2:G18, 2) + 213, "000000"),
 IF(G18=3, "MMU-" &amp; TEXT(COUNTIFS(G$2:G18, 3) + 224, "000000"),
 "")))</f>
        <v>PB-000183</v>
      </c>
      <c r="I18" s="25" t="s">
        <v>5342</v>
      </c>
    </row>
    <row r="19" spans="1:9" ht="25.5" x14ac:dyDescent="0.25">
      <c r="A19" s="3">
        <v>18</v>
      </c>
      <c r="B19" s="3" t="s">
        <v>1986</v>
      </c>
      <c r="C19" s="3" t="s">
        <v>1987</v>
      </c>
      <c r="D19" s="3" t="s">
        <v>226</v>
      </c>
      <c r="E19" s="3" t="s">
        <v>1988</v>
      </c>
      <c r="F19" s="2" t="s">
        <v>5824</v>
      </c>
      <c r="G19" s="3">
        <v>3</v>
      </c>
      <c r="H19" s="11" t="str">
        <f>IF(G19=1, "PB-" &amp; TEXT(COUNTIFS(G$2:G19, 1) + 173, "000000"),
 IF(G19=2, "PBM-" &amp; TEXT(COUNTIFS(G$2:G19, 2) + 213, "000000"),
 IF(G19=3, "MMU-" &amp; TEXT(COUNTIFS(G$2:G19, 3) + 224, "000000"),
 "")))</f>
        <v>MMU-000229</v>
      </c>
      <c r="I19" s="25" t="s">
        <v>5342</v>
      </c>
    </row>
    <row r="20" spans="1:9" ht="38.25" x14ac:dyDescent="0.25">
      <c r="A20" s="3">
        <v>19</v>
      </c>
      <c r="B20" s="3" t="s">
        <v>1989</v>
      </c>
      <c r="C20" s="3" t="s">
        <v>1990</v>
      </c>
      <c r="D20" s="3" t="s">
        <v>1876</v>
      </c>
      <c r="E20" s="3" t="s">
        <v>1991</v>
      </c>
      <c r="F20" s="2" t="s">
        <v>5825</v>
      </c>
      <c r="G20" s="3">
        <v>3</v>
      </c>
      <c r="H20" s="11" t="str">
        <f>IF(G20=1, "PB-" &amp; TEXT(COUNTIFS(G$2:G20, 1) + 173, "000000"),
 IF(G20=2, "PBM-" &amp; TEXT(COUNTIFS(G$2:G20, 2) + 213, "000000"),
 IF(G20=3, "MMU-" &amp; TEXT(COUNTIFS(G$2:G20, 3) + 224, "000000"),
 "")))</f>
        <v>MMU-000230</v>
      </c>
      <c r="I20" s="25" t="s">
        <v>5342</v>
      </c>
    </row>
    <row r="21" spans="1:9" ht="25.5" x14ac:dyDescent="0.25">
      <c r="A21" s="3">
        <v>20</v>
      </c>
      <c r="B21" s="3" t="s">
        <v>1992</v>
      </c>
      <c r="C21" s="3" t="s">
        <v>1993</v>
      </c>
      <c r="D21" s="3" t="s">
        <v>1994</v>
      </c>
      <c r="E21" s="3" t="s">
        <v>1678</v>
      </c>
      <c r="F21" s="2" t="s">
        <v>5826</v>
      </c>
      <c r="G21" s="3">
        <v>2</v>
      </c>
      <c r="H21" s="11" t="str">
        <f>IF(G21=1, "PB-" &amp; TEXT(COUNTIFS(G$2:G21, 1) + 173, "000000"),
 IF(G21=2, "PBM-" &amp; TEXT(COUNTIFS(G$2:G21, 2) + 213, "000000"),
 IF(G21=3, "MMU-" &amp; TEXT(COUNTIFS(G$2:G21, 3) + 224, "000000"),
 "")))</f>
        <v>PBM-000217</v>
      </c>
      <c r="I21" s="25" t="s">
        <v>5342</v>
      </c>
    </row>
    <row r="22" spans="1:9" ht="25.5" x14ac:dyDescent="0.25">
      <c r="A22" s="3">
        <v>21</v>
      </c>
      <c r="B22" s="3" t="s">
        <v>1995</v>
      </c>
      <c r="C22" s="3" t="s">
        <v>1996</v>
      </c>
      <c r="D22" s="3" t="s">
        <v>1997</v>
      </c>
      <c r="E22" s="3" t="s">
        <v>1998</v>
      </c>
      <c r="F22" s="2" t="s">
        <v>5827</v>
      </c>
      <c r="G22" s="3">
        <v>1</v>
      </c>
      <c r="H22" s="11" t="str">
        <f>IF(G22=1, "PB-" &amp; TEXT(COUNTIFS(G$2:G22, 1) + 173, "000000"),
 IF(G22=2, "PBM-" &amp; TEXT(COUNTIFS(G$2:G22, 2) + 213, "000000"),
 IF(G22=3, "MMU-" &amp; TEXT(COUNTIFS(G$2:G22, 3) + 224, "000000"),
 "")))</f>
        <v>PB-000184</v>
      </c>
      <c r="I22" s="25" t="s">
        <v>5342</v>
      </c>
    </row>
    <row r="23" spans="1:9" ht="25.5" x14ac:dyDescent="0.25">
      <c r="A23" s="3">
        <v>22</v>
      </c>
      <c r="B23" s="3" t="s">
        <v>1999</v>
      </c>
      <c r="C23" s="3" t="s">
        <v>1996</v>
      </c>
      <c r="D23" s="3" t="s">
        <v>678</v>
      </c>
      <c r="E23" s="3"/>
      <c r="F23" s="2" t="s">
        <v>5828</v>
      </c>
      <c r="G23" s="3">
        <v>1</v>
      </c>
      <c r="H23" s="11" t="str">
        <f>IF(G23=1, "PB-" &amp; TEXT(COUNTIFS(G$2:G23, 1) + 173, "000000"),
 IF(G23=2, "PBM-" &amp; TEXT(COUNTIFS(G$2:G23, 2) + 213, "000000"),
 IF(G23=3, "MMU-" &amp; TEXT(COUNTIFS(G$2:G23, 3) + 224, "000000"),
 "")))</f>
        <v>PB-000185</v>
      </c>
      <c r="I23" s="25" t="s">
        <v>5342</v>
      </c>
    </row>
    <row r="24" spans="1:9" ht="25.5" x14ac:dyDescent="0.25">
      <c r="A24" s="3">
        <v>23</v>
      </c>
      <c r="B24" s="3" t="s">
        <v>2000</v>
      </c>
      <c r="C24" s="3" t="s">
        <v>1996</v>
      </c>
      <c r="D24" s="3" t="s">
        <v>2001</v>
      </c>
      <c r="E24" s="3" t="s">
        <v>2002</v>
      </c>
      <c r="F24" s="2" t="s">
        <v>5829</v>
      </c>
      <c r="G24" s="3">
        <v>1</v>
      </c>
      <c r="H24" s="11" t="str">
        <f>IF(G24=1, "PB-" &amp; TEXT(COUNTIFS(G$2:G24, 1) + 173, "000000"),
 IF(G24=2, "PBM-" &amp; TEXT(COUNTIFS(G$2:G24, 2) + 213, "000000"),
 IF(G24=3, "MMU-" &amp; TEXT(COUNTIFS(G$2:G24, 3) + 224, "000000"),
 "")))</f>
        <v>PB-000186</v>
      </c>
      <c r="I24" s="25" t="s">
        <v>5342</v>
      </c>
    </row>
    <row r="25" spans="1:9" ht="25.5" x14ac:dyDescent="0.25">
      <c r="A25" s="3">
        <v>24</v>
      </c>
      <c r="B25" s="3" t="s">
        <v>2003</v>
      </c>
      <c r="C25" s="3" t="s">
        <v>1996</v>
      </c>
      <c r="D25" s="3" t="s">
        <v>1997</v>
      </c>
      <c r="E25" s="3"/>
      <c r="F25" s="2" t="s">
        <v>5830</v>
      </c>
      <c r="G25" s="3">
        <v>1</v>
      </c>
      <c r="H25" s="11" t="str">
        <f>IF(G25=1, "PB-" &amp; TEXT(COUNTIFS(G$2:G25, 1) + 173, "000000"),
 IF(G25=2, "PBM-" &amp; TEXT(COUNTIFS(G$2:G25, 2) + 213, "000000"),
 IF(G25=3, "MMU-" &amp; TEXT(COUNTIFS(G$2:G25, 3) + 224, "000000"),
 "")))</f>
        <v>PB-000187</v>
      </c>
      <c r="I25" s="25" t="s">
        <v>5342</v>
      </c>
    </row>
    <row r="26" spans="1:9" ht="25.5" x14ac:dyDescent="0.25">
      <c r="A26" s="3">
        <v>25</v>
      </c>
      <c r="B26" s="3" t="s">
        <v>2004</v>
      </c>
      <c r="C26" s="3" t="s">
        <v>1996</v>
      </c>
      <c r="D26" s="3" t="s">
        <v>25</v>
      </c>
      <c r="E26" s="3"/>
      <c r="F26" s="2" t="s">
        <v>5831</v>
      </c>
      <c r="G26" s="3">
        <v>1</v>
      </c>
      <c r="H26" s="11" t="str">
        <f>IF(G26=1, "PB-" &amp; TEXT(COUNTIFS(G$2:G26, 1) + 173, "000000"),
 IF(G26=2, "PBM-" &amp; TEXT(COUNTIFS(G$2:G26, 2) + 213, "000000"),
 IF(G26=3, "MMU-" &amp; TEXT(COUNTIFS(G$2:G26, 3) + 224, "000000"),
 "")))</f>
        <v>PB-000188</v>
      </c>
      <c r="I26" s="25" t="s">
        <v>5342</v>
      </c>
    </row>
    <row r="27" spans="1:9" ht="25.5" x14ac:dyDescent="0.25">
      <c r="A27" s="3">
        <v>26</v>
      </c>
      <c r="B27" s="3" t="s">
        <v>2005</v>
      </c>
      <c r="C27" s="3" t="s">
        <v>1996</v>
      </c>
      <c r="D27" s="3" t="s">
        <v>1997</v>
      </c>
      <c r="E27" s="3"/>
      <c r="F27" s="2" t="s">
        <v>5832</v>
      </c>
      <c r="G27" s="3">
        <v>1</v>
      </c>
      <c r="H27" s="11" t="str">
        <f>IF(G27=1, "PB-" &amp; TEXT(COUNTIFS(G$2:G27, 1) + 173, "000000"),
 IF(G27=2, "PBM-" &amp; TEXT(COUNTIFS(G$2:G27, 2) + 213, "000000"),
 IF(G27=3, "MMU-" &amp; TEXT(COUNTIFS(G$2:G27, 3) + 224, "000000"),
 "")))</f>
        <v>PB-000189</v>
      </c>
      <c r="I27" s="25" t="s">
        <v>5342</v>
      </c>
    </row>
    <row r="28" spans="1:9" ht="51" x14ac:dyDescent="0.25">
      <c r="A28" s="3">
        <v>27</v>
      </c>
      <c r="B28" s="3" t="s">
        <v>2006</v>
      </c>
      <c r="C28" s="3" t="s">
        <v>2007</v>
      </c>
      <c r="D28" s="3" t="s">
        <v>268</v>
      </c>
      <c r="E28" s="3" t="s">
        <v>2008</v>
      </c>
      <c r="F28" s="2" t="s">
        <v>5833</v>
      </c>
      <c r="G28" s="3">
        <v>3</v>
      </c>
      <c r="H28" s="11" t="str">
        <f>IF(G28=1, "PB-" &amp; TEXT(COUNTIFS(G$2:G28, 1) + 173, "000000"),
 IF(G28=2, "PBM-" &amp; TEXT(COUNTIFS(G$2:G28, 2) + 213, "000000"),
 IF(G28=3, "MMU-" &amp; TEXT(COUNTIFS(G$2:G28, 3) + 224, "000000"),
 "")))</f>
        <v>MMU-000231</v>
      </c>
      <c r="I28" s="25" t="s">
        <v>5342</v>
      </c>
    </row>
    <row r="29" spans="1:9" ht="81.75" customHeight="1" x14ac:dyDescent="0.25">
      <c r="A29" s="3">
        <v>28</v>
      </c>
      <c r="B29" s="3" t="s">
        <v>2075</v>
      </c>
      <c r="C29" s="3" t="s">
        <v>2009</v>
      </c>
      <c r="D29" s="3" t="s">
        <v>10</v>
      </c>
      <c r="E29" s="3" t="s">
        <v>2010</v>
      </c>
      <c r="F29" s="2" t="s">
        <v>5834</v>
      </c>
      <c r="G29" s="3">
        <v>3</v>
      </c>
      <c r="H29" s="11" t="str">
        <f>IF(G29=1, "PB-" &amp; TEXT(COUNTIFS(G$2:G29, 1) + 173, "000000"),
 IF(G29=2, "PBM-" &amp; TEXT(COUNTIFS(G$2:G29, 2) + 213, "000000"),
 IF(G29=3, "MMU-" &amp; TEXT(COUNTIFS(G$2:G29, 3) + 224, "000000"),
 "")))</f>
        <v>MMU-000232</v>
      </c>
      <c r="I29" s="25" t="s">
        <v>5342</v>
      </c>
    </row>
    <row r="30" spans="1:9" ht="85.5" customHeight="1" x14ac:dyDescent="0.25">
      <c r="A30" s="3">
        <v>29</v>
      </c>
      <c r="B30" s="3" t="s">
        <v>2073</v>
      </c>
      <c r="C30" s="3" t="s">
        <v>2011</v>
      </c>
      <c r="D30" s="3" t="s">
        <v>10</v>
      </c>
      <c r="E30" s="3" t="s">
        <v>2012</v>
      </c>
      <c r="F30" s="2" t="s">
        <v>5835</v>
      </c>
      <c r="G30" s="3">
        <v>3</v>
      </c>
      <c r="H30" s="11" t="str">
        <f>IF(G30=1, "PB-" &amp; TEXT(COUNTIFS(G$2:G30, 1) + 173, "000000"),
 IF(G30=2, "PBM-" &amp; TEXT(COUNTIFS(G$2:G30, 2) + 213, "000000"),
 IF(G30=3, "MMU-" &amp; TEXT(COUNTIFS(G$2:G30, 3) + 224, "000000"),
 "")))</f>
        <v>MMU-000233</v>
      </c>
      <c r="I30" s="25" t="s">
        <v>5342</v>
      </c>
    </row>
    <row r="31" spans="1:9" ht="51" x14ac:dyDescent="0.25">
      <c r="A31" s="3">
        <v>30</v>
      </c>
      <c r="B31" s="3" t="s">
        <v>2074</v>
      </c>
      <c r="C31" s="3" t="s">
        <v>2013</v>
      </c>
      <c r="D31" s="3" t="s">
        <v>10</v>
      </c>
      <c r="E31" s="3" t="s">
        <v>2014</v>
      </c>
      <c r="F31" s="2" t="s">
        <v>5836</v>
      </c>
      <c r="G31" s="3">
        <v>3</v>
      </c>
      <c r="H31" s="11" t="str">
        <f>IF(G31=1, "PB-" &amp; TEXT(COUNTIFS(G$2:G31, 1) + 173, "000000"),
 IF(G31=2, "PBM-" &amp; TEXT(COUNTIFS(G$2:G31, 2) + 213, "000000"),
 IF(G31=3, "MMU-" &amp; TEXT(COUNTIFS(G$2:G31, 3) + 224, "000000"),
 "")))</f>
        <v>MMU-000234</v>
      </c>
      <c r="I31" s="25" t="s">
        <v>5342</v>
      </c>
    </row>
    <row r="32" spans="1:9" ht="25.5" x14ac:dyDescent="0.25">
      <c r="A32" s="3">
        <v>31</v>
      </c>
      <c r="B32" s="3" t="s">
        <v>2015</v>
      </c>
      <c r="C32" s="3" t="s">
        <v>2016</v>
      </c>
      <c r="D32" s="3" t="s">
        <v>337</v>
      </c>
      <c r="E32" s="3" t="s">
        <v>2017</v>
      </c>
      <c r="F32" s="2" t="s">
        <v>5837</v>
      </c>
      <c r="G32" s="3">
        <v>1</v>
      </c>
      <c r="H32" s="11" t="str">
        <f>IF(G32=1, "PB-" &amp; TEXT(COUNTIFS(G$2:G32, 1) + 173, "000000"),
 IF(G32=2, "PBM-" &amp; TEXT(COUNTIFS(G$2:G32, 2) + 213, "000000"),
 IF(G32=3, "MMU-" &amp; TEXT(COUNTIFS(G$2:G32, 3) + 224, "000000"),
 "")))</f>
        <v>PB-000190</v>
      </c>
      <c r="I32" s="25" t="s">
        <v>5342</v>
      </c>
    </row>
    <row r="33" spans="1:9" ht="38.25" x14ac:dyDescent="0.25">
      <c r="A33" s="3">
        <v>32</v>
      </c>
      <c r="B33" s="3" t="s">
        <v>2018</v>
      </c>
      <c r="C33" s="3" t="s">
        <v>2019</v>
      </c>
      <c r="D33" s="3" t="s">
        <v>425</v>
      </c>
      <c r="E33" s="3" t="s">
        <v>2020</v>
      </c>
      <c r="F33" s="2" t="s">
        <v>5838</v>
      </c>
      <c r="G33" s="3">
        <v>3</v>
      </c>
      <c r="H33" s="11" t="str">
        <f>IF(G33=1, "PB-" &amp; TEXT(COUNTIFS(G$2:G33, 1) + 173, "000000"),
 IF(G33=2, "PBM-" &amp; TEXT(COUNTIFS(G$2:G33, 2) + 213, "000000"),
 IF(G33=3, "MMU-" &amp; TEXT(COUNTIFS(G$2:G33, 3) + 224, "000000"),
 "")))</f>
        <v>MMU-000235</v>
      </c>
      <c r="I33" s="25" t="s">
        <v>5342</v>
      </c>
    </row>
    <row r="34" spans="1:9" ht="38.25" x14ac:dyDescent="0.25">
      <c r="A34" s="3">
        <v>33</v>
      </c>
      <c r="B34" s="3" t="s">
        <v>2021</v>
      </c>
      <c r="C34" s="3" t="s">
        <v>2022</v>
      </c>
      <c r="D34" s="3" t="s">
        <v>2023</v>
      </c>
      <c r="E34" s="3" t="s">
        <v>2024</v>
      </c>
      <c r="F34" s="2" t="s">
        <v>5839</v>
      </c>
      <c r="G34" s="3">
        <v>2</v>
      </c>
      <c r="H34" s="11" t="str">
        <f>IF(G34=1, "PB-" &amp; TEXT(COUNTIFS(G$2:G34, 1) + 173, "000000"),
 IF(G34=2, "PBM-" &amp; TEXT(COUNTIFS(G$2:G34, 2) + 213, "000000"),
 IF(G34=3, "MMU-" &amp; TEXT(COUNTIFS(G$2:G34, 3) + 224, "000000"),
 "")))</f>
        <v>PBM-000218</v>
      </c>
      <c r="I34" s="25" t="s">
        <v>5342</v>
      </c>
    </row>
    <row r="35" spans="1:9" ht="51" x14ac:dyDescent="0.25">
      <c r="A35" s="3">
        <v>34</v>
      </c>
      <c r="B35" s="3" t="s">
        <v>2025</v>
      </c>
      <c r="C35" s="3" t="s">
        <v>2026</v>
      </c>
      <c r="D35" s="3" t="s">
        <v>2027</v>
      </c>
      <c r="E35" s="3" t="s">
        <v>1020</v>
      </c>
      <c r="F35" s="2" t="s">
        <v>5840</v>
      </c>
      <c r="G35" s="3">
        <v>3</v>
      </c>
      <c r="H35" s="11" t="str">
        <f>IF(G35=1, "PB-" &amp; TEXT(COUNTIFS(G$2:G35, 1) + 173, "000000"),
 IF(G35=2, "PBM-" &amp; TEXT(COUNTIFS(G$2:G35, 2) + 213, "000000"),
 IF(G35=3, "MMU-" &amp; TEXT(COUNTIFS(G$2:G35, 3) + 224, "000000"),
 "")))</f>
        <v>MMU-000236</v>
      </c>
      <c r="I35" s="25" t="s">
        <v>5342</v>
      </c>
    </row>
    <row r="36" spans="1:9" ht="25.5" x14ac:dyDescent="0.25">
      <c r="A36" s="3">
        <v>35</v>
      </c>
      <c r="B36" s="3" t="s">
        <v>2028</v>
      </c>
      <c r="C36" s="3" t="s">
        <v>2029</v>
      </c>
      <c r="D36" s="3" t="s">
        <v>226</v>
      </c>
      <c r="E36" s="3" t="s">
        <v>2030</v>
      </c>
      <c r="F36" s="2" t="s">
        <v>5841</v>
      </c>
      <c r="G36" s="3">
        <v>3</v>
      </c>
      <c r="H36" s="11" t="str">
        <f>IF(G36=1, "PB-" &amp; TEXT(COUNTIFS(G$2:G36, 1) + 173, "000000"),
 IF(G36=2, "PBM-" &amp; TEXT(COUNTIFS(G$2:G36, 2) + 213, "000000"),
 IF(G36=3, "MMU-" &amp; TEXT(COUNTIFS(G$2:G36, 3) + 224, "000000"),
 "")))</f>
        <v>MMU-000237</v>
      </c>
      <c r="I36" s="25" t="s">
        <v>5342</v>
      </c>
    </row>
    <row r="37" spans="1:9" ht="38.25" x14ac:dyDescent="0.25">
      <c r="A37" s="3">
        <v>36</v>
      </c>
      <c r="B37" s="3" t="s">
        <v>2031</v>
      </c>
      <c r="C37" s="3" t="s">
        <v>2032</v>
      </c>
      <c r="D37" s="3" t="s">
        <v>76</v>
      </c>
      <c r="E37" s="3" t="s">
        <v>2033</v>
      </c>
      <c r="F37" s="2" t="s">
        <v>5842</v>
      </c>
      <c r="G37" s="3">
        <v>1</v>
      </c>
      <c r="H37" s="11" t="str">
        <f>IF(G37=1, "PB-" &amp; TEXT(COUNTIFS(G$2:G37, 1) + 173, "000000"),
 IF(G37=2, "PBM-" &amp; TEXT(COUNTIFS(G$2:G37, 2) + 213, "000000"),
 IF(G37=3, "MMU-" &amp; TEXT(COUNTIFS(G$2:G37, 3) + 224, "000000"),
 "")))</f>
        <v>PB-000191</v>
      </c>
      <c r="I37" s="25" t="s">
        <v>5342</v>
      </c>
    </row>
    <row r="38" spans="1:9" ht="25.5" x14ac:dyDescent="0.25">
      <c r="A38" s="3">
        <v>37</v>
      </c>
      <c r="B38" s="3" t="s">
        <v>2034</v>
      </c>
      <c r="C38" s="3" t="s">
        <v>2035</v>
      </c>
      <c r="D38" s="3" t="s">
        <v>226</v>
      </c>
      <c r="E38" s="3" t="s">
        <v>2036</v>
      </c>
      <c r="F38" s="2" t="s">
        <v>5843</v>
      </c>
      <c r="G38" s="3">
        <v>3</v>
      </c>
      <c r="H38" s="11" t="str">
        <f>IF(G38=1, "PB-" &amp; TEXT(COUNTIFS(G$2:G38, 1) + 173, "000000"),
 IF(G38=2, "PBM-" &amp; TEXT(COUNTIFS(G$2:G38, 2) + 213, "000000"),
 IF(G38=3, "MMU-" &amp; TEXT(COUNTIFS(G$2:G38, 3) + 224, "000000"),
 "")))</f>
        <v>MMU-000238</v>
      </c>
      <c r="I38" s="25" t="s">
        <v>5342</v>
      </c>
    </row>
    <row r="39" spans="1:9" ht="25.5" x14ac:dyDescent="0.25">
      <c r="A39" s="3">
        <v>38</v>
      </c>
      <c r="B39" s="3" t="s">
        <v>583</v>
      </c>
      <c r="C39" s="3" t="s">
        <v>2037</v>
      </c>
      <c r="D39" s="3" t="s">
        <v>2038</v>
      </c>
      <c r="E39" s="3" t="s">
        <v>2039</v>
      </c>
      <c r="F39" s="2" t="s">
        <v>5844</v>
      </c>
      <c r="G39" s="3">
        <v>2</v>
      </c>
      <c r="H39" s="11" t="str">
        <f>IF(G39=1, "PB-" &amp; TEXT(COUNTIFS(G$2:G39, 1) + 173, "000000"),
 IF(G39=2, "PBM-" &amp; TEXT(COUNTIFS(G$2:G39, 2) + 213, "000000"),
 IF(G39=3, "MMU-" &amp; TEXT(COUNTIFS(G$2:G39, 3) + 224, "000000"),
 "")))</f>
        <v>PBM-000219</v>
      </c>
      <c r="I39" s="25" t="s">
        <v>5342</v>
      </c>
    </row>
    <row r="40" spans="1:9" ht="38.25" x14ac:dyDescent="0.25">
      <c r="A40" s="3">
        <v>39</v>
      </c>
      <c r="B40" s="3" t="s">
        <v>2040</v>
      </c>
      <c r="C40" s="3" t="s">
        <v>2041</v>
      </c>
      <c r="D40" s="3" t="s">
        <v>2042</v>
      </c>
      <c r="E40" s="3" t="s">
        <v>2043</v>
      </c>
      <c r="F40" s="2" t="s">
        <v>5845</v>
      </c>
      <c r="G40" s="3">
        <v>2</v>
      </c>
      <c r="H40" s="11" t="str">
        <f>IF(G40=1, "PB-" &amp; TEXT(COUNTIFS(G$2:G40, 1) + 173, "000000"),
 IF(G40=2, "PBM-" &amp; TEXT(COUNTIFS(G$2:G40, 2) + 213, "000000"),
 IF(G40=3, "MMU-" &amp; TEXT(COUNTIFS(G$2:G40, 3) + 224, "000000"),
 "")))</f>
        <v>PBM-000220</v>
      </c>
      <c r="I40" s="25" t="s">
        <v>5342</v>
      </c>
    </row>
    <row r="41" spans="1:9" ht="25.5" x14ac:dyDescent="0.25">
      <c r="A41" s="3">
        <v>40</v>
      </c>
      <c r="B41" s="3" t="s">
        <v>2076</v>
      </c>
      <c r="C41" s="3" t="s">
        <v>2044</v>
      </c>
      <c r="D41" s="3" t="s">
        <v>2078</v>
      </c>
      <c r="E41" s="3" t="s">
        <v>131</v>
      </c>
      <c r="F41" s="2" t="s">
        <v>5846</v>
      </c>
      <c r="G41" s="3">
        <v>2</v>
      </c>
      <c r="H41" s="11" t="str">
        <f>IF(G41=1, "PB-" &amp; TEXT(COUNTIFS(G$2:G41, 1) + 173, "000000"),
 IF(G41=2, "PBM-" &amp; TEXT(COUNTIFS(G$2:G41, 2) + 213, "000000"),
 IF(G41=3, "MMU-" &amp; TEXT(COUNTIFS(G$2:G41, 3) + 224, "000000"),
 "")))</f>
        <v>PBM-000221</v>
      </c>
      <c r="I41" s="25" t="s">
        <v>5342</v>
      </c>
    </row>
    <row r="42" spans="1:9" ht="25.5" x14ac:dyDescent="0.25">
      <c r="A42" s="3">
        <v>41</v>
      </c>
      <c r="B42" s="3" t="s">
        <v>2077</v>
      </c>
      <c r="C42" s="3" t="s">
        <v>2044</v>
      </c>
      <c r="D42" s="3" t="s">
        <v>534</v>
      </c>
      <c r="E42" s="3" t="s">
        <v>2045</v>
      </c>
      <c r="F42" s="2" t="s">
        <v>5847</v>
      </c>
      <c r="G42" s="3">
        <v>2</v>
      </c>
      <c r="H42" s="11" t="str">
        <f>IF(G42=1, "PB-" &amp; TEXT(COUNTIFS(G$2:G42, 1) + 173, "000000"),
 IF(G42=2, "PBM-" &amp; TEXT(COUNTIFS(G$2:G42, 2) + 213, "000000"),
 IF(G42=3, "MMU-" &amp; TEXT(COUNTIFS(G$2:G42, 3) + 224, "000000"),
 "")))</f>
        <v>PBM-000222</v>
      </c>
      <c r="I42" s="25" t="s">
        <v>5342</v>
      </c>
    </row>
    <row r="43" spans="1:9" ht="25.5" x14ac:dyDescent="0.25">
      <c r="A43" s="3">
        <v>42</v>
      </c>
      <c r="B43" s="3" t="s">
        <v>2079</v>
      </c>
      <c r="C43" s="3" t="s">
        <v>2046</v>
      </c>
      <c r="D43" s="3" t="s">
        <v>10</v>
      </c>
      <c r="E43" s="3" t="s">
        <v>2047</v>
      </c>
      <c r="F43" s="2" t="s">
        <v>5848</v>
      </c>
      <c r="G43" s="3">
        <v>3</v>
      </c>
      <c r="H43" s="11" t="str">
        <f>IF(G43=1, "PB-" &amp; TEXT(COUNTIFS(G$2:G43, 1) + 173, "000000"),
 IF(G43=2, "PBM-" &amp; TEXT(COUNTIFS(G$2:G43, 2) + 213, "000000"),
 IF(G43=3, "MMU-" &amp; TEXT(COUNTIFS(G$2:G43, 3) + 224, "000000"),
 "")))</f>
        <v>MMU-000239</v>
      </c>
      <c r="I43" s="25" t="s">
        <v>5342</v>
      </c>
    </row>
    <row r="44" spans="1:9" ht="38.25" x14ac:dyDescent="0.25">
      <c r="A44" s="3">
        <v>43</v>
      </c>
      <c r="B44" s="3" t="s">
        <v>2080</v>
      </c>
      <c r="C44" s="3" t="s">
        <v>2048</v>
      </c>
      <c r="D44" s="3" t="s">
        <v>33</v>
      </c>
      <c r="E44" s="3" t="s">
        <v>1988</v>
      </c>
      <c r="F44" s="2" t="s">
        <v>5849</v>
      </c>
      <c r="G44" s="3">
        <v>3</v>
      </c>
      <c r="H44" s="11" t="str">
        <f>IF(G44=1, "PB-" &amp; TEXT(COUNTIFS(G$2:G44, 1) + 173, "000000"),
 IF(G44=2, "PBM-" &amp; TEXT(COUNTIFS(G$2:G44, 2) + 213, "000000"),
 IF(G44=3, "MMU-" &amp; TEXT(COUNTIFS(G$2:G44, 3) + 224, "000000"),
 "")))</f>
        <v>MMU-000240</v>
      </c>
      <c r="I44" s="25" t="s">
        <v>5342</v>
      </c>
    </row>
    <row r="45" spans="1:9" ht="38.25" x14ac:dyDescent="0.25">
      <c r="A45" s="3">
        <v>44</v>
      </c>
      <c r="B45" s="3" t="s">
        <v>2081</v>
      </c>
      <c r="C45" s="3" t="s">
        <v>2049</v>
      </c>
      <c r="D45" s="3" t="s">
        <v>2050</v>
      </c>
      <c r="E45" s="3" t="s">
        <v>2051</v>
      </c>
      <c r="F45" s="2" t="s">
        <v>5850</v>
      </c>
      <c r="G45" s="3">
        <v>3</v>
      </c>
      <c r="H45" s="11" t="str">
        <f>IF(G45=1, "PB-" &amp; TEXT(COUNTIFS(G$2:G45, 1) + 173, "000000"),
 IF(G45=2, "PBM-" &amp; TEXT(COUNTIFS(G$2:G45, 2) + 213, "000000"),
 IF(G45=3, "MMU-" &amp; TEXT(COUNTIFS(G$2:G45, 3) + 224, "000000"),
 "")))</f>
        <v>MMU-000241</v>
      </c>
      <c r="I45" s="25" t="s">
        <v>5342</v>
      </c>
    </row>
    <row r="46" spans="1:9" ht="43.5" customHeight="1" x14ac:dyDescent="0.25">
      <c r="A46" s="3">
        <v>45</v>
      </c>
      <c r="B46" s="3" t="s">
        <v>2082</v>
      </c>
      <c r="C46" s="3" t="s">
        <v>2052</v>
      </c>
      <c r="D46" s="3" t="s">
        <v>33</v>
      </c>
      <c r="E46" s="3" t="s">
        <v>2053</v>
      </c>
      <c r="F46" s="2" t="s">
        <v>5851</v>
      </c>
      <c r="G46" s="3">
        <v>3</v>
      </c>
      <c r="H46" s="11" t="str">
        <f>IF(G46=1, "PB-" &amp; TEXT(COUNTIFS(G$2:G46, 1) + 173, "000000"),
 IF(G46=2, "PBM-" &amp; TEXT(COUNTIFS(G$2:G46, 2) + 213, "000000"),
 IF(G46=3, "MMU-" &amp; TEXT(COUNTIFS(G$2:G46, 3) + 224, "000000"),
 "")))</f>
        <v>MMU-000242</v>
      </c>
      <c r="I46" s="25" t="s">
        <v>5342</v>
      </c>
    </row>
    <row r="47" spans="1:9" ht="38.25" x14ac:dyDescent="0.25">
      <c r="A47" s="3">
        <v>46</v>
      </c>
      <c r="B47" s="3" t="s">
        <v>2083</v>
      </c>
      <c r="C47" s="3" t="s">
        <v>2054</v>
      </c>
      <c r="D47" s="3" t="s">
        <v>2055</v>
      </c>
      <c r="E47" s="3" t="s">
        <v>2056</v>
      </c>
      <c r="F47" s="2" t="s">
        <v>5852</v>
      </c>
      <c r="G47" s="3">
        <v>3</v>
      </c>
      <c r="H47" s="11" t="str">
        <f>IF(G47=1, "PB-" &amp; TEXT(COUNTIFS(G$2:G47, 1) + 173, "000000"),
 IF(G47=2, "PBM-" &amp; TEXT(COUNTIFS(G$2:G47, 2) + 213, "000000"),
 IF(G47=3, "MMU-" &amp; TEXT(COUNTIFS(G$2:G47, 3) + 224, "000000"),
 "")))</f>
        <v>MMU-000243</v>
      </c>
      <c r="I47" s="25" t="s">
        <v>5342</v>
      </c>
    </row>
    <row r="48" spans="1:9" ht="25.5" x14ac:dyDescent="0.25">
      <c r="A48" s="3">
        <v>47</v>
      </c>
      <c r="B48" s="3" t="s">
        <v>2057</v>
      </c>
      <c r="C48" s="3" t="s">
        <v>2084</v>
      </c>
      <c r="D48" s="3" t="s">
        <v>10</v>
      </c>
      <c r="E48" s="3"/>
      <c r="F48" s="2" t="s">
        <v>5853</v>
      </c>
      <c r="G48" s="3">
        <v>2</v>
      </c>
      <c r="H48" s="11" t="str">
        <f>IF(G48=1, "PB-" &amp; TEXT(COUNTIFS(G$2:G48, 1) + 173, "000000"),
 IF(G48=2, "PBM-" &amp; TEXT(COUNTIFS(G$2:G48, 2) + 213, "000000"),
 IF(G48=3, "MMU-" &amp; TEXT(COUNTIFS(G$2:G48, 3) + 224, "000000"),
 "")))</f>
        <v>PBM-000223</v>
      </c>
      <c r="I48" s="25" t="s">
        <v>5342</v>
      </c>
    </row>
    <row r="49" spans="1:9" ht="25.5" x14ac:dyDescent="0.25">
      <c r="A49" s="3">
        <v>48</v>
      </c>
      <c r="B49" s="3" t="s">
        <v>2058</v>
      </c>
      <c r="C49" s="3" t="s">
        <v>2059</v>
      </c>
      <c r="D49" s="3" t="s">
        <v>2060</v>
      </c>
      <c r="E49" s="3" t="s">
        <v>2061</v>
      </c>
      <c r="F49" s="2" t="s">
        <v>5854</v>
      </c>
      <c r="G49" s="3">
        <v>1</v>
      </c>
      <c r="H49" s="11" t="str">
        <f>IF(G49=1, "PB-" &amp; TEXT(COUNTIFS(G$2:G49, 1) + 173, "000000"),
 IF(G49=2, "PBM-" &amp; TEXT(COUNTIFS(G$2:G49, 2) + 213, "000000"),
 IF(G49=3, "MMU-" &amp; TEXT(COUNTIFS(G$2:G49, 3) + 224, "000000"),
 "")))</f>
        <v>PB-000192</v>
      </c>
      <c r="I49" s="25" t="s">
        <v>5342</v>
      </c>
    </row>
    <row r="50" spans="1:9" ht="51" x14ac:dyDescent="0.25">
      <c r="A50" s="3">
        <v>49</v>
      </c>
      <c r="B50" s="3" t="s">
        <v>2062</v>
      </c>
      <c r="C50" s="3" t="s">
        <v>2063</v>
      </c>
      <c r="D50" s="3" t="s">
        <v>65</v>
      </c>
      <c r="E50" s="3" t="s">
        <v>2064</v>
      </c>
      <c r="F50" s="2" t="s">
        <v>5855</v>
      </c>
      <c r="G50" s="3">
        <v>2</v>
      </c>
      <c r="H50" s="11" t="str">
        <f>IF(G50=1, "PB-" &amp; TEXT(COUNTIFS(G$2:G50, 1) + 173, "000000"),
 IF(G50=2, "PBM-" &amp; TEXT(COUNTIFS(G$2:G50, 2) + 213, "000000"),
 IF(G50=3, "MMU-" &amp; TEXT(COUNTIFS(G$2:G50, 3) + 224, "000000"),
 "")))</f>
        <v>PBM-000224</v>
      </c>
      <c r="I50" s="25" t="s">
        <v>5342</v>
      </c>
    </row>
    <row r="51" spans="1:9" ht="38.25" x14ac:dyDescent="0.25">
      <c r="A51" s="3">
        <v>50</v>
      </c>
      <c r="B51" s="3" t="s">
        <v>2065</v>
      </c>
      <c r="C51" s="3" t="s">
        <v>2066</v>
      </c>
      <c r="D51" s="3" t="s">
        <v>2067</v>
      </c>
      <c r="E51" s="3" t="s">
        <v>2068</v>
      </c>
      <c r="F51" s="2" t="s">
        <v>5856</v>
      </c>
      <c r="G51" s="3">
        <v>3</v>
      </c>
      <c r="H51" s="11" t="str">
        <f>IF(G51=1, "PB-" &amp; TEXT(COUNTIFS(G$2:G51, 1) + 173, "000000"),
 IF(G51=2, "PBM-" &amp; TEXT(COUNTIFS(G$2:G51, 2) + 213, "000000"),
 IF(G51=3, "MMU-" &amp; TEXT(COUNTIFS(G$2:G51, 3) + 224, "000000"),
 "")))</f>
        <v>MMU-000244</v>
      </c>
      <c r="I51" s="25" t="s">
        <v>5342</v>
      </c>
    </row>
  </sheetData>
  <phoneticPr fontId="8" type="noConversion"/>
  <conditionalFormatting sqref="I2:I51">
    <cfRule type="uniqueValues" dxfId="21" priority="1"/>
  </conditionalFormatting>
  <pageMargins left="0.31496062992125984" right="0.19685039370078741" top="0.31496062992125984" bottom="0.19685039370078741" header="0.31496062992125984" footer="0.31496062992125984"/>
  <pageSetup paperSize="9" scale="95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6F4D4-76E9-408B-9A4F-44328878F016}">
  <sheetPr codeName="Sheet17">
    <pageSetUpPr fitToPage="1"/>
  </sheetPr>
  <dimension ref="A1:I42"/>
  <sheetViews>
    <sheetView topLeftCell="A41" zoomScale="80" zoomScaleNormal="80" workbookViewId="0">
      <selection activeCell="K45" sqref="K45"/>
    </sheetView>
  </sheetViews>
  <sheetFormatPr defaultColWidth="22.7109375" defaultRowHeight="15" x14ac:dyDescent="0.25"/>
  <cols>
    <col min="1" max="1" width="3.5703125" bestFit="1" customWidth="1"/>
    <col min="2" max="2" width="23" customWidth="1"/>
    <col min="3" max="3" width="27" customWidth="1"/>
    <col min="5" max="5" width="13.140625" bestFit="1" customWidth="1"/>
    <col min="6" max="6" width="10.28515625" bestFit="1" customWidth="1"/>
    <col min="7" max="7" width="3.42578125" hidden="1" customWidth="1"/>
    <col min="8" max="8" width="13.42578125" hidden="1" customWidth="1"/>
    <col min="9" max="9" width="19.140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5143</v>
      </c>
      <c r="I1" s="26" t="s">
        <v>5144</v>
      </c>
    </row>
    <row r="2" spans="1:9" ht="63.75" x14ac:dyDescent="0.25">
      <c r="A2" s="3">
        <v>1</v>
      </c>
      <c r="B2" s="3" t="s">
        <v>2085</v>
      </c>
      <c r="C2" s="3" t="s">
        <v>2086</v>
      </c>
      <c r="D2" s="3" t="s">
        <v>17</v>
      </c>
      <c r="E2" s="3" t="s">
        <v>2087</v>
      </c>
      <c r="F2" s="2" t="s">
        <v>5857</v>
      </c>
      <c r="G2" s="3">
        <v>1</v>
      </c>
      <c r="H2" s="11" t="str">
        <f>IF(G2=1, "PB-" &amp; TEXT(COUNTIFS(G$2:G2, 1) + 192, "000000"),
 IF(G2=2, "PBM-" &amp; TEXT(COUNTIFS(G$2:G2, 2) + 224, "000000"),
 IF(G2=3, "MMU-" &amp; TEXT(COUNTIFS(G$2:G2, 3) + 244, "000000"),
 "")))</f>
        <v>PB-000193</v>
      </c>
      <c r="I2" s="25" t="s">
        <v>5342</v>
      </c>
    </row>
    <row r="3" spans="1:9" ht="38.25" x14ac:dyDescent="0.25">
      <c r="A3" s="3">
        <v>2</v>
      </c>
      <c r="B3" s="3" t="s">
        <v>2088</v>
      </c>
      <c r="C3" s="3" t="s">
        <v>2089</v>
      </c>
      <c r="D3" s="3" t="s">
        <v>1363</v>
      </c>
      <c r="E3" s="3" t="s">
        <v>2090</v>
      </c>
      <c r="F3" s="2" t="s">
        <v>5858</v>
      </c>
      <c r="G3" s="3">
        <v>1</v>
      </c>
      <c r="H3" s="11" t="str">
        <f>IF(G3=1, "PB-" &amp; TEXT(COUNTIFS(G$2:G3, 1) + 192, "000000"),
 IF(G3=2, "PBM-" &amp; TEXT(COUNTIFS(G$2:G3, 2) + 224, "000000"),
 IF(G3=3, "MMU-" &amp; TEXT(COUNTIFS(G$2:G3, 3) + 244, "000000"),
 "")))</f>
        <v>PB-000194</v>
      </c>
      <c r="I3" s="25" t="s">
        <v>5342</v>
      </c>
    </row>
    <row r="4" spans="1:9" ht="38.25" x14ac:dyDescent="0.25">
      <c r="A4" s="3">
        <v>3</v>
      </c>
      <c r="B4" s="3" t="s">
        <v>2091</v>
      </c>
      <c r="C4" s="3" t="s">
        <v>2092</v>
      </c>
      <c r="D4" s="3" t="s">
        <v>2093</v>
      </c>
      <c r="E4" s="3" t="s">
        <v>2094</v>
      </c>
      <c r="F4" s="2" t="s">
        <v>5859</v>
      </c>
      <c r="G4" s="3">
        <v>3</v>
      </c>
      <c r="H4" s="11" t="str">
        <f>IF(G4=1, "PB-" &amp; TEXT(COUNTIFS(G$2:G4, 1) + 192, "000000"),
 IF(G4=2, "PBM-" &amp; TEXT(COUNTIFS(G$2:G4, 2) + 224, "000000"),
 IF(G4=3, "MMU-" &amp; TEXT(COUNTIFS(G$2:G4, 3) + 244, "000000"),
 "")))</f>
        <v>MMU-000245</v>
      </c>
      <c r="I4" s="25" t="s">
        <v>5342</v>
      </c>
    </row>
    <row r="5" spans="1:9" ht="25.5" x14ac:dyDescent="0.25">
      <c r="A5" s="3">
        <v>4</v>
      </c>
      <c r="B5" s="3" t="s">
        <v>2095</v>
      </c>
      <c r="C5" s="3" t="s">
        <v>2096</v>
      </c>
      <c r="D5" s="3" t="s">
        <v>2097</v>
      </c>
      <c r="E5" s="3" t="s">
        <v>2098</v>
      </c>
      <c r="F5" s="2" t="s">
        <v>5860</v>
      </c>
      <c r="G5" s="3">
        <v>1</v>
      </c>
      <c r="H5" s="11" t="str">
        <f>IF(G5=1, "PB-" &amp; TEXT(COUNTIFS(G$2:G5, 1) + 192, "000000"),
 IF(G5=2, "PBM-" &amp; TEXT(COUNTIFS(G$2:G5, 2) + 224, "000000"),
 IF(G5=3, "MMU-" &amp; TEXT(COUNTIFS(G$2:G5, 3) + 244, "000000"),
 "")))</f>
        <v>PB-000195</v>
      </c>
      <c r="I5" s="25" t="s">
        <v>5342</v>
      </c>
    </row>
    <row r="6" spans="1:9" ht="38.25" x14ac:dyDescent="0.25">
      <c r="A6" s="3">
        <v>5</v>
      </c>
      <c r="B6" s="3" t="s">
        <v>2099</v>
      </c>
      <c r="C6" s="3" t="s">
        <v>2100</v>
      </c>
      <c r="D6" s="3" t="s">
        <v>10</v>
      </c>
      <c r="E6" s="3" t="s">
        <v>2101</v>
      </c>
      <c r="F6" s="2" t="s">
        <v>5861</v>
      </c>
      <c r="G6" s="3">
        <v>1</v>
      </c>
      <c r="H6" s="11" t="str">
        <f>IF(G6=1, "PB-" &amp; TEXT(COUNTIFS(G$2:G6, 1) + 192, "000000"),
 IF(G6=2, "PBM-" &amp; TEXT(COUNTIFS(G$2:G6, 2) + 224, "000000"),
 IF(G6=3, "MMU-" &amp; TEXT(COUNTIFS(G$2:G6, 3) + 244, "000000"),
 "")))</f>
        <v>PB-000196</v>
      </c>
      <c r="I6" s="25" t="s">
        <v>5342</v>
      </c>
    </row>
    <row r="7" spans="1:9" ht="38.25" x14ac:dyDescent="0.25">
      <c r="A7" s="3">
        <v>6</v>
      </c>
      <c r="B7" s="3" t="s">
        <v>2102</v>
      </c>
      <c r="C7" s="3" t="s">
        <v>2103</v>
      </c>
      <c r="D7" s="3" t="s">
        <v>14</v>
      </c>
      <c r="E7" s="3" t="s">
        <v>2104</v>
      </c>
      <c r="F7" s="2" t="s">
        <v>5862</v>
      </c>
      <c r="G7" s="3">
        <v>1</v>
      </c>
      <c r="H7" s="11" t="str">
        <f>IF(G7=1, "PB-" &amp; TEXT(COUNTIFS(G$2:G7, 1) + 192, "000000"),
 IF(G7=2, "PBM-" &amp; TEXT(COUNTIFS(G$2:G7, 2) + 224, "000000"),
 IF(G7=3, "MMU-" &amp; TEXT(COUNTIFS(G$2:G7, 3) + 244, "000000"),
 "")))</f>
        <v>PB-000197</v>
      </c>
      <c r="I7" s="25" t="s">
        <v>5342</v>
      </c>
    </row>
    <row r="8" spans="1:9" ht="51" x14ac:dyDescent="0.25">
      <c r="A8" s="3">
        <v>7</v>
      </c>
      <c r="B8" s="3" t="s">
        <v>2105</v>
      </c>
      <c r="C8" s="3" t="s">
        <v>2106</v>
      </c>
      <c r="D8" s="3" t="s">
        <v>36</v>
      </c>
      <c r="E8" s="3" t="s">
        <v>131</v>
      </c>
      <c r="F8" s="2" t="s">
        <v>5863</v>
      </c>
      <c r="G8" s="3">
        <v>3</v>
      </c>
      <c r="H8" s="11" t="str">
        <f>IF(G8=1, "PB-" &amp; TEXT(COUNTIFS(G$2:G8, 1) + 192, "000000"),
 IF(G8=2, "PBM-" &amp; TEXT(COUNTIFS(G$2:G8, 2) + 224, "000000"),
 IF(G8=3, "MMU-" &amp; TEXT(COUNTIFS(G$2:G8, 3) + 244, "000000"),
 "")))</f>
        <v>MMU-000246</v>
      </c>
      <c r="I8" s="25" t="s">
        <v>5342</v>
      </c>
    </row>
    <row r="9" spans="1:9" ht="38.25" x14ac:dyDescent="0.25">
      <c r="A9" s="3">
        <v>8</v>
      </c>
      <c r="B9" s="3" t="s">
        <v>2107</v>
      </c>
      <c r="C9" s="3" t="s">
        <v>2108</v>
      </c>
      <c r="D9" s="3" t="s">
        <v>464</v>
      </c>
      <c r="E9" s="3" t="s">
        <v>131</v>
      </c>
      <c r="F9" s="2" t="s">
        <v>5864</v>
      </c>
      <c r="G9" s="3">
        <v>1</v>
      </c>
      <c r="H9" s="11" t="str">
        <f>IF(G9=1, "PB-" &amp; TEXT(COUNTIFS(G$2:G9, 1) + 192, "000000"),
 IF(G9=2, "PBM-" &amp; TEXT(COUNTIFS(G$2:G9, 2) + 224, "000000"),
 IF(G9=3, "MMU-" &amp; TEXT(COUNTIFS(G$2:G9, 3) + 244, "000000"),
 "")))</f>
        <v>PB-000198</v>
      </c>
      <c r="I9" s="25" t="s">
        <v>5342</v>
      </c>
    </row>
    <row r="10" spans="1:9" ht="63.75" x14ac:dyDescent="0.25">
      <c r="A10" s="3">
        <v>9</v>
      </c>
      <c r="B10" s="3" t="s">
        <v>2191</v>
      </c>
      <c r="C10" s="3" t="s">
        <v>2110</v>
      </c>
      <c r="D10" s="3" t="s">
        <v>10</v>
      </c>
      <c r="E10" s="3" t="s">
        <v>2111</v>
      </c>
      <c r="F10" s="2" t="s">
        <v>5865</v>
      </c>
      <c r="G10" s="3">
        <v>2</v>
      </c>
      <c r="H10" s="11" t="str">
        <f>IF(G10=1, "PB-" &amp; TEXT(COUNTIFS(G$2:G10, 1) + 192, "000000"),
 IF(G10=2, "PBM-" &amp; TEXT(COUNTIFS(G$2:G10, 2) + 224, "000000"),
 IF(G10=3, "MMU-" &amp; TEXT(COUNTIFS(G$2:G10, 3) + 244, "000000"),
 "")))</f>
        <v>PBM-000225</v>
      </c>
      <c r="I10" s="25" t="s">
        <v>5342</v>
      </c>
    </row>
    <row r="11" spans="1:9" ht="51" x14ac:dyDescent="0.25">
      <c r="A11" s="3">
        <v>10</v>
      </c>
      <c r="B11" s="3" t="s">
        <v>2109</v>
      </c>
      <c r="C11" s="3" t="s">
        <v>2112</v>
      </c>
      <c r="D11" s="3" t="s">
        <v>33</v>
      </c>
      <c r="E11" s="3" t="s">
        <v>7</v>
      </c>
      <c r="F11" s="2" t="s">
        <v>5866</v>
      </c>
      <c r="G11" s="3">
        <v>2</v>
      </c>
      <c r="H11" s="11" t="str">
        <f>IF(G11=1, "PB-" &amp; TEXT(COUNTIFS(G$2:G11, 1) + 192, "000000"),
 IF(G11=2, "PBM-" &amp; TEXT(COUNTIFS(G$2:G11, 2) + 224, "000000"),
 IF(G11=3, "MMU-" &amp; TEXT(COUNTIFS(G$2:G11, 3) + 244, "000000"),
 "")))</f>
        <v>PBM-000226</v>
      </c>
      <c r="I11" s="25" t="s">
        <v>5342</v>
      </c>
    </row>
    <row r="12" spans="1:9" ht="51" x14ac:dyDescent="0.25">
      <c r="A12" s="3">
        <v>11</v>
      </c>
      <c r="B12" s="3" t="s">
        <v>2192</v>
      </c>
      <c r="C12" s="3" t="s">
        <v>2113</v>
      </c>
      <c r="D12" s="3" t="s">
        <v>87</v>
      </c>
      <c r="E12" s="3" t="s">
        <v>2114</v>
      </c>
      <c r="F12" s="2" t="s">
        <v>5867</v>
      </c>
      <c r="G12" s="3">
        <v>1</v>
      </c>
      <c r="H12" s="11" t="str">
        <f>IF(G12=1, "PB-" &amp; TEXT(COUNTIFS(G$2:G12, 1) + 192, "000000"),
 IF(G12=2, "PBM-" &amp; TEXT(COUNTIFS(G$2:G12, 2) + 224, "000000"),
 IF(G12=3, "MMU-" &amp; TEXT(COUNTIFS(G$2:G12, 3) + 244, "000000"),
 "")))</f>
        <v>PB-000199</v>
      </c>
      <c r="I12" s="25" t="s">
        <v>5342</v>
      </c>
    </row>
    <row r="13" spans="1:9" ht="38.25" x14ac:dyDescent="0.25">
      <c r="A13" s="3">
        <v>12</v>
      </c>
      <c r="B13" s="3" t="s">
        <v>2193</v>
      </c>
      <c r="C13" s="3" t="s">
        <v>2115</v>
      </c>
      <c r="D13" s="3" t="s">
        <v>875</v>
      </c>
      <c r="E13" s="3" t="s">
        <v>2116</v>
      </c>
      <c r="F13" s="2" t="s">
        <v>5868</v>
      </c>
      <c r="G13" s="3">
        <v>1</v>
      </c>
      <c r="H13" s="11" t="str">
        <f>IF(G13=1, "PB-" &amp; TEXT(COUNTIFS(G$2:G13, 1) + 192, "000000"),
 IF(G13=2, "PBM-" &amp; TEXT(COUNTIFS(G$2:G13, 2) + 224, "000000"),
 IF(G13=3, "MMU-" &amp; TEXT(COUNTIFS(G$2:G13, 3) + 244, "000000"),
 "")))</f>
        <v>PB-000200</v>
      </c>
      <c r="I13" s="25" t="s">
        <v>5342</v>
      </c>
    </row>
    <row r="14" spans="1:9" ht="51" x14ac:dyDescent="0.25">
      <c r="A14" s="3">
        <v>13</v>
      </c>
      <c r="B14" s="3" t="s">
        <v>2194</v>
      </c>
      <c r="C14" s="3" t="s">
        <v>2117</v>
      </c>
      <c r="D14" s="3" t="s">
        <v>19</v>
      </c>
      <c r="E14" s="3" t="s">
        <v>2118</v>
      </c>
      <c r="F14" s="2" t="s">
        <v>5869</v>
      </c>
      <c r="G14" s="3">
        <v>1</v>
      </c>
      <c r="H14" s="11" t="str">
        <f>IF(G14=1, "PB-" &amp; TEXT(COUNTIFS(G$2:G14, 1) + 192, "000000"),
 IF(G14=2, "PBM-" &amp; TEXT(COUNTIFS(G$2:G14, 2) + 224, "000000"),
 IF(G14=3, "MMU-" &amp; TEXT(COUNTIFS(G$2:G14, 3) + 244, "000000"),
 "")))</f>
        <v>PB-000201</v>
      </c>
      <c r="I14" s="25" t="s">
        <v>5342</v>
      </c>
    </row>
    <row r="15" spans="1:9" ht="63.75" x14ac:dyDescent="0.25">
      <c r="A15" s="3">
        <v>14</v>
      </c>
      <c r="B15" s="3" t="s">
        <v>2119</v>
      </c>
      <c r="C15" s="3" t="s">
        <v>2120</v>
      </c>
      <c r="D15" s="3" t="s">
        <v>10</v>
      </c>
      <c r="E15" s="3" t="s">
        <v>6878</v>
      </c>
      <c r="F15" s="2" t="s">
        <v>5870</v>
      </c>
      <c r="G15" s="3">
        <v>1</v>
      </c>
      <c r="H15" s="11" t="str">
        <f>IF(G15=1, "PB-" &amp; TEXT(COUNTIFS(G$2:G15, 1) + 192, "000000"),
 IF(G15=2, "PBM-" &amp; TEXT(COUNTIFS(G$2:G15, 2) + 224, "000000"),
 IF(G15=3, "MMU-" &amp; TEXT(COUNTIFS(G$2:G15, 3) + 244, "000000"),
 "")))</f>
        <v>PB-000202</v>
      </c>
      <c r="I15" s="25" t="s">
        <v>5342</v>
      </c>
    </row>
    <row r="16" spans="1:9" ht="38.25" x14ac:dyDescent="0.25">
      <c r="A16" s="3">
        <v>15</v>
      </c>
      <c r="B16" s="3" t="s">
        <v>2121</v>
      </c>
      <c r="C16" s="3" t="s">
        <v>2122</v>
      </c>
      <c r="D16" s="3" t="s">
        <v>2123</v>
      </c>
      <c r="E16" s="3" t="s">
        <v>2124</v>
      </c>
      <c r="F16" s="2" t="s">
        <v>5871</v>
      </c>
      <c r="G16" s="3">
        <v>3</v>
      </c>
      <c r="H16" s="11" t="str">
        <f>IF(G16=1, "PB-" &amp; TEXT(COUNTIFS(G$2:G16, 1) + 192, "000000"),
 IF(G16=2, "PBM-" &amp; TEXT(COUNTIFS(G$2:G16, 2) + 224, "000000"),
 IF(G16=3, "MMU-" &amp; TEXT(COUNTIFS(G$2:G16, 3) + 244, "000000"),
 "")))</f>
        <v>MMU-000247</v>
      </c>
      <c r="I16" s="25" t="s">
        <v>5342</v>
      </c>
    </row>
    <row r="17" spans="1:9" ht="51" x14ac:dyDescent="0.25">
      <c r="A17" s="3">
        <v>16</v>
      </c>
      <c r="B17" s="3" t="s">
        <v>2125</v>
      </c>
      <c r="C17" s="3" t="s">
        <v>2126</v>
      </c>
      <c r="D17" s="3" t="s">
        <v>626</v>
      </c>
      <c r="E17" s="3" t="s">
        <v>1020</v>
      </c>
      <c r="F17" s="2" t="s">
        <v>5872</v>
      </c>
      <c r="G17" s="3">
        <v>3</v>
      </c>
      <c r="H17" s="11" t="str">
        <f>IF(G17=1, "PB-" &amp; TEXT(COUNTIFS(G$2:G17, 1) + 192, "000000"),
 IF(G17=2, "PBM-" &amp; TEXT(COUNTIFS(G$2:G17, 2) + 224, "000000"),
 IF(G17=3, "MMU-" &amp; TEXT(COUNTIFS(G$2:G17, 3) + 244, "000000"),
 "")))</f>
        <v>MMU-000248</v>
      </c>
      <c r="I17" s="25" t="s">
        <v>5342</v>
      </c>
    </row>
    <row r="18" spans="1:9" ht="51" x14ac:dyDescent="0.25">
      <c r="A18" s="3">
        <v>17</v>
      </c>
      <c r="B18" s="3" t="s">
        <v>2195</v>
      </c>
      <c r="C18" s="3" t="s">
        <v>2127</v>
      </c>
      <c r="D18" s="3" t="s">
        <v>409</v>
      </c>
      <c r="E18" s="3" t="s">
        <v>2128</v>
      </c>
      <c r="F18" s="2" t="s">
        <v>5873</v>
      </c>
      <c r="G18" s="3">
        <v>3</v>
      </c>
      <c r="H18" s="11" t="str">
        <f>IF(G18=1, "PB-" &amp; TEXT(COUNTIFS(G$2:G18, 1) + 192, "000000"),
 IF(G18=2, "PBM-" &amp; TEXT(COUNTIFS(G$2:G18, 2) + 224, "000000"),
 IF(G18=3, "MMU-" &amp; TEXT(COUNTIFS(G$2:G18, 3) + 244, "000000"),
 "")))</f>
        <v>MMU-000249</v>
      </c>
      <c r="I18" s="25" t="s">
        <v>5342</v>
      </c>
    </row>
    <row r="19" spans="1:9" ht="38.25" x14ac:dyDescent="0.25">
      <c r="A19" s="3">
        <v>18</v>
      </c>
      <c r="B19" s="3" t="s">
        <v>2196</v>
      </c>
      <c r="C19" s="3" t="s">
        <v>2129</v>
      </c>
      <c r="D19" s="3" t="s">
        <v>409</v>
      </c>
      <c r="E19" s="3" t="s">
        <v>127</v>
      </c>
      <c r="F19" s="2" t="s">
        <v>5874</v>
      </c>
      <c r="G19" s="3">
        <v>3</v>
      </c>
      <c r="H19" s="11" t="str">
        <f>IF(G19=1, "PB-" &amp; TEXT(COUNTIFS(G$2:G19, 1) + 192, "000000"),
 IF(G19=2, "PBM-" &amp; TEXT(COUNTIFS(G$2:G19, 2) + 224, "000000"),
 IF(G19=3, "MMU-" &amp; TEXT(COUNTIFS(G$2:G19, 3) + 244, "000000"),
 "")))</f>
        <v>MMU-000250</v>
      </c>
      <c r="I19" s="25" t="s">
        <v>5342</v>
      </c>
    </row>
    <row r="20" spans="1:9" ht="63.75" x14ac:dyDescent="0.25">
      <c r="A20" s="3">
        <v>19</v>
      </c>
      <c r="B20" s="3" t="s">
        <v>2197</v>
      </c>
      <c r="C20" s="3" t="s">
        <v>2130</v>
      </c>
      <c r="D20" s="3" t="s">
        <v>2131</v>
      </c>
      <c r="E20" s="3" t="s">
        <v>2190</v>
      </c>
      <c r="F20" s="2" t="s">
        <v>5875</v>
      </c>
      <c r="G20" s="3">
        <v>3</v>
      </c>
      <c r="H20" s="11" t="str">
        <f>IF(G20=1, "PB-" &amp; TEXT(COUNTIFS(G$2:G20, 1) + 192, "000000"),
 IF(G20=2, "PBM-" &amp; TEXT(COUNTIFS(G$2:G20, 2) + 224, "000000"),
 IF(G20=3, "MMU-" &amp; TEXT(COUNTIFS(G$2:G20, 3) + 244, "000000"),
 "")))</f>
        <v>MMU-000251</v>
      </c>
      <c r="I20" s="25" t="s">
        <v>5342</v>
      </c>
    </row>
    <row r="21" spans="1:9" ht="38.25" x14ac:dyDescent="0.25">
      <c r="A21" s="3">
        <v>20</v>
      </c>
      <c r="B21" s="3" t="s">
        <v>2132</v>
      </c>
      <c r="C21" s="3" t="s">
        <v>2133</v>
      </c>
      <c r="D21" s="3" t="s">
        <v>786</v>
      </c>
      <c r="E21" s="3" t="s">
        <v>2134</v>
      </c>
      <c r="F21" s="2" t="s">
        <v>5876</v>
      </c>
      <c r="G21" s="3">
        <v>3</v>
      </c>
      <c r="H21" s="11" t="str">
        <f>IF(G21=1, "PB-" &amp; TEXT(COUNTIFS(G$2:G21, 1) + 192, "000000"),
 IF(G21=2, "PBM-" &amp; TEXT(COUNTIFS(G$2:G21, 2) + 224, "000000"),
 IF(G21=3, "MMU-" &amp; TEXT(COUNTIFS(G$2:G21, 3) + 244, "000000"),
 "")))</f>
        <v>MMU-000252</v>
      </c>
      <c r="I21" s="25" t="s">
        <v>5342</v>
      </c>
    </row>
    <row r="22" spans="1:9" ht="51" x14ac:dyDescent="0.25">
      <c r="A22" s="3">
        <v>21</v>
      </c>
      <c r="B22" s="3" t="s">
        <v>2135</v>
      </c>
      <c r="C22" s="3" t="s">
        <v>2136</v>
      </c>
      <c r="D22" s="3" t="s">
        <v>456</v>
      </c>
      <c r="E22" s="3" t="s">
        <v>2137</v>
      </c>
      <c r="F22" s="2" t="s">
        <v>5877</v>
      </c>
      <c r="G22" s="3">
        <v>3</v>
      </c>
      <c r="H22" s="11" t="str">
        <f>IF(G22=1, "PB-" &amp; TEXT(COUNTIFS(G$2:G22, 1) + 192, "000000"),
 IF(G22=2, "PBM-" &amp; TEXT(COUNTIFS(G$2:G22, 2) + 224, "000000"),
 IF(G22=3, "MMU-" &amp; TEXT(COUNTIFS(G$2:G22, 3) + 244, "000000"),
 "")))</f>
        <v>MMU-000253</v>
      </c>
      <c r="I22" s="25" t="s">
        <v>5342</v>
      </c>
    </row>
    <row r="23" spans="1:9" ht="51" x14ac:dyDescent="0.25">
      <c r="A23" s="3">
        <v>22</v>
      </c>
      <c r="B23" s="3" t="s">
        <v>2138</v>
      </c>
      <c r="C23" s="3" t="s">
        <v>2139</v>
      </c>
      <c r="D23" s="3" t="s">
        <v>268</v>
      </c>
      <c r="E23" s="3" t="s">
        <v>2140</v>
      </c>
      <c r="F23" s="2" t="s">
        <v>5878</v>
      </c>
      <c r="G23" s="3">
        <v>3</v>
      </c>
      <c r="H23" s="11" t="str">
        <f>IF(G23=1, "PB-" &amp; TEXT(COUNTIFS(G$2:G23, 1) + 192, "000000"),
 IF(G23=2, "PBM-" &amp; TEXT(COUNTIFS(G$2:G23, 2) + 224, "000000"),
 IF(G23=3, "MMU-" &amp; TEXT(COUNTIFS(G$2:G23, 3) + 244, "000000"),
 "")))</f>
        <v>MMU-000254</v>
      </c>
      <c r="I23" s="25" t="s">
        <v>5342</v>
      </c>
    </row>
    <row r="24" spans="1:9" ht="38.25" x14ac:dyDescent="0.25">
      <c r="A24" s="3">
        <v>23</v>
      </c>
      <c r="B24" s="3" t="s">
        <v>2141</v>
      </c>
      <c r="C24" s="3" t="s">
        <v>2142</v>
      </c>
      <c r="D24" s="3" t="s">
        <v>2143</v>
      </c>
      <c r="E24" s="3" t="s">
        <v>2144</v>
      </c>
      <c r="F24" s="2" t="s">
        <v>5879</v>
      </c>
      <c r="G24" s="3">
        <v>3</v>
      </c>
      <c r="H24" s="11" t="str">
        <f>IF(G24=1, "PB-" &amp; TEXT(COUNTIFS(G$2:G24, 1) + 192, "000000"),
 IF(G24=2, "PBM-" &amp; TEXT(COUNTIFS(G$2:G24, 2) + 224, "000000"),
 IF(G24=3, "MMU-" &amp; TEXT(COUNTIFS(G$2:G24, 3) + 244, "000000"),
 "")))</f>
        <v>MMU-000255</v>
      </c>
      <c r="I24" s="25" t="s">
        <v>5342</v>
      </c>
    </row>
    <row r="25" spans="1:9" ht="38.25" x14ac:dyDescent="0.25">
      <c r="A25" s="3">
        <v>24</v>
      </c>
      <c r="B25" s="3" t="s">
        <v>2145</v>
      </c>
      <c r="C25" s="3" t="s">
        <v>2146</v>
      </c>
      <c r="D25" s="3" t="s">
        <v>2147</v>
      </c>
      <c r="E25" s="3" t="s">
        <v>2148</v>
      </c>
      <c r="F25" s="2" t="s">
        <v>5880</v>
      </c>
      <c r="G25" s="3">
        <v>3</v>
      </c>
      <c r="H25" s="11" t="str">
        <f>IF(G25=1, "PB-" &amp; TEXT(COUNTIFS(G$2:G25, 1) + 192, "000000"),
 IF(G25=2, "PBM-" &amp; TEXT(COUNTIFS(G$2:G25, 2) + 224, "000000"),
 IF(G25=3, "MMU-" &amp; TEXT(COUNTIFS(G$2:G25, 3) + 244, "000000"),
 "")))</f>
        <v>MMU-000256</v>
      </c>
      <c r="I25" s="25" t="s">
        <v>5342</v>
      </c>
    </row>
    <row r="26" spans="1:9" ht="63.75" x14ac:dyDescent="0.25">
      <c r="A26" s="3">
        <v>25</v>
      </c>
      <c r="B26" s="3" t="s">
        <v>2198</v>
      </c>
      <c r="C26" s="3" t="s">
        <v>2149</v>
      </c>
      <c r="D26" s="3" t="s">
        <v>464</v>
      </c>
      <c r="E26" s="3" t="s">
        <v>2150</v>
      </c>
      <c r="F26" s="2" t="s">
        <v>5881</v>
      </c>
      <c r="G26" s="3">
        <v>3</v>
      </c>
      <c r="H26" s="11" t="str">
        <f>IF(G26=1, "PB-" &amp; TEXT(COUNTIFS(G$2:G26, 1) + 192, "000000"),
 IF(G26=2, "PBM-" &amp; TEXT(COUNTIFS(G$2:G26, 2) + 224, "000000"),
 IF(G26=3, "MMU-" &amp; TEXT(COUNTIFS(G$2:G26, 3) + 244, "000000"),
 "")))</f>
        <v>MMU-000257</v>
      </c>
      <c r="I26" s="25" t="s">
        <v>5342</v>
      </c>
    </row>
    <row r="27" spans="1:9" ht="63.75" x14ac:dyDescent="0.25">
      <c r="A27" s="3">
        <v>26</v>
      </c>
      <c r="B27" s="3" t="s">
        <v>2199</v>
      </c>
      <c r="C27" s="3" t="s">
        <v>2149</v>
      </c>
      <c r="D27" s="3" t="s">
        <v>464</v>
      </c>
      <c r="E27" s="3" t="s">
        <v>2151</v>
      </c>
      <c r="F27" s="2" t="s">
        <v>5882</v>
      </c>
      <c r="G27" s="3">
        <v>3</v>
      </c>
      <c r="H27" s="11" t="str">
        <f>IF(G27=1, "PB-" &amp; TEXT(COUNTIFS(G$2:G27, 1) + 192, "000000"),
 IF(G27=2, "PBM-" &amp; TEXT(COUNTIFS(G$2:G27, 2) + 224, "000000"),
 IF(G27=3, "MMU-" &amp; TEXT(COUNTIFS(G$2:G27, 3) + 244, "000000"),
 "")))</f>
        <v>MMU-000258</v>
      </c>
      <c r="I27" s="25" t="s">
        <v>5342</v>
      </c>
    </row>
    <row r="28" spans="1:9" ht="25.5" x14ac:dyDescent="0.25">
      <c r="A28" s="3">
        <v>27</v>
      </c>
      <c r="B28" s="3" t="s">
        <v>2200</v>
      </c>
      <c r="C28" s="3" t="s">
        <v>2152</v>
      </c>
      <c r="D28" s="3" t="s">
        <v>799</v>
      </c>
      <c r="E28" s="3" t="s">
        <v>2153</v>
      </c>
      <c r="F28" s="2" t="s">
        <v>5883</v>
      </c>
      <c r="G28" s="3">
        <v>3</v>
      </c>
      <c r="H28" s="11" t="str">
        <f>IF(G28=1, "PB-" &amp; TEXT(COUNTIFS(G$2:G28, 1) + 192, "000000"),
 IF(G28=2, "PBM-" &amp; TEXT(COUNTIFS(G$2:G28, 2) + 224, "000000"),
 IF(G28=3, "MMU-" &amp; TEXT(COUNTIFS(G$2:G28, 3) + 244, "000000"),
 "")))</f>
        <v>MMU-000259</v>
      </c>
      <c r="I28" s="25" t="s">
        <v>5342</v>
      </c>
    </row>
    <row r="29" spans="1:9" ht="38.25" x14ac:dyDescent="0.25">
      <c r="A29" s="3">
        <v>28</v>
      </c>
      <c r="B29" s="3" t="s">
        <v>2154</v>
      </c>
      <c r="C29" s="3" t="s">
        <v>2155</v>
      </c>
      <c r="D29" s="3" t="s">
        <v>268</v>
      </c>
      <c r="E29" s="3" t="s">
        <v>2156</v>
      </c>
      <c r="F29" s="2" t="s">
        <v>5884</v>
      </c>
      <c r="G29" s="3">
        <v>3</v>
      </c>
      <c r="H29" s="11" t="str">
        <f>IF(G29=1, "PB-" &amp; TEXT(COUNTIFS(G$2:G29, 1) + 192, "000000"),
 IF(G29=2, "PBM-" &amp; TEXT(COUNTIFS(G$2:G29, 2) + 224, "000000"),
 IF(G29=3, "MMU-" &amp; TEXT(COUNTIFS(G$2:G29, 3) + 244, "000000"),
 "")))</f>
        <v>MMU-000260</v>
      </c>
      <c r="I29" s="25" t="s">
        <v>5342</v>
      </c>
    </row>
    <row r="30" spans="1:9" ht="38.25" x14ac:dyDescent="0.25">
      <c r="A30" s="3">
        <v>29</v>
      </c>
      <c r="B30" s="3" t="s">
        <v>2201</v>
      </c>
      <c r="C30" s="3" t="s">
        <v>2157</v>
      </c>
      <c r="D30" s="3" t="s">
        <v>268</v>
      </c>
      <c r="E30" s="3" t="s">
        <v>2158</v>
      </c>
      <c r="F30" s="2" t="s">
        <v>5885</v>
      </c>
      <c r="G30" s="3">
        <v>3</v>
      </c>
      <c r="H30" s="11" t="str">
        <f>IF(G30=1, "PB-" &amp; TEXT(COUNTIFS(G$2:G30, 1) + 192, "000000"),
 IF(G30=2, "PBM-" &amp; TEXT(COUNTIFS(G$2:G30, 2) + 224, "000000"),
 IF(G30=3, "MMU-" &amp; TEXT(COUNTIFS(G$2:G30, 3) + 244, "000000"),
 "")))</f>
        <v>MMU-000261</v>
      </c>
      <c r="I30" s="25" t="s">
        <v>5342</v>
      </c>
    </row>
    <row r="31" spans="1:9" ht="38.25" x14ac:dyDescent="0.25">
      <c r="A31" s="3">
        <v>30</v>
      </c>
      <c r="B31" s="3" t="s">
        <v>2202</v>
      </c>
      <c r="C31" s="3" t="s">
        <v>2157</v>
      </c>
      <c r="D31" s="3" t="s">
        <v>268</v>
      </c>
      <c r="E31" s="3" t="s">
        <v>2159</v>
      </c>
      <c r="F31" s="2" t="s">
        <v>5886</v>
      </c>
      <c r="G31" s="3">
        <v>3</v>
      </c>
      <c r="H31" s="11" t="str">
        <f>IF(G31=1, "PB-" &amp; TEXT(COUNTIFS(G$2:G31, 1) + 192, "000000"),
 IF(G31=2, "PBM-" &amp; TEXT(COUNTIFS(G$2:G31, 2) + 224, "000000"),
 IF(G31=3, "MMU-" &amp; TEXT(COUNTIFS(G$2:G31, 3) + 244, "000000"),
 "")))</f>
        <v>MMU-000262</v>
      </c>
      <c r="I31" s="25" t="s">
        <v>5342</v>
      </c>
    </row>
    <row r="32" spans="1:9" ht="38.25" x14ac:dyDescent="0.25">
      <c r="A32" s="3">
        <v>31</v>
      </c>
      <c r="B32" s="3" t="s">
        <v>2203</v>
      </c>
      <c r="C32" s="3" t="s">
        <v>2157</v>
      </c>
      <c r="D32" s="3" t="s">
        <v>2160</v>
      </c>
      <c r="E32" s="3" t="s">
        <v>2161</v>
      </c>
      <c r="F32" s="2" t="s">
        <v>5887</v>
      </c>
      <c r="G32" s="3">
        <v>3</v>
      </c>
      <c r="H32" s="11" t="str">
        <f>IF(G32=1, "PB-" &amp; TEXT(COUNTIFS(G$2:G32, 1) + 192, "000000"),
 IF(G32=2, "PBM-" &amp; TEXT(COUNTIFS(G$2:G32, 2) + 224, "000000"),
 IF(G32=3, "MMU-" &amp; TEXT(COUNTIFS(G$2:G32, 3) + 244, "000000"),
 "")))</f>
        <v>MMU-000263</v>
      </c>
      <c r="I32" s="25" t="s">
        <v>5342</v>
      </c>
    </row>
    <row r="33" spans="1:9" ht="63.75" x14ac:dyDescent="0.25">
      <c r="A33" s="3">
        <v>32</v>
      </c>
      <c r="B33" s="3" t="s">
        <v>2162</v>
      </c>
      <c r="C33" s="3" t="s">
        <v>2163</v>
      </c>
      <c r="D33" s="3" t="s">
        <v>2164</v>
      </c>
      <c r="E33" s="3" t="s">
        <v>2165</v>
      </c>
      <c r="F33" s="2" t="s">
        <v>5888</v>
      </c>
      <c r="G33" s="3">
        <v>3</v>
      </c>
      <c r="H33" s="11" t="str">
        <f>IF(G33=1, "PB-" &amp; TEXT(COUNTIFS(G$2:G33, 1) + 192, "000000"),
 IF(G33=2, "PBM-" &amp; TEXT(COUNTIFS(G$2:G33, 2) + 224, "000000"),
 IF(G33=3, "MMU-" &amp; TEXT(COUNTIFS(G$2:G33, 3) + 244, "000000"),
 "")))</f>
        <v>MMU-000264</v>
      </c>
      <c r="I33" s="25" t="s">
        <v>5342</v>
      </c>
    </row>
    <row r="34" spans="1:9" ht="38.25" x14ac:dyDescent="0.25">
      <c r="A34" s="3">
        <v>33</v>
      </c>
      <c r="B34" s="3" t="s">
        <v>2166</v>
      </c>
      <c r="C34" s="3" t="s">
        <v>2167</v>
      </c>
      <c r="D34" s="3" t="s">
        <v>2168</v>
      </c>
      <c r="E34" s="3" t="s">
        <v>1124</v>
      </c>
      <c r="F34" s="2" t="s">
        <v>5889</v>
      </c>
      <c r="G34" s="3">
        <v>3</v>
      </c>
      <c r="H34" s="11" t="str">
        <f>IF(G34=1, "PB-" &amp; TEXT(COUNTIFS(G$2:G34, 1) + 192, "000000"),
 IF(G34=2, "PBM-" &amp; TEXT(COUNTIFS(G$2:G34, 2) + 224, "000000"),
 IF(G34=3, "MMU-" &amp; TEXT(COUNTIFS(G$2:G34, 3) + 244, "000000"),
 "")))</f>
        <v>MMU-000265</v>
      </c>
      <c r="I34" s="25" t="s">
        <v>5342</v>
      </c>
    </row>
    <row r="35" spans="1:9" ht="38.25" x14ac:dyDescent="0.25">
      <c r="A35" s="3">
        <v>34</v>
      </c>
      <c r="B35" s="3" t="s">
        <v>2169</v>
      </c>
      <c r="C35" s="3" t="s">
        <v>2170</v>
      </c>
      <c r="D35" s="3" t="s">
        <v>268</v>
      </c>
      <c r="E35" s="3" t="s">
        <v>2171</v>
      </c>
      <c r="F35" s="2" t="s">
        <v>5890</v>
      </c>
      <c r="G35" s="3">
        <v>3</v>
      </c>
      <c r="H35" s="11" t="str">
        <f>IF(G35=1, "PB-" &amp; TEXT(COUNTIFS(G$2:G35, 1) + 192, "000000"),
 IF(G35=2, "PBM-" &amp; TEXT(COUNTIFS(G$2:G35, 2) + 224, "000000"),
 IF(G35=3, "MMU-" &amp; TEXT(COUNTIFS(G$2:G35, 3) + 244, "000000"),
 "")))</f>
        <v>MMU-000266</v>
      </c>
      <c r="I35" s="25" t="s">
        <v>5342</v>
      </c>
    </row>
    <row r="36" spans="1:9" ht="25.5" x14ac:dyDescent="0.25">
      <c r="A36" s="3">
        <v>35</v>
      </c>
      <c r="B36" s="3" t="s">
        <v>2172</v>
      </c>
      <c r="C36" s="3" t="s">
        <v>2173</v>
      </c>
      <c r="D36" s="3" t="s">
        <v>268</v>
      </c>
      <c r="E36" s="3" t="s">
        <v>2144</v>
      </c>
      <c r="F36" s="2" t="s">
        <v>5891</v>
      </c>
      <c r="G36" s="3">
        <v>3</v>
      </c>
      <c r="H36" s="11" t="str">
        <f>IF(G36=1, "PB-" &amp; TEXT(COUNTIFS(G$2:G36, 1) + 192, "000000"),
 IF(G36=2, "PBM-" &amp; TEXT(COUNTIFS(G$2:G36, 2) + 224, "000000"),
 IF(G36=3, "MMU-" &amp; TEXT(COUNTIFS(G$2:G36, 3) + 244, "000000"),
 "")))</f>
        <v>MMU-000267</v>
      </c>
      <c r="I36" s="25" t="s">
        <v>5342</v>
      </c>
    </row>
    <row r="37" spans="1:9" ht="51" x14ac:dyDescent="0.25">
      <c r="A37" s="3">
        <v>36</v>
      </c>
      <c r="B37" s="3" t="s">
        <v>2174</v>
      </c>
      <c r="C37" s="3" t="s">
        <v>2175</v>
      </c>
      <c r="D37" s="3" t="s">
        <v>2176</v>
      </c>
      <c r="E37" s="3" t="s">
        <v>2177</v>
      </c>
      <c r="F37" s="2" t="s">
        <v>5892</v>
      </c>
      <c r="G37" s="3">
        <v>3</v>
      </c>
      <c r="H37" s="11" t="str">
        <f>IF(G37=1, "PB-" &amp; TEXT(COUNTIFS(G$2:G37, 1) + 192, "000000"),
 IF(G37=2, "PBM-" &amp; TEXT(COUNTIFS(G$2:G37, 2) + 224, "000000"),
 IF(G37=3, "MMU-" &amp; TEXT(COUNTIFS(G$2:G37, 3) + 244, "000000"),
 "")))</f>
        <v>MMU-000268</v>
      </c>
      <c r="I37" s="25" t="s">
        <v>5342</v>
      </c>
    </row>
    <row r="38" spans="1:9" ht="38.25" x14ac:dyDescent="0.25">
      <c r="A38" s="3">
        <v>37</v>
      </c>
      <c r="B38" s="3" t="s">
        <v>2178</v>
      </c>
      <c r="C38" s="3" t="s">
        <v>2179</v>
      </c>
      <c r="D38" s="3" t="s">
        <v>268</v>
      </c>
      <c r="E38" s="3" t="s">
        <v>2180</v>
      </c>
      <c r="F38" s="2" t="s">
        <v>5893</v>
      </c>
      <c r="G38" s="3">
        <v>3</v>
      </c>
      <c r="H38" s="11" t="str">
        <f>IF(G38=1, "PB-" &amp; TEXT(COUNTIFS(G$2:G38, 1) + 192, "000000"),
 IF(G38=2, "PBM-" &amp; TEXT(COUNTIFS(G$2:G38, 2) + 224, "000000"),
 IF(G38=3, "MMU-" &amp; TEXT(COUNTIFS(G$2:G38, 3) + 244, "000000"),
 "")))</f>
        <v>MMU-000269</v>
      </c>
      <c r="I38" s="25" t="s">
        <v>5342</v>
      </c>
    </row>
    <row r="39" spans="1:9" ht="51" x14ac:dyDescent="0.25">
      <c r="A39" s="3">
        <v>38</v>
      </c>
      <c r="B39" s="3" t="s">
        <v>2204</v>
      </c>
      <c r="C39" s="3" t="s">
        <v>2181</v>
      </c>
      <c r="D39" s="3" t="s">
        <v>456</v>
      </c>
      <c r="E39" s="3" t="s">
        <v>2182</v>
      </c>
      <c r="F39" s="2" t="s">
        <v>5894</v>
      </c>
      <c r="G39" s="3">
        <v>3</v>
      </c>
      <c r="H39" s="11" t="str">
        <f>IF(G39=1, "PB-" &amp; TEXT(COUNTIFS(G$2:G39, 1) + 192, "000000"),
 IF(G39=2, "PBM-" &amp; TEXT(COUNTIFS(G$2:G39, 2) + 224, "000000"),
 IF(G39=3, "MMU-" &amp; TEXT(COUNTIFS(G$2:G39, 3) + 244, "000000"),
 "")))</f>
        <v>MMU-000270</v>
      </c>
      <c r="I39" s="25" t="s">
        <v>5342</v>
      </c>
    </row>
    <row r="40" spans="1:9" ht="38.25" x14ac:dyDescent="0.25">
      <c r="A40" s="3">
        <v>39</v>
      </c>
      <c r="B40" s="3" t="s">
        <v>2183</v>
      </c>
      <c r="C40" s="3" t="s">
        <v>2184</v>
      </c>
      <c r="D40" s="3" t="s">
        <v>268</v>
      </c>
      <c r="E40" s="3" t="s">
        <v>2185</v>
      </c>
      <c r="F40" s="2" t="s">
        <v>5895</v>
      </c>
      <c r="G40" s="3">
        <v>3</v>
      </c>
      <c r="H40" s="11" t="str">
        <f>IF(G40=1, "PB-" &amp; TEXT(COUNTIFS(G$2:G40, 1) + 192, "000000"),
 IF(G40=2, "PBM-" &amp; TEXT(COUNTIFS(G$2:G40, 2) + 224, "000000"),
 IF(G40=3, "MMU-" &amp; TEXT(COUNTIFS(G$2:G40, 3) + 244, "000000"),
 "")))</f>
        <v>MMU-000271</v>
      </c>
      <c r="I40" s="25" t="s">
        <v>5342</v>
      </c>
    </row>
    <row r="41" spans="1:9" ht="38.25" x14ac:dyDescent="0.25">
      <c r="A41" s="3">
        <v>40</v>
      </c>
      <c r="B41" s="3" t="s">
        <v>2187</v>
      </c>
      <c r="C41" s="3" t="s">
        <v>2188</v>
      </c>
      <c r="D41" s="3" t="s">
        <v>134</v>
      </c>
      <c r="E41" s="3" t="s">
        <v>2189</v>
      </c>
      <c r="F41" s="2" t="s">
        <v>5896</v>
      </c>
      <c r="G41" s="3">
        <v>3</v>
      </c>
      <c r="H41" s="11" t="str">
        <f>IF(G41=1, "PB-" &amp; TEXT(COUNTIFS(G$2:G41, 1) + 192, "000000"),
 IF(G41=2, "PBM-" &amp; TEXT(COUNTIFS(G$2:G41, 2) + 224, "000000"),
 IF(G41=3, "MMU-" &amp; TEXT(COUNTIFS(G$2:G41, 3) + 244, "000000"),
 "")))</f>
        <v>MMU-000272</v>
      </c>
      <c r="I41" s="25" t="s">
        <v>5342</v>
      </c>
    </row>
    <row r="42" spans="1:9" ht="63.75" x14ac:dyDescent="0.25">
      <c r="A42" s="37"/>
      <c r="B42" s="36" t="s">
        <v>6881</v>
      </c>
      <c r="C42" s="36" t="s">
        <v>2120</v>
      </c>
      <c r="D42" s="36" t="s">
        <v>10</v>
      </c>
      <c r="E42" s="36" t="s">
        <v>6879</v>
      </c>
      <c r="F42" s="39" t="s">
        <v>6880</v>
      </c>
    </row>
  </sheetData>
  <phoneticPr fontId="8" type="noConversion"/>
  <conditionalFormatting sqref="I2:I41">
    <cfRule type="uniqueValues" dxfId="20" priority="1"/>
  </conditionalFormatting>
  <pageMargins left="0.31496062992125984" right="0.19685039370078741" top="0.31496062992125984" bottom="0.19685039370078741" header="0.31496062992125984" footer="0.31496062992125984"/>
  <pageSetup paperSize="9" scale="99" fitToHeight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4F800-1095-4B82-9D49-53FEAACCD21B}">
  <sheetPr codeName="Sheet18">
    <pageSetUpPr fitToPage="1"/>
  </sheetPr>
  <dimension ref="A1:I56"/>
  <sheetViews>
    <sheetView zoomScale="80" zoomScaleNormal="80" workbookViewId="0">
      <selection activeCell="F1" sqref="F1"/>
    </sheetView>
  </sheetViews>
  <sheetFormatPr defaultRowHeight="15" x14ac:dyDescent="0.25"/>
  <cols>
    <col min="1" max="1" width="3.5703125" bestFit="1" customWidth="1"/>
    <col min="2" max="2" width="27" customWidth="1"/>
    <col min="3" max="3" width="29.85546875" customWidth="1"/>
    <col min="4" max="4" width="20.7109375" customWidth="1"/>
    <col min="5" max="5" width="16.140625" customWidth="1"/>
    <col min="6" max="6" width="9.85546875" bestFit="1" customWidth="1"/>
    <col min="7" max="7" width="3.42578125" hidden="1" customWidth="1"/>
    <col min="8" max="8" width="13.85546875" hidden="1" customWidth="1"/>
    <col min="9" max="9" width="19.140625" style="27" hidden="1" customWidth="1"/>
  </cols>
  <sheetData>
    <row r="1" spans="1:9" ht="28.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5143</v>
      </c>
      <c r="I1" s="26" t="s">
        <v>5144</v>
      </c>
    </row>
    <row r="2" spans="1:9" ht="38.25" x14ac:dyDescent="0.25">
      <c r="A2" s="3">
        <v>1</v>
      </c>
      <c r="B2" s="3" t="s">
        <v>2205</v>
      </c>
      <c r="C2" s="3" t="s">
        <v>2206</v>
      </c>
      <c r="D2" s="3" t="s">
        <v>94</v>
      </c>
      <c r="E2" s="3" t="s">
        <v>2207</v>
      </c>
      <c r="F2" s="2" t="s">
        <v>5897</v>
      </c>
      <c r="G2" s="2">
        <v>2</v>
      </c>
      <c r="H2" s="2" t="str">
        <f>IF(G2=1, "PB-" &amp; TEXT(COUNTIFS(G$2:G2, 1) + 202, "000000"),
 IF(G2=2, "PBM-" &amp; TEXT(COUNTIFS(G$2:G2, 2) + 226, "000000"),
 IF(G2=3, "MMU-" &amp; TEXT(COUNTIFS(G$2:G2, 3) + 272, "000000"),
 "")))</f>
        <v>PBM-000227</v>
      </c>
      <c r="I2" s="25" t="s">
        <v>5342</v>
      </c>
    </row>
    <row r="3" spans="1:9" ht="25.5" x14ac:dyDescent="0.25">
      <c r="A3" s="3">
        <v>2</v>
      </c>
      <c r="B3" s="3" t="s">
        <v>2208</v>
      </c>
      <c r="C3" s="3" t="s">
        <v>2209</v>
      </c>
      <c r="D3" s="3" t="s">
        <v>10</v>
      </c>
      <c r="E3" s="3" t="s">
        <v>2210</v>
      </c>
      <c r="F3" s="2" t="s">
        <v>5898</v>
      </c>
      <c r="G3" s="2">
        <v>3</v>
      </c>
      <c r="H3" s="2" t="str">
        <f>IF(G3=1, "PB-" &amp; TEXT(COUNTIFS(G$2:G3, 1) + 202, "000000"),
 IF(G3=2, "PBM-" &amp; TEXT(COUNTIFS(G$2:G3, 2) + 226, "000000"),
 IF(G3=3, "MMU-" &amp; TEXT(COUNTIFS(G$2:G3, 3) + 272, "000000"),
 "")))</f>
        <v>MMU-000273</v>
      </c>
      <c r="I3" s="25" t="s">
        <v>5342</v>
      </c>
    </row>
    <row r="4" spans="1:9" ht="38.25" x14ac:dyDescent="0.25">
      <c r="A4" s="3">
        <v>3</v>
      </c>
      <c r="B4" s="3" t="s">
        <v>2211</v>
      </c>
      <c r="C4" s="3" t="s">
        <v>2212</v>
      </c>
      <c r="D4" s="3" t="s">
        <v>2213</v>
      </c>
      <c r="E4" s="3" t="s">
        <v>2214</v>
      </c>
      <c r="F4" s="2" t="s">
        <v>5899</v>
      </c>
      <c r="G4" s="2">
        <v>2</v>
      </c>
      <c r="H4" s="2" t="str">
        <f>IF(G4=1, "PB-" &amp; TEXT(COUNTIFS(G$2:G4, 1) + 202, "000000"),
 IF(G4=2, "PBM-" &amp; TEXT(COUNTIFS(G$2:G4, 2) + 226, "000000"),
 IF(G4=3, "MMU-" &amp; TEXT(COUNTIFS(G$2:G4, 3) + 272, "000000"),
 "")))</f>
        <v>PBM-000228</v>
      </c>
      <c r="I4" s="25" t="s">
        <v>5342</v>
      </c>
    </row>
    <row r="5" spans="1:9" ht="38.25" x14ac:dyDescent="0.25">
      <c r="A5" s="3">
        <v>4</v>
      </c>
      <c r="B5" s="3" t="s">
        <v>2215</v>
      </c>
      <c r="C5" s="3" t="s">
        <v>2216</v>
      </c>
      <c r="D5" s="3" t="s">
        <v>425</v>
      </c>
      <c r="E5" s="3" t="s">
        <v>2368</v>
      </c>
      <c r="F5" s="2" t="s">
        <v>5900</v>
      </c>
      <c r="G5" s="2">
        <v>2</v>
      </c>
      <c r="H5" s="2" t="str">
        <f>IF(G5=1, "PB-" &amp; TEXT(COUNTIFS(G$2:G5, 1) + 202, "000000"),
 IF(G5=2, "PBM-" &amp; TEXT(COUNTIFS(G$2:G5, 2) + 226, "000000"),
 IF(G5=3, "MMU-" &amp; TEXT(COUNTIFS(G$2:G5, 3) + 272, "000000"),
 "")))</f>
        <v>PBM-000229</v>
      </c>
      <c r="I5" s="25" t="s">
        <v>5342</v>
      </c>
    </row>
    <row r="6" spans="1:9" ht="25.5" x14ac:dyDescent="0.25">
      <c r="A6" s="3">
        <v>5</v>
      </c>
      <c r="B6" s="3" t="s">
        <v>2217</v>
      </c>
      <c r="C6" s="3" t="s">
        <v>2218</v>
      </c>
      <c r="D6" s="3" t="s">
        <v>409</v>
      </c>
      <c r="E6" s="3" t="s">
        <v>2219</v>
      </c>
      <c r="F6" s="2" t="s">
        <v>5901</v>
      </c>
      <c r="G6" s="2">
        <v>3</v>
      </c>
      <c r="H6" s="2" t="str">
        <f>IF(G6=1, "PB-" &amp; TEXT(COUNTIFS(G$2:G6, 1) + 202, "000000"),
 IF(G6=2, "PBM-" &amp; TEXT(COUNTIFS(G$2:G6, 2) + 226, "000000"),
 IF(G6=3, "MMU-" &amp; TEXT(COUNTIFS(G$2:G6, 3) + 272, "000000"),
 "")))</f>
        <v>MMU-000274</v>
      </c>
      <c r="I6" s="25" t="s">
        <v>5342</v>
      </c>
    </row>
    <row r="7" spans="1:9" ht="25.5" x14ac:dyDescent="0.25">
      <c r="A7" s="3">
        <v>6</v>
      </c>
      <c r="B7" s="3" t="s">
        <v>2220</v>
      </c>
      <c r="C7" s="3" t="s">
        <v>2221</v>
      </c>
      <c r="D7" s="6" t="s">
        <v>65</v>
      </c>
      <c r="E7" s="3" t="s">
        <v>2222</v>
      </c>
      <c r="F7" s="2" t="s">
        <v>5902</v>
      </c>
      <c r="G7" s="2">
        <v>1</v>
      </c>
      <c r="H7" s="2" t="str">
        <f>IF(G7=1, "PB-" &amp; TEXT(COUNTIFS(G$2:G7, 1) + 202, "000000"),
 IF(G7=2, "PBM-" &amp; TEXT(COUNTIFS(G$2:G7, 2) + 226, "000000"),
 IF(G7=3, "MMU-" &amp; TEXT(COUNTIFS(G$2:G7, 3) + 272, "000000"),
 "")))</f>
        <v>PB-000203</v>
      </c>
      <c r="I7" s="25" t="s">
        <v>5342</v>
      </c>
    </row>
    <row r="8" spans="1:9" ht="51" x14ac:dyDescent="0.25">
      <c r="A8" s="3">
        <v>7</v>
      </c>
      <c r="B8" s="3" t="s">
        <v>2223</v>
      </c>
      <c r="C8" s="3" t="s">
        <v>2224</v>
      </c>
      <c r="D8" s="3" t="s">
        <v>36</v>
      </c>
      <c r="E8" s="3" t="s">
        <v>2225</v>
      </c>
      <c r="F8" s="2" t="s">
        <v>5903</v>
      </c>
      <c r="G8" s="2">
        <v>3</v>
      </c>
      <c r="H8" s="2" t="str">
        <f>IF(G8=1, "PB-" &amp; TEXT(COUNTIFS(G$2:G8, 1) + 202, "000000"),
 IF(G8=2, "PBM-" &amp; TEXT(COUNTIFS(G$2:G8, 2) + 226, "000000"),
 IF(G8=3, "MMU-" &amp; TEXT(COUNTIFS(G$2:G8, 3) + 272, "000000"),
 "")))</f>
        <v>MMU-000275</v>
      </c>
      <c r="I8" s="25" t="s">
        <v>5342</v>
      </c>
    </row>
    <row r="9" spans="1:9" ht="76.5" x14ac:dyDescent="0.25">
      <c r="A9" s="3">
        <v>8</v>
      </c>
      <c r="B9" s="3" t="s">
        <v>2226</v>
      </c>
      <c r="C9" s="3" t="s">
        <v>2227</v>
      </c>
      <c r="D9" s="3" t="s">
        <v>10</v>
      </c>
      <c r="E9" s="3" t="s">
        <v>2229</v>
      </c>
      <c r="F9" s="2" t="s">
        <v>5904</v>
      </c>
      <c r="G9" s="2">
        <v>3</v>
      </c>
      <c r="H9" s="2" t="str">
        <f>IF(G9=1, "PB-" &amp; TEXT(COUNTIFS(G$2:G9, 1) + 202, "000000"),
 IF(G9=2, "PBM-" &amp; TEXT(COUNTIFS(G$2:G9, 2) + 226, "000000"),
 IF(G9=3, "MMU-" &amp; TEXT(COUNTIFS(G$2:G9, 3) + 272, "000000"),
 "")))</f>
        <v>MMU-000276</v>
      </c>
      <c r="I9" s="25" t="s">
        <v>5342</v>
      </c>
    </row>
    <row r="10" spans="1:9" ht="25.5" x14ac:dyDescent="0.25">
      <c r="A10" s="3">
        <v>9</v>
      </c>
      <c r="B10" s="3" t="s">
        <v>2230</v>
      </c>
      <c r="C10" s="3" t="s">
        <v>2231</v>
      </c>
      <c r="D10" s="3" t="s">
        <v>83</v>
      </c>
      <c r="E10" s="3" t="s">
        <v>2232</v>
      </c>
      <c r="F10" s="2" t="s">
        <v>5905</v>
      </c>
      <c r="G10" s="2">
        <v>2</v>
      </c>
      <c r="H10" s="2" t="str">
        <f>IF(G10=1, "PB-" &amp; TEXT(COUNTIFS(G$2:G10, 1) + 202, "000000"),
 IF(G10=2, "PBM-" &amp; TEXT(COUNTIFS(G$2:G10, 2) + 226, "000000"),
 IF(G10=3, "MMU-" &amp; TEXT(COUNTIFS(G$2:G10, 3) + 272, "000000"),
 "")))</f>
        <v>PBM-000230</v>
      </c>
      <c r="I10" s="25" t="s">
        <v>5342</v>
      </c>
    </row>
    <row r="11" spans="1:9" ht="63.75" x14ac:dyDescent="0.25">
      <c r="A11" s="3">
        <v>10</v>
      </c>
      <c r="B11" s="3" t="s">
        <v>2211</v>
      </c>
      <c r="C11" s="3" t="s">
        <v>2233</v>
      </c>
      <c r="D11" s="3" t="s">
        <v>1876</v>
      </c>
      <c r="E11" s="3" t="s">
        <v>2214</v>
      </c>
      <c r="F11" s="2" t="s">
        <v>5906</v>
      </c>
      <c r="G11" s="2">
        <v>2</v>
      </c>
      <c r="H11" s="2" t="str">
        <f>IF(G11=1, "PB-" &amp; TEXT(COUNTIFS(G$2:G11, 1) + 202, "000000"),
 IF(G11=2, "PBM-" &amp; TEXT(COUNTIFS(G$2:G11, 2) + 226, "000000"),
 IF(G11=3, "MMU-" &amp; TEXT(COUNTIFS(G$2:G11, 3) + 272, "000000"),
 "")))</f>
        <v>PBM-000231</v>
      </c>
      <c r="I11" s="25" t="s">
        <v>5342</v>
      </c>
    </row>
    <row r="12" spans="1:9" ht="25.5" x14ac:dyDescent="0.25">
      <c r="A12" s="3">
        <v>11</v>
      </c>
      <c r="B12" s="3" t="s">
        <v>2234</v>
      </c>
      <c r="C12" s="3" t="s">
        <v>2235</v>
      </c>
      <c r="D12" s="6" t="s">
        <v>87</v>
      </c>
      <c r="E12" s="3" t="s">
        <v>2236</v>
      </c>
      <c r="F12" s="2" t="s">
        <v>5907</v>
      </c>
      <c r="G12" s="2">
        <v>2</v>
      </c>
      <c r="H12" s="2" t="str">
        <f>IF(G12=1, "PB-" &amp; TEXT(COUNTIFS(G$2:G12, 1) + 202, "000000"),
 IF(G12=2, "PBM-" &amp; TEXT(COUNTIFS(G$2:G12, 2) + 226, "000000"),
 IF(G12=3, "MMU-" &amp; TEXT(COUNTIFS(G$2:G12, 3) + 272, "000000"),
 "")))</f>
        <v>PBM-000232</v>
      </c>
      <c r="I12" s="25" t="s">
        <v>5342</v>
      </c>
    </row>
    <row r="13" spans="1:9" ht="38.25" x14ac:dyDescent="0.25">
      <c r="A13" s="3">
        <v>12</v>
      </c>
      <c r="B13" s="3" t="s">
        <v>2237</v>
      </c>
      <c r="C13" s="3" t="s">
        <v>2238</v>
      </c>
      <c r="D13" s="3" t="s">
        <v>19</v>
      </c>
      <c r="E13" s="3" t="s">
        <v>2239</v>
      </c>
      <c r="F13" s="2" t="s">
        <v>5908</v>
      </c>
      <c r="G13" s="2">
        <v>2</v>
      </c>
      <c r="H13" s="2" t="str">
        <f>IF(G13=1, "PB-" &amp; TEXT(COUNTIFS(G$2:G13, 1) + 202, "000000"),
 IF(G13=2, "PBM-" &amp; TEXT(COUNTIFS(G$2:G13, 2) + 226, "000000"),
 IF(G13=3, "MMU-" &amp; TEXT(COUNTIFS(G$2:G13, 3) + 272, "000000"),
 "")))</f>
        <v>PBM-000233</v>
      </c>
      <c r="I13" s="25" t="s">
        <v>5342</v>
      </c>
    </row>
    <row r="14" spans="1:9" ht="51" x14ac:dyDescent="0.25">
      <c r="A14" s="3">
        <v>13</v>
      </c>
      <c r="B14" s="3" t="s">
        <v>2240</v>
      </c>
      <c r="C14" s="3" t="s">
        <v>2241</v>
      </c>
      <c r="D14" s="3" t="s">
        <v>226</v>
      </c>
      <c r="E14" s="3" t="s">
        <v>131</v>
      </c>
      <c r="F14" s="2" t="s">
        <v>5909</v>
      </c>
      <c r="G14" s="2">
        <v>3</v>
      </c>
      <c r="H14" s="2" t="str">
        <f>IF(G14=1, "PB-" &amp; TEXT(COUNTIFS(G$2:G14, 1) + 202, "000000"),
 IF(G14=2, "PBM-" &amp; TEXT(COUNTIFS(G$2:G14, 2) + 226, "000000"),
 IF(G14=3, "MMU-" &amp; TEXT(COUNTIFS(G$2:G14, 3) + 272, "000000"),
 "")))</f>
        <v>MMU-000277</v>
      </c>
      <c r="I14" s="25" t="s">
        <v>5342</v>
      </c>
    </row>
    <row r="15" spans="1:9" ht="38.25" x14ac:dyDescent="0.25">
      <c r="A15" s="3">
        <v>14</v>
      </c>
      <c r="B15" s="3" t="s">
        <v>2242</v>
      </c>
      <c r="C15" s="3" t="s">
        <v>2243</v>
      </c>
      <c r="D15" s="3" t="s">
        <v>19</v>
      </c>
      <c r="E15" s="3" t="s">
        <v>2244</v>
      </c>
      <c r="F15" s="2" t="s">
        <v>5910</v>
      </c>
      <c r="G15" s="2">
        <v>2</v>
      </c>
      <c r="H15" s="2" t="str">
        <f>IF(G15=1, "PB-" &amp; TEXT(COUNTIFS(G$2:G15, 1) + 202, "000000"),
 IF(G15=2, "PBM-" &amp; TEXT(COUNTIFS(G$2:G15, 2) + 226, "000000"),
 IF(G15=3, "MMU-" &amp; TEXT(COUNTIFS(G$2:G15, 3) + 272, "000000"),
 "")))</f>
        <v>PBM-000234</v>
      </c>
      <c r="I15" s="25" t="s">
        <v>5342</v>
      </c>
    </row>
    <row r="16" spans="1:9" ht="38.25" x14ac:dyDescent="0.25">
      <c r="A16" s="3">
        <v>15</v>
      </c>
      <c r="B16" s="3" t="s">
        <v>2245</v>
      </c>
      <c r="C16" s="3" t="s">
        <v>2246</v>
      </c>
      <c r="D16" s="3" t="s">
        <v>2247</v>
      </c>
      <c r="E16" s="3" t="s">
        <v>2248</v>
      </c>
      <c r="F16" s="2" t="s">
        <v>5911</v>
      </c>
      <c r="G16" s="2">
        <v>1</v>
      </c>
      <c r="H16" s="2" t="str">
        <f>IF(G16=1, "PB-" &amp; TEXT(COUNTIFS(G$2:G16, 1) + 202, "000000"),
 IF(G16=2, "PBM-" &amp; TEXT(COUNTIFS(G$2:G16, 2) + 226, "000000"),
 IF(G16=3, "MMU-" &amp; TEXT(COUNTIFS(G$2:G16, 3) + 272, "000000"),
 "")))</f>
        <v>PB-000204</v>
      </c>
      <c r="I16" s="25" t="s">
        <v>5342</v>
      </c>
    </row>
    <row r="17" spans="1:9" ht="25.5" x14ac:dyDescent="0.25">
      <c r="A17" s="3">
        <v>16</v>
      </c>
      <c r="B17" s="3" t="s">
        <v>2249</v>
      </c>
      <c r="C17" s="3" t="s">
        <v>2250</v>
      </c>
      <c r="D17" s="3" t="s">
        <v>182</v>
      </c>
      <c r="E17" s="3" t="s">
        <v>2251</v>
      </c>
      <c r="F17" s="2" t="s">
        <v>5912</v>
      </c>
      <c r="G17" s="2">
        <v>2</v>
      </c>
      <c r="H17" s="2" t="str">
        <f>IF(G17=1, "PB-" &amp; TEXT(COUNTIFS(G$2:G17, 1) + 202, "000000"),
 IF(G17=2, "PBM-" &amp; TEXT(COUNTIFS(G$2:G17, 2) + 226, "000000"),
 IF(G17=3, "MMU-" &amp; TEXT(COUNTIFS(G$2:G17, 3) + 272, "000000"),
 "")))</f>
        <v>PBM-000235</v>
      </c>
      <c r="I17" s="25" t="s">
        <v>5342</v>
      </c>
    </row>
    <row r="18" spans="1:9" ht="38.25" x14ac:dyDescent="0.25">
      <c r="A18" s="3">
        <v>17</v>
      </c>
      <c r="B18" s="3" t="s">
        <v>2252</v>
      </c>
      <c r="C18" s="3" t="s">
        <v>2253</v>
      </c>
      <c r="D18" s="3" t="s">
        <v>824</v>
      </c>
      <c r="E18" s="3" t="s">
        <v>2254</v>
      </c>
      <c r="F18" s="2" t="s">
        <v>5913</v>
      </c>
      <c r="G18" s="2">
        <v>2</v>
      </c>
      <c r="H18" s="2" t="str">
        <f>IF(G18=1, "PB-" &amp; TEXT(COUNTIFS(G$2:G18, 1) + 202, "000000"),
 IF(G18=2, "PBM-" &amp; TEXT(COUNTIFS(G$2:G18, 2) + 226, "000000"),
 IF(G18=3, "MMU-" &amp; TEXT(COUNTIFS(G$2:G18, 3) + 272, "000000"),
 "")))</f>
        <v>PBM-000236</v>
      </c>
      <c r="I18" s="25" t="s">
        <v>5342</v>
      </c>
    </row>
    <row r="19" spans="1:9" ht="38.25" x14ac:dyDescent="0.25">
      <c r="A19" s="3">
        <v>18</v>
      </c>
      <c r="B19" s="3" t="s">
        <v>2255</v>
      </c>
      <c r="C19" s="3" t="s">
        <v>2256</v>
      </c>
      <c r="D19" s="3" t="s">
        <v>952</v>
      </c>
      <c r="E19" s="3" t="s">
        <v>2257</v>
      </c>
      <c r="F19" s="2" t="s">
        <v>5914</v>
      </c>
      <c r="G19" s="2">
        <v>3</v>
      </c>
      <c r="H19" s="2" t="str">
        <f>IF(G19=1, "PB-" &amp; TEXT(COUNTIFS(G$2:G19, 1) + 202, "000000"),
 IF(G19=2, "PBM-" &amp; TEXT(COUNTIFS(G$2:G19, 2) + 226, "000000"),
 IF(G19=3, "MMU-" &amp; TEXT(COUNTIFS(G$2:G19, 3) + 272, "000000"),
 "")))</f>
        <v>MMU-000278</v>
      </c>
      <c r="I19" s="25" t="s">
        <v>5342</v>
      </c>
    </row>
    <row r="20" spans="1:9" ht="38.25" x14ac:dyDescent="0.25">
      <c r="A20" s="3">
        <v>19</v>
      </c>
      <c r="B20" s="3" t="s">
        <v>2258</v>
      </c>
      <c r="C20" s="3" t="s">
        <v>2259</v>
      </c>
      <c r="D20" s="3" t="s">
        <v>182</v>
      </c>
      <c r="E20" s="3" t="s">
        <v>2369</v>
      </c>
      <c r="F20" s="2" t="s">
        <v>5915</v>
      </c>
      <c r="G20" s="2">
        <v>1</v>
      </c>
      <c r="H20" s="2" t="str">
        <f>IF(G20=1, "PB-" &amp; TEXT(COUNTIFS(G$2:G20, 1) + 202, "000000"),
 IF(G20=2, "PBM-" &amp; TEXT(COUNTIFS(G$2:G20, 2) + 226, "000000"),
 IF(G20=3, "MMU-" &amp; TEXT(COUNTIFS(G$2:G20, 3) + 272, "000000"),
 "")))</f>
        <v>PB-000205</v>
      </c>
      <c r="I20" s="25" t="s">
        <v>5342</v>
      </c>
    </row>
    <row r="21" spans="1:9" ht="25.5" x14ac:dyDescent="0.25">
      <c r="A21" s="3">
        <v>20</v>
      </c>
      <c r="B21" s="3" t="s">
        <v>2260</v>
      </c>
      <c r="C21" s="3" t="s">
        <v>2261</v>
      </c>
      <c r="D21" s="3" t="s">
        <v>10</v>
      </c>
      <c r="E21" s="3" t="s">
        <v>2262</v>
      </c>
      <c r="F21" s="2" t="s">
        <v>5916</v>
      </c>
      <c r="G21" s="2">
        <v>1</v>
      </c>
      <c r="H21" s="2" t="str">
        <f>IF(G21=1, "PB-" &amp; TEXT(COUNTIFS(G$2:G21, 1) + 202, "000000"),
 IF(G21=2, "PBM-" &amp; TEXT(COUNTIFS(G$2:G21, 2) + 226, "000000"),
 IF(G21=3, "MMU-" &amp; TEXT(COUNTIFS(G$2:G21, 3) + 272, "000000"),
 "")))</f>
        <v>PB-000206</v>
      </c>
      <c r="I21" s="25" t="s">
        <v>5342</v>
      </c>
    </row>
    <row r="22" spans="1:9" ht="25.5" x14ac:dyDescent="0.25">
      <c r="A22" s="3">
        <v>21</v>
      </c>
      <c r="B22" s="3" t="s">
        <v>2263</v>
      </c>
      <c r="C22" s="3" t="s">
        <v>2264</v>
      </c>
      <c r="D22" s="3" t="s">
        <v>65</v>
      </c>
      <c r="E22" s="3" t="s">
        <v>2265</v>
      </c>
      <c r="F22" s="2" t="s">
        <v>5917</v>
      </c>
      <c r="G22" s="2">
        <v>2</v>
      </c>
      <c r="H22" s="2" t="str">
        <f>IF(G22=1, "PB-" &amp; TEXT(COUNTIFS(G$2:G22, 1) + 202, "000000"),
 IF(G22=2, "PBM-" &amp; TEXT(COUNTIFS(G$2:G22, 2) + 226, "000000"),
 IF(G22=3, "MMU-" &amp; TEXT(COUNTIFS(G$2:G22, 3) + 272, "000000"),
 "")))</f>
        <v>PBM-000237</v>
      </c>
      <c r="I22" s="25" t="s">
        <v>5342</v>
      </c>
    </row>
    <row r="23" spans="1:9" ht="25.5" x14ac:dyDescent="0.25">
      <c r="A23" s="3">
        <v>22</v>
      </c>
      <c r="B23" s="3" t="s">
        <v>2266</v>
      </c>
      <c r="C23" s="3" t="s">
        <v>2267</v>
      </c>
      <c r="D23" s="3" t="s">
        <v>10</v>
      </c>
      <c r="E23" s="3" t="s">
        <v>2268</v>
      </c>
      <c r="F23" s="2" t="s">
        <v>5918</v>
      </c>
      <c r="G23" s="2">
        <v>2</v>
      </c>
      <c r="H23" s="2" t="str">
        <f>IF(G23=1, "PB-" &amp; TEXT(COUNTIFS(G$2:G23, 1) + 202, "000000"),
 IF(G23=2, "PBM-" &amp; TEXT(COUNTIFS(G$2:G23, 2) + 226, "000000"),
 IF(G23=3, "MMU-" &amp; TEXT(COUNTIFS(G$2:G23, 3) + 272, "000000"),
 "")))</f>
        <v>PBM-000238</v>
      </c>
      <c r="I23" s="25" t="s">
        <v>5342</v>
      </c>
    </row>
    <row r="24" spans="1:9" ht="38.25" x14ac:dyDescent="0.25">
      <c r="A24" s="3">
        <v>23</v>
      </c>
      <c r="B24" s="3" t="s">
        <v>2269</v>
      </c>
      <c r="C24" s="3" t="s">
        <v>2270</v>
      </c>
      <c r="D24" s="3" t="s">
        <v>914</v>
      </c>
      <c r="E24" s="3" t="s">
        <v>2271</v>
      </c>
      <c r="F24" s="2" t="s">
        <v>5919</v>
      </c>
      <c r="G24" s="2">
        <v>1</v>
      </c>
      <c r="H24" s="2" t="str">
        <f>IF(G24=1, "PB-" &amp; TEXT(COUNTIFS(G$2:G24, 1) + 202, "000000"),
 IF(G24=2, "PBM-" &amp; TEXT(COUNTIFS(G$2:G24, 2) + 226, "000000"),
 IF(G24=3, "MMU-" &amp; TEXT(COUNTIFS(G$2:G24, 3) + 272, "000000"),
 "")))</f>
        <v>PB-000207</v>
      </c>
      <c r="I24" s="25" t="s">
        <v>5342</v>
      </c>
    </row>
    <row r="25" spans="1:9" ht="25.5" x14ac:dyDescent="0.25">
      <c r="A25" s="3">
        <v>24</v>
      </c>
      <c r="B25" s="3" t="s">
        <v>2217</v>
      </c>
      <c r="C25" s="3" t="s">
        <v>2272</v>
      </c>
      <c r="D25" s="3" t="s">
        <v>2273</v>
      </c>
      <c r="E25" s="3" t="s">
        <v>2274</v>
      </c>
      <c r="F25" s="2" t="s">
        <v>5920</v>
      </c>
      <c r="G25" s="2">
        <v>3</v>
      </c>
      <c r="H25" s="2" t="str">
        <f>IF(G25=1, "PB-" &amp; TEXT(COUNTIFS(G$2:G25, 1) + 202, "000000"),
 IF(G25=2, "PBM-" &amp; TEXT(COUNTIFS(G$2:G25, 2) + 226, "000000"),
 IF(G25=3, "MMU-" &amp; TEXT(COUNTIFS(G$2:G25, 3) + 272, "000000"),
 "")))</f>
        <v>MMU-000279</v>
      </c>
      <c r="I25" s="25" t="s">
        <v>5342</v>
      </c>
    </row>
    <row r="26" spans="1:9" ht="38.25" x14ac:dyDescent="0.25">
      <c r="A26" s="3">
        <v>25</v>
      </c>
      <c r="B26" s="3" t="s">
        <v>2275</v>
      </c>
      <c r="C26" s="3" t="s">
        <v>2276</v>
      </c>
      <c r="D26" s="3" t="s">
        <v>678</v>
      </c>
      <c r="E26" s="3" t="s">
        <v>2277</v>
      </c>
      <c r="F26" s="2" t="s">
        <v>5921</v>
      </c>
      <c r="G26" s="2">
        <v>2</v>
      </c>
      <c r="H26" s="2" t="str">
        <f>IF(G26=1, "PB-" &amp; TEXT(COUNTIFS(G$2:G26, 1) + 202, "000000"),
 IF(G26=2, "PBM-" &amp; TEXT(COUNTIFS(G$2:G26, 2) + 226, "000000"),
 IF(G26=3, "MMU-" &amp; TEXT(COUNTIFS(G$2:G26, 3) + 272, "000000"),
 "")))</f>
        <v>PBM-000239</v>
      </c>
      <c r="I26" s="25" t="s">
        <v>5342</v>
      </c>
    </row>
    <row r="27" spans="1:9" ht="38.25" x14ac:dyDescent="0.25">
      <c r="A27" s="3">
        <v>26</v>
      </c>
      <c r="B27" s="3" t="s">
        <v>2278</v>
      </c>
      <c r="C27" s="3" t="s">
        <v>2279</v>
      </c>
      <c r="D27" s="3" t="s">
        <v>83</v>
      </c>
      <c r="E27" s="3" t="s">
        <v>2280</v>
      </c>
      <c r="F27" s="2" t="s">
        <v>5922</v>
      </c>
      <c r="G27" s="2">
        <v>2</v>
      </c>
      <c r="H27" s="2" t="str">
        <f>IF(G27=1, "PB-" &amp; TEXT(COUNTIFS(G$2:G27, 1) + 202, "000000"),
 IF(G27=2, "PBM-" &amp; TEXT(COUNTIFS(G$2:G27, 2) + 226, "000000"),
 IF(G27=3, "MMU-" &amp; TEXT(COUNTIFS(G$2:G27, 3) + 272, "000000"),
 "")))</f>
        <v>PBM-000240</v>
      </c>
      <c r="I27" s="25" t="s">
        <v>5342</v>
      </c>
    </row>
    <row r="28" spans="1:9" ht="41.25" customHeight="1" x14ac:dyDescent="0.25">
      <c r="A28" s="3">
        <v>27</v>
      </c>
      <c r="B28" s="3" t="s">
        <v>2281</v>
      </c>
      <c r="C28" s="3" t="s">
        <v>2282</v>
      </c>
      <c r="D28" s="3" t="s">
        <v>6</v>
      </c>
      <c r="E28" s="3" t="s">
        <v>2283</v>
      </c>
      <c r="F28" s="2" t="s">
        <v>5923</v>
      </c>
      <c r="G28" s="2">
        <v>3</v>
      </c>
      <c r="H28" s="2" t="str">
        <f>IF(G28=1, "PB-" &amp; TEXT(COUNTIFS(G$2:G28, 1) + 202, "000000"),
 IF(G28=2, "PBM-" &amp; TEXT(COUNTIFS(G$2:G28, 2) + 226, "000000"),
 IF(G28=3, "MMU-" &amp; TEXT(COUNTIFS(G$2:G28, 3) + 272, "000000"),
 "")))</f>
        <v>MMU-000280</v>
      </c>
      <c r="I28" s="25" t="s">
        <v>5342</v>
      </c>
    </row>
    <row r="29" spans="1:9" ht="38.25" x14ac:dyDescent="0.25">
      <c r="A29" s="3">
        <v>28</v>
      </c>
      <c r="B29" s="3" t="s">
        <v>2373</v>
      </c>
      <c r="C29" s="3" t="s">
        <v>2284</v>
      </c>
      <c r="D29" s="3" t="s">
        <v>33</v>
      </c>
      <c r="E29" s="3" t="s">
        <v>2285</v>
      </c>
      <c r="F29" s="2" t="s">
        <v>5924</v>
      </c>
      <c r="G29" s="2">
        <v>1</v>
      </c>
      <c r="H29" s="2" t="str">
        <f>IF(G29=1, "PB-" &amp; TEXT(COUNTIFS(G$2:G29, 1) + 202, "000000"),
 IF(G29=2, "PBM-" &amp; TEXT(COUNTIFS(G$2:G29, 2) + 226, "000000"),
 IF(G29=3, "MMU-" &amp; TEXT(COUNTIFS(G$2:G29, 3) + 272, "000000"),
 "")))</f>
        <v>PB-000208</v>
      </c>
      <c r="I29" s="25" t="s">
        <v>5342</v>
      </c>
    </row>
    <row r="30" spans="1:9" ht="38.25" x14ac:dyDescent="0.25">
      <c r="A30" s="3">
        <v>29</v>
      </c>
      <c r="B30" s="3" t="s">
        <v>2286</v>
      </c>
      <c r="C30" s="3" t="s">
        <v>2287</v>
      </c>
      <c r="D30" s="3" t="s">
        <v>10</v>
      </c>
      <c r="E30" s="3" t="s">
        <v>131</v>
      </c>
      <c r="F30" s="2" t="s">
        <v>5925</v>
      </c>
      <c r="G30" s="2">
        <v>3</v>
      </c>
      <c r="H30" s="2" t="str">
        <f>IF(G30=1, "PB-" &amp; TEXT(COUNTIFS(G$2:G30, 1) + 202, "000000"),
 IF(G30=2, "PBM-" &amp; TEXT(COUNTIFS(G$2:G30, 2) + 226, "000000"),
 IF(G30=3, "MMU-" &amp; TEXT(COUNTIFS(G$2:G30, 3) + 272, "000000"),
 "")))</f>
        <v>MMU-000281</v>
      </c>
      <c r="I30" s="25" t="s">
        <v>5342</v>
      </c>
    </row>
    <row r="31" spans="1:9" ht="38.25" x14ac:dyDescent="0.25">
      <c r="A31" s="3">
        <v>30</v>
      </c>
      <c r="B31" s="3" t="s">
        <v>2288</v>
      </c>
      <c r="C31" s="3" t="s">
        <v>2289</v>
      </c>
      <c r="D31" s="3" t="s">
        <v>1423</v>
      </c>
      <c r="E31" s="3" t="s">
        <v>2290</v>
      </c>
      <c r="F31" s="2" t="s">
        <v>5926</v>
      </c>
      <c r="G31" s="2">
        <v>3</v>
      </c>
      <c r="H31" s="2" t="str">
        <f>IF(G31=1, "PB-" &amp; TEXT(COUNTIFS(G$2:G31, 1) + 202, "000000"),
 IF(G31=2, "PBM-" &amp; TEXT(COUNTIFS(G$2:G31, 2) + 226, "000000"),
 IF(G31=3, "MMU-" &amp; TEXT(COUNTIFS(G$2:G31, 3) + 272, "000000"),
 "")))</f>
        <v>MMU-000282</v>
      </c>
      <c r="I31" s="25" t="s">
        <v>5342</v>
      </c>
    </row>
    <row r="32" spans="1:9" ht="25.5" x14ac:dyDescent="0.25">
      <c r="A32" s="3">
        <v>31</v>
      </c>
      <c r="B32" s="3" t="s">
        <v>2291</v>
      </c>
      <c r="C32" s="3" t="s">
        <v>2292</v>
      </c>
      <c r="D32" s="3" t="s">
        <v>2147</v>
      </c>
      <c r="E32" s="3" t="s">
        <v>2293</v>
      </c>
      <c r="F32" s="2" t="s">
        <v>5927</v>
      </c>
      <c r="G32" s="2">
        <v>3</v>
      </c>
      <c r="H32" s="2" t="str">
        <f>IF(G32=1, "PB-" &amp; TEXT(COUNTIFS(G$2:G32, 1) + 202, "000000"),
 IF(G32=2, "PBM-" &amp; TEXT(COUNTIFS(G$2:G32, 2) + 226, "000000"),
 IF(G32=3, "MMU-" &amp; TEXT(COUNTIFS(G$2:G32, 3) + 272, "000000"),
 "")))</f>
        <v>MMU-000283</v>
      </c>
      <c r="I32" s="25" t="s">
        <v>5342</v>
      </c>
    </row>
    <row r="33" spans="1:9" ht="51" x14ac:dyDescent="0.25">
      <c r="A33" s="3">
        <v>32</v>
      </c>
      <c r="B33" s="3" t="s">
        <v>2294</v>
      </c>
      <c r="C33" s="3" t="s">
        <v>2295</v>
      </c>
      <c r="D33" s="3" t="s">
        <v>2296</v>
      </c>
      <c r="E33" s="3" t="s">
        <v>2297</v>
      </c>
      <c r="F33" s="2" t="s">
        <v>5928</v>
      </c>
      <c r="G33" s="2">
        <v>3</v>
      </c>
      <c r="H33" s="2" t="str">
        <f>IF(G33=1, "PB-" &amp; TEXT(COUNTIFS(G$2:G33, 1) + 202, "000000"),
 IF(G33=2, "PBM-" &amp; TEXT(COUNTIFS(G$2:G33, 2) + 226, "000000"),
 IF(G33=3, "MMU-" &amp; TEXT(COUNTIFS(G$2:G33, 3) + 272, "000000"),
 "")))</f>
        <v>MMU-000284</v>
      </c>
      <c r="I33" s="25" t="s">
        <v>5342</v>
      </c>
    </row>
    <row r="34" spans="1:9" ht="51" x14ac:dyDescent="0.25">
      <c r="A34" s="3">
        <v>33</v>
      </c>
      <c r="B34" s="3" t="s">
        <v>2298</v>
      </c>
      <c r="C34" s="3" t="s">
        <v>2299</v>
      </c>
      <c r="D34" s="3" t="s">
        <v>268</v>
      </c>
      <c r="E34" s="3" t="s">
        <v>2300</v>
      </c>
      <c r="F34" s="2" t="s">
        <v>5929</v>
      </c>
      <c r="G34" s="2">
        <v>3</v>
      </c>
      <c r="H34" s="2" t="str">
        <f>IF(G34=1, "PB-" &amp; TEXT(COUNTIFS(G$2:G34, 1) + 202, "000000"),
 IF(G34=2, "PBM-" &amp; TEXT(COUNTIFS(G$2:G34, 2) + 226, "000000"),
 IF(G34=3, "MMU-" &amp; TEXT(COUNTIFS(G$2:G34, 3) + 272, "000000"),
 "")))</f>
        <v>MMU-000285</v>
      </c>
      <c r="I34" s="25" t="s">
        <v>5342</v>
      </c>
    </row>
    <row r="35" spans="1:9" ht="25.5" x14ac:dyDescent="0.25">
      <c r="A35" s="3">
        <v>34</v>
      </c>
      <c r="B35" s="3" t="s">
        <v>2301</v>
      </c>
      <c r="C35" s="3" t="s">
        <v>2302</v>
      </c>
      <c r="D35" s="3" t="s">
        <v>2303</v>
      </c>
      <c r="E35" s="3" t="s">
        <v>2304</v>
      </c>
      <c r="F35" s="2" t="s">
        <v>5930</v>
      </c>
      <c r="G35" s="2">
        <v>3</v>
      </c>
      <c r="H35" s="2" t="str">
        <f>IF(G35=1, "PB-" &amp; TEXT(COUNTIFS(G$2:G35, 1) + 202, "000000"),
 IF(G35=2, "PBM-" &amp; TEXT(COUNTIFS(G$2:G35, 2) + 226, "000000"),
 IF(G35=3, "MMU-" &amp; TEXT(COUNTIFS(G$2:G35, 3) + 272, "000000"),
 "")))</f>
        <v>MMU-000286</v>
      </c>
      <c r="I35" s="25" t="s">
        <v>5342</v>
      </c>
    </row>
    <row r="36" spans="1:9" ht="25.5" x14ac:dyDescent="0.25">
      <c r="A36" s="3">
        <v>35</v>
      </c>
      <c r="B36" s="3" t="s">
        <v>2305</v>
      </c>
      <c r="C36" s="3" t="s">
        <v>2306</v>
      </c>
      <c r="D36" s="3" t="s">
        <v>2307</v>
      </c>
      <c r="E36" s="3" t="s">
        <v>2308</v>
      </c>
      <c r="F36" s="2" t="s">
        <v>5931</v>
      </c>
      <c r="G36" s="2">
        <v>3</v>
      </c>
      <c r="H36" s="2" t="str">
        <f>IF(G36=1, "PB-" &amp; TEXT(COUNTIFS(G$2:G36, 1) + 202, "000000"),
 IF(G36=2, "PBM-" &amp; TEXT(COUNTIFS(G$2:G36, 2) + 226, "000000"),
 IF(G36=3, "MMU-" &amp; TEXT(COUNTIFS(G$2:G36, 3) + 272, "000000"),
 "")))</f>
        <v>MMU-000287</v>
      </c>
      <c r="I36" s="25" t="s">
        <v>5342</v>
      </c>
    </row>
    <row r="37" spans="1:9" ht="51" x14ac:dyDescent="0.25">
      <c r="A37" s="3">
        <v>36</v>
      </c>
      <c r="B37" s="3" t="s">
        <v>2309</v>
      </c>
      <c r="C37" s="3" t="s">
        <v>2310</v>
      </c>
      <c r="D37" s="3" t="s">
        <v>456</v>
      </c>
      <c r="E37" s="3" t="s">
        <v>2311</v>
      </c>
      <c r="F37" s="2" t="s">
        <v>5932</v>
      </c>
      <c r="G37" s="2">
        <v>3</v>
      </c>
      <c r="H37" s="2" t="str">
        <f>IF(G37=1, "PB-" &amp; TEXT(COUNTIFS(G$2:G37, 1) + 202, "000000"),
 IF(G37=2, "PBM-" &amp; TEXT(COUNTIFS(G$2:G37, 2) + 226, "000000"),
 IF(G37=3, "MMU-" &amp; TEXT(COUNTIFS(G$2:G37, 3) + 272, "000000"),
 "")))</f>
        <v>MMU-000288</v>
      </c>
      <c r="I37" s="25" t="s">
        <v>5342</v>
      </c>
    </row>
    <row r="38" spans="1:9" ht="25.5" x14ac:dyDescent="0.25">
      <c r="A38" s="3">
        <v>37</v>
      </c>
      <c r="B38" s="3" t="s">
        <v>2312</v>
      </c>
      <c r="C38" s="3" t="s">
        <v>2313</v>
      </c>
      <c r="D38" s="3" t="s">
        <v>268</v>
      </c>
      <c r="E38" s="3" t="s">
        <v>2314</v>
      </c>
      <c r="F38" s="2" t="s">
        <v>5933</v>
      </c>
      <c r="G38" s="2">
        <v>3</v>
      </c>
      <c r="H38" s="2" t="str">
        <f>IF(G38=1, "PB-" &amp; TEXT(COUNTIFS(G$2:G38, 1) + 202, "000000"),
 IF(G38=2, "PBM-" &amp; TEXT(COUNTIFS(G$2:G38, 2) + 226, "000000"),
 IF(G38=3, "MMU-" &amp; TEXT(COUNTIFS(G$2:G38, 3) + 272, "000000"),
 "")))</f>
        <v>MMU-000289</v>
      </c>
      <c r="I38" s="25" t="s">
        <v>5342</v>
      </c>
    </row>
    <row r="39" spans="1:9" ht="30.75" customHeight="1" x14ac:dyDescent="0.25">
      <c r="A39" s="3">
        <v>38</v>
      </c>
      <c r="B39" s="3" t="s">
        <v>2315</v>
      </c>
      <c r="C39" s="3" t="s">
        <v>2316</v>
      </c>
      <c r="D39" s="3" t="s">
        <v>1937</v>
      </c>
      <c r="E39" s="3" t="s">
        <v>2317</v>
      </c>
      <c r="F39" s="2" t="s">
        <v>5934</v>
      </c>
      <c r="G39" s="2">
        <v>3</v>
      </c>
      <c r="H39" s="2" t="str">
        <f>IF(G39=1, "PB-" &amp; TEXT(COUNTIFS(G$2:G39, 1) + 202, "000000"),
 IF(G39=2, "PBM-" &amp; TEXT(COUNTIFS(G$2:G39, 2) + 226, "000000"),
 IF(G39=3, "MMU-" &amp; TEXT(COUNTIFS(G$2:G39, 3) + 272, "000000"),
 "")))</f>
        <v>MMU-000290</v>
      </c>
      <c r="I39" s="25" t="s">
        <v>5342</v>
      </c>
    </row>
    <row r="40" spans="1:9" ht="25.5" x14ac:dyDescent="0.25">
      <c r="A40" s="3">
        <v>39</v>
      </c>
      <c r="B40" s="3" t="s">
        <v>2318</v>
      </c>
      <c r="C40" s="3" t="s">
        <v>2319</v>
      </c>
      <c r="D40" s="3" t="s">
        <v>2320</v>
      </c>
      <c r="E40" s="3" t="s">
        <v>2321</v>
      </c>
      <c r="F40" s="2" t="s">
        <v>5935</v>
      </c>
      <c r="G40" s="2">
        <v>3</v>
      </c>
      <c r="H40" s="2" t="str">
        <f>IF(G40=1, "PB-" &amp; TEXT(COUNTIFS(G$2:G40, 1) + 202, "000000"),
 IF(G40=2, "PBM-" &amp; TEXT(COUNTIFS(G$2:G40, 2) + 226, "000000"),
 IF(G40=3, "MMU-" &amp; TEXT(COUNTIFS(G$2:G40, 3) + 272, "000000"),
 "")))</f>
        <v>MMU-000291</v>
      </c>
      <c r="I40" s="25" t="s">
        <v>5342</v>
      </c>
    </row>
    <row r="41" spans="1:9" ht="38.25" x14ac:dyDescent="0.25">
      <c r="A41" s="3">
        <v>40</v>
      </c>
      <c r="B41" s="3" t="s">
        <v>2322</v>
      </c>
      <c r="C41" s="3" t="s">
        <v>2323</v>
      </c>
      <c r="D41" s="3" t="s">
        <v>268</v>
      </c>
      <c r="E41" s="3" t="s">
        <v>2324</v>
      </c>
      <c r="F41" s="2" t="s">
        <v>5936</v>
      </c>
      <c r="G41" s="2">
        <v>3</v>
      </c>
      <c r="H41" s="2" t="str">
        <f>IF(G41=1, "PB-" &amp; TEXT(COUNTIFS(G$2:G41, 1) + 202, "000000"),
 IF(G41=2, "PBM-" &amp; TEXT(COUNTIFS(G$2:G41, 2) + 226, "000000"),
 IF(G41=3, "MMU-" &amp; TEXT(COUNTIFS(G$2:G41, 3) + 272, "000000"),
 "")))</f>
        <v>MMU-000292</v>
      </c>
      <c r="I41" s="25" t="s">
        <v>5342</v>
      </c>
    </row>
    <row r="42" spans="1:9" ht="63.75" x14ac:dyDescent="0.25">
      <c r="A42" s="3">
        <v>41</v>
      </c>
      <c r="B42" s="3" t="s">
        <v>2325</v>
      </c>
      <c r="C42" s="3" t="s">
        <v>2326</v>
      </c>
      <c r="D42" s="3" t="s">
        <v>268</v>
      </c>
      <c r="E42" s="3" t="s">
        <v>2327</v>
      </c>
      <c r="F42" s="2" t="s">
        <v>5937</v>
      </c>
      <c r="G42" s="2">
        <v>3</v>
      </c>
      <c r="H42" s="2" t="str">
        <f>IF(G42=1, "PB-" &amp; TEXT(COUNTIFS(G$2:G42, 1) + 202, "000000"),
 IF(G42=2, "PBM-" &amp; TEXT(COUNTIFS(G$2:G42, 2) + 226, "000000"),
 IF(G42=3, "MMU-" &amp; TEXT(COUNTIFS(G$2:G42, 3) + 272, "000000"),
 "")))</f>
        <v>MMU-000293</v>
      </c>
      <c r="I42" s="25" t="s">
        <v>5342</v>
      </c>
    </row>
    <row r="43" spans="1:9" ht="38.25" x14ac:dyDescent="0.25">
      <c r="A43" s="3">
        <v>42</v>
      </c>
      <c r="B43" s="3" t="s">
        <v>2328</v>
      </c>
      <c r="C43" s="3" t="s">
        <v>2329</v>
      </c>
      <c r="D43" s="3" t="s">
        <v>795</v>
      </c>
      <c r="E43" s="3" t="s">
        <v>2330</v>
      </c>
      <c r="F43" s="2" t="s">
        <v>5938</v>
      </c>
      <c r="G43" s="2">
        <v>3</v>
      </c>
      <c r="H43" s="2" t="str">
        <f>IF(G43=1, "PB-" &amp; TEXT(COUNTIFS(G$2:G43, 1) + 202, "000000"),
 IF(G43=2, "PBM-" &amp; TEXT(COUNTIFS(G$2:G43, 2) + 226, "000000"),
 IF(G43=3, "MMU-" &amp; TEXT(COUNTIFS(G$2:G43, 3) + 272, "000000"),
 "")))</f>
        <v>MMU-000294</v>
      </c>
      <c r="I43" s="25" t="s">
        <v>5342</v>
      </c>
    </row>
    <row r="44" spans="1:9" ht="38.25" x14ac:dyDescent="0.25">
      <c r="A44" s="3">
        <v>43</v>
      </c>
      <c r="B44" s="3" t="s">
        <v>2331</v>
      </c>
      <c r="C44" s="3" t="s">
        <v>2332</v>
      </c>
      <c r="D44" s="3" t="s">
        <v>268</v>
      </c>
      <c r="E44" s="3" t="s">
        <v>2333</v>
      </c>
      <c r="F44" s="2" t="s">
        <v>5939</v>
      </c>
      <c r="G44" s="2">
        <v>3</v>
      </c>
      <c r="H44" s="2" t="str">
        <f>IF(G44=1, "PB-" &amp; TEXT(COUNTIFS(G$2:G44, 1) + 202, "000000"),
 IF(G44=2, "PBM-" &amp; TEXT(COUNTIFS(G$2:G44, 2) + 226, "000000"),
 IF(G44=3, "MMU-" &amp; TEXT(COUNTIFS(G$2:G44, 3) + 272, "000000"),
 "")))</f>
        <v>MMU-000295</v>
      </c>
      <c r="I44" s="25" t="s">
        <v>5342</v>
      </c>
    </row>
    <row r="45" spans="1:9" ht="38.25" x14ac:dyDescent="0.25">
      <c r="A45" s="3">
        <v>44</v>
      </c>
      <c r="B45" s="3" t="s">
        <v>2334</v>
      </c>
      <c r="C45" s="3" t="s">
        <v>2335</v>
      </c>
      <c r="D45" s="3" t="s">
        <v>786</v>
      </c>
      <c r="E45" s="3" t="s">
        <v>2336</v>
      </c>
      <c r="F45" s="2" t="s">
        <v>5940</v>
      </c>
      <c r="G45" s="2">
        <v>3</v>
      </c>
      <c r="H45" s="2" t="str">
        <f>IF(G45=1, "PB-" &amp; TEXT(COUNTIFS(G$2:G45, 1) + 202, "000000"),
 IF(G45=2, "PBM-" &amp; TEXT(COUNTIFS(G$2:G45, 2) + 226, "000000"),
 IF(G45=3, "MMU-" &amp; TEXT(COUNTIFS(G$2:G45, 3) + 272, "000000"),
 "")))</f>
        <v>MMU-000296</v>
      </c>
      <c r="I45" s="25" t="s">
        <v>5342</v>
      </c>
    </row>
    <row r="46" spans="1:9" ht="25.5" x14ac:dyDescent="0.25">
      <c r="A46" s="3">
        <v>45</v>
      </c>
      <c r="B46" s="3" t="s">
        <v>2337</v>
      </c>
      <c r="C46" s="3" t="s">
        <v>2338</v>
      </c>
      <c r="D46" s="3" t="s">
        <v>2339</v>
      </c>
      <c r="E46" s="3" t="s">
        <v>2340</v>
      </c>
      <c r="F46" s="2" t="s">
        <v>5941</v>
      </c>
      <c r="G46" s="2">
        <v>3</v>
      </c>
      <c r="H46" s="2" t="str">
        <f>IF(G46=1, "PB-" &amp; TEXT(COUNTIFS(G$2:G46, 1) + 202, "000000"),
 IF(G46=2, "PBM-" &amp; TEXT(COUNTIFS(G$2:G46, 2) + 226, "000000"),
 IF(G46=3, "MMU-" &amp; TEXT(COUNTIFS(G$2:G46, 3) + 272, "000000"),
 "")))</f>
        <v>MMU-000297</v>
      </c>
      <c r="I46" s="25" t="s">
        <v>5342</v>
      </c>
    </row>
    <row r="47" spans="1:9" ht="51" x14ac:dyDescent="0.25">
      <c r="A47" s="3">
        <v>46</v>
      </c>
      <c r="B47" s="3" t="s">
        <v>2341</v>
      </c>
      <c r="C47" s="3" t="s">
        <v>2342</v>
      </c>
      <c r="D47" s="3" t="s">
        <v>268</v>
      </c>
      <c r="E47" s="3" t="s">
        <v>2343</v>
      </c>
      <c r="F47" s="2" t="s">
        <v>5942</v>
      </c>
      <c r="G47" s="2">
        <v>3</v>
      </c>
      <c r="H47" s="2" t="str">
        <f>IF(G47=1, "PB-" &amp; TEXT(COUNTIFS(G$2:G47, 1) + 202, "000000"),
 IF(G47=2, "PBM-" &amp; TEXT(COUNTIFS(G$2:G47, 2) + 226, "000000"),
 IF(G47=3, "MMU-" &amp; TEXT(COUNTIFS(G$2:G47, 3) + 272, "000000"),
 "")))</f>
        <v>MMU-000298</v>
      </c>
      <c r="I47" s="25" t="s">
        <v>5342</v>
      </c>
    </row>
    <row r="48" spans="1:9" ht="38.25" x14ac:dyDescent="0.25">
      <c r="A48" s="3">
        <v>47</v>
      </c>
      <c r="B48" s="3" t="s">
        <v>2370</v>
      </c>
      <c r="C48" s="3" t="s">
        <v>2344</v>
      </c>
      <c r="D48" s="3" t="s">
        <v>2303</v>
      </c>
      <c r="E48" s="3" t="s">
        <v>2345</v>
      </c>
      <c r="F48" s="2" t="s">
        <v>5943</v>
      </c>
      <c r="G48" s="2">
        <v>3</v>
      </c>
      <c r="H48" s="2" t="str">
        <f>IF(G48=1, "PB-" &amp; TEXT(COUNTIFS(G$2:G48, 1) + 202, "000000"),
 IF(G48=2, "PBM-" &amp; TEXT(COUNTIFS(G$2:G48, 2) + 226, "000000"),
 IF(G48=3, "MMU-" &amp; TEXT(COUNTIFS(G$2:G48, 3) + 272, "000000"),
 "")))</f>
        <v>MMU-000299</v>
      </c>
      <c r="I48" s="25" t="s">
        <v>5342</v>
      </c>
    </row>
    <row r="49" spans="1:9" ht="38.25" x14ac:dyDescent="0.25">
      <c r="A49" s="3">
        <v>48</v>
      </c>
      <c r="B49" s="3" t="s">
        <v>2371</v>
      </c>
      <c r="C49" s="3" t="s">
        <v>2346</v>
      </c>
      <c r="D49" s="3" t="s">
        <v>2168</v>
      </c>
      <c r="E49" s="3" t="s">
        <v>2347</v>
      </c>
      <c r="F49" s="2" t="s">
        <v>5944</v>
      </c>
      <c r="G49" s="2">
        <v>3</v>
      </c>
      <c r="H49" s="2" t="str">
        <f>IF(G49=1, "PB-" &amp; TEXT(COUNTIFS(G$2:G49, 1) + 202, "000000"),
 IF(G49=2, "PBM-" &amp; TEXT(COUNTIFS(G$2:G49, 2) + 226, "000000"),
 IF(G49=3, "MMU-" &amp; TEXT(COUNTIFS(G$2:G49, 3) + 272, "000000"),
 "")))</f>
        <v>MMU-000300</v>
      </c>
      <c r="I49" s="25" t="s">
        <v>5342</v>
      </c>
    </row>
    <row r="50" spans="1:9" ht="51" x14ac:dyDescent="0.25">
      <c r="A50" s="3">
        <v>49</v>
      </c>
      <c r="B50" s="3" t="s">
        <v>2372</v>
      </c>
      <c r="C50" s="3" t="s">
        <v>2348</v>
      </c>
      <c r="D50" s="3" t="s">
        <v>786</v>
      </c>
      <c r="E50" s="3" t="s">
        <v>2349</v>
      </c>
      <c r="F50" s="2" t="s">
        <v>5945</v>
      </c>
      <c r="G50" s="2">
        <v>3</v>
      </c>
      <c r="H50" s="2" t="str">
        <f>IF(G50=1, "PB-" &amp; TEXT(COUNTIFS(G$2:G50, 1) + 202, "000000"),
 IF(G50=2, "PBM-" &amp; TEXT(COUNTIFS(G$2:G50, 2) + 226, "000000"),
 IF(G50=3, "MMU-" &amp; TEXT(COUNTIFS(G$2:G50, 3) + 272, "000000"),
 "")))</f>
        <v>MMU-000301</v>
      </c>
      <c r="I50" s="25" t="s">
        <v>5342</v>
      </c>
    </row>
    <row r="51" spans="1:9" ht="51" x14ac:dyDescent="0.25">
      <c r="A51" s="3">
        <v>50</v>
      </c>
      <c r="B51" s="3" t="s">
        <v>2350</v>
      </c>
      <c r="C51" s="3" t="s">
        <v>2351</v>
      </c>
      <c r="D51" s="3" t="s">
        <v>2352</v>
      </c>
      <c r="E51" s="3" t="s">
        <v>2353</v>
      </c>
      <c r="F51" s="2" t="s">
        <v>5946</v>
      </c>
      <c r="G51" s="2">
        <v>3</v>
      </c>
      <c r="H51" s="2" t="str">
        <f>IF(G51=1, "PB-" &amp; TEXT(COUNTIFS(G$2:G51, 1) + 202, "000000"),
 IF(G51=2, "PBM-" &amp; TEXT(COUNTIFS(G$2:G51, 2) + 226, "000000"),
 IF(G51=3, "MMU-" &amp; TEXT(COUNTIFS(G$2:G51, 3) + 272, "000000"),
 "")))</f>
        <v>MMU-000302</v>
      </c>
      <c r="I51" s="25" t="s">
        <v>5342</v>
      </c>
    </row>
    <row r="52" spans="1:9" ht="63.75" x14ac:dyDescent="0.25">
      <c r="A52" s="3">
        <v>51</v>
      </c>
      <c r="B52" s="3" t="s">
        <v>2354</v>
      </c>
      <c r="C52" s="3" t="s">
        <v>2355</v>
      </c>
      <c r="D52" s="3" t="s">
        <v>2296</v>
      </c>
      <c r="E52" s="3" t="s">
        <v>2356</v>
      </c>
      <c r="F52" s="2" t="s">
        <v>5947</v>
      </c>
      <c r="G52" s="2">
        <v>3</v>
      </c>
      <c r="H52" s="2" t="str">
        <f>IF(G52=1, "PB-" &amp; TEXT(COUNTIFS(G$2:G52, 1) + 202, "000000"),
 IF(G52=2, "PBM-" &amp; TEXT(COUNTIFS(G$2:G52, 2) + 226, "000000"),
 IF(G52=3, "MMU-" &amp; TEXT(COUNTIFS(G$2:G52, 3) + 272, "000000"),
 "")))</f>
        <v>MMU-000303</v>
      </c>
      <c r="I52" s="25" t="s">
        <v>5342</v>
      </c>
    </row>
    <row r="53" spans="1:9" ht="38.25" x14ac:dyDescent="0.25">
      <c r="A53" s="3">
        <v>52</v>
      </c>
      <c r="B53" s="3" t="s">
        <v>2357</v>
      </c>
      <c r="C53" s="3" t="s">
        <v>2358</v>
      </c>
      <c r="D53" s="3" t="s">
        <v>2160</v>
      </c>
      <c r="E53" s="3" t="s">
        <v>2359</v>
      </c>
      <c r="F53" s="2" t="s">
        <v>5948</v>
      </c>
      <c r="G53" s="2">
        <v>3</v>
      </c>
      <c r="H53" s="2" t="str">
        <f>IF(G53=1, "PB-" &amp; TEXT(COUNTIFS(G$2:G53, 1) + 202, "000000"),
 IF(G53=2, "PBM-" &amp; TEXT(COUNTIFS(G$2:G53, 2) + 226, "000000"),
 IF(G53=3, "MMU-" &amp; TEXT(COUNTIFS(G$2:G53, 3) + 272, "000000"),
 "")))</f>
        <v>MMU-000304</v>
      </c>
      <c r="I53" s="25" t="s">
        <v>5342</v>
      </c>
    </row>
    <row r="54" spans="1:9" ht="38.25" x14ac:dyDescent="0.25">
      <c r="A54" s="3">
        <v>53</v>
      </c>
      <c r="B54" s="3" t="s">
        <v>2360</v>
      </c>
      <c r="C54" s="3" t="s">
        <v>2361</v>
      </c>
      <c r="D54" s="3" t="s">
        <v>2362</v>
      </c>
      <c r="E54" s="3" t="s">
        <v>2363</v>
      </c>
      <c r="F54" s="2" t="s">
        <v>5949</v>
      </c>
      <c r="G54" s="2">
        <v>3</v>
      </c>
      <c r="H54" s="2" t="str">
        <f>IF(G54=1, "PB-" &amp; TEXT(COUNTIFS(G$2:G54, 1) + 202, "000000"),
 IF(G54=2, "PBM-" &amp; TEXT(COUNTIFS(G$2:G54, 2) + 226, "000000"),
 IF(G54=3, "MMU-" &amp; TEXT(COUNTIFS(G$2:G54, 3) + 272, "000000"),
 "")))</f>
        <v>MMU-000305</v>
      </c>
      <c r="I54" s="25" t="s">
        <v>5342</v>
      </c>
    </row>
    <row r="55" spans="1:9" ht="38.25" x14ac:dyDescent="0.25">
      <c r="A55" s="3">
        <v>54</v>
      </c>
      <c r="B55" s="3" t="s">
        <v>2364</v>
      </c>
      <c r="C55" s="3" t="s">
        <v>2365</v>
      </c>
      <c r="D55" s="3" t="s">
        <v>2366</v>
      </c>
      <c r="E55" s="3" t="s">
        <v>2367</v>
      </c>
      <c r="F55" s="2" t="s">
        <v>5950</v>
      </c>
      <c r="G55" s="2">
        <v>3</v>
      </c>
      <c r="H55" s="2" t="str">
        <f>IF(G55=1, "PB-" &amp; TEXT(COUNTIFS(G$2:G55, 1) + 202, "000000"),
 IF(G55=2, "PBM-" &amp; TEXT(COUNTIFS(G$2:G55, 2) + 226, "000000"),
 IF(G55=3, "MMU-" &amp; TEXT(COUNTIFS(G$2:G55, 3) + 272, "000000"),
 "")))</f>
        <v>MMU-000306</v>
      </c>
      <c r="I55" s="25" t="s">
        <v>5342</v>
      </c>
    </row>
    <row r="56" spans="1:9" ht="76.5" x14ac:dyDescent="0.25">
      <c r="A56" s="3">
        <v>55</v>
      </c>
      <c r="B56" s="3" t="s">
        <v>2226</v>
      </c>
      <c r="C56" s="3" t="s">
        <v>2227</v>
      </c>
      <c r="D56" s="3" t="s">
        <v>76</v>
      </c>
      <c r="E56" s="3" t="s">
        <v>2229</v>
      </c>
      <c r="F56" s="2" t="s">
        <v>5951</v>
      </c>
      <c r="G56" s="2">
        <v>3</v>
      </c>
      <c r="H56" s="2" t="str">
        <f>IF(G56=1, "PB-" &amp; TEXT(COUNTIFS(G$2:G56, 1) + 202, "000000"),
 IF(G56=2, "PBM-" &amp; TEXT(COUNTIFS(G$2:G56, 2) + 226, "000000"),
 IF(G56=3, "MMU-" &amp; TEXT(COUNTIFS(G$2:G56, 3) + 272, "000000"),
 "")))</f>
        <v>MMU-000307</v>
      </c>
      <c r="I56" s="25" t="s">
        <v>5342</v>
      </c>
    </row>
  </sheetData>
  <phoneticPr fontId="8" type="noConversion"/>
  <conditionalFormatting sqref="I2:I56">
    <cfRule type="uniqueValues" dxfId="19" priority="1"/>
  </conditionalFormatting>
  <pageMargins left="0.31496062992125984" right="0.19685039370078741" top="0.31496062992125984" bottom="0.19685039370078741" header="0.31496062992125984" footer="0.31496062992125984"/>
  <pageSetup paperSize="9" scale="92" fitToHeight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0422-6F35-49ED-B5BD-8494BB0A0ED8}">
  <sheetPr codeName="Sheet19">
    <pageSetUpPr fitToPage="1"/>
  </sheetPr>
  <dimension ref="A1:I52"/>
  <sheetViews>
    <sheetView topLeftCell="A38" zoomScale="80" zoomScaleNormal="80" workbookViewId="0">
      <selection activeCell="F42" sqref="F42"/>
    </sheetView>
  </sheetViews>
  <sheetFormatPr defaultRowHeight="15" x14ac:dyDescent="0.25"/>
  <cols>
    <col min="1" max="1" width="3.5703125" bestFit="1" customWidth="1"/>
    <col min="2" max="2" width="19.42578125" customWidth="1"/>
    <col min="3" max="3" width="26" customWidth="1"/>
    <col min="4" max="4" width="19.42578125" customWidth="1"/>
    <col min="5" max="5" width="17.42578125" customWidth="1"/>
    <col min="6" max="6" width="10.140625" bestFit="1" customWidth="1"/>
    <col min="7" max="7" width="3.42578125" hidden="1" customWidth="1"/>
    <col min="8" max="8" width="12.7109375" style="1" hidden="1" customWidth="1"/>
    <col min="9" max="9" width="19.140625" style="27" hidden="1" customWidth="1"/>
  </cols>
  <sheetData>
    <row r="1" spans="1:9" ht="35.2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5143</v>
      </c>
      <c r="I1" s="26" t="s">
        <v>5144</v>
      </c>
    </row>
    <row r="2" spans="1:9" ht="51" x14ac:dyDescent="0.25">
      <c r="A2" s="3">
        <v>1</v>
      </c>
      <c r="B2" s="3" t="s">
        <v>2374</v>
      </c>
      <c r="C2" s="3" t="s">
        <v>2375</v>
      </c>
      <c r="D2" s="3" t="s">
        <v>799</v>
      </c>
      <c r="E2" s="3" t="s">
        <v>2376</v>
      </c>
      <c r="F2" s="2" t="s">
        <v>5952</v>
      </c>
      <c r="G2" s="2">
        <v>3</v>
      </c>
      <c r="H2" s="2" t="str">
        <f>IF(G2=1, "PB-" &amp; TEXT(COUNTIFS(G$2:G2, 1) + 208, "000000"),
 IF(G2=2, "PBM-" &amp; TEXT(COUNTIFS(G$2:G2, 2) + 239, "000000"),
 IF(G2=3, "MMU-" &amp; TEXT(COUNTIFS(G$2:G2, 3) + 307, "000000"),
 "")))</f>
        <v>MMU-000308</v>
      </c>
      <c r="I2" s="25" t="s">
        <v>5342</v>
      </c>
    </row>
    <row r="3" spans="1:9" ht="38.25" x14ac:dyDescent="0.25">
      <c r="A3" s="3">
        <v>2</v>
      </c>
      <c r="B3" s="3" t="s">
        <v>2377</v>
      </c>
      <c r="C3" s="3" t="s">
        <v>2378</v>
      </c>
      <c r="D3" s="3" t="s">
        <v>33</v>
      </c>
      <c r="E3" s="3" t="s">
        <v>2379</v>
      </c>
      <c r="F3" s="2" t="s">
        <v>5953</v>
      </c>
      <c r="G3" s="2">
        <v>3</v>
      </c>
      <c r="H3" s="2" t="str">
        <f>IF(G3=1, "PB-" &amp; TEXT(COUNTIFS(G$2:G3, 1) + 208, "000000"),
 IF(G3=2, "PBM-" &amp; TEXT(COUNTIFS(G$2:G3, 2) + 239, "000000"),
 IF(G3=3, "MMU-" &amp; TEXT(COUNTIFS(G$2:G3, 3) + 307, "000000"),
 "")))</f>
        <v>MMU-000309</v>
      </c>
      <c r="I3" s="25" t="s">
        <v>5342</v>
      </c>
    </row>
    <row r="4" spans="1:9" ht="63.75" x14ac:dyDescent="0.25">
      <c r="A4" s="3">
        <v>3</v>
      </c>
      <c r="B4" s="3" t="s">
        <v>2380</v>
      </c>
      <c r="C4" s="3" t="s">
        <v>2381</v>
      </c>
      <c r="D4" s="3" t="s">
        <v>321</v>
      </c>
      <c r="E4" s="3" t="s">
        <v>2526</v>
      </c>
      <c r="F4" s="2" t="s">
        <v>5954</v>
      </c>
      <c r="G4" s="2">
        <v>2</v>
      </c>
      <c r="H4" s="2" t="str">
        <f>IF(G4=1, "PB-" &amp; TEXT(COUNTIFS(G$2:G4, 1) + 208, "000000"),
 IF(G4=2, "PBM-" &amp; TEXT(COUNTIFS(G$2:G4, 2) + 240, "000000"),
 IF(G4=3, "MMU-" &amp; TEXT(COUNTIFS(G$2:G4, 3) + 307, "000000"),
 "")))</f>
        <v>PBM-000241</v>
      </c>
      <c r="I4" s="25" t="s">
        <v>5342</v>
      </c>
    </row>
    <row r="5" spans="1:9" ht="51" x14ac:dyDescent="0.25">
      <c r="A5" s="3">
        <v>4</v>
      </c>
      <c r="B5" s="3" t="s">
        <v>2382</v>
      </c>
      <c r="C5" s="3" t="s">
        <v>2383</v>
      </c>
      <c r="D5" s="3" t="s">
        <v>2384</v>
      </c>
      <c r="E5" s="3" t="s">
        <v>2385</v>
      </c>
      <c r="F5" s="2" t="s">
        <v>5955</v>
      </c>
      <c r="G5" s="2">
        <v>2</v>
      </c>
      <c r="H5" s="2" t="str">
        <f>IF(G5=1, "PB-" &amp; TEXT(COUNTIFS(G$2:G5, 1) + 208, "000000"),
 IF(G5=2, "PBM-" &amp; TEXT(COUNTIFS(G$2:G5, 2) + 240, "000000"),
 IF(G5=3, "MMU-" &amp; TEXT(COUNTIFS(G$2:G5, 3) + 307, "000000"),
 "")))</f>
        <v>PBM-000242</v>
      </c>
      <c r="I5" s="25" t="s">
        <v>5342</v>
      </c>
    </row>
    <row r="6" spans="1:9" ht="51" x14ac:dyDescent="0.25">
      <c r="A6" s="3">
        <v>5</v>
      </c>
      <c r="B6" s="3" t="s">
        <v>2386</v>
      </c>
      <c r="C6" s="3" t="s">
        <v>2387</v>
      </c>
      <c r="D6" s="3" t="s">
        <v>2339</v>
      </c>
      <c r="E6" s="3" t="s">
        <v>2388</v>
      </c>
      <c r="F6" s="2" t="s">
        <v>5956</v>
      </c>
      <c r="G6" s="2">
        <v>3</v>
      </c>
      <c r="H6" s="2" t="str">
        <f>IF(G6=1, "PB-" &amp; TEXT(COUNTIFS(G$2:G6, 1) + 208, "000000"),
 IF(G6=2, "PBM-" &amp; TEXT(COUNTIFS(G$2:G6, 2) + 240, "000000"),
 IF(G6=3, "MMU-" &amp; TEXT(COUNTIFS(G$2:G6, 3) + 307, "000000"),
 "")))</f>
        <v>MMU-000310</v>
      </c>
      <c r="I6" s="25" t="s">
        <v>5342</v>
      </c>
    </row>
    <row r="7" spans="1:9" ht="51" x14ac:dyDescent="0.25">
      <c r="A7" s="3">
        <v>6</v>
      </c>
      <c r="B7" s="3" t="s">
        <v>2386</v>
      </c>
      <c r="C7" s="3" t="s">
        <v>2389</v>
      </c>
      <c r="D7" s="3" t="s">
        <v>268</v>
      </c>
      <c r="E7" s="3" t="s">
        <v>2390</v>
      </c>
      <c r="F7" s="2" t="s">
        <v>5957</v>
      </c>
      <c r="G7" s="2">
        <v>3</v>
      </c>
      <c r="H7" s="2" t="str">
        <f>IF(G7=1, "PB-" &amp; TEXT(COUNTIFS(G$2:G7, 1) + 208, "000000"),
 IF(G7=2, "PBM-" &amp; TEXT(COUNTIFS(G$2:G7, 2) + 240, "000000"),
 IF(G7=3, "MMU-" &amp; TEXT(COUNTIFS(G$2:G7, 3) + 307, "000000"),
 "")))</f>
        <v>MMU-000311</v>
      </c>
      <c r="I7" s="25" t="s">
        <v>5342</v>
      </c>
    </row>
    <row r="8" spans="1:9" ht="51" x14ac:dyDescent="0.25">
      <c r="A8" s="3">
        <v>7</v>
      </c>
      <c r="B8" s="3" t="s">
        <v>2391</v>
      </c>
      <c r="C8" s="3" t="s">
        <v>2392</v>
      </c>
      <c r="D8" s="3" t="s">
        <v>464</v>
      </c>
      <c r="E8" s="3" t="s">
        <v>2393</v>
      </c>
      <c r="F8" s="2" t="s">
        <v>5958</v>
      </c>
      <c r="G8" s="2">
        <v>3</v>
      </c>
      <c r="H8" s="2" t="str">
        <f>IF(G8=1, "PB-" &amp; TEXT(COUNTIFS(G$2:G8, 1) + 208, "000000"),
 IF(G8=2, "PBM-" &amp; TEXT(COUNTIFS(G$2:G8, 2) + 240, "000000"),
 IF(G8=3, "MMU-" &amp; TEXT(COUNTIFS(G$2:G8, 3) + 307, "000000"),
 "")))</f>
        <v>MMU-000312</v>
      </c>
      <c r="I8" s="25" t="s">
        <v>5342</v>
      </c>
    </row>
    <row r="9" spans="1:9" ht="51" x14ac:dyDescent="0.25">
      <c r="A9" s="3">
        <v>8</v>
      </c>
      <c r="B9" s="3" t="s">
        <v>2394</v>
      </c>
      <c r="C9" s="3" t="s">
        <v>2395</v>
      </c>
      <c r="D9" s="3" t="s">
        <v>1474</v>
      </c>
      <c r="E9" s="3" t="s">
        <v>2396</v>
      </c>
      <c r="F9" s="2" t="s">
        <v>5959</v>
      </c>
      <c r="G9" s="2">
        <v>3</v>
      </c>
      <c r="H9" s="2" t="str">
        <f>IF(G9=1, "PB-" &amp; TEXT(COUNTIFS(G$2:G9, 1) + 208, "000000"),
 IF(G9=2, "PBM-" &amp; TEXT(COUNTIFS(G$2:G9, 2) + 240, "000000"),
 IF(G9=3, "MMU-" &amp; TEXT(COUNTIFS(G$2:G9, 3) + 307, "000000"),
 "")))</f>
        <v>MMU-000313</v>
      </c>
      <c r="I9" s="25" t="s">
        <v>5342</v>
      </c>
    </row>
    <row r="10" spans="1:9" ht="51" x14ac:dyDescent="0.25">
      <c r="A10" s="3">
        <v>9</v>
      </c>
      <c r="B10" s="3" t="s">
        <v>2397</v>
      </c>
      <c r="C10" s="3" t="s">
        <v>2398</v>
      </c>
      <c r="D10" s="3" t="s">
        <v>2399</v>
      </c>
      <c r="E10" s="3" t="s">
        <v>2400</v>
      </c>
      <c r="F10" s="2" t="s">
        <v>5960</v>
      </c>
      <c r="G10" s="2">
        <v>3</v>
      </c>
      <c r="H10" s="2" t="str">
        <f>IF(G10=1, "PB-" &amp; TEXT(COUNTIFS(G$2:G10, 1) + 208, "000000"),
 IF(G10=2, "PBM-" &amp; TEXT(COUNTIFS(G$2:G10, 2) + 240, "000000"),
 IF(G10=3, "MMU-" &amp; TEXT(COUNTIFS(G$2:G10, 3) + 307, "000000"),
 "")))</f>
        <v>MMU-000314</v>
      </c>
      <c r="I10" s="25" t="s">
        <v>5342</v>
      </c>
    </row>
    <row r="11" spans="1:9" ht="25.5" x14ac:dyDescent="0.25">
      <c r="A11" s="3">
        <v>10</v>
      </c>
      <c r="B11" s="3" t="s">
        <v>2401</v>
      </c>
      <c r="C11" s="3" t="s">
        <v>2402</v>
      </c>
      <c r="D11" s="3" t="s">
        <v>268</v>
      </c>
      <c r="E11" s="3" t="s">
        <v>2403</v>
      </c>
      <c r="F11" s="2" t="s">
        <v>5961</v>
      </c>
      <c r="G11" s="2">
        <v>3</v>
      </c>
      <c r="H11" s="2" t="str">
        <f>IF(G11=1, "PB-" &amp; TEXT(COUNTIFS(G$2:G11, 1) + 208, "000000"),
 IF(G11=2, "PBM-" &amp; TEXT(COUNTIFS(G$2:G11, 2) + 240, "000000"),
 IF(G11=3, "MMU-" &amp; TEXT(COUNTIFS(G$2:G11, 3) + 307, "000000"),
 "")))</f>
        <v>MMU-000315</v>
      </c>
      <c r="I11" s="25" t="s">
        <v>5342</v>
      </c>
    </row>
    <row r="12" spans="1:9" ht="51" x14ac:dyDescent="0.25">
      <c r="A12" s="3">
        <v>11</v>
      </c>
      <c r="B12" s="3" t="s">
        <v>2404</v>
      </c>
      <c r="C12" s="3" t="s">
        <v>2405</v>
      </c>
      <c r="D12" s="3" t="s">
        <v>464</v>
      </c>
      <c r="E12" s="3" t="s">
        <v>2406</v>
      </c>
      <c r="F12" s="2" t="s">
        <v>5962</v>
      </c>
      <c r="G12" s="2">
        <v>3</v>
      </c>
      <c r="H12" s="2" t="str">
        <f>IF(G12=1, "PB-" &amp; TEXT(COUNTIFS(G$2:G12, 1) + 208, "000000"),
 IF(G12=2, "PBM-" &amp; TEXT(COUNTIFS(G$2:G12, 2) + 240, "000000"),
 IF(G12=3, "MMU-" &amp; TEXT(COUNTIFS(G$2:G12, 3) + 307, "000000"),
 "")))</f>
        <v>MMU-000316</v>
      </c>
      <c r="I12" s="25" t="s">
        <v>5342</v>
      </c>
    </row>
    <row r="13" spans="1:9" ht="51" x14ac:dyDescent="0.25">
      <c r="A13" s="3">
        <v>12</v>
      </c>
      <c r="B13" s="3" t="s">
        <v>2407</v>
      </c>
      <c r="C13" s="3" t="s">
        <v>2408</v>
      </c>
      <c r="D13" s="3" t="s">
        <v>464</v>
      </c>
      <c r="E13" s="3" t="s">
        <v>2409</v>
      </c>
      <c r="F13" s="2" t="s">
        <v>5963</v>
      </c>
      <c r="G13" s="2">
        <v>3</v>
      </c>
      <c r="H13" s="2" t="str">
        <f>IF(G13=1, "PB-" &amp; TEXT(COUNTIFS(G$2:G13, 1) + 208, "000000"),
 IF(G13=2, "PBM-" &amp; TEXT(COUNTIFS(G$2:G13, 2) + 240, "000000"),
 IF(G13=3, "MMU-" &amp; TEXT(COUNTIFS(G$2:G13, 3) + 307, "000000"),
 "")))</f>
        <v>MMU-000317</v>
      </c>
      <c r="I13" s="25" t="s">
        <v>5342</v>
      </c>
    </row>
    <row r="14" spans="1:9" ht="25.5" x14ac:dyDescent="0.25">
      <c r="A14" s="3">
        <v>13</v>
      </c>
      <c r="B14" s="3" t="s">
        <v>2410</v>
      </c>
      <c r="C14" s="3" t="s">
        <v>2411</v>
      </c>
      <c r="D14" s="3" t="s">
        <v>803</v>
      </c>
      <c r="E14" s="3" t="s">
        <v>2412</v>
      </c>
      <c r="F14" s="2" t="s">
        <v>5964</v>
      </c>
      <c r="G14" s="2">
        <v>3</v>
      </c>
      <c r="H14" s="2" t="str">
        <f>IF(G14=1, "PB-" &amp; TEXT(COUNTIFS(G$2:G14, 1) + 208, "000000"),
 IF(G14=2, "PBM-" &amp; TEXT(COUNTIFS(G$2:G14, 2) + 240, "000000"),
 IF(G14=3, "MMU-" &amp; TEXT(COUNTIFS(G$2:G14, 3) + 307, "000000"),
 "")))</f>
        <v>MMU-000318</v>
      </c>
      <c r="I14" s="25" t="s">
        <v>5342</v>
      </c>
    </row>
    <row r="15" spans="1:9" ht="51" x14ac:dyDescent="0.25">
      <c r="A15" s="3">
        <v>14</v>
      </c>
      <c r="B15" s="3" t="s">
        <v>2413</v>
      </c>
      <c r="C15" s="3" t="s">
        <v>2414</v>
      </c>
      <c r="D15" s="3" t="s">
        <v>2168</v>
      </c>
      <c r="E15" s="3" t="s">
        <v>457</v>
      </c>
      <c r="F15" s="2" t="s">
        <v>5965</v>
      </c>
      <c r="G15" s="2">
        <v>3</v>
      </c>
      <c r="H15" s="2" t="str">
        <f>IF(G15=1, "PB-" &amp; TEXT(COUNTIFS(G$2:G15, 1) + 208, "000000"),
 IF(G15=2, "PBM-" &amp; TEXT(COUNTIFS(G$2:G15, 2) + 240, "000000"),
 IF(G15=3, "MMU-" &amp; TEXT(COUNTIFS(G$2:G15, 3) + 307, "000000"),
 "")))</f>
        <v>MMU-000319</v>
      </c>
      <c r="I15" s="25" t="s">
        <v>5342</v>
      </c>
    </row>
    <row r="16" spans="1:9" ht="51" x14ac:dyDescent="0.25">
      <c r="A16" s="3">
        <v>15</v>
      </c>
      <c r="B16" s="3" t="s">
        <v>2415</v>
      </c>
      <c r="C16" s="3" t="s">
        <v>2416</v>
      </c>
      <c r="D16" s="3" t="s">
        <v>464</v>
      </c>
      <c r="E16" s="3" t="s">
        <v>2417</v>
      </c>
      <c r="F16" s="2" t="s">
        <v>5966</v>
      </c>
      <c r="G16" s="2">
        <v>3</v>
      </c>
      <c r="H16" s="2" t="str">
        <f>IF(G16=1, "PB-" &amp; TEXT(COUNTIFS(G$2:G16, 1) + 208, "000000"),
 IF(G16=2, "PBM-" &amp; TEXT(COUNTIFS(G$2:G16, 2) + 240, "000000"),
 IF(G16=3, "MMU-" &amp; TEXT(COUNTIFS(G$2:G16, 3) + 307, "000000"),
 "")))</f>
        <v>MMU-000320</v>
      </c>
      <c r="I16" s="25" t="s">
        <v>5342</v>
      </c>
    </row>
    <row r="17" spans="1:9" ht="38.25" x14ac:dyDescent="0.25">
      <c r="A17" s="3">
        <v>16</v>
      </c>
      <c r="B17" s="3" t="s">
        <v>2418</v>
      </c>
      <c r="C17" s="3" t="s">
        <v>2419</v>
      </c>
      <c r="D17" s="3" t="s">
        <v>94</v>
      </c>
      <c r="E17" s="3" t="s">
        <v>2420</v>
      </c>
      <c r="F17" s="2" t="s">
        <v>5967</v>
      </c>
      <c r="G17" s="2">
        <v>2</v>
      </c>
      <c r="H17" s="2" t="str">
        <f>IF(G17=1, "PB-" &amp; TEXT(COUNTIFS(G$2:G17, 1) + 208, "000000"),
 IF(G17=2, "PBM-" &amp; TEXT(COUNTIFS(G$2:G17, 2) + 240, "000000"),
 IF(G17=3, "MMU-" &amp; TEXT(COUNTIFS(G$2:G17, 3) + 307, "000000"),
 "")))</f>
        <v>PBM-000243</v>
      </c>
      <c r="I17" s="25" t="s">
        <v>5342</v>
      </c>
    </row>
    <row r="18" spans="1:9" ht="25.5" x14ac:dyDescent="0.25">
      <c r="A18" s="3">
        <v>17</v>
      </c>
      <c r="B18" s="3" t="s">
        <v>2421</v>
      </c>
      <c r="C18" s="3" t="s">
        <v>2422</v>
      </c>
      <c r="D18" s="3" t="s">
        <v>291</v>
      </c>
      <c r="E18" s="3"/>
      <c r="F18" s="2" t="s">
        <v>5968</v>
      </c>
      <c r="G18" s="2">
        <v>1</v>
      </c>
      <c r="H18" s="2" t="str">
        <f>IF(G18=1, "PB-" &amp; TEXT(COUNTIFS(G$2:G18, 1) + 208, "000000"),
 IF(G18=2, "PBM-" &amp; TEXT(COUNTIFS(G$2:G18, 2) + 240, "000000"),
 IF(G18=3, "MMU-" &amp; TEXT(COUNTIFS(G$2:G18, 3) + 307, "000000"),
 "")))</f>
        <v>PB-000209</v>
      </c>
      <c r="I18" s="25" t="s">
        <v>5342</v>
      </c>
    </row>
    <row r="19" spans="1:9" ht="102" x14ac:dyDescent="0.25">
      <c r="A19" s="3">
        <v>18</v>
      </c>
      <c r="B19" s="3" t="s">
        <v>2423</v>
      </c>
      <c r="C19" s="3" t="s">
        <v>2424</v>
      </c>
      <c r="D19" s="3" t="s">
        <v>2425</v>
      </c>
      <c r="E19" s="3" t="s">
        <v>2426</v>
      </c>
      <c r="F19" s="2" t="s">
        <v>5969</v>
      </c>
      <c r="G19" s="2">
        <v>3</v>
      </c>
      <c r="H19" s="2" t="str">
        <f>IF(G19=1, "PB-" &amp; TEXT(COUNTIFS(G$2:G19, 1) + 208, "000000"),
 IF(G19=2, "PBM-" &amp; TEXT(COUNTIFS(G$2:G19, 2) + 240, "000000"),
 IF(G19=3, "MMU-" &amp; TEXT(COUNTIFS(G$2:G19, 3) + 307, "000000"),
 "")))</f>
        <v>MMU-000321</v>
      </c>
      <c r="I19" s="25" t="s">
        <v>5342</v>
      </c>
    </row>
    <row r="20" spans="1:9" ht="51" x14ac:dyDescent="0.25">
      <c r="A20" s="3">
        <v>19</v>
      </c>
      <c r="B20" s="3" t="s">
        <v>2427</v>
      </c>
      <c r="C20" s="3" t="s">
        <v>2428</v>
      </c>
      <c r="D20" s="3" t="s">
        <v>10</v>
      </c>
      <c r="E20" s="3" t="s">
        <v>2429</v>
      </c>
      <c r="F20" s="2" t="s">
        <v>5970</v>
      </c>
      <c r="G20" s="2">
        <v>1</v>
      </c>
      <c r="H20" s="2" t="str">
        <f>IF(G20=1, "PB-" &amp; TEXT(COUNTIFS(G$2:G20, 1) + 208, "000000"),
 IF(G20=2, "PBM-" &amp; TEXT(COUNTIFS(G$2:G20, 2) + 240, "000000"),
 IF(G20=3, "MMU-" &amp; TEXT(COUNTIFS(G$2:G20, 3) + 307, "000000"),
 "")))</f>
        <v>PB-000210</v>
      </c>
      <c r="I20" s="25" t="s">
        <v>5342</v>
      </c>
    </row>
    <row r="21" spans="1:9" ht="51" x14ac:dyDescent="0.25">
      <c r="A21" s="3">
        <v>20</v>
      </c>
      <c r="B21" s="3" t="s">
        <v>2430</v>
      </c>
      <c r="C21" s="3" t="s">
        <v>2431</v>
      </c>
      <c r="D21" s="3" t="s">
        <v>33</v>
      </c>
      <c r="E21" s="3" t="s">
        <v>2432</v>
      </c>
      <c r="F21" s="2" t="s">
        <v>5971</v>
      </c>
      <c r="G21" s="2">
        <v>3</v>
      </c>
      <c r="H21" s="2" t="str">
        <f>IF(G21=1, "PB-" &amp; TEXT(COUNTIFS(G$2:G21, 1) + 208, "000000"),
 IF(G21=2, "PBM-" &amp; TEXT(COUNTIFS(G$2:G21, 2) + 240, "000000"),
 IF(G21=3, "MMU-" &amp; TEXT(COUNTIFS(G$2:G21, 3) + 307, "000000"),
 "")))</f>
        <v>MMU-000322</v>
      </c>
      <c r="I21" s="25" t="s">
        <v>5342</v>
      </c>
    </row>
    <row r="22" spans="1:9" ht="38.25" x14ac:dyDescent="0.25">
      <c r="A22" s="3">
        <v>21</v>
      </c>
      <c r="B22" s="3" t="s">
        <v>2433</v>
      </c>
      <c r="C22" s="3" t="s">
        <v>2434</v>
      </c>
      <c r="D22" s="3" t="s">
        <v>2435</v>
      </c>
      <c r="E22" s="3" t="s">
        <v>1811</v>
      </c>
      <c r="F22" s="2" t="s">
        <v>5972</v>
      </c>
      <c r="G22" s="2">
        <v>2</v>
      </c>
      <c r="H22" s="2" t="str">
        <f>IF(G22=1, "PB-" &amp; TEXT(COUNTIFS(G$2:G22, 1) + 208, "000000"),
 IF(G22=2, "PBM-" &amp; TEXT(COUNTIFS(G$2:G22, 2) + 240, "000000"),
 IF(G22=3, "MMU-" &amp; TEXT(COUNTIFS(G$2:G22, 3) + 307, "000000"),
 "")))</f>
        <v>PBM-000244</v>
      </c>
      <c r="I22" s="25" t="s">
        <v>5342</v>
      </c>
    </row>
    <row r="23" spans="1:9" ht="38.25" x14ac:dyDescent="0.25">
      <c r="A23" s="3">
        <v>22</v>
      </c>
      <c r="B23" s="3" t="s">
        <v>2436</v>
      </c>
      <c r="C23" s="3" t="s">
        <v>2437</v>
      </c>
      <c r="D23" s="3" t="s">
        <v>10</v>
      </c>
      <c r="E23" s="3" t="s">
        <v>1133</v>
      </c>
      <c r="F23" s="2" t="s">
        <v>5973</v>
      </c>
      <c r="G23" s="2">
        <v>2</v>
      </c>
      <c r="H23" s="2" t="str">
        <f>IF(G23=1, "PB-" &amp; TEXT(COUNTIFS(G$2:G23, 1) + 208, "000000"),
 IF(G23=2, "PBM-" &amp; TEXT(COUNTIFS(G$2:G23, 2) + 240, "000000"),
 IF(G23=3, "MMU-" &amp; TEXT(COUNTIFS(G$2:G23, 3) + 307, "000000"),
 "")))</f>
        <v>PBM-000245</v>
      </c>
      <c r="I23" s="25" t="s">
        <v>5342</v>
      </c>
    </row>
    <row r="24" spans="1:9" ht="51" x14ac:dyDescent="0.25">
      <c r="A24" s="3">
        <v>23</v>
      </c>
      <c r="B24" s="3" t="s">
        <v>2438</v>
      </c>
      <c r="C24" s="3" t="s">
        <v>2439</v>
      </c>
      <c r="D24" s="3" t="s">
        <v>786</v>
      </c>
      <c r="E24" s="3" t="s">
        <v>2525</v>
      </c>
      <c r="F24" s="2" t="s">
        <v>5974</v>
      </c>
      <c r="G24" s="2">
        <v>3</v>
      </c>
      <c r="H24" s="2" t="str">
        <f>IF(G24=1, "PB-" &amp; TEXT(COUNTIFS(G$2:G24, 1) + 208, "000000"),
 IF(G24=2, "PBM-" &amp; TEXT(COUNTIFS(G$2:G24, 2) + 240, "000000"),
 IF(G24=3, "MMU-" &amp; TEXT(COUNTIFS(G$2:G24, 3) + 307, "000000"),
 "")))</f>
        <v>MMU-000323</v>
      </c>
      <c r="I24" s="25" t="s">
        <v>5342</v>
      </c>
    </row>
    <row r="25" spans="1:9" ht="38.25" x14ac:dyDescent="0.25">
      <c r="A25" s="3">
        <v>24</v>
      </c>
      <c r="B25" s="3" t="s">
        <v>2440</v>
      </c>
      <c r="C25" s="3" t="s">
        <v>2441</v>
      </c>
      <c r="D25" s="3" t="s">
        <v>65</v>
      </c>
      <c r="E25" s="3" t="s">
        <v>2442</v>
      </c>
      <c r="F25" s="2" t="s">
        <v>5975</v>
      </c>
      <c r="G25" s="2">
        <v>1</v>
      </c>
      <c r="H25" s="2" t="str">
        <f>IF(G25=1, "PB-" &amp; TEXT(COUNTIFS(G$2:G25, 1) + 208, "000000"),
 IF(G25=2, "PBM-" &amp; TEXT(COUNTIFS(G$2:G25, 2) + 240, "000000"),
 IF(G25=3, "MMU-" &amp; TEXT(COUNTIFS(G$2:G25, 3) + 307, "000000"),
 "")))</f>
        <v>PB-000211</v>
      </c>
      <c r="I25" s="25" t="s">
        <v>5342</v>
      </c>
    </row>
    <row r="26" spans="1:9" ht="51" x14ac:dyDescent="0.25">
      <c r="A26" s="3">
        <v>25</v>
      </c>
      <c r="B26" s="3" t="s">
        <v>2443</v>
      </c>
      <c r="C26" s="3" t="s">
        <v>2444</v>
      </c>
      <c r="D26" s="3" t="s">
        <v>543</v>
      </c>
      <c r="E26" s="3">
        <v>125193</v>
      </c>
      <c r="F26" s="2" t="s">
        <v>5976</v>
      </c>
      <c r="G26" s="2">
        <v>3</v>
      </c>
      <c r="H26" s="2" t="str">
        <f>IF(G26=1, "PB-" &amp; TEXT(COUNTIFS(G$2:G26, 1) + 208, "000000"),
 IF(G26=2, "PBM-" &amp; TEXT(COUNTIFS(G$2:G26, 2) + 240, "000000"),
 IF(G26=3, "MMU-" &amp; TEXT(COUNTIFS(G$2:G26, 3) + 307, "000000"),
 "")))</f>
        <v>MMU-000324</v>
      </c>
      <c r="I26" s="25" t="s">
        <v>5342</v>
      </c>
    </row>
    <row r="27" spans="1:9" ht="51" x14ac:dyDescent="0.25">
      <c r="A27" s="3">
        <v>26</v>
      </c>
      <c r="B27" s="3" t="s">
        <v>2445</v>
      </c>
      <c r="C27" s="3" t="s">
        <v>2446</v>
      </c>
      <c r="D27" s="3" t="s">
        <v>381</v>
      </c>
      <c r="E27" s="3" t="s">
        <v>2447</v>
      </c>
      <c r="F27" s="2" t="s">
        <v>5977</v>
      </c>
      <c r="G27" s="2">
        <v>2</v>
      </c>
      <c r="H27" s="2" t="str">
        <f>IF(G27=1, "PB-" &amp; TEXT(COUNTIFS(G$2:G27, 1) + 208, "000000"),
 IF(G27=2, "PBM-" &amp; TEXT(COUNTIFS(G$2:G27, 2) + 240, "000000"),
 IF(G27=3, "MMU-" &amp; TEXT(COUNTIFS(G$2:G27, 3) + 307, "000000"),
 "")))</f>
        <v>PBM-000246</v>
      </c>
      <c r="I27" s="25" t="s">
        <v>5342</v>
      </c>
    </row>
    <row r="28" spans="1:9" ht="38.25" x14ac:dyDescent="0.25">
      <c r="A28" s="3">
        <v>27</v>
      </c>
      <c r="B28" s="3" t="s">
        <v>2448</v>
      </c>
      <c r="C28" s="3" t="s">
        <v>2449</v>
      </c>
      <c r="D28" s="3" t="s">
        <v>76</v>
      </c>
      <c r="E28" s="3" t="s">
        <v>2450</v>
      </c>
      <c r="F28" s="2" t="s">
        <v>5978</v>
      </c>
      <c r="G28" s="2">
        <v>1</v>
      </c>
      <c r="H28" s="2" t="str">
        <f>IF(G28=1, "PB-" &amp; TEXT(COUNTIFS(G$2:G28, 1) + 208, "000000"),
 IF(G28=2, "PBM-" &amp; TEXT(COUNTIFS(G$2:G28, 2) + 240, "000000"),
 IF(G28=3, "MMU-" &amp; TEXT(COUNTIFS(G$2:G28, 3) + 307, "000000"),
 "")))</f>
        <v>PB-000212</v>
      </c>
      <c r="I28" s="25" t="s">
        <v>5342</v>
      </c>
    </row>
    <row r="29" spans="1:9" ht="51" x14ac:dyDescent="0.25">
      <c r="A29" s="3">
        <v>28</v>
      </c>
      <c r="B29" s="3" t="s">
        <v>2451</v>
      </c>
      <c r="C29" s="3" t="s">
        <v>2452</v>
      </c>
      <c r="D29" s="3" t="s">
        <v>1937</v>
      </c>
      <c r="E29" s="3" t="s">
        <v>2453</v>
      </c>
      <c r="F29" s="2" t="s">
        <v>5979</v>
      </c>
      <c r="G29" s="2">
        <v>3</v>
      </c>
      <c r="H29" s="2" t="str">
        <f>IF(G29=1, "PB-" &amp; TEXT(COUNTIFS(G$2:G29, 1) + 208, "000000"),
 IF(G29=2, "PBM-" &amp; TEXT(COUNTIFS(G$2:G29, 2) + 240, "000000"),
 IF(G29=3, "MMU-" &amp; TEXT(COUNTIFS(G$2:G29, 3) + 307, "000000"),
 "")))</f>
        <v>MMU-000325</v>
      </c>
      <c r="I29" s="25" t="s">
        <v>5342</v>
      </c>
    </row>
    <row r="30" spans="1:9" ht="38.25" x14ac:dyDescent="0.25">
      <c r="A30" s="3">
        <v>29</v>
      </c>
      <c r="B30" s="3" t="s">
        <v>2454</v>
      </c>
      <c r="C30" s="3" t="s">
        <v>2455</v>
      </c>
      <c r="D30" s="3" t="s">
        <v>268</v>
      </c>
      <c r="E30" s="3" t="s">
        <v>2456</v>
      </c>
      <c r="F30" s="2" t="s">
        <v>5980</v>
      </c>
      <c r="G30" s="2">
        <v>3</v>
      </c>
      <c r="H30" s="2" t="str">
        <f>IF(G30=1, "PB-" &amp; TEXT(COUNTIFS(G$2:G30, 1) + 208, "000000"),
 IF(G30=2, "PBM-" &amp; TEXT(COUNTIFS(G$2:G30, 2) + 240, "000000"),
 IF(G30=3, "MMU-" &amp; TEXT(COUNTIFS(G$2:G30, 3) + 307, "000000"),
 "")))</f>
        <v>MMU-000326</v>
      </c>
      <c r="I30" s="25" t="s">
        <v>5342</v>
      </c>
    </row>
    <row r="31" spans="1:9" ht="38.25" x14ac:dyDescent="0.25">
      <c r="A31" s="3">
        <v>30</v>
      </c>
      <c r="B31" s="3" t="s">
        <v>2457</v>
      </c>
      <c r="C31" s="3" t="s">
        <v>2458</v>
      </c>
      <c r="D31" s="3" t="s">
        <v>87</v>
      </c>
      <c r="E31" s="3" t="s">
        <v>2459</v>
      </c>
      <c r="F31" s="2" t="s">
        <v>5981</v>
      </c>
      <c r="G31" s="2">
        <v>3</v>
      </c>
      <c r="H31" s="2" t="str">
        <f>IF(G31=1, "PB-" &amp; TEXT(COUNTIFS(G$2:G31, 1) + 208, "000000"),
 IF(G31=2, "PBM-" &amp; TEXT(COUNTIFS(G$2:G31, 2) + 240, "000000"),
 IF(G31=3, "MMU-" &amp; TEXT(COUNTIFS(G$2:G31, 3) + 307, "000000"),
 "")))</f>
        <v>MMU-000327</v>
      </c>
      <c r="I31" s="25" t="s">
        <v>5342</v>
      </c>
    </row>
    <row r="32" spans="1:9" ht="63.75" x14ac:dyDescent="0.25">
      <c r="A32" s="3">
        <v>31</v>
      </c>
      <c r="B32" s="3" t="s">
        <v>2460</v>
      </c>
      <c r="C32" s="3" t="s">
        <v>2461</v>
      </c>
      <c r="D32" s="3" t="s">
        <v>464</v>
      </c>
      <c r="E32" s="3" t="s">
        <v>2462</v>
      </c>
      <c r="F32" s="2" t="s">
        <v>5982</v>
      </c>
      <c r="G32" s="2">
        <v>3</v>
      </c>
      <c r="H32" s="2" t="str">
        <f>IF(G32=1, "PB-" &amp; TEXT(COUNTIFS(G$2:G32, 1) + 208, "000000"),
 IF(G32=2, "PBM-" &amp; TEXT(COUNTIFS(G$2:G32, 2) + 240, "000000"),
 IF(G32=3, "MMU-" &amp; TEXT(COUNTIFS(G$2:G32, 3) + 307, "000000"),
 "")))</f>
        <v>MMU-000328</v>
      </c>
      <c r="I32" s="25" t="s">
        <v>5342</v>
      </c>
    </row>
    <row r="33" spans="1:9" ht="76.5" x14ac:dyDescent="0.25">
      <c r="A33" s="3">
        <v>32</v>
      </c>
      <c r="B33" s="3" t="s">
        <v>2463</v>
      </c>
      <c r="C33" s="3" t="s">
        <v>2464</v>
      </c>
      <c r="D33" s="3" t="s">
        <v>464</v>
      </c>
      <c r="E33" s="3" t="s">
        <v>2465</v>
      </c>
      <c r="F33" s="2" t="s">
        <v>5983</v>
      </c>
      <c r="G33" s="2">
        <v>3</v>
      </c>
      <c r="H33" s="2" t="str">
        <f>IF(G33=1, "PB-" &amp; TEXT(COUNTIFS(G$2:G33, 1) + 208, "000000"),
 IF(G33=2, "PBM-" &amp; TEXT(COUNTIFS(G$2:G33, 2) + 240, "000000"),
 IF(G33=3, "MMU-" &amp; TEXT(COUNTIFS(G$2:G33, 3) + 307, "000000"),
 "")))</f>
        <v>MMU-000329</v>
      </c>
      <c r="I33" s="25" t="s">
        <v>5342</v>
      </c>
    </row>
    <row r="34" spans="1:9" ht="38.25" x14ac:dyDescent="0.25">
      <c r="A34" s="3">
        <v>33</v>
      </c>
      <c r="B34" s="3" t="s">
        <v>2466</v>
      </c>
      <c r="C34" s="3" t="s">
        <v>2467</v>
      </c>
      <c r="D34" s="3" t="s">
        <v>2160</v>
      </c>
      <c r="E34" s="3" t="s">
        <v>2468</v>
      </c>
      <c r="F34" s="2" t="s">
        <v>5984</v>
      </c>
      <c r="G34" s="2">
        <v>3</v>
      </c>
      <c r="H34" s="2" t="str">
        <f>IF(G34=1, "PB-" &amp; TEXT(COUNTIFS(G$2:G34, 1) + 208, "000000"),
 IF(G34=2, "PBM-" &amp; TEXT(COUNTIFS(G$2:G34, 2) + 240, "000000"),
 IF(G34=3, "MMU-" &amp; TEXT(COUNTIFS(G$2:G34, 3) + 307, "000000"),
 "")))</f>
        <v>MMU-000330</v>
      </c>
      <c r="I34" s="25" t="s">
        <v>5342</v>
      </c>
    </row>
    <row r="35" spans="1:9" ht="38.25" x14ac:dyDescent="0.25">
      <c r="A35" s="3">
        <v>34</v>
      </c>
      <c r="B35" s="3" t="s">
        <v>2469</v>
      </c>
      <c r="C35" s="3" t="s">
        <v>2470</v>
      </c>
      <c r="D35" s="3" t="s">
        <v>930</v>
      </c>
      <c r="E35" s="3" t="s">
        <v>2471</v>
      </c>
      <c r="F35" s="2" t="s">
        <v>5985</v>
      </c>
      <c r="G35" s="2">
        <v>2</v>
      </c>
      <c r="H35" s="2" t="str">
        <f>IF(G35=1, "PB-" &amp; TEXT(COUNTIFS(G$2:G35, 1) + 208, "000000"),
 IF(G35=2, "PBM-" &amp; TEXT(COUNTIFS(G$2:G35, 2) + 240, "000000"),
 IF(G35=3, "MMU-" &amp; TEXT(COUNTIFS(G$2:G35, 3) + 307, "000000"),
 "")))</f>
        <v>PBM-000247</v>
      </c>
      <c r="I35" s="25" t="s">
        <v>5342</v>
      </c>
    </row>
    <row r="36" spans="1:9" ht="38.25" x14ac:dyDescent="0.25">
      <c r="A36" s="3">
        <v>35</v>
      </c>
      <c r="B36" s="3" t="s">
        <v>2472</v>
      </c>
      <c r="C36" s="3" t="s">
        <v>2473</v>
      </c>
      <c r="D36" s="3" t="s">
        <v>33</v>
      </c>
      <c r="E36" s="3" t="s">
        <v>2474</v>
      </c>
      <c r="F36" s="2" t="s">
        <v>5986</v>
      </c>
      <c r="G36" s="2">
        <v>3</v>
      </c>
      <c r="H36" s="2" t="str">
        <f>IF(G36=1, "PB-" &amp; TEXT(COUNTIFS(G$2:G36, 1) + 208, "000000"),
 IF(G36=2, "PBM-" &amp; TEXT(COUNTIFS(G$2:G36, 2) + 240, "000000"),
 IF(G36=3, "MMU-" &amp; TEXT(COUNTIFS(G$2:G36, 3) + 307, "000000"),
 "")))</f>
        <v>MMU-000331</v>
      </c>
      <c r="I36" s="25" t="s">
        <v>5342</v>
      </c>
    </row>
    <row r="37" spans="1:9" ht="38.25" x14ac:dyDescent="0.25">
      <c r="A37" s="3">
        <v>36</v>
      </c>
      <c r="B37" s="3" t="s">
        <v>2475</v>
      </c>
      <c r="C37" s="3" t="s">
        <v>2476</v>
      </c>
      <c r="D37" s="3" t="s">
        <v>10</v>
      </c>
      <c r="E37" s="3" t="s">
        <v>2477</v>
      </c>
      <c r="F37" s="2" t="s">
        <v>5987</v>
      </c>
      <c r="G37" s="2">
        <v>3</v>
      </c>
      <c r="H37" s="2" t="str">
        <f>IF(G37=1, "PB-" &amp; TEXT(COUNTIFS(G$2:G37, 1) + 208, "000000"),
 IF(G37=2, "PBM-" &amp; TEXT(COUNTIFS(G$2:G37, 2) + 240, "000000"),
 IF(G37=3, "MMU-" &amp; TEXT(COUNTIFS(G$2:G37, 3) + 307, "000000"),
 "")))</f>
        <v>MMU-000332</v>
      </c>
      <c r="I37" s="25" t="s">
        <v>5342</v>
      </c>
    </row>
    <row r="38" spans="1:9" ht="38.25" x14ac:dyDescent="0.25">
      <c r="A38" s="3">
        <v>37</v>
      </c>
      <c r="B38" s="3" t="s">
        <v>2478</v>
      </c>
      <c r="C38" s="3" t="s">
        <v>2479</v>
      </c>
      <c r="D38" s="3" t="s">
        <v>553</v>
      </c>
      <c r="E38" s="3" t="s">
        <v>2480</v>
      </c>
      <c r="F38" s="2" t="s">
        <v>5988</v>
      </c>
      <c r="G38" s="2">
        <v>3</v>
      </c>
      <c r="H38" s="2" t="str">
        <f>IF(G38=1, "PB-" &amp; TEXT(COUNTIFS(G$2:G38, 1) + 208, "000000"),
 IF(G38=2, "PBM-" &amp; TEXT(COUNTIFS(G$2:G38, 2) + 240, "000000"),
 IF(G38=3, "MMU-" &amp; TEXT(COUNTIFS(G$2:G38, 3) + 307, "000000"),
 "")))</f>
        <v>MMU-000333</v>
      </c>
      <c r="I38" s="25" t="s">
        <v>5342</v>
      </c>
    </row>
    <row r="39" spans="1:9" ht="51" x14ac:dyDescent="0.25">
      <c r="A39" s="3">
        <v>38</v>
      </c>
      <c r="B39" s="3" t="s">
        <v>2481</v>
      </c>
      <c r="C39" s="3" t="s">
        <v>2482</v>
      </c>
      <c r="D39" s="3" t="s">
        <v>2483</v>
      </c>
      <c r="E39" s="3">
        <v>170966</v>
      </c>
      <c r="F39" s="2" t="s">
        <v>5989</v>
      </c>
      <c r="G39" s="2">
        <v>3</v>
      </c>
      <c r="H39" s="2" t="str">
        <f>IF(G39=1, "PB-" &amp; TEXT(COUNTIFS(G$2:G39, 1) + 208, "000000"),
 IF(G39=2, "PBM-" &amp; TEXT(COUNTIFS(G$2:G39, 2) + 240, "000000"),
 IF(G39=3, "MMU-" &amp; TEXT(COUNTIFS(G$2:G39, 3) + 307, "000000"),
 "")))</f>
        <v>MMU-000334</v>
      </c>
      <c r="I39" s="25" t="s">
        <v>5342</v>
      </c>
    </row>
    <row r="40" spans="1:9" ht="63.75" x14ac:dyDescent="0.25">
      <c r="A40" s="3">
        <v>39</v>
      </c>
      <c r="B40" s="3" t="s">
        <v>2484</v>
      </c>
      <c r="C40" s="3" t="s">
        <v>2485</v>
      </c>
      <c r="D40" s="3" t="s">
        <v>2486</v>
      </c>
      <c r="E40" s="3" t="s">
        <v>2487</v>
      </c>
      <c r="F40" s="2" t="s">
        <v>5990</v>
      </c>
      <c r="G40" s="2">
        <v>3</v>
      </c>
      <c r="H40" s="2" t="str">
        <f>IF(G40=1, "PB-" &amp; TEXT(COUNTIFS(G$2:G40, 1) + 208, "000000"),
 IF(G40=2, "PBM-" &amp; TEXT(COUNTIFS(G$2:G40, 2) + 240, "000000"),
 IF(G40=3, "MMU-" &amp; TEXT(COUNTIFS(G$2:G40, 3) + 307, "000000"),
 "")))</f>
        <v>MMU-000335</v>
      </c>
      <c r="I40" s="25" t="s">
        <v>5342</v>
      </c>
    </row>
    <row r="41" spans="1:9" ht="38.25" x14ac:dyDescent="0.25">
      <c r="A41" s="3">
        <v>40</v>
      </c>
      <c r="B41" s="3" t="s">
        <v>2488</v>
      </c>
      <c r="C41" s="3" t="s">
        <v>2489</v>
      </c>
      <c r="D41" s="3" t="s">
        <v>2228</v>
      </c>
      <c r="E41" s="3" t="s">
        <v>2490</v>
      </c>
      <c r="F41" s="2" t="s">
        <v>5991</v>
      </c>
      <c r="G41" s="2">
        <v>3</v>
      </c>
      <c r="H41" s="2" t="str">
        <f>IF(G41=1, "PB-" &amp; TEXT(COUNTIFS(G$2:G41, 1) + 208, "000000"),
 IF(G41=2, "PBM-" &amp; TEXT(COUNTIFS(G$2:G41, 2) + 240, "000000"),
 IF(G41=3, "MMU-" &amp; TEXT(COUNTIFS(G$2:G41, 3) + 307, "000000"),
 "")))</f>
        <v>MMU-000336</v>
      </c>
      <c r="I41" s="25" t="s">
        <v>5342</v>
      </c>
    </row>
    <row r="42" spans="1:9" ht="25.5" x14ac:dyDescent="0.25">
      <c r="A42" s="3">
        <v>41</v>
      </c>
      <c r="B42" s="3" t="s">
        <v>2491</v>
      </c>
      <c r="C42" s="3" t="s">
        <v>2492</v>
      </c>
      <c r="D42" s="3" t="s">
        <v>914</v>
      </c>
      <c r="E42" s="3" t="s">
        <v>2493</v>
      </c>
      <c r="F42" s="2" t="s">
        <v>5992</v>
      </c>
      <c r="G42" s="2">
        <v>1</v>
      </c>
      <c r="H42" s="2" t="str">
        <f>IF(G42=1, "PB-" &amp; TEXT(COUNTIFS(G$2:G42, 1) + 208, "000000"),
 IF(G42=2, "PBM-" &amp; TEXT(COUNTIFS(G$2:G42, 2) + 240, "000000"),
 IF(G42=3, "MMU-" &amp; TEXT(COUNTIFS(G$2:G42, 3) + 307, "000000"),
 "")))</f>
        <v>PB-000213</v>
      </c>
      <c r="I42" s="25" t="s">
        <v>5342</v>
      </c>
    </row>
    <row r="43" spans="1:9" ht="38.25" x14ac:dyDescent="0.25">
      <c r="A43" s="3">
        <v>42</v>
      </c>
      <c r="B43" s="3" t="s">
        <v>2494</v>
      </c>
      <c r="C43" s="3" t="s">
        <v>2495</v>
      </c>
      <c r="D43" s="3" t="s">
        <v>2496</v>
      </c>
      <c r="E43" s="3" t="s">
        <v>2497</v>
      </c>
      <c r="F43" s="2" t="s">
        <v>5993</v>
      </c>
      <c r="G43" s="2">
        <v>3</v>
      </c>
      <c r="H43" s="2" t="str">
        <f>IF(G43=1, "PB-" &amp; TEXT(COUNTIFS(G$2:G43, 1) + 208, "000000"),
 IF(G43=2, "PBM-" &amp; TEXT(COUNTIFS(G$2:G43, 2) + 240, "000000"),
 IF(G43=3, "MMU-" &amp; TEXT(COUNTIFS(G$2:G43, 3) + 307, "000000"),
 "")))</f>
        <v>MMU-000337</v>
      </c>
      <c r="I43" s="25" t="s">
        <v>5342</v>
      </c>
    </row>
    <row r="44" spans="1:9" ht="51" x14ac:dyDescent="0.25">
      <c r="A44" s="3">
        <v>43</v>
      </c>
      <c r="B44" s="3" t="s">
        <v>2498</v>
      </c>
      <c r="C44" s="3" t="s">
        <v>2499</v>
      </c>
      <c r="D44" s="3" t="s">
        <v>2303</v>
      </c>
      <c r="E44" s="3" t="s">
        <v>2500</v>
      </c>
      <c r="F44" s="2" t="s">
        <v>5994</v>
      </c>
      <c r="G44" s="2">
        <v>3</v>
      </c>
      <c r="H44" s="2" t="str">
        <f>IF(G44=1, "PB-" &amp; TEXT(COUNTIFS(G$2:G44, 1) + 208, "000000"),
 IF(G44=2, "PBM-" &amp; TEXT(COUNTIFS(G$2:G44, 2) + 240, "000000"),
 IF(G44=3, "MMU-" &amp; TEXT(COUNTIFS(G$2:G44, 3) + 307, "000000"),
 "")))</f>
        <v>MMU-000338</v>
      </c>
      <c r="I44" s="25" t="s">
        <v>5342</v>
      </c>
    </row>
    <row r="45" spans="1:9" ht="38.25" x14ac:dyDescent="0.25">
      <c r="A45" s="3">
        <v>44</v>
      </c>
      <c r="B45" s="3" t="s">
        <v>2501</v>
      </c>
      <c r="C45" s="3" t="s">
        <v>2502</v>
      </c>
      <c r="D45" s="3" t="s">
        <v>464</v>
      </c>
      <c r="E45" s="3" t="s">
        <v>2503</v>
      </c>
      <c r="F45" s="2" t="s">
        <v>5995</v>
      </c>
      <c r="G45" s="2">
        <v>3</v>
      </c>
      <c r="H45" s="2" t="str">
        <f>IF(G45=1, "PB-" &amp; TEXT(COUNTIFS(G$2:G45, 1) + 208, "000000"),
 IF(G45=2, "PBM-" &amp; TEXT(COUNTIFS(G$2:G45, 2) + 240, "000000"),
 IF(G45=3, "MMU-" &amp; TEXT(COUNTIFS(G$2:G45, 3) + 307, "000000"),
 "")))</f>
        <v>MMU-000339</v>
      </c>
      <c r="I45" s="25" t="s">
        <v>5342</v>
      </c>
    </row>
    <row r="46" spans="1:9" ht="51" x14ac:dyDescent="0.25">
      <c r="A46" s="3">
        <v>45</v>
      </c>
      <c r="B46" s="3" t="s">
        <v>2504</v>
      </c>
      <c r="C46" s="3" t="s">
        <v>2505</v>
      </c>
      <c r="D46" s="3" t="s">
        <v>799</v>
      </c>
      <c r="E46" s="3" t="s">
        <v>2506</v>
      </c>
      <c r="F46" s="2" t="s">
        <v>5996</v>
      </c>
      <c r="G46" s="2">
        <v>3</v>
      </c>
      <c r="H46" s="2" t="str">
        <f>IF(G46=1, "PB-" &amp; TEXT(COUNTIFS(G$2:G46, 1) + 208, "000000"),
 IF(G46=2, "PBM-" &amp; TEXT(COUNTIFS(G$2:G46, 2) + 240, "000000"),
 IF(G46=3, "MMU-" &amp; TEXT(COUNTIFS(G$2:G46, 3) + 307, "000000"),
 "")))</f>
        <v>MMU-000340</v>
      </c>
      <c r="I46" s="25" t="s">
        <v>5342</v>
      </c>
    </row>
    <row r="47" spans="1:9" ht="25.5" x14ac:dyDescent="0.25">
      <c r="A47" s="3">
        <v>46</v>
      </c>
      <c r="B47" s="3" t="s">
        <v>2507</v>
      </c>
      <c r="C47" s="3" t="s">
        <v>2508</v>
      </c>
      <c r="D47" s="3" t="s">
        <v>102</v>
      </c>
      <c r="E47" s="3" t="s">
        <v>2509</v>
      </c>
      <c r="F47" s="2" t="s">
        <v>5997</v>
      </c>
      <c r="G47" s="2">
        <v>2</v>
      </c>
      <c r="H47" s="2" t="str">
        <f>IF(G47=1, "PB-" &amp; TEXT(COUNTIFS(G$2:G47, 1) + 208, "000000"),
 IF(G47=2, "PBM-" &amp; TEXT(COUNTIFS(G$2:G47, 2) + 240, "000000"),
 IF(G47=3, "MMU-" &amp; TEXT(COUNTIFS(G$2:G47, 3) + 307, "000000"),
 "")))</f>
        <v>PBM-000248</v>
      </c>
      <c r="I47" s="25" t="s">
        <v>5342</v>
      </c>
    </row>
    <row r="48" spans="1:9" ht="38.25" x14ac:dyDescent="0.25">
      <c r="A48" s="3">
        <v>47</v>
      </c>
      <c r="B48" s="3" t="s">
        <v>2510</v>
      </c>
      <c r="C48" s="3" t="s">
        <v>2511</v>
      </c>
      <c r="D48" s="3" t="s">
        <v>102</v>
      </c>
      <c r="E48" s="3" t="s">
        <v>2512</v>
      </c>
      <c r="F48" s="2" t="s">
        <v>5998</v>
      </c>
      <c r="G48" s="2">
        <v>1</v>
      </c>
      <c r="H48" s="2" t="str">
        <f>IF(G48=1, "PB-" &amp; TEXT(COUNTIFS(G$2:G48, 1) + 208, "000000"),
 IF(G48=2, "PBM-" &amp; TEXT(COUNTIFS(G$2:G48, 2) + 240, "000000"),
 IF(G48=3, "MMU-" &amp; TEXT(COUNTIFS(G$2:G48, 3) + 307, "000000"),
 "")))</f>
        <v>PB-000214</v>
      </c>
      <c r="I48" s="25" t="s">
        <v>5342</v>
      </c>
    </row>
    <row r="49" spans="1:9" ht="25.5" x14ac:dyDescent="0.25">
      <c r="A49" s="3">
        <v>48</v>
      </c>
      <c r="B49" s="3" t="s">
        <v>2513</v>
      </c>
      <c r="C49" s="3" t="s">
        <v>2514</v>
      </c>
      <c r="D49" s="3" t="s">
        <v>914</v>
      </c>
      <c r="E49" s="3" t="s">
        <v>2515</v>
      </c>
      <c r="F49" s="2" t="s">
        <v>5999</v>
      </c>
      <c r="G49" s="2">
        <v>1</v>
      </c>
      <c r="H49" s="2" t="str">
        <f>IF(G49=1, "PB-" &amp; TEXT(COUNTIFS(G$2:G49, 1) + 208, "000000"),
 IF(G49=2, "PBM-" &amp; TEXT(COUNTIFS(G$2:G49, 2) + 240, "000000"),
 IF(G49=3, "MMU-" &amp; TEXT(COUNTIFS(G$2:G49, 3) + 307, "000000"),
 "")))</f>
        <v>PB-000215</v>
      </c>
      <c r="I49" s="25" t="s">
        <v>5342</v>
      </c>
    </row>
    <row r="50" spans="1:9" ht="51" x14ac:dyDescent="0.25">
      <c r="A50" s="3">
        <v>49</v>
      </c>
      <c r="B50" s="3" t="s">
        <v>2516</v>
      </c>
      <c r="C50" s="3" t="s">
        <v>2517</v>
      </c>
      <c r="D50" s="3" t="s">
        <v>36</v>
      </c>
      <c r="E50" s="3" t="s">
        <v>2518</v>
      </c>
      <c r="F50" s="2" t="s">
        <v>6000</v>
      </c>
      <c r="G50" s="2">
        <v>3</v>
      </c>
      <c r="H50" s="2" t="str">
        <f>IF(G50=1, "PB-" &amp; TEXT(COUNTIFS(G$2:G50, 1) + 208, "000000"),
 IF(G50=2, "PBM-" &amp; TEXT(COUNTIFS(G$2:G50, 2) + 240, "000000"),
 IF(G50=3, "MMU-" &amp; TEXT(COUNTIFS(G$2:G50, 3) + 307, "000000"),
 "")))</f>
        <v>MMU-000341</v>
      </c>
      <c r="I50" s="25" t="s">
        <v>5342</v>
      </c>
    </row>
    <row r="51" spans="1:9" ht="63.75" x14ac:dyDescent="0.25">
      <c r="A51" s="3">
        <v>50</v>
      </c>
      <c r="B51" s="3" t="s">
        <v>2519</v>
      </c>
      <c r="C51" s="3" t="s">
        <v>2520</v>
      </c>
      <c r="D51" s="3" t="s">
        <v>87</v>
      </c>
      <c r="E51" s="3" t="s">
        <v>2521</v>
      </c>
      <c r="F51" s="2" t="s">
        <v>6001</v>
      </c>
      <c r="G51" s="2">
        <v>1</v>
      </c>
      <c r="H51" s="2" t="str">
        <f>IF(G51=1, "PB-" &amp; TEXT(COUNTIFS(G$2:G51, 1) + 208, "000000"),
 IF(G51=2, "PBM-" &amp; TEXT(COUNTIFS(G$2:G51, 2) + 240, "000000"),
 IF(G51=3, "MMU-" &amp; TEXT(COUNTIFS(G$2:G51, 3) + 307, "000000"),
 "")))</f>
        <v>PB-000216</v>
      </c>
      <c r="I51" s="25" t="s">
        <v>5342</v>
      </c>
    </row>
    <row r="52" spans="1:9" ht="38.25" x14ac:dyDescent="0.25">
      <c r="A52" s="3">
        <v>51</v>
      </c>
      <c r="B52" s="3" t="s">
        <v>2522</v>
      </c>
      <c r="C52" s="3" t="s">
        <v>2523</v>
      </c>
      <c r="D52" s="3" t="s">
        <v>2524</v>
      </c>
      <c r="E52" s="3">
        <v>115729</v>
      </c>
      <c r="F52" s="2" t="s">
        <v>6002</v>
      </c>
      <c r="G52" s="2">
        <v>3</v>
      </c>
      <c r="H52" s="2" t="str">
        <f>IF(G52=1, "PB-" &amp; TEXT(COUNTIFS(G$2:G52, 1) + 208, "000000"),
 IF(G52=2, "PBM-" &amp; TEXT(COUNTIFS(G$2:G52, 2) + 240, "000000"),
 IF(G52=3, "MMU-" &amp; TEXT(COUNTIFS(G$2:G52, 3) + 307, "000000"),
 "")))</f>
        <v>MMU-000342</v>
      </c>
      <c r="I52" s="25" t="s">
        <v>5342</v>
      </c>
    </row>
  </sheetData>
  <phoneticPr fontId="8" type="noConversion"/>
  <conditionalFormatting sqref="I2:I52">
    <cfRule type="uniqueValues" dxfId="18" priority="1"/>
  </conditionalFormatting>
  <pageMargins left="0.31496062992125984" right="0.19685039370078741" top="0.31496062992125984" bottom="0.19685039370078741" header="0.31496062992125984" footer="0.31496062992125984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51960-1B52-4758-A191-518CA389CF85}">
  <sheetPr codeName="Sheet2">
    <pageSetUpPr fitToPage="1"/>
  </sheetPr>
  <dimension ref="A1:J50"/>
  <sheetViews>
    <sheetView topLeftCell="A47" zoomScale="80" zoomScaleNormal="80" workbookViewId="0">
      <selection activeCell="J48" sqref="J48"/>
    </sheetView>
  </sheetViews>
  <sheetFormatPr defaultRowHeight="15" x14ac:dyDescent="0.25"/>
  <cols>
    <col min="1" max="1" width="3.85546875" bestFit="1" customWidth="1"/>
    <col min="2" max="2" width="20.5703125" customWidth="1"/>
    <col min="3" max="3" width="29.42578125" customWidth="1"/>
    <col min="4" max="4" width="22" customWidth="1"/>
    <col min="5" max="5" width="14.7109375" customWidth="1"/>
    <col min="6" max="6" width="11.140625" customWidth="1"/>
    <col min="7" max="7" width="4" customWidth="1"/>
    <col min="8" max="8" width="15.7109375" style="1" customWidth="1"/>
    <col min="9" max="9" width="11.85546875" style="27" customWidth="1"/>
  </cols>
  <sheetData>
    <row r="1" spans="1:9" x14ac:dyDescent="0.25">
      <c r="A1" s="40" t="s">
        <v>6828</v>
      </c>
      <c r="B1" s="40"/>
      <c r="C1" s="40"/>
      <c r="D1" s="40"/>
      <c r="E1" s="40"/>
      <c r="F1" s="40"/>
    </row>
    <row r="2" spans="1:9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165</v>
      </c>
      <c r="H2" s="2" t="s">
        <v>5143</v>
      </c>
      <c r="I2" s="26" t="s">
        <v>5144</v>
      </c>
    </row>
    <row r="3" spans="1:9" ht="38.25" x14ac:dyDescent="0.25">
      <c r="A3" s="3">
        <v>1</v>
      </c>
      <c r="B3" s="3" t="s">
        <v>166</v>
      </c>
      <c r="C3" s="3" t="s">
        <v>167</v>
      </c>
      <c r="D3" s="3" t="s">
        <v>168</v>
      </c>
      <c r="E3" s="3" t="s">
        <v>169</v>
      </c>
      <c r="F3" s="28" t="s">
        <v>5151</v>
      </c>
      <c r="G3" s="3">
        <v>1</v>
      </c>
      <c r="H3" s="2" t="str">
        <f>IF(G3=1, "PB-" &amp; TEXT(COUNTIFS(G$3:G3, 1) + 23, "000000"),
 IF(G3=2, "PBM-" &amp; TEXT(COUNTIFS(G$3:G3, 2) + 11, "000000"),
 IF(G3=3, "MMU-" &amp; TEXT(COUNTIFS(G$3:G3, 3) + 12, "000000"),
 "")))</f>
        <v>PB-000024</v>
      </c>
      <c r="I3" s="25" t="s">
        <v>5342</v>
      </c>
    </row>
    <row r="4" spans="1:9" ht="38.25" x14ac:dyDescent="0.25">
      <c r="A4" s="3">
        <v>2</v>
      </c>
      <c r="B4" s="3" t="s">
        <v>170</v>
      </c>
      <c r="C4" s="3" t="s">
        <v>171</v>
      </c>
      <c r="D4" s="3" t="s">
        <v>168</v>
      </c>
      <c r="E4" s="3" t="s">
        <v>172</v>
      </c>
      <c r="F4" s="28" t="s">
        <v>5152</v>
      </c>
      <c r="G4" s="3">
        <v>1</v>
      </c>
      <c r="H4" s="2" t="str">
        <f>IF(G4=1, "PB-" &amp; TEXT(COUNTIFS(G$3:G4, 1) + 23, "000000"),
 IF(G4=2, "PBM-" &amp; TEXT(COUNTIFS(G$3:G4, 2) + 11, "000000"),
 IF(G4=3, "MMU-" &amp; TEXT(COUNTIFS(G$3:G4, 3) + 12, "000000"),
 "")))</f>
        <v>PB-000025</v>
      </c>
      <c r="I4" s="25" t="s">
        <v>5342</v>
      </c>
    </row>
    <row r="5" spans="1:9" ht="38.25" x14ac:dyDescent="0.25">
      <c r="A5" s="3">
        <v>3</v>
      </c>
      <c r="B5" s="3" t="s">
        <v>173</v>
      </c>
      <c r="C5" s="3" t="s">
        <v>174</v>
      </c>
      <c r="D5" s="3" t="s">
        <v>168</v>
      </c>
      <c r="E5" s="3" t="s">
        <v>175</v>
      </c>
      <c r="F5" s="3" t="s">
        <v>5153</v>
      </c>
      <c r="G5" s="3">
        <v>1</v>
      </c>
      <c r="H5" s="2" t="str">
        <f>IF(G5=1, "PB-" &amp; TEXT(COUNTIFS(G$3:G5, 1) + 23, "000000"),
 IF(G5=2, "PBM-" &amp; TEXT(COUNTIFS(G$3:G5, 2) + 11, "000000"),
 IF(G5=3, "MMU-" &amp; TEXT(COUNTIFS(G$3:G5, 3) + 12, "000000"),
 "")))</f>
        <v>PB-000026</v>
      </c>
      <c r="I5" s="25" t="s">
        <v>5342</v>
      </c>
    </row>
    <row r="6" spans="1:9" ht="25.5" x14ac:dyDescent="0.25">
      <c r="A6" s="3">
        <v>4</v>
      </c>
      <c r="B6" s="3" t="s">
        <v>176</v>
      </c>
      <c r="C6" s="3" t="s">
        <v>177</v>
      </c>
      <c r="D6" s="3" t="s">
        <v>178</v>
      </c>
      <c r="E6" s="3" t="s">
        <v>179</v>
      </c>
      <c r="F6" s="3" t="s">
        <v>5154</v>
      </c>
      <c r="G6" s="3">
        <v>1</v>
      </c>
      <c r="H6" s="2" t="str">
        <f>IF(G6=1, "PB-" &amp; TEXT(COUNTIFS(G$3:G6, 1) + 23, "000000"),
 IF(G6=2, "PBM-" &amp; TEXT(COUNTIFS(G$3:G6, 2) + 11, "000000"),
 IF(G6=3, "MMU-" &amp; TEXT(COUNTIFS(G$3:G6, 3) + 12, "000000"),
 "")))</f>
        <v>PB-000027</v>
      </c>
      <c r="I6" s="25" t="s">
        <v>5342</v>
      </c>
    </row>
    <row r="7" spans="1:9" ht="38.25" x14ac:dyDescent="0.25">
      <c r="A7" s="3">
        <v>5</v>
      </c>
      <c r="B7" s="3" t="s">
        <v>180</v>
      </c>
      <c r="C7" s="3" t="s">
        <v>181</v>
      </c>
      <c r="D7" s="3" t="s">
        <v>182</v>
      </c>
      <c r="E7" s="3" t="s">
        <v>183</v>
      </c>
      <c r="F7" s="3" t="s">
        <v>5155</v>
      </c>
      <c r="G7" s="3">
        <v>1</v>
      </c>
      <c r="H7" s="2" t="str">
        <f>IF(G7=1, "PB-" &amp; TEXT(COUNTIFS(G$3:G7, 1) + 23, "000000"),
 IF(G7=2, "PBM-" &amp; TEXT(COUNTIFS(G$3:G7, 2) + 11, "000000"),
 IF(G7=3, "MMU-" &amp; TEXT(COUNTIFS(G$3:G7, 3) + 12, "000000"),
 "")))</f>
        <v>PB-000028</v>
      </c>
      <c r="I7" s="25" t="s">
        <v>5342</v>
      </c>
    </row>
    <row r="8" spans="1:9" ht="38.25" x14ac:dyDescent="0.25">
      <c r="A8" s="3">
        <v>6</v>
      </c>
      <c r="B8" s="3" t="s">
        <v>184</v>
      </c>
      <c r="C8" s="3" t="s">
        <v>185</v>
      </c>
      <c r="D8" s="3" t="s">
        <v>182</v>
      </c>
      <c r="E8" s="3" t="s">
        <v>186</v>
      </c>
      <c r="F8" s="3" t="s">
        <v>5156</v>
      </c>
      <c r="G8" s="3">
        <v>2</v>
      </c>
      <c r="H8" s="2" t="str">
        <f>IF(G8=1, "PB-" &amp; TEXT(COUNTIFS(G$3:G8, 1) + 23, "000000"),
 IF(G8=2, "PBM-" &amp; TEXT(COUNTIFS(G$3:G8, 2) + 11, "000000"),
 IF(G8=3, "MMU-" &amp; TEXT(COUNTIFS(G$3:G8, 3) + 12, "000000"),
 "")))</f>
        <v>PBM-000012</v>
      </c>
      <c r="I8" s="25" t="s">
        <v>5342</v>
      </c>
    </row>
    <row r="9" spans="1:9" ht="38.25" x14ac:dyDescent="0.25">
      <c r="A9" s="3">
        <v>7</v>
      </c>
      <c r="B9" s="3" t="s">
        <v>187</v>
      </c>
      <c r="C9" s="3" t="s">
        <v>188</v>
      </c>
      <c r="D9" s="3" t="s">
        <v>33</v>
      </c>
      <c r="E9" s="3" t="s">
        <v>189</v>
      </c>
      <c r="F9" s="3" t="s">
        <v>5157</v>
      </c>
      <c r="G9" s="3">
        <v>2</v>
      </c>
      <c r="H9" s="2" t="str">
        <f>IF(G9=1, "PB-" &amp; TEXT(COUNTIFS(G$3:G9, 1) + 23, "000000"),
 IF(G9=2, "PBM-" &amp; TEXT(COUNTIFS(G$3:G9, 2) + 11, "000000"),
 IF(G9=3, "MMU-" &amp; TEXT(COUNTIFS(G$3:G9, 3) + 12, "000000"),
 "")))</f>
        <v>PBM-000013</v>
      </c>
      <c r="I9" s="25" t="s">
        <v>5342</v>
      </c>
    </row>
    <row r="10" spans="1:9" ht="38.25" x14ac:dyDescent="0.25">
      <c r="A10" s="3">
        <v>8</v>
      </c>
      <c r="B10" s="3" t="s">
        <v>190</v>
      </c>
      <c r="C10" s="3" t="s">
        <v>191</v>
      </c>
      <c r="D10" s="3" t="s">
        <v>192</v>
      </c>
      <c r="E10" s="3" t="s">
        <v>193</v>
      </c>
      <c r="F10" s="3" t="s">
        <v>5158</v>
      </c>
      <c r="G10" s="3">
        <v>2</v>
      </c>
      <c r="H10" s="2" t="str">
        <f>IF(G10=1, "PB-" &amp; TEXT(COUNTIFS(G$3:G10, 1) + 23, "000000"),
 IF(G10=2, "PBM-" &amp; TEXT(COUNTIFS(G$3:G10, 2) + 11, "000000"),
 IF(G10=3, "MMU-" &amp; TEXT(COUNTIFS(G$3:G10, 3) + 12, "000000"),
 "")))</f>
        <v>PBM-000014</v>
      </c>
      <c r="I10" s="25" t="s">
        <v>5342</v>
      </c>
    </row>
    <row r="11" spans="1:9" ht="25.5" x14ac:dyDescent="0.25">
      <c r="A11" s="3">
        <v>9</v>
      </c>
      <c r="B11" s="3" t="s">
        <v>194</v>
      </c>
      <c r="C11" s="3" t="s">
        <v>195</v>
      </c>
      <c r="D11" s="3" t="s">
        <v>291</v>
      </c>
      <c r="E11" s="3" t="s">
        <v>196</v>
      </c>
      <c r="F11" s="28" t="s">
        <v>5159</v>
      </c>
      <c r="G11" s="3">
        <v>1</v>
      </c>
      <c r="H11" s="2" t="str">
        <f>IF(G11=1, "PB-" &amp; TEXT(COUNTIFS(G$3:G11, 1) + 23, "000000"),
 IF(G11=2, "PBM-" &amp; TEXT(COUNTIFS(G$3:G11, 2) + 11, "000000"),
 IF(G11=3, "MMU-" &amp; TEXT(COUNTIFS(G$3:G11, 3) + 12, "000000"),
 "")))</f>
        <v>PB-000029</v>
      </c>
      <c r="I11" s="25" t="s">
        <v>5342</v>
      </c>
    </row>
    <row r="12" spans="1:9" ht="25.5" x14ac:dyDescent="0.25">
      <c r="A12" s="3">
        <v>10</v>
      </c>
      <c r="B12" s="3" t="s">
        <v>197</v>
      </c>
      <c r="C12" s="3" t="s">
        <v>195</v>
      </c>
      <c r="D12" s="3" t="s">
        <v>292</v>
      </c>
      <c r="E12" s="3" t="s">
        <v>198</v>
      </c>
      <c r="F12" s="28" t="s">
        <v>5160</v>
      </c>
      <c r="G12" s="3">
        <v>1</v>
      </c>
      <c r="H12" s="2" t="str">
        <f>IF(G12=1, "PB-" &amp; TEXT(COUNTIFS(G$3:G12, 1) + 23, "000000"),
 IF(G12=2, "PBM-" &amp; TEXT(COUNTIFS(G$3:G12, 2) + 11, "000000"),
 IF(G12=3, "MMU-" &amp; TEXT(COUNTIFS(G$3:G12, 3) + 12, "000000"),
 "")))</f>
        <v>PB-000030</v>
      </c>
      <c r="I12" s="25" t="s">
        <v>5342</v>
      </c>
    </row>
    <row r="13" spans="1:9" ht="38.25" x14ac:dyDescent="0.25">
      <c r="A13" s="3">
        <v>11</v>
      </c>
      <c r="B13" s="3" t="s">
        <v>199</v>
      </c>
      <c r="C13" s="3" t="s">
        <v>200</v>
      </c>
      <c r="D13" s="3" t="s">
        <v>10</v>
      </c>
      <c r="E13" s="3" t="s">
        <v>201</v>
      </c>
      <c r="F13" s="28" t="s">
        <v>5161</v>
      </c>
      <c r="G13" s="3">
        <v>3</v>
      </c>
      <c r="H13" s="2" t="str">
        <f>IF(G13=1, "PB-" &amp; TEXT(COUNTIFS(G$3:G13, 1) + 23, "000000"),
 IF(G13=2, "PBM-" &amp; TEXT(COUNTIFS(G$3:G13, 2) + 11, "000000"),
 IF(G13=3, "MMU-" &amp; TEXT(COUNTIFS(G$3:G13, 3) + 12, "000000"),
 "")))</f>
        <v>MMU-000013</v>
      </c>
      <c r="I13" s="25" t="s">
        <v>5342</v>
      </c>
    </row>
    <row r="14" spans="1:9" ht="25.5" x14ac:dyDescent="0.25">
      <c r="A14" s="3">
        <v>12</v>
      </c>
      <c r="B14" s="3" t="s">
        <v>202</v>
      </c>
      <c r="C14" s="3" t="s">
        <v>203</v>
      </c>
      <c r="D14" s="3" t="s">
        <v>102</v>
      </c>
      <c r="E14" s="3" t="s">
        <v>204</v>
      </c>
      <c r="F14" s="3" t="s">
        <v>5162</v>
      </c>
      <c r="G14" s="3">
        <v>1</v>
      </c>
      <c r="H14" s="2" t="str">
        <f>IF(G14=1, "PB-" &amp; TEXT(COUNTIFS(G$3:G14, 1) + 23, "000000"),
 IF(G14=2, "PBM-" &amp; TEXT(COUNTIFS(G$3:G14, 2) + 11, "000000"),
 IF(G14=3, "MMU-" &amp; TEXT(COUNTIFS(G$3:G14, 3) + 12, "000000"),
 "")))</f>
        <v>PB-000031</v>
      </c>
      <c r="I14" s="25" t="s">
        <v>5342</v>
      </c>
    </row>
    <row r="15" spans="1:9" ht="25.5" x14ac:dyDescent="0.25">
      <c r="A15" s="3">
        <v>13</v>
      </c>
      <c r="B15" s="3" t="s">
        <v>205</v>
      </c>
      <c r="C15" s="3" t="s">
        <v>206</v>
      </c>
      <c r="D15" s="3" t="s">
        <v>207</v>
      </c>
      <c r="E15" s="3" t="s">
        <v>208</v>
      </c>
      <c r="F15" s="3" t="s">
        <v>5163</v>
      </c>
      <c r="G15" s="3">
        <v>2</v>
      </c>
      <c r="H15" s="2" t="str">
        <f>IF(G15=1, "PB-" &amp; TEXT(COUNTIFS(G$3:G15, 1) + 23, "000000"),
 IF(G15=2, "PBM-" &amp; TEXT(COUNTIFS(G$3:G15, 2) + 11, "000000"),
 IF(G15=3, "MMU-" &amp; TEXT(COUNTIFS(G$3:G15, 3) + 12, "000000"),
 "")))</f>
        <v>PBM-000015</v>
      </c>
      <c r="I15" s="25" t="s">
        <v>5342</v>
      </c>
    </row>
    <row r="16" spans="1:9" ht="38.25" x14ac:dyDescent="0.25">
      <c r="A16" s="3">
        <v>14</v>
      </c>
      <c r="B16" s="3" t="s">
        <v>293</v>
      </c>
      <c r="C16" s="3" t="s">
        <v>209</v>
      </c>
      <c r="D16" s="3" t="s">
        <v>102</v>
      </c>
      <c r="E16" s="3" t="s">
        <v>210</v>
      </c>
      <c r="F16" s="3" t="s">
        <v>5164</v>
      </c>
      <c r="G16" s="3">
        <v>1</v>
      </c>
      <c r="H16" s="2" t="str">
        <f>IF(G16=1, "PB-" &amp; TEXT(COUNTIFS(G$3:G16, 1) + 23, "000000"),
 IF(G16=2, "PBM-" &amp; TEXT(COUNTIFS(G$3:G16, 2) + 11, "000000"),
 IF(G16=3, "MMU-" &amp; TEXT(COUNTIFS(G$3:G16, 3) + 12, "000000"),
 "")))</f>
        <v>PB-000032</v>
      </c>
      <c r="I16" s="25" t="s">
        <v>5342</v>
      </c>
    </row>
    <row r="17" spans="1:9" ht="38.25" x14ac:dyDescent="0.25">
      <c r="A17" s="3">
        <v>15</v>
      </c>
      <c r="B17" s="3" t="s">
        <v>294</v>
      </c>
      <c r="C17" s="3" t="s">
        <v>211</v>
      </c>
      <c r="D17" s="3" t="s">
        <v>14</v>
      </c>
      <c r="E17" s="3" t="s">
        <v>212</v>
      </c>
      <c r="F17" s="28" t="s">
        <v>5165</v>
      </c>
      <c r="G17" s="3">
        <v>1</v>
      </c>
      <c r="H17" s="2" t="str">
        <f>IF(G17=1, "PB-" &amp; TEXT(COUNTIFS(G$3:G17, 1) + 23, "000000"),
 IF(G17=2, "PBM-" &amp; TEXT(COUNTIFS(G$3:G17, 2) + 11, "000000"),
 IF(G17=3, "MMU-" &amp; TEXT(COUNTIFS(G$3:G17, 3) + 12, "000000"),
 "")))</f>
        <v>PB-000033</v>
      </c>
      <c r="I17" s="25" t="s">
        <v>5342</v>
      </c>
    </row>
    <row r="18" spans="1:9" ht="38.25" x14ac:dyDescent="0.25">
      <c r="A18" s="3">
        <v>16</v>
      </c>
      <c r="B18" s="3" t="s">
        <v>213</v>
      </c>
      <c r="C18" s="3" t="s">
        <v>214</v>
      </c>
      <c r="D18" s="3" t="s">
        <v>215</v>
      </c>
      <c r="E18" s="3" t="s">
        <v>216</v>
      </c>
      <c r="F18" s="28" t="s">
        <v>5166</v>
      </c>
      <c r="G18" s="3">
        <v>3</v>
      </c>
      <c r="H18" s="2" t="str">
        <f>IF(G18=1, "PB-" &amp; TEXT(COUNTIFS(G$3:G18, 1) + 23, "000000"),
 IF(G18=2, "PBM-" &amp; TEXT(COUNTIFS(G$3:G18, 2) + 11, "000000"),
 IF(G18=3, "MMU-" &amp; TEXT(COUNTIFS(G$3:G18, 3) + 12, "000000"),
 "")))</f>
        <v>MMU-000014</v>
      </c>
      <c r="I18" s="25" t="s">
        <v>5342</v>
      </c>
    </row>
    <row r="19" spans="1:9" ht="25.5" x14ac:dyDescent="0.25">
      <c r="A19" s="3">
        <v>17</v>
      </c>
      <c r="B19" s="3" t="s">
        <v>217</v>
      </c>
      <c r="C19" s="3" t="s">
        <v>218</v>
      </c>
      <c r="D19" s="3" t="s">
        <v>219</v>
      </c>
      <c r="E19" s="3" t="s">
        <v>220</v>
      </c>
      <c r="F19" s="28" t="s">
        <v>5167</v>
      </c>
      <c r="G19" s="3">
        <v>3</v>
      </c>
      <c r="H19" s="2" t="str">
        <f>IF(G19=1, "PB-" &amp; TEXT(COUNTIFS(G$3:G19, 1) + 23, "000000"),
 IF(G19=2, "PBM-" &amp; TEXT(COUNTIFS(G$3:G19, 2) + 11, "000000"),
 IF(G19=3, "MMU-" &amp; TEXT(COUNTIFS(G$3:G19, 3) + 12, "000000"),
 "")))</f>
        <v>MMU-000015</v>
      </c>
      <c r="I19" s="25" t="s">
        <v>5342</v>
      </c>
    </row>
    <row r="20" spans="1:9" ht="25.5" x14ac:dyDescent="0.25">
      <c r="A20" s="3">
        <v>18</v>
      </c>
      <c r="B20" s="3" t="s">
        <v>221</v>
      </c>
      <c r="C20" s="3" t="s">
        <v>222</v>
      </c>
      <c r="D20" s="3" t="s">
        <v>10</v>
      </c>
      <c r="E20" s="3" t="s">
        <v>223</v>
      </c>
      <c r="F20" s="28" t="s">
        <v>5168</v>
      </c>
      <c r="G20" s="3">
        <v>1</v>
      </c>
      <c r="H20" s="2" t="str">
        <f>IF(G20=1, "PB-" &amp; TEXT(COUNTIFS(G$3:G20, 1) + 23, "000000"),
 IF(G20=2, "PBM-" &amp; TEXT(COUNTIFS(G$3:G20, 2) + 11, "000000"),
 IF(G20=3, "MMU-" &amp; TEXT(COUNTIFS(G$3:G20, 3) + 12, "000000"),
 "")))</f>
        <v>PB-000034</v>
      </c>
      <c r="I20" s="25" t="s">
        <v>5342</v>
      </c>
    </row>
    <row r="21" spans="1:9" ht="51" x14ac:dyDescent="0.25">
      <c r="A21" s="3">
        <v>19</v>
      </c>
      <c r="B21" s="3" t="s">
        <v>224</v>
      </c>
      <c r="C21" s="3" t="s">
        <v>225</v>
      </c>
      <c r="D21" s="3" t="s">
        <v>226</v>
      </c>
      <c r="E21" s="3" t="s">
        <v>227</v>
      </c>
      <c r="F21" s="3" t="s">
        <v>5169</v>
      </c>
      <c r="G21" s="3">
        <v>3</v>
      </c>
      <c r="H21" s="2" t="str">
        <f>IF(G21=1, "PB-" &amp; TEXT(COUNTIFS(G$3:G21, 1) + 23, "000000"),
 IF(G21=2, "PBM-" &amp; TEXT(COUNTIFS(G$3:G21, 2) + 11, "000000"),
 IF(G21=3, "MMU-" &amp; TEXT(COUNTIFS(G$3:G21, 3) + 12, "000000"),
 "")))</f>
        <v>MMU-000016</v>
      </c>
      <c r="I21" s="25" t="s">
        <v>5342</v>
      </c>
    </row>
    <row r="22" spans="1:9" ht="38.25" x14ac:dyDescent="0.25">
      <c r="A22" s="3">
        <v>20</v>
      </c>
      <c r="B22" s="3" t="s">
        <v>228</v>
      </c>
      <c r="C22" s="3" t="s">
        <v>229</v>
      </c>
      <c r="D22" s="3" t="s">
        <v>230</v>
      </c>
      <c r="E22" s="3" t="s">
        <v>231</v>
      </c>
      <c r="F22" s="3" t="s">
        <v>5170</v>
      </c>
      <c r="G22" s="3">
        <v>2</v>
      </c>
      <c r="H22" s="2" t="str">
        <f>IF(G22=1, "PB-" &amp; TEXT(COUNTIFS(G$3:G22, 1) + 23, "000000"),
 IF(G22=2, "PBM-" &amp; TEXT(COUNTIFS(G$3:G22, 2) + 11, "000000"),
 IF(G22=3, "MMU-" &amp; TEXT(COUNTIFS(G$3:G22, 3) + 12, "000000"),
 "")))</f>
        <v>PBM-000016</v>
      </c>
      <c r="I22" s="25" t="s">
        <v>5342</v>
      </c>
    </row>
    <row r="23" spans="1:9" ht="25.5" x14ac:dyDescent="0.25">
      <c r="A23" s="3">
        <v>21</v>
      </c>
      <c r="B23" s="3" t="s">
        <v>232</v>
      </c>
      <c r="C23" s="3" t="s">
        <v>233</v>
      </c>
      <c r="D23" s="3" t="s">
        <v>234</v>
      </c>
      <c r="E23" s="3" t="s">
        <v>235</v>
      </c>
      <c r="F23" s="3" t="s">
        <v>5171</v>
      </c>
      <c r="G23" s="3">
        <v>3</v>
      </c>
      <c r="H23" s="2" t="str">
        <f>IF(G23=1, "PB-" &amp; TEXT(COUNTIFS(G$3:G23, 1) + 23, "000000"),
 IF(G23=2, "PBM-" &amp; TEXT(COUNTIFS(G$3:G23, 2) + 11, "000000"),
 IF(G23=3, "MMU-" &amp; TEXT(COUNTIFS(G$3:G23, 3) + 12, "000000"),
 "")))</f>
        <v>MMU-000017</v>
      </c>
      <c r="I23" s="25" t="s">
        <v>5342</v>
      </c>
    </row>
    <row r="24" spans="1:9" ht="51" x14ac:dyDescent="0.25">
      <c r="A24" s="3">
        <v>22</v>
      </c>
      <c r="B24" s="3" t="s">
        <v>295</v>
      </c>
      <c r="C24" s="3" t="s">
        <v>236</v>
      </c>
      <c r="D24" s="3" t="s">
        <v>237</v>
      </c>
      <c r="E24" s="3" t="s">
        <v>238</v>
      </c>
      <c r="F24" s="3" t="s">
        <v>5172</v>
      </c>
      <c r="G24" s="3">
        <v>1</v>
      </c>
      <c r="H24" s="2" t="str">
        <f>IF(G24=1, "PB-" &amp; TEXT(COUNTIFS(G$3:G24, 1) + 23, "000000"),
 IF(G24=2, "PBM-" &amp; TEXT(COUNTIFS(G$3:G24, 2) + 11, "000000"),
 IF(G24=3, "MMU-" &amp; TEXT(COUNTIFS(G$3:G24, 3) + 12, "000000"),
 "")))</f>
        <v>PB-000035</v>
      </c>
      <c r="I24" s="25" t="s">
        <v>5342</v>
      </c>
    </row>
    <row r="25" spans="1:9" ht="25.5" x14ac:dyDescent="0.25">
      <c r="A25" s="3">
        <v>23</v>
      </c>
      <c r="B25" s="3" t="s">
        <v>296</v>
      </c>
      <c r="C25" s="3" t="s">
        <v>239</v>
      </c>
      <c r="D25" s="3" t="s">
        <v>240</v>
      </c>
      <c r="E25" s="3" t="s">
        <v>241</v>
      </c>
      <c r="F25" s="3" t="s">
        <v>5173</v>
      </c>
      <c r="G25" s="3">
        <v>1</v>
      </c>
      <c r="H25" s="2" t="str">
        <f>IF(G25=1, "PB-" &amp; TEXT(COUNTIFS(G$3:G25, 1) + 23, "000000"),
 IF(G25=2, "PBM-" &amp; TEXT(COUNTIFS(G$3:G25, 2) + 11, "000000"),
 IF(G25=3, "MMU-" &amp; TEXT(COUNTIFS(G$3:G25, 3) + 12, "000000"),
 "")))</f>
        <v>PB-000036</v>
      </c>
      <c r="I25" s="25" t="s">
        <v>5342</v>
      </c>
    </row>
    <row r="26" spans="1:9" ht="38.25" x14ac:dyDescent="0.25">
      <c r="A26" s="3">
        <v>24</v>
      </c>
      <c r="B26" s="3" t="s">
        <v>242</v>
      </c>
      <c r="C26" s="3" t="s">
        <v>243</v>
      </c>
      <c r="D26" s="3" t="s">
        <v>19</v>
      </c>
      <c r="E26" s="3" t="s">
        <v>244</v>
      </c>
      <c r="F26" s="3" t="s">
        <v>5174</v>
      </c>
      <c r="G26" s="3">
        <v>2</v>
      </c>
      <c r="H26" s="2" t="str">
        <f>IF(G26=1, "PB-" &amp; TEXT(COUNTIFS(G$3:G26, 1) + 23, "000000"),
 IF(G26=2, "PBM-" &amp; TEXT(COUNTIFS(G$3:G26, 2) + 11, "000000"),
 IF(G26=3, "MMU-" &amp; TEXT(COUNTIFS(G$3:G26, 3) + 12, "000000"),
 "")))</f>
        <v>PBM-000017</v>
      </c>
      <c r="I26" s="25" t="s">
        <v>5342</v>
      </c>
    </row>
    <row r="27" spans="1:9" ht="38.25" x14ac:dyDescent="0.25">
      <c r="A27" s="3">
        <v>25</v>
      </c>
      <c r="B27" s="3" t="s">
        <v>245</v>
      </c>
      <c r="C27" s="3" t="s">
        <v>246</v>
      </c>
      <c r="D27" s="3" t="s">
        <v>10</v>
      </c>
      <c r="E27" s="3" t="s">
        <v>247</v>
      </c>
      <c r="F27" s="3" t="s">
        <v>5175</v>
      </c>
      <c r="G27" s="3">
        <v>3</v>
      </c>
      <c r="H27" s="2" t="str">
        <f>IF(G27=1, "PB-" &amp; TEXT(COUNTIFS(G$3:G27, 1) + 23, "000000"),
 IF(G27=2, "PBM-" &amp; TEXT(COUNTIFS(G$3:G27, 2) + 11, "000000"),
 IF(G27=3, "MMU-" &amp; TEXT(COUNTIFS(G$3:G27, 3) + 12, "000000"),
 "")))</f>
        <v>MMU-000018</v>
      </c>
      <c r="I27" s="25" t="s">
        <v>5342</v>
      </c>
    </row>
    <row r="28" spans="1:9" ht="38.25" x14ac:dyDescent="0.25">
      <c r="A28" s="3">
        <v>26</v>
      </c>
      <c r="B28" s="3" t="s">
        <v>248</v>
      </c>
      <c r="C28" s="3" t="s">
        <v>249</v>
      </c>
      <c r="D28" s="3" t="s">
        <v>250</v>
      </c>
      <c r="E28" s="3" t="s">
        <v>251</v>
      </c>
      <c r="F28" s="3" t="s">
        <v>5176</v>
      </c>
      <c r="G28" s="3">
        <v>2</v>
      </c>
      <c r="H28" s="2" t="str">
        <f>IF(G28=1, "PB-" &amp; TEXT(COUNTIFS(G$3:G28, 1) + 23, "000000"),
 IF(G28=2, "PBM-" &amp; TEXT(COUNTIFS(G$3:G28, 2) + 11, "000000"),
 IF(G28=3, "MMU-" &amp; TEXT(COUNTIFS(G$3:G28, 3) + 12, "000000"),
 "")))</f>
        <v>PBM-000018</v>
      </c>
      <c r="I28" s="25" t="s">
        <v>5342</v>
      </c>
    </row>
    <row r="29" spans="1:9" ht="25.5" x14ac:dyDescent="0.25">
      <c r="A29" s="3">
        <v>27</v>
      </c>
      <c r="B29" s="3" t="s">
        <v>252</v>
      </c>
      <c r="C29" s="3" t="s">
        <v>253</v>
      </c>
      <c r="D29" s="3" t="s">
        <v>33</v>
      </c>
      <c r="E29" s="3" t="s">
        <v>254</v>
      </c>
      <c r="F29" s="3" t="s">
        <v>5177</v>
      </c>
      <c r="G29" s="3">
        <v>3</v>
      </c>
      <c r="H29" s="2" t="str">
        <f>IF(G29=1, "PB-" &amp; TEXT(COUNTIFS(G$3:G29, 1) + 23, "000000"),
 IF(G29=2, "PBM-" &amp; TEXT(COUNTIFS(G$3:G29, 2) + 11, "000000"),
 IF(G29=3, "MMU-" &amp; TEXT(COUNTIFS(G$3:G29, 3) + 12, "000000"),
 "")))</f>
        <v>MMU-000019</v>
      </c>
      <c r="I29" s="25" t="s">
        <v>5342</v>
      </c>
    </row>
    <row r="30" spans="1:9" ht="38.25" x14ac:dyDescent="0.25">
      <c r="A30" s="3">
        <v>28</v>
      </c>
      <c r="B30" s="3" t="s">
        <v>255</v>
      </c>
      <c r="C30" s="3" t="s">
        <v>256</v>
      </c>
      <c r="D30" s="3" t="s">
        <v>297</v>
      </c>
      <c r="E30" s="3" t="s">
        <v>257</v>
      </c>
      <c r="F30" s="3" t="s">
        <v>5178</v>
      </c>
      <c r="G30" s="3">
        <v>1</v>
      </c>
      <c r="H30" s="2" t="str">
        <f>IF(G30=1, "PB-" &amp; TEXT(COUNTIFS(G$3:G30, 1) + 23, "000000"),
 IF(G30=2, "PBM-" &amp; TEXT(COUNTIFS(G$3:G30, 2) + 11, "000000"),
 IF(G30=3, "MMU-" &amp; TEXT(COUNTIFS(G$3:G30, 3) + 12, "000000"),
 "")))</f>
        <v>PB-000037</v>
      </c>
      <c r="I30" s="25" t="s">
        <v>5342</v>
      </c>
    </row>
    <row r="31" spans="1:9" ht="51" x14ac:dyDescent="0.25">
      <c r="A31" s="3">
        <v>29</v>
      </c>
      <c r="B31" s="3" t="s">
        <v>258</v>
      </c>
      <c r="C31" s="3" t="s">
        <v>259</v>
      </c>
      <c r="D31" s="3" t="s">
        <v>10</v>
      </c>
      <c r="E31" s="3" t="s">
        <v>260</v>
      </c>
      <c r="F31" s="3" t="s">
        <v>5179</v>
      </c>
      <c r="G31" s="3">
        <v>1</v>
      </c>
      <c r="H31" s="2" t="str">
        <f>IF(G31=1, "PB-" &amp; TEXT(COUNTIFS(G$3:G31, 1) + 23, "000000"),
 IF(G31=2, "PBM-" &amp; TEXT(COUNTIFS(G$3:G31, 2) + 11, "000000"),
 IF(G31=3, "MMU-" &amp; TEXT(COUNTIFS(G$3:G31, 3) + 12, "000000"),
 "")))</f>
        <v>PB-000038</v>
      </c>
      <c r="I31" s="25" t="s">
        <v>5342</v>
      </c>
    </row>
    <row r="32" spans="1:9" ht="25.5" x14ac:dyDescent="0.25">
      <c r="A32" s="3">
        <v>30</v>
      </c>
      <c r="B32" s="3" t="s">
        <v>67</v>
      </c>
      <c r="C32" s="3" t="s">
        <v>261</v>
      </c>
      <c r="D32" s="3" t="s">
        <v>19</v>
      </c>
      <c r="E32" s="3" t="s">
        <v>69</v>
      </c>
      <c r="F32" s="3" t="s">
        <v>5180</v>
      </c>
      <c r="G32" s="3">
        <v>1</v>
      </c>
      <c r="H32" s="2" t="str">
        <f>IF(G32=1, "PB-" &amp; TEXT(COUNTIFS(G$3:G32, 1) + 23, "000000"),
 IF(G32=2, "PBM-" &amp; TEXT(COUNTIFS(G$3:G32, 2) + 11, "000000"),
 IF(G32=3, "MMU-" &amp; TEXT(COUNTIFS(G$3:G32, 3) + 12, "000000"),
 "")))</f>
        <v>PB-000039</v>
      </c>
      <c r="I32" s="25" t="s">
        <v>5342</v>
      </c>
    </row>
    <row r="33" spans="1:10" ht="38.25" x14ac:dyDescent="0.25">
      <c r="A33" s="3">
        <v>31</v>
      </c>
      <c r="B33" s="3" t="s">
        <v>262</v>
      </c>
      <c r="C33" s="3" t="s">
        <v>263</v>
      </c>
      <c r="D33" s="3" t="s">
        <v>264</v>
      </c>
      <c r="E33" s="3" t="s">
        <v>265</v>
      </c>
      <c r="F33" s="3" t="s">
        <v>5181</v>
      </c>
      <c r="G33" s="3">
        <v>2</v>
      </c>
      <c r="H33" s="2" t="str">
        <f>IF(G33=1, "PB-" &amp; TEXT(COUNTIFS(G$3:G33, 1) + 23, "000000"),
 IF(G33=2, "PBM-" &amp; TEXT(COUNTIFS(G$3:G33, 2) + 11, "000000"),
 IF(G33=3, "MMU-" &amp; TEXT(COUNTIFS(G$3:G33, 3) + 12, "000000"),
 "")))</f>
        <v>PBM-000019</v>
      </c>
      <c r="I33" s="25" t="s">
        <v>5342</v>
      </c>
    </row>
    <row r="34" spans="1:10" ht="38.25" x14ac:dyDescent="0.25">
      <c r="A34" s="3">
        <v>32</v>
      </c>
      <c r="B34" s="3" t="s">
        <v>266</v>
      </c>
      <c r="C34" s="3" t="s">
        <v>267</v>
      </c>
      <c r="D34" s="3" t="s">
        <v>268</v>
      </c>
      <c r="E34" s="3" t="s">
        <v>269</v>
      </c>
      <c r="F34" s="3" t="s">
        <v>5182</v>
      </c>
      <c r="G34" s="3">
        <v>3</v>
      </c>
      <c r="H34" s="2" t="str">
        <f>IF(G34=1, "PB-" &amp; TEXT(COUNTIFS(G$3:G34, 1) + 23, "000000"),
 IF(G34=2, "PBM-" &amp; TEXT(COUNTIFS(G$3:G34, 2) + 11, "000000"),
 IF(G34=3, "MMU-" &amp; TEXT(COUNTIFS(G$3:G34, 3) + 12, "000000"),
 "")))</f>
        <v>MMU-000020</v>
      </c>
      <c r="I34" s="25" t="s">
        <v>5342</v>
      </c>
    </row>
    <row r="35" spans="1:10" ht="89.25" x14ac:dyDescent="0.25">
      <c r="A35" s="3">
        <v>33</v>
      </c>
      <c r="B35" s="3" t="s">
        <v>298</v>
      </c>
      <c r="C35" s="3" t="s">
        <v>270</v>
      </c>
      <c r="D35" s="3" t="s">
        <v>271</v>
      </c>
      <c r="E35" s="3">
        <v>701812</v>
      </c>
      <c r="F35" s="3" t="s">
        <v>5183</v>
      </c>
      <c r="G35" s="3">
        <v>2</v>
      </c>
      <c r="H35" s="2" t="str">
        <f>IF(G35=1, "PB-" &amp; TEXT(COUNTIFS(G$3:G35, 1) + 23, "000000"),
 IF(G35=2, "PBM-" &amp; TEXT(COUNTIFS(G$3:G35, 2) + 11, "000000"),
 IF(G35=3, "MMU-" &amp; TEXT(COUNTIFS(G$3:G35, 3) + 12, "000000"),
 "")))</f>
        <v>PBM-000020</v>
      </c>
      <c r="I35" s="25" t="s">
        <v>5342</v>
      </c>
    </row>
    <row r="36" spans="1:10" ht="76.5" x14ac:dyDescent="0.25">
      <c r="A36" s="3">
        <v>34</v>
      </c>
      <c r="B36" s="3" t="s">
        <v>299</v>
      </c>
      <c r="C36" s="3" t="s">
        <v>272</v>
      </c>
      <c r="D36" s="3" t="s">
        <v>271</v>
      </c>
      <c r="E36" s="3">
        <v>815016</v>
      </c>
      <c r="F36" s="3" t="s">
        <v>5184</v>
      </c>
      <c r="G36" s="3">
        <v>2</v>
      </c>
      <c r="H36" s="2" t="str">
        <f>IF(G36=1, "PB-" &amp; TEXT(COUNTIFS(G$3:G36, 1) + 23, "000000"),
 IF(G36=2, "PBM-" &amp; TEXT(COUNTIFS(G$3:G36, 2) + 11, "000000"),
 IF(G36=3, "MMU-" &amp; TEXT(COUNTIFS(G$3:G36, 3) + 12, "000000"),
 "")))</f>
        <v>PBM-000021</v>
      </c>
      <c r="I36" s="25" t="s">
        <v>5342</v>
      </c>
    </row>
    <row r="37" spans="1:10" ht="76.5" x14ac:dyDescent="0.25">
      <c r="A37" s="3">
        <v>35</v>
      </c>
      <c r="B37" s="3" t="s">
        <v>300</v>
      </c>
      <c r="C37" s="3" t="s">
        <v>273</v>
      </c>
      <c r="D37" s="3" t="s">
        <v>271</v>
      </c>
      <c r="E37" s="3">
        <v>161158</v>
      </c>
      <c r="F37" s="3" t="s">
        <v>5185</v>
      </c>
      <c r="G37" s="3">
        <v>2</v>
      </c>
      <c r="H37" s="2" t="str">
        <f>IF(G37=1, "PB-" &amp; TEXT(COUNTIFS(G$3:G37, 1) + 23, "000000"),
 IF(G37=2, "PBM-" &amp; TEXT(COUNTIFS(G$3:G37, 2) + 11, "000000"),
 IF(G37=3, "MMU-" &amp; TEXT(COUNTIFS(G$3:G37, 3) + 12, "000000"),
 "")))</f>
        <v>PBM-000022</v>
      </c>
      <c r="I37" s="25" t="s">
        <v>5342</v>
      </c>
    </row>
    <row r="38" spans="1:10" ht="76.5" x14ac:dyDescent="0.25">
      <c r="A38" s="3">
        <v>36</v>
      </c>
      <c r="B38" s="3" t="s">
        <v>301</v>
      </c>
      <c r="C38" s="3" t="s">
        <v>274</v>
      </c>
      <c r="D38" s="3" t="s">
        <v>271</v>
      </c>
      <c r="E38" s="3">
        <v>207924</v>
      </c>
      <c r="F38" s="3" t="s">
        <v>5186</v>
      </c>
      <c r="G38" s="3">
        <v>2</v>
      </c>
      <c r="H38" s="2" t="str">
        <f>IF(G38=1, "PB-" &amp; TEXT(COUNTIFS(G$3:G38, 1) + 23, "000000"),
 IF(G38=2, "PBM-" &amp; TEXT(COUNTIFS(G$3:G38, 2) + 11, "000000"),
 IF(G38=3, "MMU-" &amp; TEXT(COUNTIFS(G$3:G38, 3) + 12, "000000"),
 "")))</f>
        <v>PBM-000023</v>
      </c>
      <c r="I38" s="25" t="s">
        <v>5342</v>
      </c>
    </row>
    <row r="39" spans="1:10" ht="76.5" x14ac:dyDescent="0.25">
      <c r="A39" s="3">
        <v>37</v>
      </c>
      <c r="B39" s="3" t="s">
        <v>302</v>
      </c>
      <c r="C39" s="3" t="s">
        <v>275</v>
      </c>
      <c r="D39" s="3" t="s">
        <v>271</v>
      </c>
      <c r="E39" s="3">
        <v>125635</v>
      </c>
      <c r="F39" s="3" t="s">
        <v>5187</v>
      </c>
      <c r="G39" s="3">
        <v>2</v>
      </c>
      <c r="H39" s="2" t="str">
        <f>IF(G39=1, "PB-" &amp; TEXT(COUNTIFS(G$3:G39, 1) + 23, "000000"),
 IF(G39=2, "PBM-" &amp; TEXT(COUNTIFS(G$3:G39, 2) + 11, "000000"),
 IF(G39=3, "MMU-" &amp; TEXT(COUNTIFS(G$3:G39, 3) + 12, "000000"),
 "")))</f>
        <v>PBM-000024</v>
      </c>
      <c r="I39" s="25" t="s">
        <v>5342</v>
      </c>
    </row>
    <row r="40" spans="1:10" ht="76.5" x14ac:dyDescent="0.25">
      <c r="A40" s="3">
        <v>38</v>
      </c>
      <c r="B40" s="3" t="s">
        <v>303</v>
      </c>
      <c r="C40" s="3" t="s">
        <v>276</v>
      </c>
      <c r="D40" s="3" t="s">
        <v>271</v>
      </c>
      <c r="E40" s="3">
        <v>207924</v>
      </c>
      <c r="F40" s="3" t="s">
        <v>5188</v>
      </c>
      <c r="G40" s="3">
        <v>2</v>
      </c>
      <c r="H40" s="2" t="str">
        <f>IF(G40=1, "PB-" &amp; TEXT(COUNTIFS(G$3:G40, 1) + 23, "000000"),
 IF(G40=2, "PBM-" &amp; TEXT(COUNTIFS(G$3:G40, 2) + 11, "000000"),
 IF(G40=3, "MMU-" &amp; TEXT(COUNTIFS(G$3:G40, 3) + 12, "000000"),
 "")))</f>
        <v>PBM-000025</v>
      </c>
      <c r="I40" s="25" t="s">
        <v>5342</v>
      </c>
    </row>
    <row r="41" spans="1:10" ht="76.5" x14ac:dyDescent="0.25">
      <c r="A41" s="3">
        <v>39</v>
      </c>
      <c r="B41" s="3" t="s">
        <v>304</v>
      </c>
      <c r="C41" s="3" t="s">
        <v>277</v>
      </c>
      <c r="D41" s="3" t="s">
        <v>271</v>
      </c>
      <c r="E41" s="3">
        <v>207924</v>
      </c>
      <c r="F41" s="3" t="s">
        <v>5189</v>
      </c>
      <c r="G41" s="3">
        <v>2</v>
      </c>
      <c r="H41" s="2" t="str">
        <f>IF(G41=1, "PB-" &amp; TEXT(COUNTIFS(G$3:G41, 1) + 23, "000000"),
 IF(G41=2, "PBM-" &amp; TEXT(COUNTIFS(G$3:G41, 2) + 11, "000000"),
 IF(G41=3, "MMU-" &amp; TEXT(COUNTIFS(G$3:G41, 3) + 12, "000000"),
 "")))</f>
        <v>PBM-000026</v>
      </c>
      <c r="I41" s="25" t="s">
        <v>5342</v>
      </c>
    </row>
    <row r="42" spans="1:10" ht="76.5" x14ac:dyDescent="0.25">
      <c r="A42" s="3">
        <v>40</v>
      </c>
      <c r="B42" s="3" t="s">
        <v>305</v>
      </c>
      <c r="C42" s="3" t="s">
        <v>278</v>
      </c>
      <c r="D42" s="3" t="s">
        <v>271</v>
      </c>
      <c r="E42" s="3">
        <v>880323</v>
      </c>
      <c r="F42" s="3" t="s">
        <v>5190</v>
      </c>
      <c r="G42" s="3">
        <v>2</v>
      </c>
      <c r="H42" s="2" t="str">
        <f>IF(G42=1, "PB-" &amp; TEXT(COUNTIFS(G$3:G42, 1) + 23, "000000"),
 IF(G42=2, "PBM-" &amp; TEXT(COUNTIFS(G$3:G42, 2) + 11, "000000"),
 IF(G42=3, "MMU-" &amp; TEXT(COUNTIFS(G$3:G42, 3) + 12, "000000"),
 "")))</f>
        <v>PBM-000027</v>
      </c>
      <c r="I42" s="25" t="s">
        <v>5342</v>
      </c>
    </row>
    <row r="43" spans="1:10" ht="102" x14ac:dyDescent="0.25">
      <c r="A43" s="3">
        <v>41</v>
      </c>
      <c r="B43" s="3" t="s">
        <v>306</v>
      </c>
      <c r="C43" s="3" t="s">
        <v>279</v>
      </c>
      <c r="D43" s="3" t="s">
        <v>280</v>
      </c>
      <c r="E43" s="3" t="s">
        <v>281</v>
      </c>
      <c r="F43" s="3" t="s">
        <v>5191</v>
      </c>
      <c r="G43" s="3">
        <v>3</v>
      </c>
      <c r="H43" s="2" t="str">
        <f>IF(G43=1, "PB-" &amp; TEXT(COUNTIFS(G$3:G43, 1) + 23, "000000"),
 IF(G43=2, "PBM-" &amp; TEXT(COUNTIFS(G$3:G43, 2) + 11, "000000"),
 IF(G43=3, "MMU-" &amp; TEXT(COUNTIFS(G$3:G43, 3) + 12, "000000"),
 "")))</f>
        <v>MMU-000021</v>
      </c>
      <c r="I43" s="25" t="s">
        <v>5342</v>
      </c>
    </row>
    <row r="44" spans="1:10" ht="102" x14ac:dyDescent="0.25">
      <c r="A44" s="3">
        <v>42</v>
      </c>
      <c r="B44" s="3" t="s">
        <v>307</v>
      </c>
      <c r="C44" s="3" t="s">
        <v>282</v>
      </c>
      <c r="D44" s="3" t="s">
        <v>280</v>
      </c>
      <c r="E44" s="3" t="s">
        <v>283</v>
      </c>
      <c r="F44" s="3" t="s">
        <v>5192</v>
      </c>
      <c r="G44" s="3">
        <v>3</v>
      </c>
      <c r="H44" s="2" t="str">
        <f>IF(G44=1, "PB-" &amp; TEXT(COUNTIFS(G$3:G44, 1) + 23, "000000"),
 IF(G44=2, "PBM-" &amp; TEXT(COUNTIFS(G$3:G44, 2) + 11, "000000"),
 IF(G44=3, "MMU-" &amp; TEXT(COUNTIFS(G$3:G44, 3) + 12, "000000"),
 "")))</f>
        <v>MMU-000022</v>
      </c>
      <c r="I44" s="25" t="s">
        <v>5342</v>
      </c>
    </row>
    <row r="45" spans="1:10" ht="102" x14ac:dyDescent="0.25">
      <c r="A45" s="3">
        <v>43</v>
      </c>
      <c r="B45" s="3" t="s">
        <v>308</v>
      </c>
      <c r="C45" s="3" t="s">
        <v>282</v>
      </c>
      <c r="D45" s="3" t="s">
        <v>280</v>
      </c>
      <c r="E45" s="3" t="s">
        <v>284</v>
      </c>
      <c r="F45" s="3" t="s">
        <v>5193</v>
      </c>
      <c r="G45" s="3">
        <v>3</v>
      </c>
      <c r="H45" s="2" t="str">
        <f>IF(G45=1, "PB-" &amp; TEXT(COUNTIFS(G$3:G45, 1) + 23, "000000"),
 IF(G45=2, "PBM-" &amp; TEXT(COUNTIFS(G$3:G45, 2) + 11, "000000"),
 IF(G45=3, "MMU-" &amp; TEXT(COUNTIFS(G$3:G45, 3) + 12, "000000"),
 "")))</f>
        <v>MMU-000023</v>
      </c>
      <c r="I45" s="25" t="s">
        <v>5342</v>
      </c>
    </row>
    <row r="46" spans="1:10" ht="102" x14ac:dyDescent="0.25">
      <c r="A46" s="3">
        <v>44</v>
      </c>
      <c r="B46" s="3" t="s">
        <v>309</v>
      </c>
      <c r="C46" s="3" t="s">
        <v>285</v>
      </c>
      <c r="D46" s="3" t="s">
        <v>280</v>
      </c>
      <c r="E46" s="3" t="s">
        <v>286</v>
      </c>
      <c r="F46" s="3" t="s">
        <v>5194</v>
      </c>
      <c r="G46" s="3">
        <v>3</v>
      </c>
      <c r="H46" s="2" t="str">
        <f>IF(G46=1, "PB-" &amp; TEXT(COUNTIFS(G$3:G46, 1) + 23, "000000"),
 IF(G46=2, "PBM-" &amp; TEXT(COUNTIFS(G$3:G46, 2) + 11, "000000"),
 IF(G46=3, "MMU-" &amp; TEXT(COUNTIFS(G$3:G46, 3) + 12, "000000"),
 "")))</f>
        <v>MMU-000024</v>
      </c>
      <c r="I46" s="25" t="s">
        <v>5342</v>
      </c>
    </row>
    <row r="47" spans="1:10" ht="51" x14ac:dyDescent="0.25">
      <c r="A47" s="3">
        <v>45</v>
      </c>
      <c r="B47" s="3" t="s">
        <v>287</v>
      </c>
      <c r="C47" s="3" t="s">
        <v>288</v>
      </c>
      <c r="D47" s="3" t="s">
        <v>33</v>
      </c>
      <c r="E47" s="3" t="s">
        <v>289</v>
      </c>
      <c r="F47" s="3" t="s">
        <v>5195</v>
      </c>
      <c r="G47" s="3">
        <v>2</v>
      </c>
      <c r="H47" s="2" t="str">
        <f>IF(G47=1, "PB-" &amp; TEXT(COUNTIFS(G$3:G47, 1) + 23, "000000"),
 IF(G47=2, "PBM-" &amp; TEXT(COUNTIFS(G$3:G47, 2) + 11, "000000"),
 IF(G47=3, "MMU-" &amp; TEXT(COUNTIFS(G$3:G47, 3) + 12, "000000"),
 "")))</f>
        <v>PBM-000028</v>
      </c>
      <c r="I47" s="25" t="s">
        <v>5342</v>
      </c>
    </row>
    <row r="48" spans="1:10" ht="76.5" x14ac:dyDescent="0.25">
      <c r="A48" s="28">
        <v>39</v>
      </c>
      <c r="B48" s="28" t="s">
        <v>304</v>
      </c>
      <c r="C48" s="28" t="s">
        <v>277</v>
      </c>
      <c r="D48" s="28" t="s">
        <v>271</v>
      </c>
      <c r="E48" s="28">
        <v>207924</v>
      </c>
      <c r="F48" s="28" t="s">
        <v>5189</v>
      </c>
      <c r="G48" s="28">
        <v>2</v>
      </c>
      <c r="H48" s="29" t="str">
        <f>IF(G48=1, "PB-" &amp; TEXT(COUNTIFS(G$3:G48, 1) + 23, "000000"),
 IF(G48=2, "PBM-" &amp; TEXT(COUNTIFS(G$3:G48, 2) + 11, "000000"),
 IF(G48=3, "MMU-" &amp; TEXT(COUNTIFS(G$3:G48, 3) + 12, "000000"),
 "")))</f>
        <v>PBM-000029</v>
      </c>
      <c r="I48" s="34" t="s">
        <v>5342</v>
      </c>
      <c r="J48" t="s">
        <v>6856</v>
      </c>
    </row>
    <row r="49" spans="1:10" ht="76.5" x14ac:dyDescent="0.25">
      <c r="A49" s="28">
        <v>39</v>
      </c>
      <c r="B49" s="28" t="s">
        <v>304</v>
      </c>
      <c r="C49" s="28" t="s">
        <v>277</v>
      </c>
      <c r="D49" s="28" t="s">
        <v>271</v>
      </c>
      <c r="E49" s="28">
        <v>207924</v>
      </c>
      <c r="F49" s="28" t="s">
        <v>5189</v>
      </c>
      <c r="G49" s="28">
        <v>2</v>
      </c>
      <c r="H49" s="29" t="str">
        <f>IF(G49=1, "PB-" &amp; TEXT(COUNTIFS(G$3:G49, 1) + 23, "000000"),
 IF(G49=2, "PBM-" &amp; TEXT(COUNTIFS(G$3:G49, 2) + 11, "000000"),
 IF(G49=3, "MMU-" &amp; TEXT(COUNTIFS(G$3:G49, 3) + 12, "000000"),
 "")))</f>
        <v>PBM-000030</v>
      </c>
      <c r="I49" s="34" t="s">
        <v>5342</v>
      </c>
      <c r="J49" t="s">
        <v>6856</v>
      </c>
    </row>
    <row r="50" spans="1:10" ht="76.5" x14ac:dyDescent="0.25">
      <c r="A50" s="28">
        <v>39</v>
      </c>
      <c r="B50" s="28" t="s">
        <v>304</v>
      </c>
      <c r="C50" s="28" t="s">
        <v>277</v>
      </c>
      <c r="D50" s="28" t="s">
        <v>271</v>
      </c>
      <c r="E50" s="28">
        <v>207924</v>
      </c>
      <c r="F50" s="28" t="s">
        <v>5189</v>
      </c>
      <c r="G50" s="28">
        <v>2</v>
      </c>
      <c r="H50" s="29" t="str">
        <f>IF(G50=1, "PB-" &amp; TEXT(COUNTIFS(G$3:G50, 1) + 23, "000000"),
 IF(G50=2, "PBM-" &amp; TEXT(COUNTIFS(G$3:G50, 2) + 11, "000000"),
 IF(G50=3, "MMU-" &amp; TEXT(COUNTIFS(G$3:G50, 3) + 12, "000000"),
 "")))</f>
        <v>PBM-000031</v>
      </c>
      <c r="I50" s="34" t="s">
        <v>5342</v>
      </c>
      <c r="J50" t="s">
        <v>6856</v>
      </c>
    </row>
  </sheetData>
  <mergeCells count="1">
    <mergeCell ref="A1:F1"/>
  </mergeCells>
  <phoneticPr fontId="8" type="noConversion"/>
  <pageMargins left="0.39370078740157483" right="0.19685039370078741" top="0.31496062992125984" bottom="0.19685039370078741" header="0.31496062992125984" footer="0.31496062992125984"/>
  <pageSetup paperSize="9" scale="73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A2D73-DC32-4B70-A4BC-5814C54A027C}">
  <sheetPr codeName="Sheet20">
    <pageSetUpPr fitToPage="1"/>
  </sheetPr>
  <dimension ref="A1:I54"/>
  <sheetViews>
    <sheetView topLeftCell="A46" zoomScale="80" zoomScaleNormal="80" workbookViewId="0">
      <selection activeCell="I54" sqref="I54"/>
    </sheetView>
  </sheetViews>
  <sheetFormatPr defaultRowHeight="15" x14ac:dyDescent="0.25"/>
  <cols>
    <col min="1" max="1" width="3.5703125" bestFit="1" customWidth="1"/>
    <col min="2" max="2" width="21.28515625" customWidth="1"/>
    <col min="3" max="3" width="29.85546875" customWidth="1"/>
    <col min="4" max="4" width="22" customWidth="1"/>
    <col min="5" max="5" width="17.85546875" customWidth="1"/>
    <col min="6" max="6" width="10" bestFit="1" customWidth="1"/>
    <col min="7" max="7" width="3.42578125" customWidth="1"/>
    <col min="8" max="8" width="12.7109375" customWidth="1"/>
    <col min="9" max="9" width="19.140625" style="27" customWidth="1"/>
  </cols>
  <sheetData>
    <row r="1" spans="1:9" ht="26.2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5143</v>
      </c>
      <c r="I1" s="26" t="s">
        <v>5144</v>
      </c>
    </row>
    <row r="2" spans="1:9" ht="25.5" x14ac:dyDescent="0.25">
      <c r="A2" s="3">
        <v>1</v>
      </c>
      <c r="B2" s="3" t="s">
        <v>2676</v>
      </c>
      <c r="C2" s="3" t="s">
        <v>2527</v>
      </c>
      <c r="D2" s="3" t="s">
        <v>626</v>
      </c>
      <c r="E2" s="3" t="s">
        <v>2528</v>
      </c>
      <c r="F2" s="2" t="s">
        <v>6003</v>
      </c>
      <c r="G2" s="2">
        <v>2</v>
      </c>
      <c r="H2" s="2" t="str">
        <f>IF(G2=1, "PB-" &amp; TEXT(COUNTIFS(G$2:G2, 1) + 216, "000000"),
 IF(G2=2, "PBM-" &amp; TEXT(COUNTIFS(G$2:G2, 2) + 248, "000000"),
 IF(G2=3, "MMU-" &amp; TEXT(COUNTIFS(G$2:G2, 3) + 342, "000000"),
 "")))</f>
        <v>PBM-000249</v>
      </c>
      <c r="I2" s="25" t="s">
        <v>5342</v>
      </c>
    </row>
    <row r="3" spans="1:9" ht="38.25" x14ac:dyDescent="0.25">
      <c r="A3" s="3">
        <v>2</v>
      </c>
      <c r="B3" s="3" t="s">
        <v>2529</v>
      </c>
      <c r="C3" s="3" t="s">
        <v>2530</v>
      </c>
      <c r="D3" s="3" t="s">
        <v>1937</v>
      </c>
      <c r="E3" s="3" t="s">
        <v>2531</v>
      </c>
      <c r="F3" s="2" t="s">
        <v>6004</v>
      </c>
      <c r="G3" s="2">
        <v>3</v>
      </c>
      <c r="H3" s="2" t="str">
        <f>IF(G3=1, "PB-" &amp; TEXT(COUNTIFS(G$2:G3, 1) + 216, "000000"),
 IF(G3=2, "PBM-" &amp; TEXT(COUNTIFS(G$2:G3, 2) + 248, "000000"),
 IF(G3=3, "MMU-" &amp; TEXT(COUNTIFS(G$2:G3, 3) + 342, "000000"),
 "")))</f>
        <v>MMU-000343</v>
      </c>
      <c r="I3" s="25" t="s">
        <v>5342</v>
      </c>
    </row>
    <row r="4" spans="1:9" ht="38.25" x14ac:dyDescent="0.25">
      <c r="A4" s="3">
        <v>3</v>
      </c>
      <c r="B4" s="3" t="s">
        <v>2532</v>
      </c>
      <c r="C4" s="3" t="s">
        <v>2533</v>
      </c>
      <c r="D4" s="3" t="s">
        <v>795</v>
      </c>
      <c r="E4" s="3" t="s">
        <v>2534</v>
      </c>
      <c r="F4" s="2" t="s">
        <v>6005</v>
      </c>
      <c r="G4" s="2">
        <v>3</v>
      </c>
      <c r="H4" s="2" t="str">
        <f>IF(G4=1, "PB-" &amp; TEXT(COUNTIFS(G$2:G4, 1) + 216, "000000"),
 IF(G4=2, "PBM-" &amp; TEXT(COUNTIFS(G$2:G4, 2) + 248, "000000"),
 IF(G4=3, "MMU-" &amp; TEXT(COUNTIFS(G$2:G4, 3) + 342, "000000"),
 "")))</f>
        <v>MMU-000344</v>
      </c>
      <c r="I4" s="25" t="s">
        <v>5342</v>
      </c>
    </row>
    <row r="5" spans="1:9" ht="51" x14ac:dyDescent="0.25">
      <c r="A5" s="3">
        <v>4</v>
      </c>
      <c r="B5" s="3" t="s">
        <v>2677</v>
      </c>
      <c r="C5" s="3" t="s">
        <v>2535</v>
      </c>
      <c r="D5" s="3" t="s">
        <v>268</v>
      </c>
      <c r="E5" s="3" t="s">
        <v>2171</v>
      </c>
      <c r="F5" s="2" t="s">
        <v>6006</v>
      </c>
      <c r="G5" s="2">
        <v>3</v>
      </c>
      <c r="H5" s="2" t="str">
        <f>IF(G5=1, "PB-" &amp; TEXT(COUNTIFS(G$2:G5, 1) + 216, "000000"),
 IF(G5=2, "PBM-" &amp; TEXT(COUNTIFS(G$2:G5, 2) + 248, "000000"),
 IF(G5=3, "MMU-" &amp; TEXT(COUNTIFS(G$2:G5, 3) + 342, "000000"),
 "")))</f>
        <v>MMU-000345</v>
      </c>
      <c r="I5" s="25" t="s">
        <v>5342</v>
      </c>
    </row>
    <row r="6" spans="1:9" ht="38.25" x14ac:dyDescent="0.25">
      <c r="A6" s="3">
        <v>5</v>
      </c>
      <c r="B6" s="3" t="s">
        <v>2536</v>
      </c>
      <c r="C6" s="3" t="s">
        <v>2537</v>
      </c>
      <c r="D6" s="3" t="s">
        <v>464</v>
      </c>
      <c r="E6" s="3" t="s">
        <v>2538</v>
      </c>
      <c r="F6" s="2" t="s">
        <v>6007</v>
      </c>
      <c r="G6" s="2">
        <v>3</v>
      </c>
      <c r="H6" s="2" t="str">
        <f>IF(G6=1, "PB-" &amp; TEXT(COUNTIFS(G$2:G6, 1) + 216, "000000"),
 IF(G6=2, "PBM-" &amp; TEXT(COUNTIFS(G$2:G6, 2) + 248, "000000"),
 IF(G6=3, "MMU-" &amp; TEXT(COUNTIFS(G$2:G6, 3) + 342, "000000"),
 "")))</f>
        <v>MMU-000346</v>
      </c>
      <c r="I6" s="25" t="s">
        <v>5342</v>
      </c>
    </row>
    <row r="7" spans="1:9" ht="51" x14ac:dyDescent="0.25">
      <c r="A7" s="3">
        <v>6</v>
      </c>
      <c r="B7" s="3" t="s">
        <v>2678</v>
      </c>
      <c r="C7" s="3" t="s">
        <v>2535</v>
      </c>
      <c r="D7" s="3" t="s">
        <v>2186</v>
      </c>
      <c r="E7" s="3" t="s">
        <v>2539</v>
      </c>
      <c r="F7" s="2" t="s">
        <v>6008</v>
      </c>
      <c r="G7" s="2">
        <v>3</v>
      </c>
      <c r="H7" s="2" t="str">
        <f>IF(G7=1, "PB-" &amp; TEXT(COUNTIFS(G$2:G7, 1) + 216, "000000"),
 IF(G7=2, "PBM-" &amp; TEXT(COUNTIFS(G$2:G7, 2) + 248, "000000"),
 IF(G7=3, "MMU-" &amp; TEXT(COUNTIFS(G$2:G7, 3) + 342, "000000"),
 "")))</f>
        <v>MMU-000347</v>
      </c>
      <c r="I7" s="25" t="s">
        <v>5342</v>
      </c>
    </row>
    <row r="8" spans="1:9" ht="38.25" x14ac:dyDescent="0.25">
      <c r="A8" s="3">
        <v>7</v>
      </c>
      <c r="B8" s="3" t="s">
        <v>2540</v>
      </c>
      <c r="C8" s="3" t="s">
        <v>2541</v>
      </c>
      <c r="D8" s="3" t="s">
        <v>2303</v>
      </c>
      <c r="E8" s="3" t="s">
        <v>2542</v>
      </c>
      <c r="F8" s="2" t="s">
        <v>6009</v>
      </c>
      <c r="G8" s="2">
        <v>3</v>
      </c>
      <c r="H8" s="2" t="str">
        <f>IF(G8=1, "PB-" &amp; TEXT(COUNTIFS(G$2:G8, 1) + 216, "000000"),
 IF(G8=2, "PBM-" &amp; TEXT(COUNTIFS(G$2:G8, 2) + 248, "000000"),
 IF(G8=3, "MMU-" &amp; TEXT(COUNTIFS(G$2:G8, 3) + 342, "000000"),
 "")))</f>
        <v>MMU-000348</v>
      </c>
      <c r="I8" s="25" t="s">
        <v>5342</v>
      </c>
    </row>
    <row r="9" spans="1:9" ht="25.5" x14ac:dyDescent="0.25">
      <c r="A9" s="3">
        <v>8</v>
      </c>
      <c r="B9" s="3" t="s">
        <v>2301</v>
      </c>
      <c r="C9" s="3" t="s">
        <v>2543</v>
      </c>
      <c r="D9" s="3" t="s">
        <v>799</v>
      </c>
      <c r="E9" s="3" t="s">
        <v>2544</v>
      </c>
      <c r="F9" s="2" t="s">
        <v>6010</v>
      </c>
      <c r="G9" s="2">
        <v>3</v>
      </c>
      <c r="H9" s="2" t="str">
        <f>IF(G9=1, "PB-" &amp; TEXT(COUNTIFS(G$2:G9, 1) + 216, "000000"),
 IF(G9=2, "PBM-" &amp; TEXT(COUNTIFS(G$2:G9, 2) + 248, "000000"),
 IF(G9=3, "MMU-" &amp; TEXT(COUNTIFS(G$2:G9, 3) + 342, "000000"),
 "")))</f>
        <v>MMU-000349</v>
      </c>
      <c r="I9" s="25" t="s">
        <v>5342</v>
      </c>
    </row>
    <row r="10" spans="1:9" ht="38.25" x14ac:dyDescent="0.25">
      <c r="A10" s="3">
        <v>9</v>
      </c>
      <c r="B10" s="3" t="s">
        <v>2545</v>
      </c>
      <c r="C10" s="3" t="s">
        <v>2546</v>
      </c>
      <c r="D10" s="3" t="s">
        <v>268</v>
      </c>
      <c r="E10" s="3" t="s">
        <v>2547</v>
      </c>
      <c r="F10" s="2" t="s">
        <v>6011</v>
      </c>
      <c r="G10" s="2">
        <v>3</v>
      </c>
      <c r="H10" s="2" t="str">
        <f>IF(G10=1, "PB-" &amp; TEXT(COUNTIFS(G$2:G10, 1) + 216, "000000"),
 IF(G10=2, "PBM-" &amp; TEXT(COUNTIFS(G$2:G10, 2) + 248, "000000"),
 IF(G10=3, "MMU-" &amp; TEXT(COUNTIFS(G$2:G10, 3) + 342, "000000"),
 "")))</f>
        <v>MMU-000350</v>
      </c>
      <c r="I10" s="25" t="s">
        <v>5342</v>
      </c>
    </row>
    <row r="11" spans="1:9" ht="76.5" x14ac:dyDescent="0.25">
      <c r="A11" s="3">
        <v>10</v>
      </c>
      <c r="B11" s="3" t="s">
        <v>2548</v>
      </c>
      <c r="C11" s="3" t="s">
        <v>2549</v>
      </c>
      <c r="D11" s="3" t="s">
        <v>464</v>
      </c>
      <c r="E11" s="3" t="s">
        <v>2550</v>
      </c>
      <c r="F11" s="2" t="s">
        <v>6012</v>
      </c>
      <c r="G11" s="2">
        <v>3</v>
      </c>
      <c r="H11" s="2" t="str">
        <f>IF(G11=1, "PB-" &amp; TEXT(COUNTIFS(G$2:G11, 1) + 216, "000000"),
 IF(G11=2, "PBM-" &amp; TEXT(COUNTIFS(G$2:G11, 2) + 248, "000000"),
 IF(G11=3, "MMU-" &amp; TEXT(COUNTIFS(G$2:G11, 3) + 342, "000000"),
 "")))</f>
        <v>MMU-000351</v>
      </c>
      <c r="I11" s="25" t="s">
        <v>5342</v>
      </c>
    </row>
    <row r="12" spans="1:9" ht="25.5" x14ac:dyDescent="0.25">
      <c r="A12" s="3">
        <v>11</v>
      </c>
      <c r="B12" s="3" t="s">
        <v>2551</v>
      </c>
      <c r="C12" s="3" t="s">
        <v>2552</v>
      </c>
      <c r="D12" s="3" t="s">
        <v>2553</v>
      </c>
      <c r="E12" s="3" t="s">
        <v>2554</v>
      </c>
      <c r="F12" s="2" t="s">
        <v>6013</v>
      </c>
      <c r="G12" s="2">
        <v>3</v>
      </c>
      <c r="H12" s="2" t="str">
        <f>IF(G12=1, "PB-" &amp; TEXT(COUNTIFS(G$2:G12, 1) + 216, "000000"),
 IF(G12=2, "PBM-" &amp; TEXT(COUNTIFS(G$2:G12, 2) + 248, "000000"),
 IF(G12=3, "MMU-" &amp; TEXT(COUNTIFS(G$2:G12, 3) + 342, "000000"),
 "")))</f>
        <v>MMU-000352</v>
      </c>
      <c r="I12" s="25" t="s">
        <v>5342</v>
      </c>
    </row>
    <row r="13" spans="1:9" ht="25.5" x14ac:dyDescent="0.25">
      <c r="A13" s="3">
        <v>12</v>
      </c>
      <c r="B13" s="3" t="s">
        <v>2679</v>
      </c>
      <c r="C13" s="3" t="s">
        <v>2555</v>
      </c>
      <c r="D13" s="3" t="s">
        <v>2556</v>
      </c>
      <c r="E13" s="3" t="s">
        <v>2557</v>
      </c>
      <c r="F13" s="2" t="s">
        <v>6014</v>
      </c>
      <c r="G13" s="2">
        <v>3</v>
      </c>
      <c r="H13" s="2" t="str">
        <f>IF(G13=1, "PB-" &amp; TEXT(COUNTIFS(G$2:G13, 1) + 216, "000000"),
 IF(G13=2, "PBM-" &amp; TEXT(COUNTIFS(G$2:G13, 2) + 248, "000000"),
 IF(G13=3, "MMU-" &amp; TEXT(COUNTIFS(G$2:G13, 3) + 342, "000000"),
 "")))</f>
        <v>MMU-000353</v>
      </c>
      <c r="I13" s="25" t="s">
        <v>5342</v>
      </c>
    </row>
    <row r="14" spans="1:9" ht="38.25" x14ac:dyDescent="0.25">
      <c r="A14" s="3">
        <v>13</v>
      </c>
      <c r="B14" s="3" t="s">
        <v>2558</v>
      </c>
      <c r="C14" s="3" t="s">
        <v>2559</v>
      </c>
      <c r="D14" s="3" t="s">
        <v>268</v>
      </c>
      <c r="E14" s="3" t="s">
        <v>2560</v>
      </c>
      <c r="F14" s="2" t="s">
        <v>6015</v>
      </c>
      <c r="G14" s="2">
        <v>3</v>
      </c>
      <c r="H14" s="2" t="str">
        <f>IF(G14=1, "PB-" &amp; TEXT(COUNTIFS(G$2:G14, 1) + 216, "000000"),
 IF(G14=2, "PBM-" &amp; TEXT(COUNTIFS(G$2:G14, 2) + 248, "000000"),
 IF(G14=3, "MMU-" &amp; TEXT(COUNTIFS(G$2:G14, 3) + 342, "000000"),
 "")))</f>
        <v>MMU-000354</v>
      </c>
      <c r="I14" s="25" t="s">
        <v>5342</v>
      </c>
    </row>
    <row r="15" spans="1:9" ht="38.25" x14ac:dyDescent="0.25">
      <c r="A15" s="3">
        <v>14</v>
      </c>
      <c r="B15" s="3" t="s">
        <v>2561</v>
      </c>
      <c r="C15" s="3" t="s">
        <v>2562</v>
      </c>
      <c r="D15" s="3" t="s">
        <v>2168</v>
      </c>
      <c r="E15" s="3" t="s">
        <v>2563</v>
      </c>
      <c r="F15" s="2" t="s">
        <v>6016</v>
      </c>
      <c r="G15" s="2">
        <v>3</v>
      </c>
      <c r="H15" s="2" t="str">
        <f>IF(G15=1, "PB-" &amp; TEXT(COUNTIFS(G$2:G15, 1) + 216, "000000"),
 IF(G15=2, "PBM-" &amp; TEXT(COUNTIFS(G$2:G15, 2) + 248, "000000"),
 IF(G15=3, "MMU-" &amp; TEXT(COUNTIFS(G$2:G15, 3) + 342, "000000"),
 "")))</f>
        <v>MMU-000355</v>
      </c>
      <c r="I15" s="25" t="s">
        <v>5342</v>
      </c>
    </row>
    <row r="16" spans="1:9" ht="25.5" x14ac:dyDescent="0.25">
      <c r="A16" s="3">
        <v>15</v>
      </c>
      <c r="B16" s="3" t="s">
        <v>2564</v>
      </c>
      <c r="C16" s="3" t="s">
        <v>2565</v>
      </c>
      <c r="D16" s="3" t="s">
        <v>268</v>
      </c>
      <c r="E16" s="3" t="s">
        <v>2566</v>
      </c>
      <c r="F16" s="2" t="s">
        <v>6017</v>
      </c>
      <c r="G16" s="2">
        <v>3</v>
      </c>
      <c r="H16" s="2" t="str">
        <f>IF(G16=1, "PB-" &amp; TEXT(COUNTIFS(G$2:G16, 1) + 216, "000000"),
 IF(G16=2, "PBM-" &amp; TEXT(COUNTIFS(G$2:G16, 2) + 248, "000000"),
 IF(G16=3, "MMU-" &amp; TEXT(COUNTIFS(G$2:G16, 3) + 342, "000000"),
 "")))</f>
        <v>MMU-000356</v>
      </c>
      <c r="I16" s="25" t="s">
        <v>5342</v>
      </c>
    </row>
    <row r="17" spans="1:9" ht="38.25" x14ac:dyDescent="0.25">
      <c r="A17" s="3">
        <v>16</v>
      </c>
      <c r="B17" s="3" t="s">
        <v>2567</v>
      </c>
      <c r="C17" s="3" t="s">
        <v>2568</v>
      </c>
      <c r="D17" s="3" t="s">
        <v>2352</v>
      </c>
      <c r="E17" s="3" t="s">
        <v>2569</v>
      </c>
      <c r="F17" s="2" t="s">
        <v>6018</v>
      </c>
      <c r="G17" s="2">
        <v>3</v>
      </c>
      <c r="H17" s="2" t="str">
        <f>IF(G17=1, "PB-" &amp; TEXT(COUNTIFS(G$2:G17, 1) + 216, "000000"),
 IF(G17=2, "PBM-" &amp; TEXT(COUNTIFS(G$2:G17, 2) + 248, "000000"),
 IF(G17=3, "MMU-" &amp; TEXT(COUNTIFS(G$2:G17, 3) + 342, "000000"),
 "")))</f>
        <v>MMU-000357</v>
      </c>
      <c r="I17" s="25" t="s">
        <v>5342</v>
      </c>
    </row>
    <row r="18" spans="1:9" ht="38.25" x14ac:dyDescent="0.25">
      <c r="A18" s="3">
        <v>17</v>
      </c>
      <c r="B18" s="3" t="s">
        <v>2675</v>
      </c>
      <c r="C18" s="3" t="s">
        <v>2570</v>
      </c>
      <c r="D18" s="3" t="s">
        <v>456</v>
      </c>
      <c r="E18" s="3" t="s">
        <v>2571</v>
      </c>
      <c r="F18" s="2" t="s">
        <v>6019</v>
      </c>
      <c r="G18" s="2">
        <v>3</v>
      </c>
      <c r="H18" s="2" t="str">
        <f>IF(G18=1, "PB-" &amp; TEXT(COUNTIFS(G$2:G18, 1) + 216, "000000"),
 IF(G18=2, "PBM-" &amp; TEXT(COUNTIFS(G$2:G18, 2) + 248, "000000"),
 IF(G18=3, "MMU-" &amp; TEXT(COUNTIFS(G$2:G18, 3) + 342, "000000"),
 "")))</f>
        <v>MMU-000358</v>
      </c>
      <c r="I18" s="25" t="s">
        <v>5342</v>
      </c>
    </row>
    <row r="19" spans="1:9" ht="38.25" x14ac:dyDescent="0.25">
      <c r="A19" s="3">
        <v>18</v>
      </c>
      <c r="B19" s="3" t="s">
        <v>2572</v>
      </c>
      <c r="C19" s="3" t="s">
        <v>2573</v>
      </c>
      <c r="D19" s="3" t="s">
        <v>795</v>
      </c>
      <c r="E19" s="3" t="s">
        <v>2574</v>
      </c>
      <c r="F19" s="2" t="s">
        <v>6020</v>
      </c>
      <c r="G19" s="2">
        <v>3</v>
      </c>
      <c r="H19" s="2" t="str">
        <f>IF(G19=1, "PB-" &amp; TEXT(COUNTIFS(G$2:G19, 1) + 216, "000000"),
 IF(G19=2, "PBM-" &amp; TEXT(COUNTIFS(G$2:G19, 2) + 248, "000000"),
 IF(G19=3, "MMU-" &amp; TEXT(COUNTIFS(G$2:G19, 3) + 342, "000000"),
 "")))</f>
        <v>MMU-000359</v>
      </c>
      <c r="I19" s="25" t="s">
        <v>5342</v>
      </c>
    </row>
    <row r="20" spans="1:9" ht="38.25" x14ac:dyDescent="0.25">
      <c r="A20" s="3">
        <v>19</v>
      </c>
      <c r="B20" s="3" t="s">
        <v>2575</v>
      </c>
      <c r="C20" s="3" t="s">
        <v>2573</v>
      </c>
      <c r="D20" s="3" t="s">
        <v>268</v>
      </c>
      <c r="E20" s="3" t="s">
        <v>2576</v>
      </c>
      <c r="F20" s="2" t="s">
        <v>6021</v>
      </c>
      <c r="G20" s="2">
        <v>3</v>
      </c>
      <c r="H20" s="2" t="str">
        <f>IF(G20=1, "PB-" &amp; TEXT(COUNTIFS(G$2:G20, 1) + 216, "000000"),
 IF(G20=2, "PBM-" &amp; TEXT(COUNTIFS(G$2:G20, 2) + 248, "000000"),
 IF(G20=3, "MMU-" &amp; TEXT(COUNTIFS(G$2:G20, 3) + 342, "000000"),
 "")))</f>
        <v>MMU-000360</v>
      </c>
      <c r="I20" s="25" t="s">
        <v>5342</v>
      </c>
    </row>
    <row r="21" spans="1:9" ht="25.5" x14ac:dyDescent="0.25">
      <c r="A21" s="3">
        <v>20</v>
      </c>
      <c r="B21" s="3" t="s">
        <v>2577</v>
      </c>
      <c r="C21" s="3" t="s">
        <v>2578</v>
      </c>
      <c r="D21" s="3" t="s">
        <v>268</v>
      </c>
      <c r="E21" s="3" t="s">
        <v>2579</v>
      </c>
      <c r="F21" s="2" t="s">
        <v>6022</v>
      </c>
      <c r="G21" s="2">
        <v>3</v>
      </c>
      <c r="H21" s="2" t="str">
        <f>IF(G21=1, "PB-" &amp; TEXT(COUNTIFS(G$2:G21, 1) + 216, "000000"),
 IF(G21=2, "PBM-" &amp; TEXT(COUNTIFS(G$2:G21, 2) + 248, "000000"),
 IF(G21=3, "MMU-" &amp; TEXT(COUNTIFS(G$2:G21, 3) + 342, "000000"),
 "")))</f>
        <v>MMU-000361</v>
      </c>
      <c r="I21" s="25" t="s">
        <v>5342</v>
      </c>
    </row>
    <row r="22" spans="1:9" ht="51" x14ac:dyDescent="0.25">
      <c r="A22" s="3">
        <v>21</v>
      </c>
      <c r="B22" s="3" t="s">
        <v>2580</v>
      </c>
      <c r="C22" s="3" t="s">
        <v>2581</v>
      </c>
      <c r="D22" s="3" t="s">
        <v>626</v>
      </c>
      <c r="E22" s="3" t="s">
        <v>2582</v>
      </c>
      <c r="F22" s="2" t="s">
        <v>6023</v>
      </c>
      <c r="G22" s="2">
        <v>1</v>
      </c>
      <c r="H22" s="2" t="str">
        <f>IF(G22=1, "PB-" &amp; TEXT(COUNTIFS(G$2:G22, 1) + 216, "000000"),
 IF(G22=2, "PBM-" &amp; TEXT(COUNTIFS(G$2:G22, 2) + 248, "000000"),
 IF(G22=3, "MMU-" &amp; TEXT(COUNTIFS(G$2:G22, 3) + 342, "000000"),
 "")))</f>
        <v>PB-000217</v>
      </c>
      <c r="I22" s="25" t="s">
        <v>5342</v>
      </c>
    </row>
    <row r="23" spans="1:9" ht="25.5" x14ac:dyDescent="0.25">
      <c r="A23" s="3">
        <v>22</v>
      </c>
      <c r="B23" s="3" t="s">
        <v>2680</v>
      </c>
      <c r="C23" s="3" t="s">
        <v>2583</v>
      </c>
      <c r="D23" s="3" t="s">
        <v>25</v>
      </c>
      <c r="E23" s="3" t="s">
        <v>2584</v>
      </c>
      <c r="F23" s="2" t="s">
        <v>6024</v>
      </c>
      <c r="G23" s="2">
        <v>2</v>
      </c>
      <c r="H23" s="2" t="str">
        <f>IF(G23=1, "PB-" &amp; TEXT(COUNTIFS(G$2:G23, 1) + 216, "000000"),
 IF(G23=2, "PBM-" &amp; TEXT(COUNTIFS(G$2:G23, 2) + 248, "000000"),
 IF(G23=3, "MMU-" &amp; TEXT(COUNTIFS(G$2:G23, 3) + 342, "000000"),
 "")))</f>
        <v>PBM-000250</v>
      </c>
      <c r="I23" s="25" t="s">
        <v>5342</v>
      </c>
    </row>
    <row r="24" spans="1:9" ht="25.5" x14ac:dyDescent="0.25">
      <c r="A24" s="3">
        <v>23</v>
      </c>
      <c r="B24" s="3" t="s">
        <v>2681</v>
      </c>
      <c r="C24" s="3" t="s">
        <v>2585</v>
      </c>
      <c r="D24" s="3" t="s">
        <v>2586</v>
      </c>
      <c r="E24" s="3" t="s">
        <v>2587</v>
      </c>
      <c r="F24" s="2" t="s">
        <v>6025</v>
      </c>
      <c r="G24" s="2">
        <v>2</v>
      </c>
      <c r="H24" s="2" t="str">
        <f>IF(G24=1, "PB-" &amp; TEXT(COUNTIFS(G$2:G24, 1) + 216, "000000"),
 IF(G24=2, "PBM-" &amp; TEXT(COUNTIFS(G$2:G24, 2) + 248, "000000"),
 IF(G24=3, "MMU-" &amp; TEXT(COUNTIFS(G$2:G24, 3) + 342, "000000"),
 "")))</f>
        <v>PBM-000251</v>
      </c>
      <c r="I24" s="25" t="s">
        <v>5342</v>
      </c>
    </row>
    <row r="25" spans="1:9" ht="25.5" x14ac:dyDescent="0.25">
      <c r="A25" s="3">
        <v>24</v>
      </c>
      <c r="B25" s="3" t="s">
        <v>2682</v>
      </c>
      <c r="C25" s="3" t="s">
        <v>2588</v>
      </c>
      <c r="D25" s="3" t="s">
        <v>2586</v>
      </c>
      <c r="E25" s="3" t="s">
        <v>2589</v>
      </c>
      <c r="F25" s="2" t="s">
        <v>6026</v>
      </c>
      <c r="G25" s="2">
        <v>2</v>
      </c>
      <c r="H25" s="2" t="str">
        <f>IF(G25=1, "PB-" &amp; TEXT(COUNTIFS(G$2:G25, 1) + 216, "000000"),
 IF(G25=2, "PBM-" &amp; TEXT(COUNTIFS(G$2:G25, 2) + 248, "000000"),
 IF(G25=3, "MMU-" &amp; TEXT(COUNTIFS(G$2:G25, 3) + 342, "000000"),
 "")))</f>
        <v>PBM-000252</v>
      </c>
      <c r="I25" s="25" t="s">
        <v>5342</v>
      </c>
    </row>
    <row r="26" spans="1:9" ht="25.5" x14ac:dyDescent="0.25">
      <c r="A26" s="3">
        <v>25</v>
      </c>
      <c r="B26" s="3" t="s">
        <v>2683</v>
      </c>
      <c r="C26" s="3" t="s">
        <v>2590</v>
      </c>
      <c r="D26" s="3" t="s">
        <v>2591</v>
      </c>
      <c r="E26" s="3" t="s">
        <v>2592</v>
      </c>
      <c r="F26" s="2" t="s">
        <v>6027</v>
      </c>
      <c r="G26" s="2">
        <v>2</v>
      </c>
      <c r="H26" s="2" t="str">
        <f>IF(G26=1, "PB-" &amp; TEXT(COUNTIFS(G$2:G26, 1) + 216, "000000"),
 IF(G26=2, "PBM-" &amp; TEXT(COUNTIFS(G$2:G26, 2) + 248, "000000"),
 IF(G26=3, "MMU-" &amp; TEXT(COUNTIFS(G$2:G26, 3) + 342, "000000"),
 "")))</f>
        <v>PBM-000253</v>
      </c>
      <c r="I26" s="25" t="s">
        <v>5342</v>
      </c>
    </row>
    <row r="27" spans="1:9" ht="51" x14ac:dyDescent="0.25">
      <c r="A27" s="3">
        <v>26</v>
      </c>
      <c r="B27" s="3" t="s">
        <v>2593</v>
      </c>
      <c r="C27" s="3" t="s">
        <v>2594</v>
      </c>
      <c r="D27" s="3" t="s">
        <v>33</v>
      </c>
      <c r="E27" s="3" t="s">
        <v>2595</v>
      </c>
      <c r="F27" s="2" t="s">
        <v>6028</v>
      </c>
      <c r="G27" s="2">
        <v>3</v>
      </c>
      <c r="H27" s="2" t="str">
        <f>IF(G27=1, "PB-" &amp; TEXT(COUNTIFS(G$2:G27, 1) + 216, "000000"),
 IF(G27=2, "PBM-" &amp; TEXT(COUNTIFS(G$2:G27, 2) + 248, "000000"),
 IF(G27=3, "MMU-" &amp; TEXT(COUNTIFS(G$2:G27, 3) + 342, "000000"),
 "")))</f>
        <v>MMU-000362</v>
      </c>
      <c r="I27" s="25" t="s">
        <v>5342</v>
      </c>
    </row>
    <row r="28" spans="1:9" ht="38.25" x14ac:dyDescent="0.25">
      <c r="A28" s="3">
        <v>27</v>
      </c>
      <c r="B28" s="3" t="s">
        <v>2684</v>
      </c>
      <c r="C28" s="3" t="s">
        <v>2596</v>
      </c>
      <c r="D28" s="3" t="s">
        <v>87</v>
      </c>
      <c r="E28" s="3" t="s">
        <v>2597</v>
      </c>
      <c r="F28" s="2" t="s">
        <v>6029</v>
      </c>
      <c r="G28" s="2">
        <v>2</v>
      </c>
      <c r="H28" s="2" t="str">
        <f>IF(G28=1, "PB-" &amp; TEXT(COUNTIFS(G$2:G28, 1) + 216, "000000"),
 IF(G28=2, "PBM-" &amp; TEXT(COUNTIFS(G$2:G28, 2) + 248, "000000"),
 IF(G28=3, "MMU-" &amp; TEXT(COUNTIFS(G$2:G28, 3) + 342, "000000"),
 "")))</f>
        <v>PBM-000254</v>
      </c>
      <c r="I28" s="25" t="s">
        <v>5342</v>
      </c>
    </row>
    <row r="29" spans="1:9" ht="25.5" x14ac:dyDescent="0.25">
      <c r="A29" s="3">
        <v>28</v>
      </c>
      <c r="B29" s="3" t="s">
        <v>2598</v>
      </c>
      <c r="C29" s="3" t="s">
        <v>2599</v>
      </c>
      <c r="D29" s="3" t="s">
        <v>226</v>
      </c>
      <c r="E29" s="3" t="s">
        <v>2600</v>
      </c>
      <c r="F29" s="2" t="s">
        <v>6030</v>
      </c>
      <c r="G29" s="2">
        <v>3</v>
      </c>
      <c r="H29" s="2" t="str">
        <f>IF(G29=1, "PB-" &amp; TEXT(COUNTIFS(G$2:G29, 1) + 216, "000000"),
 IF(G29=2, "PBM-" &amp; TEXT(COUNTIFS(G$2:G29, 2) + 248, "000000"),
 IF(G29=3, "MMU-" &amp; TEXT(COUNTIFS(G$2:G29, 3) + 342, "000000"),
 "")))</f>
        <v>MMU-000363</v>
      </c>
      <c r="I29" s="25" t="s">
        <v>5342</v>
      </c>
    </row>
    <row r="30" spans="1:9" ht="25.5" x14ac:dyDescent="0.25">
      <c r="A30" s="3">
        <v>29</v>
      </c>
      <c r="B30" s="3" t="s">
        <v>2601</v>
      </c>
      <c r="C30" s="3" t="s">
        <v>2602</v>
      </c>
      <c r="D30" s="3" t="s">
        <v>824</v>
      </c>
      <c r="E30" s="3" t="s">
        <v>2603</v>
      </c>
      <c r="F30" s="2" t="s">
        <v>6031</v>
      </c>
      <c r="G30" s="2">
        <v>2</v>
      </c>
      <c r="H30" s="2" t="str">
        <f>IF(G30=1, "PB-" &amp; TEXT(COUNTIFS(G$2:G30, 1) + 216, "000000"),
 IF(G30=2, "PBM-" &amp; TEXT(COUNTIFS(G$2:G30, 2) + 248, "000000"),
 IF(G30=3, "MMU-" &amp; TEXT(COUNTIFS(G$2:G30, 3) + 342, "000000"),
 "")))</f>
        <v>PBM-000255</v>
      </c>
      <c r="I30" s="25" t="s">
        <v>5342</v>
      </c>
    </row>
    <row r="31" spans="1:9" ht="25.5" x14ac:dyDescent="0.25">
      <c r="A31" s="3">
        <v>30</v>
      </c>
      <c r="B31" s="3" t="s">
        <v>2604</v>
      </c>
      <c r="C31" s="3" t="s">
        <v>2605</v>
      </c>
      <c r="D31" s="3" t="s">
        <v>102</v>
      </c>
      <c r="E31" s="3" t="s">
        <v>974</v>
      </c>
      <c r="F31" s="2" t="s">
        <v>6032</v>
      </c>
      <c r="G31" s="2">
        <v>3</v>
      </c>
      <c r="H31" s="2" t="str">
        <f>IF(G31=1, "PB-" &amp; TEXT(COUNTIFS(G$2:G31, 1) + 216, "000000"),
 IF(G31=2, "PBM-" &amp; TEXT(COUNTIFS(G$2:G31, 2) + 248, "000000"),
 IF(G31=3, "MMU-" &amp; TEXT(COUNTIFS(G$2:G31, 3) + 342, "000000"),
 "")))</f>
        <v>MMU-000364</v>
      </c>
      <c r="I31" s="25" t="s">
        <v>5342</v>
      </c>
    </row>
    <row r="32" spans="1:9" ht="25.5" x14ac:dyDescent="0.25">
      <c r="A32" s="3">
        <v>31</v>
      </c>
      <c r="B32" s="3" t="s">
        <v>2606</v>
      </c>
      <c r="C32" s="3" t="s">
        <v>2607</v>
      </c>
      <c r="D32" s="3" t="s">
        <v>2608</v>
      </c>
      <c r="E32" s="3" t="s">
        <v>2609</v>
      </c>
      <c r="F32" s="2" t="s">
        <v>6033</v>
      </c>
      <c r="G32" s="2">
        <v>1</v>
      </c>
      <c r="H32" s="2" t="str">
        <f>IF(G32=1, "PB-" &amp; TEXT(COUNTIFS(G$2:G32, 1) + 216, "000000"),
 IF(G32=2, "PBM-" &amp; TEXT(COUNTIFS(G$2:G32, 2) + 248, "000000"),
 IF(G32=3, "MMU-" &amp; TEXT(COUNTIFS(G$2:G32, 3) + 342, "000000"),
 "")))</f>
        <v>PB-000218</v>
      </c>
      <c r="I32" s="25" t="s">
        <v>5342</v>
      </c>
    </row>
    <row r="33" spans="1:9" ht="25.5" x14ac:dyDescent="0.25">
      <c r="A33" s="3">
        <v>32</v>
      </c>
      <c r="B33" s="3" t="s">
        <v>2610</v>
      </c>
      <c r="C33" s="3" t="s">
        <v>2611</v>
      </c>
      <c r="D33" s="3" t="s">
        <v>87</v>
      </c>
      <c r="E33" s="3" t="s">
        <v>2612</v>
      </c>
      <c r="F33" s="2" t="s">
        <v>6034</v>
      </c>
      <c r="G33" s="2">
        <v>2</v>
      </c>
      <c r="H33" s="2" t="str">
        <f>IF(G33=1, "PB-" &amp; TEXT(COUNTIFS(G$2:G33, 1) + 216, "000000"),
 IF(G33=2, "PBM-" &amp; TEXT(COUNTIFS(G$2:G33, 2) + 248, "000000"),
 IF(G33=3, "MMU-" &amp; TEXT(COUNTIFS(G$2:G33, 3) + 342, "000000"),
 "")))</f>
        <v>PBM-000256</v>
      </c>
      <c r="I33" s="25" t="s">
        <v>5342</v>
      </c>
    </row>
    <row r="34" spans="1:9" ht="48" customHeight="1" x14ac:dyDescent="0.25">
      <c r="A34" s="3">
        <v>33</v>
      </c>
      <c r="B34" s="3" t="s">
        <v>2613</v>
      </c>
      <c r="C34" s="3" t="s">
        <v>2614</v>
      </c>
      <c r="D34" s="3" t="s">
        <v>291</v>
      </c>
      <c r="E34" s="3" t="s">
        <v>2615</v>
      </c>
      <c r="F34" s="2" t="s">
        <v>6035</v>
      </c>
      <c r="G34" s="2">
        <v>1</v>
      </c>
      <c r="H34" s="2" t="str">
        <f>IF(G34=1, "PB-" &amp; TEXT(COUNTIFS(G$2:G34, 1) + 216, "000000"),
 IF(G34=2, "PBM-" &amp; TEXT(COUNTIFS(G$2:G34, 2) + 248, "000000"),
 IF(G34=3, "MMU-" &amp; TEXT(COUNTIFS(G$2:G34, 3) + 342, "000000"),
 "")))</f>
        <v>PB-000219</v>
      </c>
      <c r="I34" s="25" t="s">
        <v>5342</v>
      </c>
    </row>
    <row r="35" spans="1:9" ht="25.5" x14ac:dyDescent="0.25">
      <c r="A35" s="3">
        <v>34</v>
      </c>
      <c r="B35" s="3" t="s">
        <v>2616</v>
      </c>
      <c r="C35" s="3" t="s">
        <v>2617</v>
      </c>
      <c r="D35" s="3" t="s">
        <v>2023</v>
      </c>
      <c r="E35" s="3" t="s">
        <v>2618</v>
      </c>
      <c r="F35" s="2" t="s">
        <v>6036</v>
      </c>
      <c r="G35" s="2">
        <v>3</v>
      </c>
      <c r="H35" s="2" t="str">
        <f>IF(G35=1, "PB-" &amp; TEXT(COUNTIFS(G$2:G35, 1) + 216, "000000"),
 IF(G35=2, "PBM-" &amp; TEXT(COUNTIFS(G$2:G35, 2) + 248, "000000"),
 IF(G35=3, "MMU-" &amp; TEXT(COUNTIFS(G$2:G35, 3) + 342, "000000"),
 "")))</f>
        <v>MMU-000365</v>
      </c>
      <c r="I35" s="25" t="s">
        <v>5342</v>
      </c>
    </row>
    <row r="36" spans="1:9" ht="38.25" x14ac:dyDescent="0.25">
      <c r="A36" s="3">
        <v>35</v>
      </c>
      <c r="B36" s="3" t="s">
        <v>2619</v>
      </c>
      <c r="C36" s="3" t="s">
        <v>2620</v>
      </c>
      <c r="D36" s="3" t="s">
        <v>795</v>
      </c>
      <c r="E36" s="3" t="s">
        <v>2621</v>
      </c>
      <c r="F36" s="2" t="s">
        <v>6037</v>
      </c>
      <c r="G36" s="2">
        <v>3</v>
      </c>
      <c r="H36" s="2" t="str">
        <f>IF(G36=1, "PB-" &amp; TEXT(COUNTIFS(G$2:G36, 1) + 216, "000000"),
 IF(G36=2, "PBM-" &amp; TEXT(COUNTIFS(G$2:G36, 2) + 248, "000000"),
 IF(G36=3, "MMU-" &amp; TEXT(COUNTIFS(G$2:G36, 3) + 342, "000000"),
 "")))</f>
        <v>MMU-000366</v>
      </c>
      <c r="I36" s="25" t="s">
        <v>5342</v>
      </c>
    </row>
    <row r="37" spans="1:9" ht="51" x14ac:dyDescent="0.25">
      <c r="A37" s="3">
        <v>36</v>
      </c>
      <c r="B37" s="3" t="s">
        <v>2622</v>
      </c>
      <c r="C37" s="3" t="s">
        <v>2623</v>
      </c>
      <c r="D37" s="3" t="s">
        <v>464</v>
      </c>
      <c r="E37" s="3" t="s">
        <v>2624</v>
      </c>
      <c r="F37" s="2" t="s">
        <v>6038</v>
      </c>
      <c r="G37" s="2">
        <v>3</v>
      </c>
      <c r="H37" s="2" t="str">
        <f>IF(G37=1, "PB-" &amp; TEXT(COUNTIFS(G$2:G37, 1) + 216, "000000"),
 IF(G37=2, "PBM-" &amp; TEXT(COUNTIFS(G$2:G37, 2) + 248, "000000"),
 IF(G37=3, "MMU-" &amp; TEXT(COUNTIFS(G$2:G37, 3) + 342, "000000"),
 "")))</f>
        <v>MMU-000367</v>
      </c>
      <c r="I37" s="25" t="s">
        <v>5342</v>
      </c>
    </row>
    <row r="38" spans="1:9" ht="25.5" x14ac:dyDescent="0.25">
      <c r="A38" s="3">
        <v>37</v>
      </c>
      <c r="B38" s="3" t="s">
        <v>2625</v>
      </c>
      <c r="C38" s="3" t="s">
        <v>2626</v>
      </c>
      <c r="D38" s="3" t="s">
        <v>464</v>
      </c>
      <c r="E38" s="3" t="s">
        <v>1133</v>
      </c>
      <c r="F38" s="2" t="s">
        <v>6039</v>
      </c>
      <c r="G38" s="2">
        <v>3</v>
      </c>
      <c r="H38" s="2" t="str">
        <f>IF(G38=1, "PB-" &amp; TEXT(COUNTIFS(G$2:G38, 1) + 216, "000000"),
 IF(G38=2, "PBM-" &amp; TEXT(COUNTIFS(G$2:G38, 2) + 248, "000000"),
 IF(G38=3, "MMU-" &amp; TEXT(COUNTIFS(G$2:G38, 3) + 342, "000000"),
 "")))</f>
        <v>MMU-000368</v>
      </c>
      <c r="I38" s="25" t="s">
        <v>5342</v>
      </c>
    </row>
    <row r="39" spans="1:9" ht="51" x14ac:dyDescent="0.25">
      <c r="A39" s="3">
        <v>38</v>
      </c>
      <c r="B39" s="3" t="s">
        <v>2627</v>
      </c>
      <c r="C39" s="3" t="s">
        <v>2628</v>
      </c>
      <c r="D39" s="3" t="s">
        <v>464</v>
      </c>
      <c r="E39" s="3" t="s">
        <v>2629</v>
      </c>
      <c r="F39" s="2" t="s">
        <v>6040</v>
      </c>
      <c r="G39" s="2">
        <v>3</v>
      </c>
      <c r="H39" s="2" t="str">
        <f>IF(G39=1, "PB-" &amp; TEXT(COUNTIFS(G$2:G39, 1) + 216, "000000"),
 IF(G39=2, "PBM-" &amp; TEXT(COUNTIFS(G$2:G39, 2) + 248, "000000"),
 IF(G39=3, "MMU-" &amp; TEXT(COUNTIFS(G$2:G39, 3) + 342, "000000"),
 "")))</f>
        <v>MMU-000369</v>
      </c>
      <c r="I39" s="25" t="s">
        <v>5342</v>
      </c>
    </row>
    <row r="40" spans="1:9" ht="38.25" x14ac:dyDescent="0.25">
      <c r="A40" s="3">
        <v>39</v>
      </c>
      <c r="B40" s="3" t="s">
        <v>2630</v>
      </c>
      <c r="C40" s="3" t="s">
        <v>2631</v>
      </c>
      <c r="D40" s="3" t="s">
        <v>464</v>
      </c>
      <c r="E40" s="3" t="s">
        <v>2632</v>
      </c>
      <c r="F40" s="2" t="s">
        <v>6041</v>
      </c>
      <c r="G40" s="2">
        <v>3</v>
      </c>
      <c r="H40" s="2" t="str">
        <f>IF(G40=1, "PB-" &amp; TEXT(COUNTIFS(G$2:G40, 1) + 216, "000000"),
 IF(G40=2, "PBM-" &amp; TEXT(COUNTIFS(G$2:G40, 2) + 248, "000000"),
 IF(G40=3, "MMU-" &amp; TEXT(COUNTIFS(G$2:G40, 3) + 342, "000000"),
 "")))</f>
        <v>MMU-000370</v>
      </c>
      <c r="I40" s="25" t="s">
        <v>5342</v>
      </c>
    </row>
    <row r="41" spans="1:9" ht="25.5" x14ac:dyDescent="0.25">
      <c r="A41" s="3">
        <v>40</v>
      </c>
      <c r="B41" s="3" t="s">
        <v>2633</v>
      </c>
      <c r="C41" s="3" t="s">
        <v>2634</v>
      </c>
      <c r="D41" s="3" t="s">
        <v>786</v>
      </c>
      <c r="E41" s="3" t="s">
        <v>2635</v>
      </c>
      <c r="F41" s="2" t="s">
        <v>6042</v>
      </c>
      <c r="G41" s="2">
        <v>3</v>
      </c>
      <c r="H41" s="2" t="str">
        <f>IF(G41=1, "PB-" &amp; TEXT(COUNTIFS(G$2:G41, 1) + 216, "000000"),
 IF(G41=2, "PBM-" &amp; TEXT(COUNTIFS(G$2:G41, 2) + 248, "000000"),
 IF(G41=3, "MMU-" &amp; TEXT(COUNTIFS(G$2:G41, 3) + 342, "000000"),
 "")))</f>
        <v>MMU-000371</v>
      </c>
      <c r="I41" s="25" t="s">
        <v>5342</v>
      </c>
    </row>
    <row r="42" spans="1:9" ht="51" x14ac:dyDescent="0.25">
      <c r="A42" s="3">
        <v>41</v>
      </c>
      <c r="B42" s="3" t="s">
        <v>2636</v>
      </c>
      <c r="C42" s="3" t="s">
        <v>2637</v>
      </c>
      <c r="D42" s="3" t="s">
        <v>2638</v>
      </c>
      <c r="E42" s="3" t="s">
        <v>2639</v>
      </c>
      <c r="F42" s="2" t="s">
        <v>6043</v>
      </c>
      <c r="G42" s="2">
        <v>3</v>
      </c>
      <c r="H42" s="2" t="str">
        <f>IF(G42=1, "PB-" &amp; TEXT(COUNTIFS(G$2:G42, 1) + 216, "000000"),
 IF(G42=2, "PBM-" &amp; TEXT(COUNTIFS(G$2:G42, 2) + 248, "000000"),
 IF(G42=3, "MMU-" &amp; TEXT(COUNTIFS(G$2:G42, 3) + 342, "000000"),
 "")))</f>
        <v>MMU-000372</v>
      </c>
      <c r="I42" s="25" t="s">
        <v>5342</v>
      </c>
    </row>
    <row r="43" spans="1:9" ht="51" x14ac:dyDescent="0.25">
      <c r="A43" s="3">
        <v>42</v>
      </c>
      <c r="B43" s="3" t="s">
        <v>2640</v>
      </c>
      <c r="C43" s="3" t="s">
        <v>2641</v>
      </c>
      <c r="D43" s="3" t="s">
        <v>2366</v>
      </c>
      <c r="E43" s="3" t="s">
        <v>2642</v>
      </c>
      <c r="F43" s="2" t="s">
        <v>6044</v>
      </c>
      <c r="G43" s="2">
        <v>3</v>
      </c>
      <c r="H43" s="2" t="str">
        <f>IF(G43=1, "PB-" &amp; TEXT(COUNTIFS(G$2:G43, 1) + 216, "000000"),
 IF(G43=2, "PBM-" &amp; TEXT(COUNTIFS(G$2:G43, 2) + 248, "000000"),
 IF(G43=3, "MMU-" &amp; TEXT(COUNTIFS(G$2:G43, 3) + 342, "000000"),
 "")))</f>
        <v>MMU-000373</v>
      </c>
      <c r="I43" s="25" t="s">
        <v>5342</v>
      </c>
    </row>
    <row r="44" spans="1:9" ht="25.5" x14ac:dyDescent="0.25">
      <c r="A44" s="3">
        <v>43</v>
      </c>
      <c r="B44" s="3" t="s">
        <v>2643</v>
      </c>
      <c r="C44" s="3" t="s">
        <v>2644</v>
      </c>
      <c r="D44" s="3" t="s">
        <v>464</v>
      </c>
      <c r="E44" s="3" t="s">
        <v>457</v>
      </c>
      <c r="F44" s="2" t="s">
        <v>6045</v>
      </c>
      <c r="G44" s="2">
        <v>3</v>
      </c>
      <c r="H44" s="2" t="str">
        <f>IF(G44=1, "PB-" &amp; TEXT(COUNTIFS(G$2:G44, 1) + 216, "000000"),
 IF(G44=2, "PBM-" &amp; TEXT(COUNTIFS(G$2:G44, 2) + 248, "000000"),
 IF(G44=3, "MMU-" &amp; TEXT(COUNTIFS(G$2:G44, 3) + 342, "000000"),
 "")))</f>
        <v>MMU-000374</v>
      </c>
      <c r="I44" s="25" t="s">
        <v>5342</v>
      </c>
    </row>
    <row r="45" spans="1:9" ht="38.25" x14ac:dyDescent="0.25">
      <c r="A45" s="3">
        <v>44</v>
      </c>
      <c r="B45" s="3" t="s">
        <v>2645</v>
      </c>
      <c r="C45" s="3" t="s">
        <v>2646</v>
      </c>
      <c r="D45" s="3" t="s">
        <v>2296</v>
      </c>
      <c r="E45" s="3" t="s">
        <v>2647</v>
      </c>
      <c r="F45" s="2" t="s">
        <v>6046</v>
      </c>
      <c r="G45" s="2">
        <v>3</v>
      </c>
      <c r="H45" s="2" t="str">
        <f>IF(G45=1, "PB-" &amp; TEXT(COUNTIFS(G$2:G45, 1) + 216, "000000"),
 IF(G45=2, "PBM-" &amp; TEXT(COUNTIFS(G$2:G45, 2) + 248, "000000"),
 IF(G45=3, "MMU-" &amp; TEXT(COUNTIFS(G$2:G45, 3) + 342, "000000"),
 "")))</f>
        <v>MMU-000375</v>
      </c>
      <c r="I45" s="25" t="s">
        <v>5342</v>
      </c>
    </row>
    <row r="46" spans="1:9" ht="25.5" x14ac:dyDescent="0.25">
      <c r="A46" s="3">
        <v>45</v>
      </c>
      <c r="B46" s="3" t="s">
        <v>2648</v>
      </c>
      <c r="C46" s="3" t="s">
        <v>2649</v>
      </c>
      <c r="D46" s="3" t="s">
        <v>33</v>
      </c>
      <c r="E46" s="3" t="s">
        <v>2650</v>
      </c>
      <c r="F46" s="2" t="s">
        <v>6047</v>
      </c>
      <c r="G46" s="2">
        <v>2</v>
      </c>
      <c r="H46" s="2" t="str">
        <f>IF(G46=1, "PB-" &amp; TEXT(COUNTIFS(G$2:G46, 1) + 216, "000000"),
 IF(G46=2, "PBM-" &amp; TEXT(COUNTIFS(G$2:G46, 2) + 248, "000000"),
 IF(G46=3, "MMU-" &amp; TEXT(COUNTIFS(G$2:G46, 3) + 342, "000000"),
 "")))</f>
        <v>PBM-000257</v>
      </c>
      <c r="I46" s="25" t="s">
        <v>5342</v>
      </c>
    </row>
    <row r="47" spans="1:9" ht="51" x14ac:dyDescent="0.25">
      <c r="A47" s="3">
        <v>46</v>
      </c>
      <c r="B47" s="3" t="s">
        <v>2651</v>
      </c>
      <c r="C47" s="3" t="s">
        <v>2652</v>
      </c>
      <c r="D47" s="3" t="s">
        <v>2653</v>
      </c>
      <c r="E47" s="3" t="s">
        <v>2654</v>
      </c>
      <c r="F47" s="2" t="s">
        <v>6048</v>
      </c>
      <c r="G47" s="2">
        <v>3</v>
      </c>
      <c r="H47" s="2" t="str">
        <f>IF(G47=1, "PB-" &amp; TEXT(COUNTIFS(G$2:G47, 1) + 216, "000000"),
 IF(G47=2, "PBM-" &amp; TEXT(COUNTIFS(G$2:G47, 2) + 248, "000000"),
 IF(G47=3, "MMU-" &amp; TEXT(COUNTIFS(G$2:G47, 3) + 342, "000000"),
 "")))</f>
        <v>MMU-000376</v>
      </c>
      <c r="I47" s="25" t="s">
        <v>5342</v>
      </c>
    </row>
    <row r="48" spans="1:9" ht="25.5" x14ac:dyDescent="0.25">
      <c r="A48" s="3">
        <v>47</v>
      </c>
      <c r="B48" s="3" t="s">
        <v>2655</v>
      </c>
      <c r="C48" s="3" t="s">
        <v>2656</v>
      </c>
      <c r="D48" s="3" t="s">
        <v>268</v>
      </c>
      <c r="E48" s="3" t="s">
        <v>1414</v>
      </c>
      <c r="F48" s="2" t="s">
        <v>6049</v>
      </c>
      <c r="G48" s="2">
        <v>3</v>
      </c>
      <c r="H48" s="2" t="str">
        <f>IF(G48=1, "PB-" &amp; TEXT(COUNTIFS(G$2:G48, 1) + 216, "000000"),
 IF(G48=2, "PBM-" &amp; TEXT(COUNTIFS(G$2:G48, 2) + 248, "000000"),
 IF(G48=3, "MMU-" &amp; TEXT(COUNTIFS(G$2:G48, 3) + 342, "000000"),
 "")))</f>
        <v>MMU-000377</v>
      </c>
      <c r="I48" s="25" t="s">
        <v>5342</v>
      </c>
    </row>
    <row r="49" spans="1:9" ht="63.75" x14ac:dyDescent="0.25">
      <c r="A49" s="3">
        <v>48</v>
      </c>
      <c r="B49" s="3" t="s">
        <v>2685</v>
      </c>
      <c r="C49" s="3" t="s">
        <v>2657</v>
      </c>
      <c r="D49" s="3" t="s">
        <v>2339</v>
      </c>
      <c r="E49" s="3" t="s">
        <v>2658</v>
      </c>
      <c r="F49" s="2" t="s">
        <v>6050</v>
      </c>
      <c r="G49" s="2">
        <v>3</v>
      </c>
      <c r="H49" s="2" t="str">
        <f>IF(G49=1, "PB-" &amp; TEXT(COUNTIFS(G$2:G49, 1) + 216, "000000"),
 IF(G49=2, "PBM-" &amp; TEXT(COUNTIFS(G$2:G49, 2) + 248, "000000"),
 IF(G49=3, "MMU-" &amp; TEXT(COUNTIFS(G$2:G49, 3) + 342, "000000"),
 "")))</f>
        <v>MMU-000378</v>
      </c>
      <c r="I49" s="25" t="s">
        <v>5342</v>
      </c>
    </row>
    <row r="50" spans="1:9" ht="38.25" x14ac:dyDescent="0.25">
      <c r="A50" s="3">
        <v>49</v>
      </c>
      <c r="B50" s="3" t="s">
        <v>2659</v>
      </c>
      <c r="C50" s="3" t="s">
        <v>2660</v>
      </c>
      <c r="D50" s="3" t="s">
        <v>464</v>
      </c>
      <c r="E50" s="3" t="s">
        <v>2661</v>
      </c>
      <c r="F50" s="2" t="s">
        <v>6051</v>
      </c>
      <c r="G50" s="2">
        <v>3</v>
      </c>
      <c r="H50" s="2" t="str">
        <f>IF(G50=1, "PB-" &amp; TEXT(COUNTIFS(G$2:G50, 1) + 216, "000000"),
 IF(G50=2, "PBM-" &amp; TEXT(COUNTIFS(G$2:G50, 2) + 248, "000000"),
 IF(G50=3, "MMU-" &amp; TEXT(COUNTIFS(G$2:G50, 3) + 342, "000000"),
 "")))</f>
        <v>MMU-000379</v>
      </c>
      <c r="I50" s="25" t="s">
        <v>5342</v>
      </c>
    </row>
    <row r="51" spans="1:9" ht="38.25" x14ac:dyDescent="0.25">
      <c r="A51" s="3">
        <v>50</v>
      </c>
      <c r="B51" s="3" t="s">
        <v>2662</v>
      </c>
      <c r="C51" s="3" t="s">
        <v>2660</v>
      </c>
      <c r="D51" s="3" t="s">
        <v>2556</v>
      </c>
      <c r="E51" s="3" t="s">
        <v>2663</v>
      </c>
      <c r="F51" s="2" t="s">
        <v>6052</v>
      </c>
      <c r="G51" s="2">
        <v>3</v>
      </c>
      <c r="H51" s="2" t="str">
        <f>IF(G51=1, "PB-" &amp; TEXT(COUNTIFS(G$2:G51, 1) + 216, "000000"),
 IF(G51=2, "PBM-" &amp; TEXT(COUNTIFS(G$2:G51, 2) + 248, "000000"),
 IF(G51=3, "MMU-" &amp; TEXT(COUNTIFS(G$2:G51, 3) + 342, "000000"),
 "")))</f>
        <v>MMU-000380</v>
      </c>
      <c r="I51" s="25" t="s">
        <v>5342</v>
      </c>
    </row>
    <row r="52" spans="1:9" ht="25.5" x14ac:dyDescent="0.25">
      <c r="A52" s="3">
        <v>51</v>
      </c>
      <c r="B52" s="3" t="s">
        <v>2664</v>
      </c>
      <c r="C52" s="3" t="s">
        <v>2665</v>
      </c>
      <c r="D52" s="3" t="s">
        <v>2666</v>
      </c>
      <c r="E52" s="3" t="s">
        <v>2667</v>
      </c>
      <c r="F52" s="2" t="s">
        <v>6053</v>
      </c>
      <c r="G52" s="2">
        <v>3</v>
      </c>
      <c r="H52" s="2" t="str">
        <f>IF(G52=1, "PB-" &amp; TEXT(COUNTIFS(G$2:G52, 1) + 216, "000000"),
 IF(G52=2, "PBM-" &amp; TEXT(COUNTIFS(G$2:G52, 2) + 248, "000000"),
 IF(G52=3, "MMU-" &amp; TEXT(COUNTIFS(G$2:G52, 3) + 342, "000000"),
 "")))</f>
        <v>MMU-000381</v>
      </c>
      <c r="I52" s="25" t="s">
        <v>5342</v>
      </c>
    </row>
    <row r="53" spans="1:9" ht="25.5" x14ac:dyDescent="0.25">
      <c r="A53" s="3">
        <v>52</v>
      </c>
      <c r="B53" s="3" t="s">
        <v>2668</v>
      </c>
      <c r="C53" s="3" t="s">
        <v>2669</v>
      </c>
      <c r="D53" s="3" t="s">
        <v>2670</v>
      </c>
      <c r="E53" s="3" t="s">
        <v>2671</v>
      </c>
      <c r="F53" s="2" t="s">
        <v>6054</v>
      </c>
      <c r="G53" s="2">
        <v>3</v>
      </c>
      <c r="H53" s="2" t="str">
        <f>IF(G53=1, "PB-" &amp; TEXT(COUNTIFS(G$2:G53, 1) + 216, "000000"),
 IF(G53=2, "PBM-" &amp; TEXT(COUNTIFS(G$2:G53, 2) + 248, "000000"),
 IF(G53=3, "MMU-" &amp; TEXT(COUNTIFS(G$2:G53, 3) + 342, "000000"),
 "")))</f>
        <v>MMU-000382</v>
      </c>
      <c r="I53" s="25" t="s">
        <v>5342</v>
      </c>
    </row>
    <row r="54" spans="1:9" ht="38.25" x14ac:dyDescent="0.25">
      <c r="A54" s="3">
        <v>53</v>
      </c>
      <c r="B54" s="3" t="s">
        <v>2672</v>
      </c>
      <c r="C54" s="3" t="s">
        <v>2673</v>
      </c>
      <c r="D54" s="3" t="s">
        <v>795</v>
      </c>
      <c r="E54" s="3" t="s">
        <v>2674</v>
      </c>
      <c r="F54" s="2" t="s">
        <v>6055</v>
      </c>
      <c r="G54" s="2">
        <v>3</v>
      </c>
      <c r="H54" s="2" t="str">
        <f>IF(G54=1, "PB-" &amp; TEXT(COUNTIFS(G$2:G54, 1) + 216, "000000"),
 IF(G54=2, "PBM-" &amp; TEXT(COUNTIFS(G$2:G54, 2) + 248, "000000"),
 IF(G54=3, "MMU-" &amp; TEXT(COUNTIFS(G$2:G54, 3) + 342, "000000"),
 "")))</f>
        <v>MMU-000383</v>
      </c>
      <c r="I54" s="25" t="s">
        <v>5342</v>
      </c>
    </row>
  </sheetData>
  <phoneticPr fontId="8" type="noConversion"/>
  <conditionalFormatting sqref="I2:I54">
    <cfRule type="uniqueValues" dxfId="17" priority="1"/>
  </conditionalFormatting>
  <pageMargins left="0.39370078740157483" right="0.19685039370078741" top="0.31496062992125984" bottom="0.19685039370078741" header="0.31496062992125984" footer="0.31496062992125984"/>
  <pageSetup paperSize="9" scale="69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2D7F4-D97A-4AAF-BBE2-5005D814F615}">
  <sheetPr codeName="Sheet21">
    <pageSetUpPr fitToPage="1"/>
  </sheetPr>
  <dimension ref="A1:J54"/>
  <sheetViews>
    <sheetView topLeftCell="A49" zoomScale="80" zoomScaleNormal="80" workbookViewId="0">
      <selection activeCell="J54" sqref="J54"/>
    </sheetView>
  </sheetViews>
  <sheetFormatPr defaultColWidth="25.7109375" defaultRowHeight="15" x14ac:dyDescent="0.25"/>
  <cols>
    <col min="1" max="1" width="3.5703125" style="15" bestFit="1" customWidth="1"/>
    <col min="2" max="3" width="25.7109375" style="15"/>
    <col min="4" max="4" width="21.42578125" style="15" customWidth="1"/>
    <col min="5" max="5" width="15.140625" style="15" bestFit="1" customWidth="1"/>
    <col min="6" max="6" width="10.140625" style="15" bestFit="1" customWidth="1"/>
    <col min="7" max="7" width="3.42578125" style="15" hidden="1" customWidth="1"/>
    <col min="8" max="8" width="12.7109375" style="15" hidden="1" customWidth="1"/>
    <col min="9" max="9" width="19.140625" style="27" hidden="1" customWidth="1"/>
    <col min="10" max="16384" width="25.7109375" style="15"/>
  </cols>
  <sheetData>
    <row r="1" spans="1:9" ht="12.75" x14ac:dyDescent="0.2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" t="s">
        <v>5143</v>
      </c>
      <c r="I1" s="26" t="s">
        <v>5144</v>
      </c>
    </row>
    <row r="2" spans="1:9" ht="63.75" x14ac:dyDescent="0.2">
      <c r="A2" s="3">
        <v>1</v>
      </c>
      <c r="B2" s="3" t="s">
        <v>2686</v>
      </c>
      <c r="C2" s="3" t="s">
        <v>2687</v>
      </c>
      <c r="D2" s="3" t="s">
        <v>132</v>
      </c>
      <c r="E2" s="3" t="s">
        <v>2124</v>
      </c>
      <c r="F2" s="2" t="s">
        <v>6056</v>
      </c>
      <c r="G2" s="2">
        <v>1</v>
      </c>
      <c r="H2" s="2" t="str">
        <f>IF(G2=1, "PB-" &amp; TEXT(COUNTIFS(G$2:G2, 1) + 219, "000000"),
 IF(G2=2, "PBM-" &amp; TEXT(COUNTIFS(G$2:G2, 2) + 257, "000000"),
 IF(G2=3, "MMU-" &amp; TEXT(COUNTIFS(G$2:G2, 3) + 383, "000000"),
 "")))</f>
        <v>PB-000220</v>
      </c>
      <c r="I2" s="25" t="s">
        <v>5342</v>
      </c>
    </row>
    <row r="3" spans="1:9" ht="63.75" x14ac:dyDescent="0.2">
      <c r="A3" s="3">
        <v>2</v>
      </c>
      <c r="B3" s="3" t="s">
        <v>2688</v>
      </c>
      <c r="C3" s="3" t="s">
        <v>2689</v>
      </c>
      <c r="D3" s="3" t="s">
        <v>425</v>
      </c>
      <c r="E3" s="3" t="s">
        <v>2690</v>
      </c>
      <c r="F3" s="2" t="s">
        <v>6057</v>
      </c>
      <c r="G3" s="2">
        <v>1</v>
      </c>
      <c r="H3" s="2" t="str">
        <f>IF(G3=1, "PB-" &amp; TEXT(COUNTIFS(G$2:G3, 1) + 219, "000000"),
 IF(G3=2, "PBM-" &amp; TEXT(COUNTIFS(G$2:G3, 2) + 257, "000000"),
 IF(G3=3, "MMU-" &amp; TEXT(COUNTIFS(G$2:G3, 3) + 383, "000000"),
 "")))</f>
        <v>PB-000221</v>
      </c>
      <c r="I3" s="25" t="s">
        <v>5342</v>
      </c>
    </row>
    <row r="4" spans="1:9" ht="38.25" x14ac:dyDescent="0.2">
      <c r="A4" s="3">
        <v>3</v>
      </c>
      <c r="B4" s="3" t="s">
        <v>2691</v>
      </c>
      <c r="C4" s="3" t="s">
        <v>2692</v>
      </c>
      <c r="D4" s="3" t="s">
        <v>102</v>
      </c>
      <c r="E4" s="3"/>
      <c r="F4" s="2" t="s">
        <v>6058</v>
      </c>
      <c r="G4" s="2">
        <v>1</v>
      </c>
      <c r="H4" s="2" t="str">
        <f>IF(G4=1, "PB-" &amp; TEXT(COUNTIFS(G$2:G4, 1) + 219, "000000"),
 IF(G4=2, "PBM-" &amp; TEXT(COUNTIFS(G$2:G4, 2) + 257, "000000"),
 IF(G4=3, "MMU-" &amp; TEXT(COUNTIFS(G$2:G4, 3) + 383, "000000"),
 "")))</f>
        <v>PB-000222</v>
      </c>
      <c r="I4" s="25" t="s">
        <v>5342</v>
      </c>
    </row>
    <row r="5" spans="1:9" ht="38.25" x14ac:dyDescent="0.2">
      <c r="A5" s="3">
        <v>4</v>
      </c>
      <c r="B5" s="3" t="s">
        <v>2693</v>
      </c>
      <c r="C5" s="3" t="s">
        <v>2694</v>
      </c>
      <c r="D5" s="3" t="s">
        <v>87</v>
      </c>
      <c r="E5" s="3" t="s">
        <v>2695</v>
      </c>
      <c r="F5" s="2" t="s">
        <v>6059</v>
      </c>
      <c r="G5" s="2">
        <v>2</v>
      </c>
      <c r="H5" s="2" t="str">
        <f>IF(G5=1, "PB-" &amp; TEXT(COUNTIFS(G$2:G5, 1) + 219, "000000"),
 IF(G5=2, "PBM-" &amp; TEXT(COUNTIFS(G$2:G5, 2) + 257, "000000"),
 IF(G5=3, "MMU-" &amp; TEXT(COUNTIFS(G$2:G5, 3) + 383, "000000"),
 "")))</f>
        <v>PBM-000258</v>
      </c>
      <c r="I5" s="25" t="s">
        <v>5342</v>
      </c>
    </row>
    <row r="6" spans="1:9" ht="25.5" x14ac:dyDescent="0.2">
      <c r="A6" s="3">
        <v>5</v>
      </c>
      <c r="B6" s="3" t="s">
        <v>2696</v>
      </c>
      <c r="C6" s="3" t="s">
        <v>2697</v>
      </c>
      <c r="D6" s="3" t="s">
        <v>2698</v>
      </c>
      <c r="E6" s="3" t="s">
        <v>2699</v>
      </c>
      <c r="F6" s="2" t="s">
        <v>6060</v>
      </c>
      <c r="G6" s="2">
        <v>1</v>
      </c>
      <c r="H6" s="2" t="str">
        <f>IF(G6=1, "PB-" &amp; TEXT(COUNTIFS(G$2:G6, 1) + 219, "000000"),
 IF(G6=2, "PBM-" &amp; TEXT(COUNTIFS(G$2:G6, 2) + 257, "000000"),
 IF(G6=3, "MMU-" &amp; TEXT(COUNTIFS(G$2:G6, 3) + 383, "000000"),
 "")))</f>
        <v>PB-000223</v>
      </c>
      <c r="I6" s="25" t="s">
        <v>5342</v>
      </c>
    </row>
    <row r="7" spans="1:9" ht="38.25" x14ac:dyDescent="0.2">
      <c r="A7" s="3">
        <v>6</v>
      </c>
      <c r="B7" s="3" t="s">
        <v>2700</v>
      </c>
      <c r="C7" s="3" t="s">
        <v>2701</v>
      </c>
      <c r="D7" s="3" t="s">
        <v>553</v>
      </c>
      <c r="E7" s="3" t="s">
        <v>2702</v>
      </c>
      <c r="F7" s="2" t="s">
        <v>6061</v>
      </c>
      <c r="G7" s="2">
        <v>3</v>
      </c>
      <c r="H7" s="2" t="str">
        <f>IF(G7=1, "PB-" &amp; TEXT(COUNTIFS(G$2:G7, 1) + 219, "000000"),
 IF(G7=2, "PBM-" &amp; TEXT(COUNTIFS(G$2:G7, 2) + 257, "000000"),
 IF(G7=3, "MMU-" &amp; TEXT(COUNTIFS(G$2:G7, 3) + 383, "000000"),
 "")))</f>
        <v>MMU-000384</v>
      </c>
      <c r="I7" s="25" t="s">
        <v>5342</v>
      </c>
    </row>
    <row r="8" spans="1:9" ht="38.25" x14ac:dyDescent="0.2">
      <c r="A8" s="3">
        <v>7</v>
      </c>
      <c r="B8" s="3" t="s">
        <v>2703</v>
      </c>
      <c r="C8" s="3" t="s">
        <v>2704</v>
      </c>
      <c r="D8" s="3" t="s">
        <v>10</v>
      </c>
      <c r="E8" s="3" t="s">
        <v>2705</v>
      </c>
      <c r="F8" s="2" t="s">
        <v>6062</v>
      </c>
      <c r="G8" s="2">
        <v>1</v>
      </c>
      <c r="H8" s="2" t="str">
        <f>IF(G8=1, "PB-" &amp; TEXT(COUNTIFS(G$2:G8, 1) + 219, "000000"),
 IF(G8=2, "PBM-" &amp; TEXT(COUNTIFS(G$2:G8, 2) + 257, "000000"),
 IF(G8=3, "MMU-" &amp; TEXT(COUNTIFS(G$2:G8, 3) + 383, "000000"),
 "")))</f>
        <v>PB-000224</v>
      </c>
      <c r="I8" s="25" t="s">
        <v>5342</v>
      </c>
    </row>
    <row r="9" spans="1:9" ht="38.25" x14ac:dyDescent="0.2">
      <c r="A9" s="3">
        <v>8</v>
      </c>
      <c r="B9" s="3" t="s">
        <v>2706</v>
      </c>
      <c r="C9" s="3" t="s">
        <v>2707</v>
      </c>
      <c r="D9" s="3" t="s">
        <v>534</v>
      </c>
      <c r="E9" s="3" t="s">
        <v>2708</v>
      </c>
      <c r="F9" s="2" t="s">
        <v>6063</v>
      </c>
      <c r="G9" s="2">
        <v>2</v>
      </c>
      <c r="H9" s="2" t="str">
        <f>IF(G9=1, "PB-" &amp; TEXT(COUNTIFS(G$2:G9, 1) + 219, "000000"),
 IF(G9=2, "PBM-" &amp; TEXT(COUNTIFS(G$2:G9, 2) + 257, "000000"),
 IF(G9=3, "MMU-" &amp; TEXT(COUNTIFS(G$2:G9, 3) + 383, "000000"),
 "")))</f>
        <v>PBM-000259</v>
      </c>
      <c r="I9" s="25" t="s">
        <v>5342</v>
      </c>
    </row>
    <row r="10" spans="1:9" ht="25.5" x14ac:dyDescent="0.2">
      <c r="A10" s="3">
        <v>9</v>
      </c>
      <c r="B10" s="3" t="s">
        <v>2709</v>
      </c>
      <c r="C10" s="3" t="s">
        <v>2710</v>
      </c>
      <c r="D10" s="3" t="s">
        <v>10</v>
      </c>
      <c r="E10" s="3" t="s">
        <v>2711</v>
      </c>
      <c r="F10" s="2" t="s">
        <v>6064</v>
      </c>
      <c r="G10" s="2">
        <v>1</v>
      </c>
      <c r="H10" s="2" t="str">
        <f>IF(G10=1, "PB-" &amp; TEXT(COUNTIFS(G$2:G10, 1) + 219, "000000"),
 IF(G10=2, "PBM-" &amp; TEXT(COUNTIFS(G$2:G10, 2) + 257, "000000"),
 IF(G10=3, "MMU-" &amp; TEXT(COUNTIFS(G$2:G10, 3) + 383, "000000"),
 "")))</f>
        <v>PB-000225</v>
      </c>
      <c r="I10" s="25" t="s">
        <v>5342</v>
      </c>
    </row>
    <row r="11" spans="1:9" ht="51" x14ac:dyDescent="0.2">
      <c r="A11" s="3">
        <v>10</v>
      </c>
      <c r="B11" s="3" t="s">
        <v>2712</v>
      </c>
      <c r="C11" s="3" t="s">
        <v>2713</v>
      </c>
      <c r="D11" s="3" t="s">
        <v>36</v>
      </c>
      <c r="E11" s="3" t="s">
        <v>2714</v>
      </c>
      <c r="F11" s="2" t="s">
        <v>6065</v>
      </c>
      <c r="G11" s="2">
        <v>3</v>
      </c>
      <c r="H11" s="2" t="str">
        <f>IF(G11=1, "PB-" &amp; TEXT(COUNTIFS(G$2:G11, 1) + 219, "000000"),
 IF(G11=2, "PBM-" &amp; TEXT(COUNTIFS(G$2:G11, 2) + 257, "000000"),
 IF(G11=3, "MMU-" &amp; TEXT(COUNTIFS(G$2:G11, 3) + 383, "000000"),
 "")))</f>
        <v>MMU-000385</v>
      </c>
      <c r="I11" s="25" t="s">
        <v>5342</v>
      </c>
    </row>
    <row r="12" spans="1:9" ht="38.25" x14ac:dyDescent="0.2">
      <c r="A12" s="3">
        <v>11</v>
      </c>
      <c r="B12" s="3" t="s">
        <v>2715</v>
      </c>
      <c r="C12" s="3" t="s">
        <v>2716</v>
      </c>
      <c r="D12" s="3" t="s">
        <v>2717</v>
      </c>
      <c r="E12" s="3" t="s">
        <v>2718</v>
      </c>
      <c r="F12" s="2" t="s">
        <v>6066</v>
      </c>
      <c r="G12" s="2">
        <v>2</v>
      </c>
      <c r="H12" s="2" t="str">
        <f>IF(G12=1, "PB-" &amp; TEXT(COUNTIFS(G$2:G12, 1) + 219, "000000"),
 IF(G12=2, "PBM-" &amp; TEXT(COUNTIFS(G$2:G12, 2) + 257, "000000"),
 IF(G12=3, "MMU-" &amp; TEXT(COUNTIFS(G$2:G12, 3) + 383, "000000"),
 "")))</f>
        <v>PBM-000260</v>
      </c>
      <c r="I12" s="25" t="s">
        <v>5342</v>
      </c>
    </row>
    <row r="13" spans="1:9" ht="38.25" x14ac:dyDescent="0.2">
      <c r="A13" s="3">
        <v>12</v>
      </c>
      <c r="B13" s="3" t="s">
        <v>2719</v>
      </c>
      <c r="C13" s="3" t="s">
        <v>2720</v>
      </c>
      <c r="D13" s="3" t="s">
        <v>83</v>
      </c>
      <c r="E13" s="3" t="s">
        <v>2721</v>
      </c>
      <c r="F13" s="2" t="s">
        <v>6067</v>
      </c>
      <c r="G13" s="2">
        <v>2</v>
      </c>
      <c r="H13" s="2" t="str">
        <f>IF(G13=1, "PB-" &amp; TEXT(COUNTIFS(G$2:G13, 1) + 219, "000000"),
 IF(G13=2, "PBM-" &amp; TEXT(COUNTIFS(G$2:G13, 2) + 257, "000000"),
 IF(G13=3, "MMU-" &amp; TEXT(COUNTIFS(G$2:G13, 3) + 383, "000000"),
 "")))</f>
        <v>PBM-000261</v>
      </c>
      <c r="I13" s="25" t="s">
        <v>5342</v>
      </c>
    </row>
    <row r="14" spans="1:9" ht="51" x14ac:dyDescent="0.2">
      <c r="A14" s="3">
        <v>13</v>
      </c>
      <c r="B14" s="3" t="s">
        <v>2722</v>
      </c>
      <c r="C14" s="3" t="s">
        <v>2723</v>
      </c>
      <c r="D14" s="3" t="s">
        <v>2724</v>
      </c>
      <c r="E14" s="3" t="s">
        <v>2725</v>
      </c>
      <c r="F14" s="2" t="s">
        <v>6068</v>
      </c>
      <c r="G14" s="2">
        <v>2</v>
      </c>
      <c r="H14" s="2" t="str">
        <f>IF(G14=1, "PB-" &amp; TEXT(COUNTIFS(G$2:G14, 1) + 219, "000000"),
 IF(G14=2, "PBM-" &amp; TEXT(COUNTIFS(G$2:G14, 2) + 257, "000000"),
 IF(G14=3, "MMU-" &amp; TEXT(COUNTIFS(G$2:G14, 3) + 383, "000000"),
 "")))</f>
        <v>PBM-000262</v>
      </c>
      <c r="I14" s="25" t="s">
        <v>5342</v>
      </c>
    </row>
    <row r="15" spans="1:9" ht="38.25" x14ac:dyDescent="0.2">
      <c r="A15" s="3">
        <v>14</v>
      </c>
      <c r="B15" s="3" t="s">
        <v>2726</v>
      </c>
      <c r="C15" s="3" t="s">
        <v>2727</v>
      </c>
      <c r="D15" s="3" t="s">
        <v>33</v>
      </c>
      <c r="E15" s="3" t="s">
        <v>2822</v>
      </c>
      <c r="F15" s="2" t="s">
        <v>6069</v>
      </c>
      <c r="G15" s="2">
        <v>1</v>
      </c>
      <c r="H15" s="2" t="str">
        <f>IF(G15=1, "PB-" &amp; TEXT(COUNTIFS(G$2:G15, 1) + 219, "000000"),
 IF(G15=2, "PBM-" &amp; TEXT(COUNTIFS(G$2:G15, 2) + 257, "000000"),
 IF(G15=3, "MMU-" &amp; TEXT(COUNTIFS(G$2:G15, 3) + 383, "000000"),
 "")))</f>
        <v>PB-000226</v>
      </c>
      <c r="I15" s="25" t="s">
        <v>5342</v>
      </c>
    </row>
    <row r="16" spans="1:9" ht="38.25" x14ac:dyDescent="0.2">
      <c r="A16" s="3">
        <v>15</v>
      </c>
      <c r="B16" s="3" t="s">
        <v>2729</v>
      </c>
      <c r="C16" s="3" t="s">
        <v>2730</v>
      </c>
      <c r="D16" s="3" t="s">
        <v>2731</v>
      </c>
      <c r="E16" s="3" t="s">
        <v>2732</v>
      </c>
      <c r="F16" s="2" t="s">
        <v>6070</v>
      </c>
      <c r="G16" s="2">
        <v>1</v>
      </c>
      <c r="H16" s="2" t="str">
        <f>IF(G16=1, "PB-" &amp; TEXT(COUNTIFS(G$2:G16, 1) + 219, "000000"),
 IF(G16=2, "PBM-" &amp; TEXT(COUNTIFS(G$2:G16, 2) + 257, "000000"),
 IF(G16=3, "MMU-" &amp; TEXT(COUNTIFS(G$2:G16, 3) + 383, "000000"),
 "")))</f>
        <v>PB-000227</v>
      </c>
      <c r="I16" s="25" t="s">
        <v>5342</v>
      </c>
    </row>
    <row r="17" spans="1:9" ht="63.75" x14ac:dyDescent="0.2">
      <c r="A17" s="3">
        <v>16</v>
      </c>
      <c r="B17" s="3" t="s">
        <v>2821</v>
      </c>
      <c r="C17" s="3" t="s">
        <v>2733</v>
      </c>
      <c r="D17" s="3" t="s">
        <v>658</v>
      </c>
      <c r="E17" s="3" t="s">
        <v>2728</v>
      </c>
      <c r="F17" s="2" t="s">
        <v>6071</v>
      </c>
      <c r="G17" s="2">
        <v>1</v>
      </c>
      <c r="H17" s="2" t="str">
        <f>IF(G17=1, "PB-" &amp; TEXT(COUNTIFS(G$2:G17, 1) + 219, "000000"),
 IF(G17=2, "PBM-" &amp; TEXT(COUNTIFS(G$2:G17, 2) + 257, "000000"),
 IF(G17=3, "MMU-" &amp; TEXT(COUNTIFS(G$2:G17, 3) + 383, "000000"),
 "")))</f>
        <v>PB-000228</v>
      </c>
      <c r="I17" s="25" t="s">
        <v>5342</v>
      </c>
    </row>
    <row r="18" spans="1:9" ht="51" x14ac:dyDescent="0.2">
      <c r="A18" s="3">
        <v>17</v>
      </c>
      <c r="B18" s="3" t="s">
        <v>2734</v>
      </c>
      <c r="C18" s="3" t="s">
        <v>2735</v>
      </c>
      <c r="D18" s="3" t="s">
        <v>1638</v>
      </c>
      <c r="E18" s="3" t="s">
        <v>2736</v>
      </c>
      <c r="F18" s="2" t="s">
        <v>6072</v>
      </c>
      <c r="G18" s="2">
        <v>1</v>
      </c>
      <c r="H18" s="2" t="str">
        <f>IF(G18=1, "PB-" &amp; TEXT(COUNTIFS(G$2:G18, 1) + 219, "000000"),
 IF(G18=2, "PBM-" &amp; TEXT(COUNTIFS(G$2:G18, 2) + 257, "000000"),
 IF(G18=3, "MMU-" &amp; TEXT(COUNTIFS(G$2:G18, 3) + 383, "000000"),
 "")))</f>
        <v>PB-000229</v>
      </c>
      <c r="I18" s="25" t="s">
        <v>5342</v>
      </c>
    </row>
    <row r="19" spans="1:9" ht="51" x14ac:dyDescent="0.2">
      <c r="A19" s="3">
        <v>18</v>
      </c>
      <c r="B19" s="3" t="s">
        <v>2737</v>
      </c>
      <c r="C19" s="3" t="s">
        <v>2738</v>
      </c>
      <c r="D19" s="3" t="s">
        <v>1548</v>
      </c>
      <c r="E19" s="3" t="s">
        <v>2739</v>
      </c>
      <c r="F19" s="2" t="s">
        <v>6073</v>
      </c>
      <c r="G19" s="2">
        <v>1</v>
      </c>
      <c r="H19" s="2" t="str">
        <f>IF(G19=1, "PB-" &amp; TEXT(COUNTIFS(G$2:G19, 1) + 219, "000000"),
 IF(G19=2, "PBM-" &amp; TEXT(COUNTIFS(G$2:G19, 2) + 257, "000000"),
 IF(G19=3, "MMU-" &amp; TEXT(COUNTIFS(G$2:G19, 3) + 383, "000000"),
 "")))</f>
        <v>PB-000230</v>
      </c>
      <c r="I19" s="25" t="s">
        <v>5342</v>
      </c>
    </row>
    <row r="20" spans="1:9" ht="38.25" x14ac:dyDescent="0.2">
      <c r="A20" s="3">
        <v>19</v>
      </c>
      <c r="B20" s="3" t="s">
        <v>2740</v>
      </c>
      <c r="C20" s="3" t="s">
        <v>2741</v>
      </c>
      <c r="D20" s="3" t="s">
        <v>2742</v>
      </c>
      <c r="E20" s="3" t="s">
        <v>2743</v>
      </c>
      <c r="F20" s="2" t="s">
        <v>6074</v>
      </c>
      <c r="G20" s="2">
        <v>1</v>
      </c>
      <c r="H20" s="2" t="str">
        <f>IF(G20=1, "PB-" &amp; TEXT(COUNTIFS(G$2:G20, 1) + 219, "000000"),
 IF(G20=2, "PBM-" &amp; TEXT(COUNTIFS(G$2:G20, 2) + 257, "000000"),
 IF(G20=3, "MMU-" &amp; TEXT(COUNTIFS(G$2:G20, 3) + 383, "000000"),
 "")))</f>
        <v>PB-000231</v>
      </c>
      <c r="I20" s="25" t="s">
        <v>5342</v>
      </c>
    </row>
    <row r="21" spans="1:9" ht="38.25" x14ac:dyDescent="0.2">
      <c r="A21" s="3">
        <v>20</v>
      </c>
      <c r="B21" s="3" t="s">
        <v>2744</v>
      </c>
      <c r="C21" s="3" t="s">
        <v>2745</v>
      </c>
      <c r="D21" s="3" t="s">
        <v>843</v>
      </c>
      <c r="E21" s="3" t="s">
        <v>2746</v>
      </c>
      <c r="F21" s="2" t="s">
        <v>6075</v>
      </c>
      <c r="G21" s="2">
        <v>2</v>
      </c>
      <c r="H21" s="2" t="str">
        <f>IF(G21=1, "PB-" &amp; TEXT(COUNTIFS(G$2:G21, 1) + 219, "000000"),
 IF(G21=2, "PBM-" &amp; TEXT(COUNTIFS(G$2:G21, 2) + 257, "000000"),
 IF(G21=3, "MMU-" &amp; TEXT(COUNTIFS(G$2:G21, 3) + 383, "000000"),
 "")))</f>
        <v>PBM-000263</v>
      </c>
      <c r="I21" s="25" t="s">
        <v>5342</v>
      </c>
    </row>
    <row r="22" spans="1:9" ht="38.25" x14ac:dyDescent="0.2">
      <c r="A22" s="3">
        <v>21</v>
      </c>
      <c r="B22" s="3" t="s">
        <v>2747</v>
      </c>
      <c r="C22" s="3" t="s">
        <v>2748</v>
      </c>
      <c r="D22" s="3" t="s">
        <v>182</v>
      </c>
      <c r="E22" s="3" t="s">
        <v>2749</v>
      </c>
      <c r="F22" s="2" t="s">
        <v>6076</v>
      </c>
      <c r="G22" s="2">
        <v>1</v>
      </c>
      <c r="H22" s="2" t="str">
        <f>IF(G22=1, "PB-" &amp; TEXT(COUNTIFS(G$2:G22, 1) + 219, "000000"),
 IF(G22=2, "PBM-" &amp; TEXT(COUNTIFS(G$2:G22, 2) + 257, "000000"),
 IF(G22=3, "MMU-" &amp; TEXT(COUNTIFS(G$2:G22, 3) + 383, "000000"),
 "")))</f>
        <v>PB-000232</v>
      </c>
      <c r="I22" s="25" t="s">
        <v>5342</v>
      </c>
    </row>
    <row r="23" spans="1:9" ht="51" x14ac:dyDescent="0.2">
      <c r="A23" s="3">
        <v>22</v>
      </c>
      <c r="B23" s="3" t="s">
        <v>2750</v>
      </c>
      <c r="C23" s="3" t="s">
        <v>2751</v>
      </c>
      <c r="D23" s="3" t="s">
        <v>488</v>
      </c>
      <c r="E23" s="3" t="s">
        <v>2752</v>
      </c>
      <c r="F23" s="2" t="s">
        <v>6077</v>
      </c>
      <c r="G23" s="2">
        <v>2</v>
      </c>
      <c r="H23" s="2" t="str">
        <f>IF(G23=1, "PB-" &amp; TEXT(COUNTIFS(G$2:G23, 1) + 219, "000000"),
 IF(G23=2, "PBM-" &amp; TEXT(COUNTIFS(G$2:G23, 2) + 257, "000000"),
 IF(G23=3, "MMU-" &amp; TEXT(COUNTIFS(G$2:G23, 3) + 383, "000000"),
 "")))</f>
        <v>PBM-000264</v>
      </c>
      <c r="I23" s="25" t="s">
        <v>5342</v>
      </c>
    </row>
    <row r="24" spans="1:9" ht="51" x14ac:dyDescent="0.2">
      <c r="A24" s="3">
        <v>23</v>
      </c>
      <c r="B24" s="3" t="s">
        <v>2753</v>
      </c>
      <c r="C24" s="3" t="s">
        <v>2754</v>
      </c>
      <c r="D24" s="3" t="s">
        <v>553</v>
      </c>
      <c r="E24" s="3" t="s">
        <v>603</v>
      </c>
      <c r="F24" s="2" t="s">
        <v>6078</v>
      </c>
      <c r="G24" s="2">
        <v>1</v>
      </c>
      <c r="H24" s="2" t="str">
        <f>IF(G24=1, "PB-" &amp; TEXT(COUNTIFS(G$2:G24, 1) + 219, "000000"),
 IF(G24=2, "PBM-" &amp; TEXT(COUNTIFS(G$2:G24, 2) + 257, "000000"),
 IF(G24=3, "MMU-" &amp; TEXT(COUNTIFS(G$2:G24, 3) + 383, "000000"),
 "")))</f>
        <v>PB-000233</v>
      </c>
      <c r="I24" s="25" t="s">
        <v>5342</v>
      </c>
    </row>
    <row r="25" spans="1:9" ht="38.25" x14ac:dyDescent="0.2">
      <c r="A25" s="3">
        <v>24</v>
      </c>
      <c r="B25" s="3" t="s">
        <v>2755</v>
      </c>
      <c r="C25" s="3" t="s">
        <v>2756</v>
      </c>
      <c r="D25" s="3" t="s">
        <v>626</v>
      </c>
      <c r="E25" s="3" t="s">
        <v>2757</v>
      </c>
      <c r="F25" s="2" t="s">
        <v>6079</v>
      </c>
      <c r="G25" s="2">
        <v>3</v>
      </c>
      <c r="H25" s="2" t="str">
        <f>IF(G25=1, "PB-" &amp; TEXT(COUNTIFS(G$2:G25, 1) + 219, "000000"),
 IF(G25=2, "PBM-" &amp; TEXT(COUNTIFS(G$2:G25, 2) + 257, "000000"),
 IF(G25=3, "MMU-" &amp; TEXT(COUNTIFS(G$2:G25, 3) + 383, "000000"),
 "")))</f>
        <v>MMU-000386</v>
      </c>
      <c r="I25" s="25" t="s">
        <v>5342</v>
      </c>
    </row>
    <row r="26" spans="1:9" ht="25.5" x14ac:dyDescent="0.2">
      <c r="A26" s="3">
        <v>25</v>
      </c>
      <c r="B26" s="3" t="s">
        <v>2758</v>
      </c>
      <c r="C26" s="3" t="s">
        <v>2759</v>
      </c>
      <c r="D26" s="3" t="s">
        <v>102</v>
      </c>
      <c r="E26" s="3" t="s">
        <v>2760</v>
      </c>
      <c r="F26" s="2" t="s">
        <v>6080</v>
      </c>
      <c r="G26" s="2">
        <v>1</v>
      </c>
      <c r="H26" s="2" t="str">
        <f>IF(G26=1, "PB-" &amp; TEXT(COUNTIFS(G$2:G26, 1) + 219, "000000"),
 IF(G26=2, "PBM-" &amp; TEXT(COUNTIFS(G$2:G26, 2) + 257, "000000"),
 IF(G26=3, "MMU-" &amp; TEXT(COUNTIFS(G$2:G26, 3) + 383, "000000"),
 "")))</f>
        <v>PB-000234</v>
      </c>
      <c r="I26" s="25" t="s">
        <v>5342</v>
      </c>
    </row>
    <row r="27" spans="1:9" ht="38.25" x14ac:dyDescent="0.2">
      <c r="A27" s="3">
        <v>26</v>
      </c>
      <c r="B27" s="3" t="s">
        <v>2761</v>
      </c>
      <c r="C27" s="3" t="s">
        <v>2762</v>
      </c>
      <c r="D27" s="3" t="s">
        <v>2763</v>
      </c>
      <c r="E27" s="3" t="s">
        <v>2764</v>
      </c>
      <c r="F27" s="2" t="s">
        <v>6081</v>
      </c>
      <c r="G27" s="2">
        <v>1</v>
      </c>
      <c r="H27" s="2" t="str">
        <f>IF(G27=1, "PB-" &amp; TEXT(COUNTIFS(G$2:G27, 1) + 219, "000000"),
 IF(G27=2, "PBM-" &amp; TEXT(COUNTIFS(G$2:G27, 2) + 257, "000000"),
 IF(G27=3, "MMU-" &amp; TEXT(COUNTIFS(G$2:G27, 3) + 383, "000000"),
 "")))</f>
        <v>PB-000235</v>
      </c>
      <c r="I27" s="25" t="s">
        <v>5342</v>
      </c>
    </row>
    <row r="28" spans="1:9" ht="38.25" x14ac:dyDescent="0.2">
      <c r="A28" s="3">
        <v>27</v>
      </c>
      <c r="B28" s="3" t="s">
        <v>2765</v>
      </c>
      <c r="C28" s="3" t="s">
        <v>2762</v>
      </c>
      <c r="D28" s="3" t="s">
        <v>10</v>
      </c>
      <c r="E28" s="3" t="s">
        <v>2766</v>
      </c>
      <c r="F28" s="2" t="s">
        <v>6082</v>
      </c>
      <c r="G28" s="2">
        <v>1</v>
      </c>
      <c r="H28" s="2" t="str">
        <f>IF(G28=1, "PB-" &amp; TEXT(COUNTIFS(G$2:G28, 1) + 219, "000000"),
 IF(G28=2, "PBM-" &amp; TEXT(COUNTIFS(G$2:G28, 2) + 257, "000000"),
 IF(G28=3, "MMU-" &amp; TEXT(COUNTIFS(G$2:G28, 3) + 383, "000000"),
 "")))</f>
        <v>PB-000236</v>
      </c>
      <c r="I28" s="25" t="s">
        <v>5342</v>
      </c>
    </row>
    <row r="29" spans="1:9" ht="38.25" x14ac:dyDescent="0.2">
      <c r="A29" s="3">
        <v>28</v>
      </c>
      <c r="B29" s="3" t="s">
        <v>2818</v>
      </c>
      <c r="C29" s="3" t="s">
        <v>2762</v>
      </c>
      <c r="D29" s="3" t="s">
        <v>1981</v>
      </c>
      <c r="E29" s="3" t="s">
        <v>2767</v>
      </c>
      <c r="F29" s="2" t="s">
        <v>6083</v>
      </c>
      <c r="G29" s="2">
        <v>1</v>
      </c>
      <c r="H29" s="2" t="str">
        <f>IF(G29=1, "PB-" &amp; TEXT(COUNTIFS(G$2:G29, 1) + 219, "000000"),
 IF(G29=2, "PBM-" &amp; TEXT(COUNTIFS(G$2:G29, 2) + 257, "000000"),
 IF(G29=3, "MMU-" &amp; TEXT(COUNTIFS(G$2:G29, 3) + 383, "000000"),
 "")))</f>
        <v>PB-000237</v>
      </c>
      <c r="I29" s="25" t="s">
        <v>5342</v>
      </c>
    </row>
    <row r="30" spans="1:9" ht="38.25" x14ac:dyDescent="0.2">
      <c r="A30" s="3">
        <v>29</v>
      </c>
      <c r="B30" s="3" t="s">
        <v>2768</v>
      </c>
      <c r="C30" s="3" t="s">
        <v>2762</v>
      </c>
      <c r="D30" s="3" t="s">
        <v>76</v>
      </c>
      <c r="E30" s="3" t="s">
        <v>2769</v>
      </c>
      <c r="F30" s="2" t="s">
        <v>6084</v>
      </c>
      <c r="G30" s="2">
        <v>1</v>
      </c>
      <c r="H30" s="2" t="str">
        <f>IF(G30=1, "PB-" &amp; TEXT(COUNTIFS(G$2:G30, 1) + 219, "000000"),
 IF(G30=2, "PBM-" &amp; TEXT(COUNTIFS(G$2:G30, 2) + 257, "000000"),
 IF(G30=3, "MMU-" &amp; TEXT(COUNTIFS(G$2:G30, 3) + 383, "000000"),
 "")))</f>
        <v>PB-000238</v>
      </c>
      <c r="I30" s="25" t="s">
        <v>5342</v>
      </c>
    </row>
    <row r="31" spans="1:9" ht="51" x14ac:dyDescent="0.2">
      <c r="A31" s="3">
        <v>30</v>
      </c>
      <c r="B31" s="3" t="s">
        <v>2770</v>
      </c>
      <c r="C31" s="3" t="s">
        <v>2771</v>
      </c>
      <c r="D31" s="6" t="s">
        <v>65</v>
      </c>
      <c r="E31" s="3" t="s">
        <v>2772</v>
      </c>
      <c r="F31" s="2" t="s">
        <v>6085</v>
      </c>
      <c r="G31" s="2">
        <v>1</v>
      </c>
      <c r="H31" s="2" t="str">
        <f>IF(G31=1, "PB-" &amp; TEXT(COUNTIFS(G$2:G31, 1) + 219, "000000"),
 IF(G31=2, "PBM-" &amp; TEXT(COUNTIFS(G$2:G31, 2) + 257, "000000"),
 IF(G31=3, "MMU-" &amp; TEXT(COUNTIFS(G$2:G31, 3) + 383, "000000"),
 "")))</f>
        <v>PB-000239</v>
      </c>
      <c r="I31" s="25" t="s">
        <v>5342</v>
      </c>
    </row>
    <row r="32" spans="1:9" ht="63.75" x14ac:dyDescent="0.2">
      <c r="A32" s="3">
        <v>31</v>
      </c>
      <c r="B32" s="3" t="s">
        <v>2823</v>
      </c>
      <c r="C32" s="3" t="s">
        <v>2773</v>
      </c>
      <c r="D32" s="6" t="s">
        <v>192</v>
      </c>
      <c r="E32" s="3" t="s">
        <v>2774</v>
      </c>
      <c r="F32" s="2" t="s">
        <v>6086</v>
      </c>
      <c r="G32" s="2">
        <v>2</v>
      </c>
      <c r="H32" s="2" t="str">
        <f>IF(G32=1, "PB-" &amp; TEXT(COUNTIFS(G$2:G32, 1) + 219, "000000"),
 IF(G32=2, "PBM-" &amp; TEXT(COUNTIFS(G$2:G32, 2) + 257, "000000"),
 IF(G32=3, "MMU-" &amp; TEXT(COUNTIFS(G$2:G32, 3) + 383, "000000"),
 "")))</f>
        <v>PBM-000265</v>
      </c>
      <c r="I32" s="25" t="s">
        <v>5342</v>
      </c>
    </row>
    <row r="33" spans="1:9" ht="76.5" customHeight="1" x14ac:dyDescent="0.2">
      <c r="A33" s="3">
        <v>32</v>
      </c>
      <c r="B33" s="3" t="s">
        <v>2775</v>
      </c>
      <c r="C33" s="3" t="s">
        <v>2776</v>
      </c>
      <c r="D33" s="3" t="s">
        <v>1876</v>
      </c>
      <c r="E33" s="3" t="s">
        <v>2777</v>
      </c>
      <c r="F33" s="2" t="s">
        <v>6087</v>
      </c>
      <c r="G33" s="2">
        <v>2</v>
      </c>
      <c r="H33" s="2" t="str">
        <f>IF(G33=1, "PB-" &amp; TEXT(COUNTIFS(G$2:G33, 1) + 219, "000000"),
 IF(G33=2, "PBM-" &amp; TEXT(COUNTIFS(G$2:G33, 2) + 257, "000000"),
 IF(G33=3, "MMU-" &amp; TEXT(COUNTIFS(G$2:G33, 3) + 383, "000000"),
 "")))</f>
        <v>PBM-000266</v>
      </c>
      <c r="I33" s="25" t="s">
        <v>5342</v>
      </c>
    </row>
    <row r="34" spans="1:9" ht="38.25" x14ac:dyDescent="0.2">
      <c r="A34" s="3">
        <v>33</v>
      </c>
      <c r="B34" s="3" t="s">
        <v>2824</v>
      </c>
      <c r="C34" s="3" t="s">
        <v>2778</v>
      </c>
      <c r="D34" s="3" t="s">
        <v>678</v>
      </c>
      <c r="E34" s="3" t="s">
        <v>2779</v>
      </c>
      <c r="F34" s="2" t="s">
        <v>6088</v>
      </c>
      <c r="G34" s="2">
        <v>2</v>
      </c>
      <c r="H34" s="2" t="str">
        <f>IF(G34=1, "PB-" &amp; TEXT(COUNTIFS(G$2:G34, 1) + 219, "000000"),
 IF(G34=2, "PBM-" &amp; TEXT(COUNTIFS(G$2:G34, 2) + 257, "000000"),
 IF(G34=3, "MMU-" &amp; TEXT(COUNTIFS(G$2:G34, 3) + 383, "000000"),
 "")))</f>
        <v>PBM-000267</v>
      </c>
      <c r="I34" s="25" t="s">
        <v>5342</v>
      </c>
    </row>
    <row r="35" spans="1:9" ht="38.25" x14ac:dyDescent="0.2">
      <c r="A35" s="3">
        <v>34</v>
      </c>
      <c r="B35" s="3" t="s">
        <v>2747</v>
      </c>
      <c r="C35" s="3" t="s">
        <v>2780</v>
      </c>
      <c r="D35" s="3" t="s">
        <v>626</v>
      </c>
      <c r="E35" s="3" t="s">
        <v>2749</v>
      </c>
      <c r="F35" s="2" t="s">
        <v>6089</v>
      </c>
      <c r="G35" s="2">
        <v>1</v>
      </c>
      <c r="H35" s="2" t="str">
        <f>IF(G35=1, "PB-" &amp; TEXT(COUNTIFS(G$2:G35, 1) + 219, "000000"),
 IF(G35=2, "PBM-" &amp; TEXT(COUNTIFS(G$2:G35, 2) + 257, "000000"),
 IF(G35=3, "MMU-" &amp; TEXT(COUNTIFS(G$2:G35, 3) + 383, "000000"),
 "")))</f>
        <v>PB-000240</v>
      </c>
      <c r="I35" s="25" t="s">
        <v>5342</v>
      </c>
    </row>
    <row r="36" spans="1:9" ht="38.25" x14ac:dyDescent="0.2">
      <c r="A36" s="3">
        <v>35</v>
      </c>
      <c r="B36" s="3" t="s">
        <v>720</v>
      </c>
      <c r="C36" s="3" t="s">
        <v>2781</v>
      </c>
      <c r="D36" s="3" t="s">
        <v>722</v>
      </c>
      <c r="E36" s="3" t="s">
        <v>2782</v>
      </c>
      <c r="F36" s="2" t="s">
        <v>6090</v>
      </c>
      <c r="G36" s="2">
        <v>3</v>
      </c>
      <c r="H36" s="2" t="str">
        <f>IF(G36=1, "PB-" &amp; TEXT(COUNTIFS(G$2:G36, 1) + 219, "000000"),
 IF(G36=2, "PBM-" &amp; TEXT(COUNTIFS(G$2:G36, 2) + 257, "000000"),
 IF(G36=3, "MMU-" &amp; TEXT(COUNTIFS(G$2:G36, 3) + 383, "000000"),
 "")))</f>
        <v>MMU-000387</v>
      </c>
      <c r="I36" s="25" t="s">
        <v>5342</v>
      </c>
    </row>
    <row r="37" spans="1:9" ht="63.75" x14ac:dyDescent="0.2">
      <c r="A37" s="3">
        <v>36</v>
      </c>
      <c r="B37" s="3" t="s">
        <v>2783</v>
      </c>
      <c r="C37" s="3" t="s">
        <v>2784</v>
      </c>
      <c r="D37" s="3" t="s">
        <v>10</v>
      </c>
      <c r="E37" s="3" t="s">
        <v>1133</v>
      </c>
      <c r="F37" s="2" t="s">
        <v>6091</v>
      </c>
      <c r="G37" s="2">
        <v>2</v>
      </c>
      <c r="H37" s="2" t="str">
        <f>IF(G37=1, "PB-" &amp; TEXT(COUNTIFS(G$2:G37, 1) + 219, "000000"),
 IF(G37=2, "PBM-" &amp; TEXT(COUNTIFS(G$2:G37, 2) + 257, "000000"),
 IF(G37=3, "MMU-" &amp; TEXT(COUNTIFS(G$2:G37, 3) + 383, "000000"),
 "")))</f>
        <v>PBM-000268</v>
      </c>
      <c r="I37" s="25" t="s">
        <v>5342</v>
      </c>
    </row>
    <row r="38" spans="1:9" ht="51" x14ac:dyDescent="0.2">
      <c r="A38" s="3">
        <v>37</v>
      </c>
      <c r="B38" s="3" t="s">
        <v>2785</v>
      </c>
      <c r="C38" s="3" t="s">
        <v>2786</v>
      </c>
      <c r="D38" s="3" t="s">
        <v>409</v>
      </c>
      <c r="E38" s="3" t="s">
        <v>696</v>
      </c>
      <c r="F38" s="2" t="s">
        <v>6092</v>
      </c>
      <c r="G38" s="2">
        <v>2</v>
      </c>
      <c r="H38" s="2" t="str">
        <f>IF(G38=1, "PB-" &amp; TEXT(COUNTIFS(G$2:G38, 1) + 219, "000000"),
 IF(G38=2, "PBM-" &amp; TEXT(COUNTIFS(G$2:G38, 2) + 257, "000000"),
 IF(G38=3, "MMU-" &amp; TEXT(COUNTIFS(G$2:G38, 3) + 383, "000000"),
 "")))</f>
        <v>PBM-000269</v>
      </c>
      <c r="I38" s="25" t="s">
        <v>5342</v>
      </c>
    </row>
    <row r="39" spans="1:9" ht="38.25" x14ac:dyDescent="0.2">
      <c r="A39" s="3">
        <v>38</v>
      </c>
      <c r="B39" s="3" t="s">
        <v>2787</v>
      </c>
      <c r="C39" s="3" t="s">
        <v>2788</v>
      </c>
      <c r="D39" s="3" t="s">
        <v>2789</v>
      </c>
      <c r="E39" s="3" t="s">
        <v>1195</v>
      </c>
      <c r="F39" s="2" t="s">
        <v>6093</v>
      </c>
      <c r="G39" s="2">
        <v>3</v>
      </c>
      <c r="H39" s="2" t="str">
        <f>IF(G39=1, "PB-" &amp; TEXT(COUNTIFS(G$2:G39, 1) + 219, "000000"),
 IF(G39=2, "PBM-" &amp; TEXT(COUNTIFS(G$2:G39, 2) + 257, "000000"),
 IF(G39=3, "MMU-" &amp; TEXT(COUNTIFS(G$2:G39, 3) + 383, "000000"),
 "")))</f>
        <v>MMU-000388</v>
      </c>
      <c r="I39" s="25" t="s">
        <v>5342</v>
      </c>
    </row>
    <row r="40" spans="1:9" ht="76.5" x14ac:dyDescent="0.2">
      <c r="A40" s="3">
        <v>39</v>
      </c>
      <c r="B40" s="3" t="s">
        <v>2790</v>
      </c>
      <c r="C40" s="3" t="s">
        <v>2791</v>
      </c>
      <c r="D40" s="3" t="s">
        <v>2303</v>
      </c>
      <c r="E40" s="3" t="s">
        <v>2792</v>
      </c>
      <c r="F40" s="2" t="s">
        <v>6094</v>
      </c>
      <c r="G40" s="2">
        <v>3</v>
      </c>
      <c r="H40" s="2" t="str">
        <f>IF(G40=1, "PB-" &amp; TEXT(COUNTIFS(G$2:G40, 1) + 219, "000000"),
 IF(G40=2, "PBM-" &amp; TEXT(COUNTIFS(G$2:G40, 2) + 257, "000000"),
 IF(G40=3, "MMU-" &amp; TEXT(COUNTIFS(G$2:G40, 3) + 383, "000000"),
 "")))</f>
        <v>MMU-000389</v>
      </c>
      <c r="I40" s="25" t="s">
        <v>5342</v>
      </c>
    </row>
    <row r="41" spans="1:9" ht="51" x14ac:dyDescent="0.2">
      <c r="A41" s="3">
        <v>40</v>
      </c>
      <c r="B41" s="3" t="s">
        <v>2793</v>
      </c>
      <c r="C41" s="3" t="s">
        <v>2794</v>
      </c>
      <c r="D41" s="3" t="s">
        <v>268</v>
      </c>
      <c r="E41" s="3" t="s">
        <v>2795</v>
      </c>
      <c r="F41" s="2" t="s">
        <v>6095</v>
      </c>
      <c r="G41" s="2">
        <v>3</v>
      </c>
      <c r="H41" s="2" t="str">
        <f>IF(G41=1, "PB-" &amp; TEXT(COUNTIFS(G$2:G41, 1) + 219, "000000"),
 IF(G41=2, "PBM-" &amp; TEXT(COUNTIFS(G$2:G41, 2) + 257, "000000"),
 IF(G41=3, "MMU-" &amp; TEXT(COUNTIFS(G$2:G41, 3) + 383, "000000"),
 "")))</f>
        <v>MMU-000390</v>
      </c>
      <c r="I41" s="25" t="s">
        <v>5342</v>
      </c>
    </row>
    <row r="42" spans="1:9" ht="38.25" x14ac:dyDescent="0.2">
      <c r="A42" s="3">
        <v>41</v>
      </c>
      <c r="B42" s="3" t="s">
        <v>2796</v>
      </c>
      <c r="C42" s="3" t="s">
        <v>2797</v>
      </c>
      <c r="D42" s="3" t="s">
        <v>795</v>
      </c>
      <c r="E42" s="3" t="s">
        <v>2798</v>
      </c>
      <c r="F42" s="2" t="s">
        <v>6096</v>
      </c>
      <c r="G42" s="2">
        <v>3</v>
      </c>
      <c r="H42" s="2" t="str">
        <f>IF(G42=1, "PB-" &amp; TEXT(COUNTIFS(G$2:G42, 1) + 219, "000000"),
 IF(G42=2, "PBM-" &amp; TEXT(COUNTIFS(G$2:G42, 2) + 257, "000000"),
 IF(G42=3, "MMU-" &amp; TEXT(COUNTIFS(G$2:G42, 3) + 383, "000000"),
 "")))</f>
        <v>MMU-000391</v>
      </c>
      <c r="I42" s="25" t="s">
        <v>5342</v>
      </c>
    </row>
    <row r="43" spans="1:9" ht="38.25" x14ac:dyDescent="0.2">
      <c r="A43" s="3">
        <v>42</v>
      </c>
      <c r="B43" s="3" t="s">
        <v>2825</v>
      </c>
      <c r="C43" s="3" t="s">
        <v>2799</v>
      </c>
      <c r="D43" s="3" t="s">
        <v>626</v>
      </c>
      <c r="E43" s="3" t="s">
        <v>696</v>
      </c>
      <c r="F43" s="2" t="s">
        <v>6097</v>
      </c>
      <c r="G43" s="2">
        <v>2</v>
      </c>
      <c r="H43" s="2" t="str">
        <f>IF(G43=1, "PB-" &amp; TEXT(COUNTIFS(G$2:G43, 1) + 219, "000000"),
 IF(G43=2, "PBM-" &amp; TEXT(COUNTIFS(G$2:G43, 2) + 257, "000000"),
 IF(G43=3, "MMU-" &amp; TEXT(COUNTIFS(G$2:G43, 3) + 383, "000000"),
 "")))</f>
        <v>PBM-000270</v>
      </c>
      <c r="I43" s="25" t="s">
        <v>5342</v>
      </c>
    </row>
    <row r="44" spans="1:9" ht="25.5" x14ac:dyDescent="0.2">
      <c r="A44" s="3">
        <v>43</v>
      </c>
      <c r="B44" s="3" t="s">
        <v>2826</v>
      </c>
      <c r="C44" s="3" t="s">
        <v>2800</v>
      </c>
      <c r="D44" s="3" t="s">
        <v>626</v>
      </c>
      <c r="E44" s="3" t="s">
        <v>2801</v>
      </c>
      <c r="F44" s="2" t="s">
        <v>6098</v>
      </c>
      <c r="G44" s="2">
        <v>2</v>
      </c>
      <c r="H44" s="2" t="str">
        <f>IF(G44=1, "PB-" &amp; TEXT(COUNTIFS(G$2:G44, 1) + 219, "000000"),
 IF(G44=2, "PBM-" &amp; TEXT(COUNTIFS(G$2:G44, 2) + 257, "000000"),
 IF(G44=3, "MMU-" &amp; TEXT(COUNTIFS(G$2:G44, 3) + 383, "000000"),
 "")))</f>
        <v>PBM-000271</v>
      </c>
      <c r="I44" s="25" t="s">
        <v>5342</v>
      </c>
    </row>
    <row r="45" spans="1:9" ht="38.25" x14ac:dyDescent="0.2">
      <c r="A45" s="3">
        <v>44</v>
      </c>
      <c r="B45" s="3" t="s">
        <v>2827</v>
      </c>
      <c r="C45" s="3" t="s">
        <v>2802</v>
      </c>
      <c r="D45" s="3" t="s">
        <v>626</v>
      </c>
      <c r="E45" s="3" t="s">
        <v>2803</v>
      </c>
      <c r="F45" s="2" t="s">
        <v>6099</v>
      </c>
      <c r="G45" s="2">
        <v>2</v>
      </c>
      <c r="H45" s="2" t="str">
        <f>IF(G45=1, "PB-" &amp; TEXT(COUNTIFS(G$2:G45, 1) + 219, "000000"),
 IF(G45=2, "PBM-" &amp; TEXT(COUNTIFS(G$2:G45, 2) + 257, "000000"),
 IF(G45=3, "MMU-" &amp; TEXT(COUNTIFS(G$2:G45, 3) + 383, "000000"),
 "")))</f>
        <v>PBM-000272</v>
      </c>
      <c r="I45" s="25" t="s">
        <v>5342</v>
      </c>
    </row>
    <row r="46" spans="1:9" ht="25.5" x14ac:dyDescent="0.2">
      <c r="A46" s="3">
        <v>45</v>
      </c>
      <c r="B46" s="3" t="s">
        <v>2828</v>
      </c>
      <c r="C46" s="3" t="s">
        <v>2804</v>
      </c>
      <c r="D46" s="3" t="s">
        <v>626</v>
      </c>
      <c r="E46" s="3" t="s">
        <v>2805</v>
      </c>
      <c r="F46" s="2" t="s">
        <v>6100</v>
      </c>
      <c r="G46" s="2">
        <v>2</v>
      </c>
      <c r="H46" s="2" t="str">
        <f>IF(G46=1, "PB-" &amp; TEXT(COUNTIFS(G$2:G46, 1) + 219, "000000"),
 IF(G46=2, "PBM-" &amp; TEXT(COUNTIFS(G$2:G46, 2) + 257, "000000"),
 IF(G46=3, "MMU-" &amp; TEXT(COUNTIFS(G$2:G46, 3) + 383, "000000"),
 "")))</f>
        <v>PBM-000273</v>
      </c>
      <c r="I46" s="25" t="s">
        <v>5342</v>
      </c>
    </row>
    <row r="47" spans="1:9" ht="25.5" x14ac:dyDescent="0.2">
      <c r="A47" s="3">
        <v>46</v>
      </c>
      <c r="B47" s="3" t="s">
        <v>2829</v>
      </c>
      <c r="C47" s="3" t="s">
        <v>2806</v>
      </c>
      <c r="D47" s="3" t="s">
        <v>626</v>
      </c>
      <c r="E47" s="3" t="s">
        <v>2807</v>
      </c>
      <c r="F47" s="2" t="s">
        <v>6101</v>
      </c>
      <c r="G47" s="2">
        <v>2</v>
      </c>
      <c r="H47" s="2" t="str">
        <f>IF(G47=1, "PB-" &amp; TEXT(COUNTIFS(G$2:G47, 1) + 219, "000000"),
 IF(G47=2, "PBM-" &amp; TEXT(COUNTIFS(G$2:G47, 2) + 257, "000000"),
 IF(G47=3, "MMU-" &amp; TEXT(COUNTIFS(G$2:G47, 3) + 383, "000000"),
 "")))</f>
        <v>PBM-000274</v>
      </c>
      <c r="I47" s="25" t="s">
        <v>5342</v>
      </c>
    </row>
    <row r="48" spans="1:9" ht="38.25" x14ac:dyDescent="0.2">
      <c r="A48" s="3">
        <v>47</v>
      </c>
      <c r="B48" s="3" t="s">
        <v>2830</v>
      </c>
      <c r="C48" s="3" t="s">
        <v>2808</v>
      </c>
      <c r="D48" s="3" t="s">
        <v>626</v>
      </c>
      <c r="E48" s="3" t="s">
        <v>2803</v>
      </c>
      <c r="F48" s="2" t="s">
        <v>6102</v>
      </c>
      <c r="G48" s="2">
        <v>2</v>
      </c>
      <c r="H48" s="2" t="str">
        <f>IF(G48=1, "PB-" &amp; TEXT(COUNTIFS(G$2:G48, 1) + 219, "000000"),
 IF(G48=2, "PBM-" &amp; TEXT(COUNTIFS(G$2:G48, 2) + 257, "000000"),
 IF(G48=3, "MMU-" &amp; TEXT(COUNTIFS(G$2:G48, 3) + 383, "000000"),
 "")))</f>
        <v>PBM-000275</v>
      </c>
      <c r="I48" s="25" t="s">
        <v>5342</v>
      </c>
    </row>
    <row r="49" spans="1:10" ht="38.25" x14ac:dyDescent="0.2">
      <c r="A49" s="3">
        <v>48</v>
      </c>
      <c r="B49" s="3" t="s">
        <v>2831</v>
      </c>
      <c r="C49" s="3" t="s">
        <v>2809</v>
      </c>
      <c r="D49" s="3" t="s">
        <v>626</v>
      </c>
      <c r="E49" s="3" t="s">
        <v>2805</v>
      </c>
      <c r="F49" s="2" t="s">
        <v>6103</v>
      </c>
      <c r="G49" s="2">
        <v>2</v>
      </c>
      <c r="H49" s="2" t="str">
        <f>IF(G49=1, "PB-" &amp; TEXT(COUNTIFS(G$2:G49, 1) + 219, "000000"),
 IF(G49=2, "PBM-" &amp; TEXT(COUNTIFS(G$2:G49, 2) + 257, "000000"),
 IF(G49=3, "MMU-" &amp; TEXT(COUNTIFS(G$2:G49, 3) + 383, "000000"),
 "")))</f>
        <v>PBM-000276</v>
      </c>
      <c r="I49" s="25" t="s">
        <v>5342</v>
      </c>
    </row>
    <row r="50" spans="1:10" ht="25.5" x14ac:dyDescent="0.2">
      <c r="A50" s="3">
        <v>49</v>
      </c>
      <c r="B50" s="3" t="s">
        <v>2832</v>
      </c>
      <c r="C50" s="3" t="s">
        <v>2811</v>
      </c>
      <c r="D50" s="3" t="s">
        <v>626</v>
      </c>
      <c r="E50" s="3" t="s">
        <v>2812</v>
      </c>
      <c r="F50" s="2" t="s">
        <v>6104</v>
      </c>
      <c r="G50" s="2">
        <v>2</v>
      </c>
      <c r="H50" s="2" t="str">
        <f>IF(G50=1, "PB-" &amp; TEXT(COUNTIFS(G$2:G50, 1) + 219, "000000"),
 IF(G50=2, "PBM-" &amp; TEXT(COUNTIFS(G$2:G50, 2) + 257, "000000"),
 IF(G50=3, "MMU-" &amp; TEXT(COUNTIFS(G$2:G50, 3) + 383, "000000"),
 "")))</f>
        <v>PBM-000277</v>
      </c>
      <c r="I50" s="25" t="s">
        <v>5342</v>
      </c>
    </row>
    <row r="51" spans="1:10" ht="25.5" x14ac:dyDescent="0.2">
      <c r="A51" s="3">
        <v>50</v>
      </c>
      <c r="B51" s="3" t="s">
        <v>2833</v>
      </c>
      <c r="C51" s="3" t="s">
        <v>2813</v>
      </c>
      <c r="D51" s="3" t="s">
        <v>626</v>
      </c>
      <c r="E51" s="3" t="s">
        <v>2814</v>
      </c>
      <c r="F51" s="2" t="s">
        <v>6105</v>
      </c>
      <c r="G51" s="2">
        <v>2</v>
      </c>
      <c r="H51" s="2" t="str">
        <f>IF(G51=1, "PB-" &amp; TEXT(COUNTIFS(G$2:G51, 1) + 219, "000000"),
 IF(G51=2, "PBM-" &amp; TEXT(COUNTIFS(G$2:G51, 2) + 257, "000000"),
 IF(G51=3, "MMU-" &amp; TEXT(COUNTIFS(G$2:G51, 3) + 383, "000000"),
 "")))</f>
        <v>PBM-000278</v>
      </c>
      <c r="I51" s="25" t="s">
        <v>5342</v>
      </c>
    </row>
    <row r="52" spans="1:10" ht="51" x14ac:dyDescent="0.2">
      <c r="A52" s="3">
        <v>51</v>
      </c>
      <c r="B52" s="3" t="s">
        <v>2819</v>
      </c>
      <c r="C52" s="3" t="s">
        <v>2815</v>
      </c>
      <c r="D52" s="3" t="s">
        <v>626</v>
      </c>
      <c r="E52" s="3" t="s">
        <v>2816</v>
      </c>
      <c r="F52" s="2" t="s">
        <v>6106</v>
      </c>
      <c r="G52" s="2">
        <v>2</v>
      </c>
      <c r="H52" s="2" t="str">
        <f>IF(G52=1, "PB-" &amp; TEXT(COUNTIFS(G$2:G52, 1) + 219, "000000"),
 IF(G52=2, "PBM-" &amp; TEXT(COUNTIFS(G$2:G52, 2) + 257, "000000"),
 IF(G52=3, "MMU-" &amp; TEXT(COUNTIFS(G$2:G52, 3) + 383, "000000"),
 "")))</f>
        <v>PBM-000279</v>
      </c>
      <c r="I52" s="25" t="s">
        <v>5342</v>
      </c>
    </row>
    <row r="53" spans="1:10" ht="51" x14ac:dyDescent="0.2">
      <c r="A53" s="3">
        <v>52</v>
      </c>
      <c r="B53" s="3" t="s">
        <v>2820</v>
      </c>
      <c r="C53" s="3" t="s">
        <v>2815</v>
      </c>
      <c r="D53" s="3" t="s">
        <v>626</v>
      </c>
      <c r="E53" s="3" t="s">
        <v>2817</v>
      </c>
      <c r="F53" s="2" t="s">
        <v>6107</v>
      </c>
      <c r="G53" s="2">
        <v>2</v>
      </c>
      <c r="H53" s="2" t="str">
        <f>IF(G53=1, "PB-" &amp; TEXT(COUNTIFS(G$2:G53, 1) + 219, "000000"),
 IF(G53=2, "PBM-" &amp; TEXT(COUNTIFS(G$2:G53, 2) + 257, "000000"),
 IF(G53=3, "MMU-" &amp; TEXT(COUNTIFS(G$2:G53, 3) + 383, "000000"),
 "")))</f>
        <v>PBM-000280</v>
      </c>
      <c r="I53" s="25" t="s">
        <v>5342</v>
      </c>
    </row>
    <row r="54" spans="1:10" ht="51" x14ac:dyDescent="0.25">
      <c r="A54" s="28">
        <v>47</v>
      </c>
      <c r="B54" s="28" t="s">
        <v>4687</v>
      </c>
      <c r="C54" s="28" t="s">
        <v>3473</v>
      </c>
      <c r="D54" s="28" t="s">
        <v>2055</v>
      </c>
      <c r="E54" s="28" t="s">
        <v>3474</v>
      </c>
      <c r="F54" s="29" t="s">
        <v>6359</v>
      </c>
      <c r="J54" s="17" t="s">
        <v>6849</v>
      </c>
    </row>
  </sheetData>
  <phoneticPr fontId="8" type="noConversion"/>
  <conditionalFormatting sqref="I2:I53">
    <cfRule type="uniqueValues" dxfId="16" priority="1"/>
  </conditionalFormatting>
  <pageMargins left="0.31496062992125984" right="0.19685039370078741" top="0.31496062992125984" bottom="0.19685039370078741" header="0.31496062992125984" footer="0.31496062992125984"/>
  <pageSetup paperSize="9" scale="97" fitToHeight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99344-E3CE-42C9-AF56-9BB2BF6E5323}">
  <sheetPr codeName="Sheet22">
    <pageSetUpPr fitToPage="1"/>
  </sheetPr>
  <dimension ref="A1:I53"/>
  <sheetViews>
    <sheetView zoomScale="80" zoomScaleNormal="80" workbookViewId="0">
      <selection activeCell="F1" sqref="F1"/>
    </sheetView>
  </sheetViews>
  <sheetFormatPr defaultRowHeight="15" x14ac:dyDescent="0.25"/>
  <cols>
    <col min="1" max="1" width="3.28515625" bestFit="1" customWidth="1"/>
    <col min="2" max="2" width="20" customWidth="1"/>
    <col min="3" max="3" width="33.7109375" customWidth="1"/>
    <col min="4" max="4" width="21.140625" customWidth="1"/>
    <col min="5" max="5" width="12.140625" bestFit="1" customWidth="1"/>
    <col min="6" max="6" width="10" bestFit="1" customWidth="1"/>
    <col min="7" max="7" width="3" hidden="1" customWidth="1"/>
    <col min="8" max="8" width="11.85546875" style="15" hidden="1" customWidth="1"/>
    <col min="9" max="9" width="19.140625" style="27" hidden="1" customWidth="1"/>
  </cols>
  <sheetData>
    <row r="1" spans="1:9" ht="25.5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5143</v>
      </c>
      <c r="I1" s="26" t="s">
        <v>5144</v>
      </c>
    </row>
    <row r="2" spans="1:9" ht="38.25" x14ac:dyDescent="0.25">
      <c r="A2" s="3">
        <v>1</v>
      </c>
      <c r="B2" s="3" t="s">
        <v>2834</v>
      </c>
      <c r="C2" s="3" t="s">
        <v>2835</v>
      </c>
      <c r="D2" s="3" t="s">
        <v>25</v>
      </c>
      <c r="E2" s="3" t="s">
        <v>2836</v>
      </c>
      <c r="F2" s="2" t="s">
        <v>6108</v>
      </c>
      <c r="G2" s="2">
        <v>2</v>
      </c>
      <c r="H2" s="2" t="str">
        <f>IF(G2=1, "PB-" &amp; TEXT(COUNTIFS(G$2:G2, 1) + 240, "000000"),
 IF(G2=2, "PBM-" &amp; TEXT(COUNTIFS(G$2:G2, 2) + 280, "000000"),
 IF(G2=3, "MMU-" &amp; TEXT(COUNTIFS(G$2:G2, 3) + 391, "000000"),
 "")))</f>
        <v>PBM-000281</v>
      </c>
      <c r="I2" s="25" t="s">
        <v>5342</v>
      </c>
    </row>
    <row r="3" spans="1:9" ht="38.25" x14ac:dyDescent="0.25">
      <c r="A3" s="3">
        <v>2</v>
      </c>
      <c r="B3" s="3" t="s">
        <v>2810</v>
      </c>
      <c r="C3" s="3" t="s">
        <v>2837</v>
      </c>
      <c r="D3" s="3" t="s">
        <v>626</v>
      </c>
      <c r="E3" s="3" t="s">
        <v>2838</v>
      </c>
      <c r="F3" s="2" t="s">
        <v>6109</v>
      </c>
      <c r="G3" s="2">
        <v>2</v>
      </c>
      <c r="H3" s="2" t="str">
        <f>IF(G3=1, "PB-" &amp; TEXT(COUNTIFS(G$2:G3, 1) + 240, "000000"),
 IF(G3=2, "PBM-" &amp; TEXT(COUNTIFS(G$2:G3, 2) + 280, "000000"),
 IF(G3=3, "MMU-" &amp; TEXT(COUNTIFS(G$2:G3, 3) + 391, "000000"),
 "")))</f>
        <v>PBM-000282</v>
      </c>
      <c r="I3" s="25" t="s">
        <v>5342</v>
      </c>
    </row>
    <row r="4" spans="1:9" ht="51" x14ac:dyDescent="0.25">
      <c r="A4" s="3">
        <v>3</v>
      </c>
      <c r="B4" s="3" t="s">
        <v>2810</v>
      </c>
      <c r="C4" s="3" t="s">
        <v>2839</v>
      </c>
      <c r="D4" s="3" t="s">
        <v>626</v>
      </c>
      <c r="E4" s="3" t="s">
        <v>2840</v>
      </c>
      <c r="F4" s="2" t="s">
        <v>6110</v>
      </c>
      <c r="G4" s="2">
        <v>2</v>
      </c>
      <c r="H4" s="2" t="str">
        <f>IF(G4=1, "PB-" &amp; TEXT(COUNTIFS(G$2:G4, 1) + 240, "000000"),
 IF(G4=2, "PBM-" &amp; TEXT(COUNTIFS(G$2:G4, 2) + 280, "000000"),
 IF(G4=3, "MMU-" &amp; TEXT(COUNTIFS(G$2:G4, 3) + 391, "000000"),
 "")))</f>
        <v>PBM-000283</v>
      </c>
      <c r="I4" s="25" t="s">
        <v>5342</v>
      </c>
    </row>
    <row r="5" spans="1:9" ht="38.25" x14ac:dyDescent="0.25">
      <c r="A5" s="3">
        <v>4</v>
      </c>
      <c r="B5" s="3" t="s">
        <v>2810</v>
      </c>
      <c r="C5" s="3" t="s">
        <v>2841</v>
      </c>
      <c r="D5" s="3" t="s">
        <v>626</v>
      </c>
      <c r="E5" s="3" t="s">
        <v>2842</v>
      </c>
      <c r="F5" s="2" t="s">
        <v>6111</v>
      </c>
      <c r="G5" s="2">
        <v>2</v>
      </c>
      <c r="H5" s="2" t="str">
        <f>IF(G5=1, "PB-" &amp; TEXT(COUNTIFS(G$2:G5, 1) + 240, "000000"),
 IF(G5=2, "PBM-" &amp; TEXT(COUNTIFS(G$2:G5, 2) + 280, "000000"),
 IF(G5=3, "MMU-" &amp; TEXT(COUNTIFS(G$2:G5, 3) + 391, "000000"),
 "")))</f>
        <v>PBM-000284</v>
      </c>
      <c r="I5" s="25" t="s">
        <v>5342</v>
      </c>
    </row>
    <row r="6" spans="1:9" ht="38.25" x14ac:dyDescent="0.25">
      <c r="A6" s="3">
        <v>5</v>
      </c>
      <c r="B6" s="3" t="s">
        <v>2810</v>
      </c>
      <c r="C6" s="3" t="s">
        <v>2843</v>
      </c>
      <c r="D6" s="3" t="s">
        <v>626</v>
      </c>
      <c r="E6" s="3" t="s">
        <v>2844</v>
      </c>
      <c r="F6" s="2" t="s">
        <v>6112</v>
      </c>
      <c r="G6" s="2">
        <v>2</v>
      </c>
      <c r="H6" s="2" t="str">
        <f>IF(G6=1, "PB-" &amp; TEXT(COUNTIFS(G$2:G6, 1) + 240, "000000"),
 IF(G6=2, "PBM-" &amp; TEXT(COUNTIFS(G$2:G6, 2) + 280, "000000"),
 IF(G6=3, "MMU-" &amp; TEXT(COUNTIFS(G$2:G6, 3) + 391, "000000"),
 "")))</f>
        <v>PBM-000285</v>
      </c>
      <c r="I6" s="25" t="s">
        <v>5342</v>
      </c>
    </row>
    <row r="7" spans="1:9" ht="38.25" x14ac:dyDescent="0.25">
      <c r="A7" s="3">
        <v>6</v>
      </c>
      <c r="B7" s="3" t="s">
        <v>2810</v>
      </c>
      <c r="C7" s="3" t="s">
        <v>2845</v>
      </c>
      <c r="D7" s="3" t="s">
        <v>626</v>
      </c>
      <c r="E7" s="3" t="s">
        <v>2846</v>
      </c>
      <c r="F7" s="2" t="s">
        <v>6113</v>
      </c>
      <c r="G7" s="2">
        <v>2</v>
      </c>
      <c r="H7" s="2" t="str">
        <f>IF(G7=1, "PB-" &amp; TEXT(COUNTIFS(G$2:G7, 1) + 240, "000000"),
 IF(G7=2, "PBM-" &amp; TEXT(COUNTIFS(G$2:G7, 2) + 280, "000000"),
 IF(G7=3, "MMU-" &amp; TEXT(COUNTIFS(G$2:G7, 3) + 391, "000000"),
 "")))</f>
        <v>PBM-000286</v>
      </c>
      <c r="I7" s="25" t="s">
        <v>5342</v>
      </c>
    </row>
    <row r="8" spans="1:9" ht="38.25" x14ac:dyDescent="0.25">
      <c r="A8" s="3">
        <v>7</v>
      </c>
      <c r="B8" s="3" t="s">
        <v>2810</v>
      </c>
      <c r="C8" s="3" t="s">
        <v>2847</v>
      </c>
      <c r="D8" s="3" t="s">
        <v>626</v>
      </c>
      <c r="E8" s="3" t="s">
        <v>2848</v>
      </c>
      <c r="F8" s="2" t="s">
        <v>6114</v>
      </c>
      <c r="G8" s="2">
        <v>2</v>
      </c>
      <c r="H8" s="2" t="str">
        <f>IF(G8=1, "PB-" &amp; TEXT(COUNTIFS(G$2:G8, 1) + 240, "000000"),
 IF(G8=2, "PBM-" &amp; TEXT(COUNTIFS(G$2:G8, 2) + 280, "000000"),
 IF(G8=3, "MMU-" &amp; TEXT(COUNTIFS(G$2:G8, 3) + 391, "000000"),
 "")))</f>
        <v>PBM-000287</v>
      </c>
      <c r="I8" s="25" t="s">
        <v>5342</v>
      </c>
    </row>
    <row r="9" spans="1:9" ht="38.25" x14ac:dyDescent="0.25">
      <c r="A9" s="3">
        <v>8</v>
      </c>
      <c r="B9" s="3" t="s">
        <v>2810</v>
      </c>
      <c r="C9" s="3" t="s">
        <v>2849</v>
      </c>
      <c r="D9" s="3" t="s">
        <v>626</v>
      </c>
      <c r="E9" s="3" t="s">
        <v>2850</v>
      </c>
      <c r="F9" s="2" t="s">
        <v>6115</v>
      </c>
      <c r="G9" s="2">
        <v>2</v>
      </c>
      <c r="H9" s="2" t="str">
        <f>IF(G9=1, "PB-" &amp; TEXT(COUNTIFS(G$2:G9, 1) + 240, "000000"),
 IF(G9=2, "PBM-" &amp; TEXT(COUNTIFS(G$2:G9, 2) + 280, "000000"),
 IF(G9=3, "MMU-" &amp; TEXT(COUNTIFS(G$2:G9, 3) + 391, "000000"),
 "")))</f>
        <v>PBM-000288</v>
      </c>
      <c r="I9" s="25" t="s">
        <v>5342</v>
      </c>
    </row>
    <row r="10" spans="1:9" ht="38.25" x14ac:dyDescent="0.25">
      <c r="A10" s="3">
        <v>9</v>
      </c>
      <c r="B10" s="3" t="s">
        <v>2810</v>
      </c>
      <c r="C10" s="3" t="s">
        <v>2851</v>
      </c>
      <c r="D10" s="3" t="s">
        <v>626</v>
      </c>
      <c r="E10" s="3" t="s">
        <v>2852</v>
      </c>
      <c r="F10" s="2" t="s">
        <v>6116</v>
      </c>
      <c r="G10" s="2">
        <v>2</v>
      </c>
      <c r="H10" s="2" t="str">
        <f>IF(G10=1, "PB-" &amp; TEXT(COUNTIFS(G$2:G10, 1) + 240, "000000"),
 IF(G10=2, "PBM-" &amp; TEXT(COUNTIFS(G$2:G10, 2) + 280, "000000"),
 IF(G10=3, "MMU-" &amp; TEXT(COUNTIFS(G$2:G10, 3) + 391, "000000"),
 "")))</f>
        <v>PBM-000289</v>
      </c>
      <c r="I10" s="25" t="s">
        <v>5342</v>
      </c>
    </row>
    <row r="11" spans="1:9" ht="51" x14ac:dyDescent="0.25">
      <c r="A11" s="3">
        <v>10</v>
      </c>
      <c r="B11" s="3" t="s">
        <v>2810</v>
      </c>
      <c r="C11" s="3" t="s">
        <v>2853</v>
      </c>
      <c r="D11" s="3" t="s">
        <v>626</v>
      </c>
      <c r="E11" s="3" t="s">
        <v>2854</v>
      </c>
      <c r="F11" s="2" t="s">
        <v>6117</v>
      </c>
      <c r="G11" s="2">
        <v>2</v>
      </c>
      <c r="H11" s="2" t="str">
        <f>IF(G11=1, "PB-" &amp; TEXT(COUNTIFS(G$2:G11, 1) + 240, "000000"),
 IF(G11=2, "PBM-" &amp; TEXT(COUNTIFS(G$2:G11, 2) + 280, "000000"),
 IF(G11=3, "MMU-" &amp; TEXT(COUNTIFS(G$2:G11, 3) + 391, "000000"),
 "")))</f>
        <v>PBM-000290</v>
      </c>
      <c r="I11" s="25" t="s">
        <v>5342</v>
      </c>
    </row>
    <row r="12" spans="1:9" ht="38.25" x14ac:dyDescent="0.25">
      <c r="A12" s="3">
        <v>11</v>
      </c>
      <c r="B12" s="3" t="s">
        <v>2810</v>
      </c>
      <c r="C12" s="3" t="s">
        <v>2855</v>
      </c>
      <c r="D12" s="3" t="s">
        <v>626</v>
      </c>
      <c r="E12" s="3" t="s">
        <v>2856</v>
      </c>
      <c r="F12" s="2" t="s">
        <v>6118</v>
      </c>
      <c r="G12" s="2">
        <v>2</v>
      </c>
      <c r="H12" s="2" t="str">
        <f>IF(G12=1, "PB-" &amp; TEXT(COUNTIFS(G$2:G12, 1) + 240, "000000"),
 IF(G12=2, "PBM-" &amp; TEXT(COUNTIFS(G$2:G12, 2) + 280, "000000"),
 IF(G12=3, "MMU-" &amp; TEXT(COUNTIFS(G$2:G12, 3) + 391, "000000"),
 "")))</f>
        <v>PBM-000291</v>
      </c>
      <c r="I12" s="25" t="s">
        <v>5342</v>
      </c>
    </row>
    <row r="13" spans="1:9" ht="38.25" x14ac:dyDescent="0.25">
      <c r="A13" s="3">
        <v>12</v>
      </c>
      <c r="B13" s="3" t="s">
        <v>2810</v>
      </c>
      <c r="C13" s="3" t="s">
        <v>2857</v>
      </c>
      <c r="D13" s="3" t="s">
        <v>626</v>
      </c>
      <c r="E13" s="3" t="s">
        <v>2858</v>
      </c>
      <c r="F13" s="2" t="s">
        <v>6119</v>
      </c>
      <c r="G13" s="2">
        <v>2</v>
      </c>
      <c r="H13" s="2" t="str">
        <f>IF(G13=1, "PB-" &amp; TEXT(COUNTIFS(G$2:G13, 1) + 240, "000000"),
 IF(G13=2, "PBM-" &amp; TEXT(COUNTIFS(G$2:G13, 2) + 280, "000000"),
 IF(G13=3, "MMU-" &amp; TEXT(COUNTIFS(G$2:G13, 3) + 391, "000000"),
 "")))</f>
        <v>PBM-000292</v>
      </c>
      <c r="I13" s="25" t="s">
        <v>5342</v>
      </c>
    </row>
    <row r="14" spans="1:9" ht="38.25" x14ac:dyDescent="0.25">
      <c r="A14" s="3">
        <v>13</v>
      </c>
      <c r="B14" s="3" t="s">
        <v>2810</v>
      </c>
      <c r="C14" s="3" t="s">
        <v>2859</v>
      </c>
      <c r="D14" s="3" t="s">
        <v>626</v>
      </c>
      <c r="E14" s="3" t="s">
        <v>2860</v>
      </c>
      <c r="F14" s="2" t="s">
        <v>6120</v>
      </c>
      <c r="G14" s="2">
        <v>2</v>
      </c>
      <c r="H14" s="2" t="str">
        <f>IF(G14=1, "PB-" &amp; TEXT(COUNTIFS(G$2:G14, 1) + 240, "000000"),
 IF(G14=2, "PBM-" &amp; TEXT(COUNTIFS(G$2:G14, 2) + 280, "000000"),
 IF(G14=3, "MMU-" &amp; TEXT(COUNTIFS(G$2:G14, 3) + 391, "000000"),
 "")))</f>
        <v>PBM-000293</v>
      </c>
      <c r="I14" s="25" t="s">
        <v>5342</v>
      </c>
    </row>
    <row r="15" spans="1:9" ht="38.25" x14ac:dyDescent="0.25">
      <c r="A15" s="3">
        <v>14</v>
      </c>
      <c r="B15" s="3" t="s">
        <v>2810</v>
      </c>
      <c r="C15" s="3" t="s">
        <v>2861</v>
      </c>
      <c r="D15" s="3" t="s">
        <v>626</v>
      </c>
      <c r="E15" s="3" t="s">
        <v>2862</v>
      </c>
      <c r="F15" s="2" t="s">
        <v>6121</v>
      </c>
      <c r="G15" s="2">
        <v>2</v>
      </c>
      <c r="H15" s="2" t="str">
        <f>IF(G15=1, "PB-" &amp; TEXT(COUNTIFS(G$2:G15, 1) + 240, "000000"),
 IF(G15=2, "PBM-" &amp; TEXT(COUNTIFS(G$2:G15, 2) + 280, "000000"),
 IF(G15=3, "MMU-" &amp; TEXT(COUNTIFS(G$2:G15, 3) + 391, "000000"),
 "")))</f>
        <v>PBM-000294</v>
      </c>
      <c r="I15" s="25" t="s">
        <v>5342</v>
      </c>
    </row>
    <row r="16" spans="1:9" ht="51" x14ac:dyDescent="0.25">
      <c r="A16" s="3">
        <v>15</v>
      </c>
      <c r="B16" s="3" t="s">
        <v>2863</v>
      </c>
      <c r="C16" s="3" t="s">
        <v>2864</v>
      </c>
      <c r="D16" s="3" t="s">
        <v>10</v>
      </c>
      <c r="E16" s="3" t="s">
        <v>2865</v>
      </c>
      <c r="F16" s="2" t="s">
        <v>6122</v>
      </c>
      <c r="G16" s="2">
        <v>2</v>
      </c>
      <c r="H16" s="2" t="str">
        <f>IF(G16=1, "PB-" &amp; TEXT(COUNTIFS(G$2:G16, 1) + 240, "000000"),
 IF(G16=2, "PBM-" &amp; TEXT(COUNTIFS(G$2:G16, 2) + 280, "000000"),
 IF(G16=3, "MMU-" &amp; TEXT(COUNTIFS(G$2:G16, 3) + 391, "000000"),
 "")))</f>
        <v>PBM-000295</v>
      </c>
      <c r="I16" s="25" t="s">
        <v>5342</v>
      </c>
    </row>
    <row r="17" spans="1:9" ht="25.5" x14ac:dyDescent="0.25">
      <c r="A17" s="3">
        <v>16</v>
      </c>
      <c r="B17" s="3" t="s">
        <v>2866</v>
      </c>
      <c r="C17" s="3" t="s">
        <v>2867</v>
      </c>
      <c r="D17" s="3" t="s">
        <v>2868</v>
      </c>
      <c r="E17" s="3">
        <v>727927</v>
      </c>
      <c r="F17" s="2" t="s">
        <v>6123</v>
      </c>
      <c r="G17" s="2">
        <v>3</v>
      </c>
      <c r="H17" s="2" t="str">
        <f>IF(G17=1, "PB-" &amp; TEXT(COUNTIFS(G$2:G17, 1) + 240, "000000"),
 IF(G17=2, "PBM-" &amp; TEXT(COUNTIFS(G$2:G17, 2) + 280, "000000"),
 IF(G17=3, "MMU-" &amp; TEXT(COUNTIFS(G$2:G17, 3) + 391, "000000"),
 "")))</f>
        <v>MMU-000392</v>
      </c>
      <c r="I17" s="25" t="s">
        <v>5342</v>
      </c>
    </row>
    <row r="18" spans="1:9" ht="38.25" x14ac:dyDescent="0.25">
      <c r="A18" s="3">
        <v>17</v>
      </c>
      <c r="B18" s="3" t="s">
        <v>2869</v>
      </c>
      <c r="C18" s="3" t="s">
        <v>2870</v>
      </c>
      <c r="D18" s="3" t="s">
        <v>1677</v>
      </c>
      <c r="E18" s="3" t="s">
        <v>2871</v>
      </c>
      <c r="F18" s="2" t="s">
        <v>6124</v>
      </c>
      <c r="G18" s="2">
        <v>3</v>
      </c>
      <c r="H18" s="2" t="str">
        <f>IF(G18=1, "PB-" &amp; TEXT(COUNTIFS(G$2:G18, 1) + 240, "000000"),
 IF(G18=2, "PBM-" &amp; TEXT(COUNTIFS(G$2:G18, 2) + 280, "000000"),
 IF(G18=3, "MMU-" &amp; TEXT(COUNTIFS(G$2:G18, 3) + 391, "000000"),
 "")))</f>
        <v>MMU-000393</v>
      </c>
      <c r="I18" s="25" t="s">
        <v>5342</v>
      </c>
    </row>
    <row r="19" spans="1:9" ht="38.25" x14ac:dyDescent="0.25">
      <c r="A19" s="3">
        <v>18</v>
      </c>
      <c r="B19" s="3" t="s">
        <v>2869</v>
      </c>
      <c r="C19" s="3" t="s">
        <v>2870</v>
      </c>
      <c r="D19" s="3" t="s">
        <v>2872</v>
      </c>
      <c r="E19" s="3" t="s">
        <v>2873</v>
      </c>
      <c r="F19" s="2" t="s">
        <v>6125</v>
      </c>
      <c r="G19" s="2">
        <v>3</v>
      </c>
      <c r="H19" s="2" t="str">
        <f>IF(G19=1, "PB-" &amp; TEXT(COUNTIFS(G$2:G19, 1) + 240, "000000"),
 IF(G19=2, "PBM-" &amp; TEXT(COUNTIFS(G$2:G19, 2) + 280, "000000"),
 IF(G19=3, "MMU-" &amp; TEXT(COUNTIFS(G$2:G19, 3) + 391, "000000"),
 "")))</f>
        <v>MMU-000394</v>
      </c>
      <c r="I19" s="25" t="s">
        <v>5342</v>
      </c>
    </row>
    <row r="20" spans="1:9" ht="51" x14ac:dyDescent="0.25">
      <c r="A20" s="3">
        <v>19</v>
      </c>
      <c r="B20" s="3" t="s">
        <v>2874</v>
      </c>
      <c r="C20" s="3" t="s">
        <v>2875</v>
      </c>
      <c r="D20" s="3" t="s">
        <v>2876</v>
      </c>
      <c r="E20" s="3" t="s">
        <v>2877</v>
      </c>
      <c r="F20" s="2" t="s">
        <v>6126</v>
      </c>
      <c r="G20" s="2">
        <v>3</v>
      </c>
      <c r="H20" s="2" t="str">
        <f>IF(G20=1, "PB-" &amp; TEXT(COUNTIFS(G$2:G20, 1) + 240, "000000"),
 IF(G20=2, "PBM-" &amp; TEXT(COUNTIFS(G$2:G20, 2) + 280, "000000"),
 IF(G20=3, "MMU-" &amp; TEXT(COUNTIFS(G$2:G20, 3) + 391, "000000"),
 "")))</f>
        <v>MMU-000395</v>
      </c>
      <c r="I20" s="25" t="s">
        <v>5342</v>
      </c>
    </row>
    <row r="21" spans="1:9" ht="38.25" x14ac:dyDescent="0.25">
      <c r="A21" s="3">
        <v>20</v>
      </c>
      <c r="B21" s="3" t="s">
        <v>2878</v>
      </c>
      <c r="C21" s="3" t="s">
        <v>2879</v>
      </c>
      <c r="D21" s="3" t="s">
        <v>264</v>
      </c>
      <c r="E21" s="3" t="s">
        <v>2880</v>
      </c>
      <c r="F21" s="2" t="s">
        <v>6127</v>
      </c>
      <c r="G21" s="2">
        <v>3</v>
      </c>
      <c r="H21" s="2" t="str">
        <f>IF(G21=1, "PB-" &amp; TEXT(COUNTIFS(G$2:G21, 1) + 240, "000000"),
 IF(G21=2, "PBM-" &amp; TEXT(COUNTIFS(G$2:G21, 2) + 280, "000000"),
 IF(G21=3, "MMU-" &amp; TEXT(COUNTIFS(G$2:G21, 3) + 391, "000000"),
 "")))</f>
        <v>MMU-000396</v>
      </c>
      <c r="I21" s="25" t="s">
        <v>5342</v>
      </c>
    </row>
    <row r="22" spans="1:9" ht="38.25" x14ac:dyDescent="0.25">
      <c r="A22" s="3">
        <v>21</v>
      </c>
      <c r="B22" s="3" t="s">
        <v>631</v>
      </c>
      <c r="C22" s="3" t="s">
        <v>2881</v>
      </c>
      <c r="D22" s="3" t="s">
        <v>626</v>
      </c>
      <c r="E22" s="3" t="s">
        <v>2882</v>
      </c>
      <c r="F22" s="2" t="s">
        <v>6128</v>
      </c>
      <c r="G22" s="2">
        <v>2</v>
      </c>
      <c r="H22" s="2" t="str">
        <f>IF(G22=1, "PB-" &amp; TEXT(COUNTIFS(G$2:G22, 1) + 240, "000000"),
 IF(G22=2, "PBM-" &amp; TEXT(COUNTIFS(G$2:G22, 2) + 280, "000000"),
 IF(G22=3, "MMU-" &amp; TEXT(COUNTIFS(G$2:G22, 3) + 391, "000000"),
 "")))</f>
        <v>PBM-000296</v>
      </c>
      <c r="I22" s="25" t="s">
        <v>5342</v>
      </c>
    </row>
    <row r="23" spans="1:9" ht="25.5" x14ac:dyDescent="0.25">
      <c r="A23" s="3">
        <v>22</v>
      </c>
      <c r="B23" s="3" t="s">
        <v>631</v>
      </c>
      <c r="C23" s="3" t="s">
        <v>2883</v>
      </c>
      <c r="D23" s="3" t="s">
        <v>626</v>
      </c>
      <c r="E23" s="3" t="s">
        <v>2884</v>
      </c>
      <c r="F23" s="2" t="s">
        <v>6129</v>
      </c>
      <c r="G23" s="2">
        <v>2</v>
      </c>
      <c r="H23" s="2" t="str">
        <f>IF(G23=1, "PB-" &amp; TEXT(COUNTIFS(G$2:G23, 1) + 240, "000000"),
 IF(G23=2, "PBM-" &amp; TEXT(COUNTIFS(G$2:G23, 2) + 280, "000000"),
 IF(G23=3, "MMU-" &amp; TEXT(COUNTIFS(G$2:G23, 3) + 391, "000000"),
 "")))</f>
        <v>PBM-000297</v>
      </c>
      <c r="I23" s="25" t="s">
        <v>5342</v>
      </c>
    </row>
    <row r="24" spans="1:9" ht="51" x14ac:dyDescent="0.25">
      <c r="A24" s="3">
        <v>23</v>
      </c>
      <c r="B24" s="3" t="s">
        <v>2885</v>
      </c>
      <c r="C24" s="3" t="s">
        <v>2886</v>
      </c>
      <c r="D24" s="3" t="s">
        <v>2887</v>
      </c>
      <c r="E24" s="3" t="s">
        <v>2888</v>
      </c>
      <c r="F24" s="2" t="s">
        <v>6130</v>
      </c>
      <c r="G24" s="2">
        <v>3</v>
      </c>
      <c r="H24" s="2" t="str">
        <f>IF(G24=1, "PB-" &amp; TEXT(COUNTIFS(G$2:G24, 1) + 240, "000000"),
 IF(G24=2, "PBM-" &amp; TEXT(COUNTIFS(G$2:G24, 2) + 280, "000000"),
 IF(G24=3, "MMU-" &amp; TEXT(COUNTIFS(G$2:G24, 3) + 391, "000000"),
 "")))</f>
        <v>MMU-000397</v>
      </c>
      <c r="I24" s="25" t="s">
        <v>5342</v>
      </c>
    </row>
    <row r="25" spans="1:9" ht="25.5" x14ac:dyDescent="0.25">
      <c r="A25" s="3">
        <v>24</v>
      </c>
      <c r="B25" s="3" t="s">
        <v>2889</v>
      </c>
      <c r="C25" s="3" t="s">
        <v>2890</v>
      </c>
      <c r="D25" s="3" t="s">
        <v>464</v>
      </c>
      <c r="E25" s="3" t="s">
        <v>2891</v>
      </c>
      <c r="F25" s="2" t="s">
        <v>6131</v>
      </c>
      <c r="G25" s="2">
        <v>3</v>
      </c>
      <c r="H25" s="2" t="str">
        <f>IF(G25=1, "PB-" &amp; TEXT(COUNTIFS(G$2:G25, 1) + 240, "000000"),
 IF(G25=2, "PBM-" &amp; TEXT(COUNTIFS(G$2:G25, 2) + 280, "000000"),
 IF(G25=3, "MMU-" &amp; TEXT(COUNTIFS(G$2:G25, 3) + 391, "000000"),
 "")))</f>
        <v>MMU-000398</v>
      </c>
      <c r="I25" s="25" t="s">
        <v>5342</v>
      </c>
    </row>
    <row r="26" spans="1:9" ht="38.25" x14ac:dyDescent="0.25">
      <c r="A26" s="3">
        <v>25</v>
      </c>
      <c r="B26" s="3" t="s">
        <v>2962</v>
      </c>
      <c r="C26" s="3" t="s">
        <v>2892</v>
      </c>
      <c r="D26" s="3" t="s">
        <v>2893</v>
      </c>
      <c r="E26" s="3" t="s">
        <v>2894</v>
      </c>
      <c r="F26" s="2" t="s">
        <v>6132</v>
      </c>
      <c r="G26" s="2">
        <v>3</v>
      </c>
      <c r="H26" s="2" t="str">
        <f>IF(G26=1, "PB-" &amp; TEXT(COUNTIFS(G$2:G26, 1) + 240, "000000"),
 IF(G26=2, "PBM-" &amp; TEXT(COUNTIFS(G$2:G26, 2) + 280, "000000"),
 IF(G26=3, "MMU-" &amp; TEXT(COUNTIFS(G$2:G26, 3) + 391, "000000"),
 "")))</f>
        <v>MMU-000399</v>
      </c>
      <c r="I26" s="25" t="s">
        <v>5342</v>
      </c>
    </row>
    <row r="27" spans="1:9" ht="25.5" x14ac:dyDescent="0.25">
      <c r="A27" s="3">
        <v>26</v>
      </c>
      <c r="B27" s="3" t="s">
        <v>631</v>
      </c>
      <c r="C27" s="3" t="s">
        <v>2895</v>
      </c>
      <c r="D27" s="3" t="s">
        <v>626</v>
      </c>
      <c r="E27" s="3" t="s">
        <v>2896</v>
      </c>
      <c r="F27" s="2" t="s">
        <v>6133</v>
      </c>
      <c r="G27" s="2">
        <v>2</v>
      </c>
      <c r="H27" s="2" t="str">
        <f>IF(G27=1, "PB-" &amp; TEXT(COUNTIFS(G$2:G27, 1) + 240, "000000"),
 IF(G27=2, "PBM-" &amp; TEXT(COUNTIFS(G$2:G27, 2) + 280, "000000"),
 IF(G27=3, "MMU-" &amp; TEXT(COUNTIFS(G$2:G27, 3) + 391, "000000"),
 "")))</f>
        <v>PBM-000298</v>
      </c>
      <c r="I27" s="25" t="s">
        <v>5342</v>
      </c>
    </row>
    <row r="28" spans="1:9" ht="38.25" x14ac:dyDescent="0.25">
      <c r="A28" s="3">
        <v>27</v>
      </c>
      <c r="B28" s="3" t="s">
        <v>2810</v>
      </c>
      <c r="C28" s="3" t="s">
        <v>2897</v>
      </c>
      <c r="D28" s="3" t="s">
        <v>626</v>
      </c>
      <c r="E28" s="3"/>
      <c r="F28" s="2" t="s">
        <v>6134</v>
      </c>
      <c r="G28" s="2">
        <v>2</v>
      </c>
      <c r="H28" s="2" t="str">
        <f>IF(G28=1, "PB-" &amp; TEXT(COUNTIFS(G$2:G28, 1) + 240, "000000"),
 IF(G28=2, "PBM-" &amp; TEXT(COUNTIFS(G$2:G28, 2) + 280, "000000"),
 IF(G28=3, "MMU-" &amp; TEXT(COUNTIFS(G$2:G28, 3) + 391, "000000"),
 "")))</f>
        <v>PBM-000299</v>
      </c>
      <c r="I28" s="25" t="s">
        <v>5342</v>
      </c>
    </row>
    <row r="29" spans="1:9" ht="38.25" x14ac:dyDescent="0.25">
      <c r="A29" s="3">
        <v>28</v>
      </c>
      <c r="B29" s="3" t="s">
        <v>2810</v>
      </c>
      <c r="C29" s="3" t="s">
        <v>2898</v>
      </c>
      <c r="D29" s="3" t="s">
        <v>626</v>
      </c>
      <c r="E29" s="3"/>
      <c r="F29" s="2" t="s">
        <v>6135</v>
      </c>
      <c r="G29" s="2">
        <v>2</v>
      </c>
      <c r="H29" s="2" t="str">
        <f>IF(G29=1, "PB-" &amp; TEXT(COUNTIFS(G$2:G29, 1) + 240, "000000"),
 IF(G29=2, "PBM-" &amp; TEXT(COUNTIFS(G$2:G29, 2) + 280, "000000"),
 IF(G29=3, "MMU-" &amp; TEXT(COUNTIFS(G$2:G29, 3) + 391, "000000"),
 "")))</f>
        <v>PBM-000300</v>
      </c>
      <c r="I29" s="25" t="s">
        <v>5342</v>
      </c>
    </row>
    <row r="30" spans="1:9" ht="25.5" x14ac:dyDescent="0.25">
      <c r="A30" s="3">
        <v>29</v>
      </c>
      <c r="B30" s="3" t="s">
        <v>2810</v>
      </c>
      <c r="C30" s="3" t="s">
        <v>2899</v>
      </c>
      <c r="D30" s="3" t="s">
        <v>626</v>
      </c>
      <c r="E30" s="3" t="s">
        <v>2900</v>
      </c>
      <c r="F30" s="2" t="s">
        <v>6136</v>
      </c>
      <c r="G30" s="2">
        <v>2</v>
      </c>
      <c r="H30" s="2" t="str">
        <f>IF(G30=1, "PB-" &amp; TEXT(COUNTIFS(G$2:G30, 1) + 240, "000000"),
 IF(G30=2, "PBM-" &amp; TEXT(COUNTIFS(G$2:G30, 2) + 280, "000000"),
 IF(G30=3, "MMU-" &amp; TEXT(COUNTIFS(G$2:G30, 3) + 391, "000000"),
 "")))</f>
        <v>PBM-000301</v>
      </c>
      <c r="I30" s="25" t="s">
        <v>5342</v>
      </c>
    </row>
    <row r="31" spans="1:9" ht="25.5" x14ac:dyDescent="0.25">
      <c r="A31" s="3">
        <v>30</v>
      </c>
      <c r="B31" s="3" t="s">
        <v>2810</v>
      </c>
      <c r="C31" s="3" t="s">
        <v>2901</v>
      </c>
      <c r="D31" s="3" t="s">
        <v>626</v>
      </c>
      <c r="E31" s="3" t="s">
        <v>2902</v>
      </c>
      <c r="F31" s="2" t="s">
        <v>6137</v>
      </c>
      <c r="G31" s="2">
        <v>2</v>
      </c>
      <c r="H31" s="2" t="str">
        <f>IF(G31=1, "PB-" &amp; TEXT(COUNTIFS(G$2:G31, 1) + 240, "000000"),
 IF(G31=2, "PBM-" &amp; TEXT(COUNTIFS(G$2:G31, 2) + 280, "000000"),
 IF(G31=3, "MMU-" &amp; TEXT(COUNTIFS(G$2:G31, 3) + 391, "000000"),
 "")))</f>
        <v>PBM-000302</v>
      </c>
      <c r="I31" s="25" t="s">
        <v>5342</v>
      </c>
    </row>
    <row r="32" spans="1:9" ht="25.5" x14ac:dyDescent="0.25">
      <c r="A32" s="3">
        <v>31</v>
      </c>
      <c r="B32" s="3" t="s">
        <v>2810</v>
      </c>
      <c r="C32" s="3" t="s">
        <v>2903</v>
      </c>
      <c r="D32" s="3" t="s">
        <v>626</v>
      </c>
      <c r="E32" s="3" t="s">
        <v>2904</v>
      </c>
      <c r="F32" s="2" t="s">
        <v>6138</v>
      </c>
      <c r="G32" s="2">
        <v>2</v>
      </c>
      <c r="H32" s="2" t="str">
        <f>IF(G32=1, "PB-" &amp; TEXT(COUNTIFS(G$2:G32, 1) + 240, "000000"),
 IF(G32=2, "PBM-" &amp; TEXT(COUNTIFS(G$2:G32, 2) + 280, "000000"),
 IF(G32=3, "MMU-" &amp; TEXT(COUNTIFS(G$2:G32, 3) + 391, "000000"),
 "")))</f>
        <v>PBM-000303</v>
      </c>
      <c r="I32" s="25" t="s">
        <v>5342</v>
      </c>
    </row>
    <row r="33" spans="1:9" ht="38.25" x14ac:dyDescent="0.25">
      <c r="A33" s="3">
        <v>32</v>
      </c>
      <c r="B33" s="3" t="s">
        <v>2905</v>
      </c>
      <c r="C33" s="3" t="s">
        <v>2906</v>
      </c>
      <c r="D33" s="3" t="s">
        <v>875</v>
      </c>
      <c r="E33" s="3" t="s">
        <v>2963</v>
      </c>
      <c r="F33" s="2" t="s">
        <v>6139</v>
      </c>
      <c r="G33" s="2">
        <v>1</v>
      </c>
      <c r="H33" s="2" t="str">
        <f>IF(G33=1, "PB-" &amp; TEXT(COUNTIFS(G$2:G33, 1) + 240, "000000"),
 IF(G33=2, "PBM-" &amp; TEXT(COUNTIFS(G$2:G33, 2) + 280, "000000"),
 IF(G33=3, "MMU-" &amp; TEXT(COUNTIFS(G$2:G33, 3) + 391, "000000"),
 "")))</f>
        <v>PB-000241</v>
      </c>
      <c r="I33" s="25" t="s">
        <v>5342</v>
      </c>
    </row>
    <row r="34" spans="1:9" ht="25.5" x14ac:dyDescent="0.25">
      <c r="A34" s="3">
        <v>33</v>
      </c>
      <c r="B34" s="3" t="s">
        <v>2907</v>
      </c>
      <c r="C34" s="3" t="s">
        <v>2908</v>
      </c>
      <c r="D34" s="3" t="s">
        <v>33</v>
      </c>
      <c r="E34" s="3" t="s">
        <v>2909</v>
      </c>
      <c r="F34" s="2" t="s">
        <v>6140</v>
      </c>
      <c r="G34" s="2">
        <v>1</v>
      </c>
      <c r="H34" s="2" t="str">
        <f>IF(G34=1, "PB-" &amp; TEXT(COUNTIFS(G$2:G34, 1) + 240, "000000"),
 IF(G34=2, "PBM-" &amp; TEXT(COUNTIFS(G$2:G34, 2) + 280, "000000"),
 IF(G34=3, "MMU-" &amp; TEXT(COUNTIFS(G$2:G34, 3) + 391, "000000"),
 "")))</f>
        <v>PB-000242</v>
      </c>
      <c r="I34" s="25" t="s">
        <v>5342</v>
      </c>
    </row>
    <row r="35" spans="1:9" ht="25.5" x14ac:dyDescent="0.25">
      <c r="A35" s="3">
        <v>34</v>
      </c>
      <c r="B35" s="3" t="s">
        <v>2910</v>
      </c>
      <c r="C35" s="3" t="s">
        <v>2911</v>
      </c>
      <c r="D35" s="3" t="s">
        <v>952</v>
      </c>
      <c r="E35" s="3" t="s">
        <v>2912</v>
      </c>
      <c r="F35" s="2" t="s">
        <v>6141</v>
      </c>
      <c r="G35" s="2">
        <v>2</v>
      </c>
      <c r="H35" s="2" t="str">
        <f>IF(G35=1, "PB-" &amp; TEXT(COUNTIFS(G$2:G35, 1) + 240, "000000"),
 IF(G35=2, "PBM-" &amp; TEXT(COUNTIFS(G$2:G35, 2) + 280, "000000"),
 IF(G35=3, "MMU-" &amp; TEXT(COUNTIFS(G$2:G35, 3) + 391, "000000"),
 "")))</f>
        <v>PBM-000304</v>
      </c>
      <c r="I35" s="25" t="s">
        <v>5342</v>
      </c>
    </row>
    <row r="36" spans="1:9" ht="51" x14ac:dyDescent="0.25">
      <c r="A36" s="3">
        <v>35</v>
      </c>
      <c r="B36" s="3" t="s">
        <v>2913</v>
      </c>
      <c r="C36" s="3" t="s">
        <v>2914</v>
      </c>
      <c r="D36" s="3" t="s">
        <v>333</v>
      </c>
      <c r="E36" s="3" t="s">
        <v>440</v>
      </c>
      <c r="F36" s="2" t="s">
        <v>6142</v>
      </c>
      <c r="G36" s="2">
        <v>3</v>
      </c>
      <c r="H36" s="2" t="str">
        <f>IF(G36=1, "PB-" &amp; TEXT(COUNTIFS(G$2:G36, 1) + 240, "000000"),
 IF(G36=2, "PBM-" &amp; TEXT(COUNTIFS(G$2:G36, 2) + 280, "000000"),
 IF(G36=3, "MMU-" &amp; TEXT(COUNTIFS(G$2:G36, 3) + 391, "000000"),
 "")))</f>
        <v>MMU-000400</v>
      </c>
      <c r="I36" s="25" t="s">
        <v>5342</v>
      </c>
    </row>
    <row r="37" spans="1:9" ht="25.5" x14ac:dyDescent="0.25">
      <c r="A37" s="3">
        <v>36</v>
      </c>
      <c r="B37" s="3" t="s">
        <v>2915</v>
      </c>
      <c r="C37" s="3" t="s">
        <v>2916</v>
      </c>
      <c r="D37" s="3" t="s">
        <v>10</v>
      </c>
      <c r="E37" s="3" t="s">
        <v>2917</v>
      </c>
      <c r="F37" s="2" t="s">
        <v>6143</v>
      </c>
      <c r="G37" s="2">
        <v>2</v>
      </c>
      <c r="H37" s="2" t="str">
        <f>IF(G37=1, "PB-" &amp; TEXT(COUNTIFS(G$2:G37, 1) + 240, "000000"),
 IF(G37=2, "PBM-" &amp; TEXT(COUNTIFS(G$2:G37, 2) + 280, "000000"),
 IF(G37=3, "MMU-" &amp; TEXT(COUNTIFS(G$2:G37, 3) + 391, "000000"),
 "")))</f>
        <v>PBM-000305</v>
      </c>
      <c r="I37" s="25" t="s">
        <v>5342</v>
      </c>
    </row>
    <row r="38" spans="1:9" ht="25.5" x14ac:dyDescent="0.25">
      <c r="A38" s="3">
        <v>37</v>
      </c>
      <c r="B38" s="3" t="s">
        <v>2907</v>
      </c>
      <c r="C38" s="3" t="s">
        <v>2918</v>
      </c>
      <c r="D38" s="3" t="s">
        <v>10</v>
      </c>
      <c r="E38" s="3" t="s">
        <v>2919</v>
      </c>
      <c r="F38" s="2" t="s">
        <v>6144</v>
      </c>
      <c r="G38" s="2">
        <v>1</v>
      </c>
      <c r="H38" s="2" t="str">
        <f>IF(G38=1, "PB-" &amp; TEXT(COUNTIFS(G$2:G38, 1) + 240, "000000"),
 IF(G38=2, "PBM-" &amp; TEXT(COUNTIFS(G$2:G38, 2) + 280, "000000"),
 IF(G38=3, "MMU-" &amp; TEXT(COUNTIFS(G$2:G38, 3) + 391, "000000"),
 "")))</f>
        <v>PB-000243</v>
      </c>
      <c r="I38" s="25" t="s">
        <v>5342</v>
      </c>
    </row>
    <row r="39" spans="1:9" ht="51" x14ac:dyDescent="0.25">
      <c r="A39" s="3">
        <v>38</v>
      </c>
      <c r="B39" s="3" t="s">
        <v>2920</v>
      </c>
      <c r="C39" s="3" t="s">
        <v>2921</v>
      </c>
      <c r="D39" s="3" t="s">
        <v>952</v>
      </c>
      <c r="E39" s="3" t="s">
        <v>2922</v>
      </c>
      <c r="F39" s="2" t="s">
        <v>6145</v>
      </c>
      <c r="G39" s="2">
        <v>2</v>
      </c>
      <c r="H39" s="2" t="str">
        <f>IF(G39=1, "PB-" &amp; TEXT(COUNTIFS(G$2:G39, 1) + 240, "000000"),
 IF(G39=2, "PBM-" &amp; TEXT(COUNTIFS(G$2:G39, 2) + 280, "000000"),
 IF(G39=3, "MMU-" &amp; TEXT(COUNTIFS(G$2:G39, 3) + 391, "000000"),
 "")))</f>
        <v>PBM-000306</v>
      </c>
      <c r="I39" s="25" t="s">
        <v>5342</v>
      </c>
    </row>
    <row r="40" spans="1:9" ht="25.5" x14ac:dyDescent="0.25">
      <c r="A40" s="3">
        <v>39</v>
      </c>
      <c r="B40" s="3" t="s">
        <v>2907</v>
      </c>
      <c r="C40" s="3" t="s">
        <v>2923</v>
      </c>
      <c r="D40" s="3" t="s">
        <v>2924</v>
      </c>
      <c r="E40" s="3" t="s">
        <v>2925</v>
      </c>
      <c r="F40" s="2" t="s">
        <v>6146</v>
      </c>
      <c r="G40" s="2">
        <v>1</v>
      </c>
      <c r="H40" s="2" t="str">
        <f>IF(G40=1, "PB-" &amp; TEXT(COUNTIFS(G$2:G40, 1) + 240, "000000"),
 IF(G40=2, "PBM-" &amp; TEXT(COUNTIFS(G$2:G40, 2) + 280, "000000"),
 IF(G40=3, "MMU-" &amp; TEXT(COUNTIFS(G$2:G40, 3) + 391, "000000"),
 "")))</f>
        <v>PB-000244</v>
      </c>
      <c r="I40" s="25" t="s">
        <v>5342</v>
      </c>
    </row>
    <row r="41" spans="1:9" ht="38.25" x14ac:dyDescent="0.25">
      <c r="A41" s="3">
        <v>40</v>
      </c>
      <c r="B41" s="3" t="s">
        <v>2926</v>
      </c>
      <c r="C41" s="3" t="s">
        <v>2927</v>
      </c>
      <c r="D41" s="3" t="s">
        <v>626</v>
      </c>
      <c r="E41" s="3" t="s">
        <v>2928</v>
      </c>
      <c r="F41" s="2" t="s">
        <v>6147</v>
      </c>
      <c r="G41" s="2">
        <v>2</v>
      </c>
      <c r="H41" s="2" t="str">
        <f>IF(G41=1, "PB-" &amp; TEXT(COUNTIFS(G$2:G41, 1) + 240, "000000"),
 IF(G41=2, "PBM-" &amp; TEXT(COUNTIFS(G$2:G41, 2) + 280, "000000"),
 IF(G41=3, "MMU-" &amp; TEXT(COUNTIFS(G$2:G41, 3) + 391, "000000"),
 "")))</f>
        <v>PBM-000307</v>
      </c>
      <c r="I41" s="25" t="s">
        <v>5342</v>
      </c>
    </row>
    <row r="42" spans="1:9" ht="51" x14ac:dyDescent="0.25">
      <c r="A42" s="3">
        <v>41</v>
      </c>
      <c r="B42" s="3" t="s">
        <v>2929</v>
      </c>
      <c r="C42" s="3" t="s">
        <v>2930</v>
      </c>
      <c r="D42" s="3" t="s">
        <v>2168</v>
      </c>
      <c r="E42" s="3" t="s">
        <v>2931</v>
      </c>
      <c r="F42" s="2" t="s">
        <v>6148</v>
      </c>
      <c r="G42" s="2">
        <v>3</v>
      </c>
      <c r="H42" s="2" t="str">
        <f>IF(G42=1, "PB-" &amp; TEXT(COUNTIFS(G$2:G42, 1) + 240, "000000"),
 IF(G42=2, "PBM-" &amp; TEXT(COUNTIFS(G$2:G42, 2) + 280, "000000"),
 IF(G42=3, "MMU-" &amp; TEXT(COUNTIFS(G$2:G42, 3) + 391, "000000"),
 "")))</f>
        <v>MMU-000401</v>
      </c>
      <c r="I42" s="25" t="s">
        <v>5342</v>
      </c>
    </row>
    <row r="43" spans="1:9" ht="38.25" x14ac:dyDescent="0.25">
      <c r="A43" s="3">
        <v>42</v>
      </c>
      <c r="B43" s="3" t="s">
        <v>2932</v>
      </c>
      <c r="C43" s="3" t="s">
        <v>2933</v>
      </c>
      <c r="D43" s="3" t="s">
        <v>268</v>
      </c>
      <c r="E43" s="3" t="s">
        <v>2934</v>
      </c>
      <c r="F43" s="2" t="s">
        <v>6149</v>
      </c>
      <c r="G43" s="2">
        <v>3</v>
      </c>
      <c r="H43" s="2" t="str">
        <f>IF(G43=1, "PB-" &amp; TEXT(COUNTIFS(G$2:G43, 1) + 240, "000000"),
 IF(G43=2, "PBM-" &amp; TEXT(COUNTIFS(G$2:G43, 2) + 280, "000000"),
 IF(G43=3, "MMU-" &amp; TEXT(COUNTIFS(G$2:G43, 3) + 391, "000000"),
 "")))</f>
        <v>MMU-000402</v>
      </c>
      <c r="I43" s="25" t="s">
        <v>5342</v>
      </c>
    </row>
    <row r="44" spans="1:9" ht="38.25" x14ac:dyDescent="0.25">
      <c r="A44" s="3">
        <v>43</v>
      </c>
      <c r="B44" s="3" t="s">
        <v>2935</v>
      </c>
      <c r="C44" s="3" t="s">
        <v>2936</v>
      </c>
      <c r="D44" s="3" t="s">
        <v>2303</v>
      </c>
      <c r="E44" s="3" t="s">
        <v>2937</v>
      </c>
      <c r="F44" s="2" t="s">
        <v>6150</v>
      </c>
      <c r="G44" s="2">
        <v>3</v>
      </c>
      <c r="H44" s="2" t="str">
        <f>IF(G44=1, "PB-" &amp; TEXT(COUNTIFS(G$2:G44, 1) + 240, "000000"),
 IF(G44=2, "PBM-" &amp; TEXT(COUNTIFS(G$2:G44, 2) + 280, "000000"),
 IF(G44=3, "MMU-" &amp; TEXT(COUNTIFS(G$2:G44, 3) + 391, "000000"),
 "")))</f>
        <v>MMU-000403</v>
      </c>
      <c r="I44" s="25" t="s">
        <v>5342</v>
      </c>
    </row>
    <row r="45" spans="1:9" ht="51" x14ac:dyDescent="0.25">
      <c r="A45" s="3">
        <v>44</v>
      </c>
      <c r="B45" s="3" t="s">
        <v>2938</v>
      </c>
      <c r="C45" s="3" t="s">
        <v>2939</v>
      </c>
      <c r="D45" s="3" t="s">
        <v>268</v>
      </c>
      <c r="E45" s="3" t="s">
        <v>2940</v>
      </c>
      <c r="F45" s="2" t="s">
        <v>6151</v>
      </c>
      <c r="G45" s="2">
        <v>3</v>
      </c>
      <c r="H45" s="2" t="str">
        <f>IF(G45=1, "PB-" &amp; TEXT(COUNTIFS(G$2:G45, 1) + 240, "000000"),
 IF(G45=2, "PBM-" &amp; TEXT(COUNTIFS(G$2:G45, 2) + 280, "000000"),
 IF(G45=3, "MMU-" &amp; TEXT(COUNTIFS(G$2:G45, 3) + 391, "000000"),
 "")))</f>
        <v>MMU-000404</v>
      </c>
      <c r="I45" s="25" t="s">
        <v>5342</v>
      </c>
    </row>
    <row r="46" spans="1:9" ht="38.25" x14ac:dyDescent="0.25">
      <c r="A46" s="3">
        <v>45</v>
      </c>
      <c r="B46" s="3" t="s">
        <v>631</v>
      </c>
      <c r="C46" s="3" t="s">
        <v>2941</v>
      </c>
      <c r="D46" s="3" t="s">
        <v>626</v>
      </c>
      <c r="E46" s="3" t="s">
        <v>2942</v>
      </c>
      <c r="F46" s="2" t="s">
        <v>6152</v>
      </c>
      <c r="G46" s="2">
        <v>2</v>
      </c>
      <c r="H46" s="2" t="str">
        <f>IF(G46=1, "PB-" &amp; TEXT(COUNTIFS(G$2:G46, 1) + 240, "000000"),
 IF(G46=2, "PBM-" &amp; TEXT(COUNTIFS(G$2:G46, 2) + 280, "000000"),
 IF(G46=3, "MMU-" &amp; TEXT(COUNTIFS(G$2:G46, 3) + 391, "000000"),
 "")))</f>
        <v>PBM-000308</v>
      </c>
      <c r="I46" s="25" t="s">
        <v>5342</v>
      </c>
    </row>
    <row r="47" spans="1:9" ht="38.25" x14ac:dyDescent="0.25">
      <c r="A47" s="3">
        <v>46</v>
      </c>
      <c r="B47" s="3" t="s">
        <v>2810</v>
      </c>
      <c r="C47" s="3" t="s">
        <v>2943</v>
      </c>
      <c r="D47" s="3" t="s">
        <v>626</v>
      </c>
      <c r="E47" s="3" t="s">
        <v>2944</v>
      </c>
      <c r="F47" s="2" t="s">
        <v>6153</v>
      </c>
      <c r="G47" s="2">
        <v>2</v>
      </c>
      <c r="H47" s="2" t="str">
        <f>IF(G47=1, "PB-" &amp; TEXT(COUNTIFS(G$2:G47, 1) + 240, "000000"),
 IF(G47=2, "PBM-" &amp; TEXT(COUNTIFS(G$2:G47, 2) + 280, "000000"),
 IF(G47=3, "MMU-" &amp; TEXT(COUNTIFS(G$2:G47, 3) + 391, "000000"),
 "")))</f>
        <v>PBM-000309</v>
      </c>
      <c r="I47" s="25" t="s">
        <v>5342</v>
      </c>
    </row>
    <row r="48" spans="1:9" ht="38.25" x14ac:dyDescent="0.25">
      <c r="A48" s="3">
        <v>47</v>
      </c>
      <c r="B48" s="3" t="s">
        <v>2945</v>
      </c>
      <c r="C48" s="3" t="s">
        <v>2946</v>
      </c>
      <c r="D48" s="3" t="s">
        <v>1363</v>
      </c>
      <c r="E48" s="3" t="s">
        <v>2947</v>
      </c>
      <c r="F48" s="2" t="s">
        <v>6154</v>
      </c>
      <c r="G48" s="2">
        <v>1</v>
      </c>
      <c r="H48" s="2" t="str">
        <f>IF(G48=1, "PB-" &amp; TEXT(COUNTIFS(G$2:G48, 1) + 240, "000000"),
 IF(G48=2, "PBM-" &amp; TEXT(COUNTIFS(G$2:G48, 2) + 280, "000000"),
 IF(G48=3, "MMU-" &amp; TEXT(COUNTIFS(G$2:G48, 3) + 391, "000000"),
 "")))</f>
        <v>PB-000245</v>
      </c>
      <c r="I48" s="25" t="s">
        <v>5342</v>
      </c>
    </row>
    <row r="49" spans="1:9" ht="38.25" x14ac:dyDescent="0.25">
      <c r="A49" s="3">
        <v>48</v>
      </c>
      <c r="B49" s="3" t="s">
        <v>2948</v>
      </c>
      <c r="C49" s="3" t="s">
        <v>2949</v>
      </c>
      <c r="D49" s="3" t="s">
        <v>464</v>
      </c>
      <c r="E49" s="3" t="s">
        <v>1225</v>
      </c>
      <c r="F49" s="2" t="s">
        <v>6155</v>
      </c>
      <c r="G49" s="2">
        <v>3</v>
      </c>
      <c r="H49" s="2" t="str">
        <f>IF(G49=1, "PB-" &amp; TEXT(COUNTIFS(G$2:G49, 1) + 240, "000000"),
 IF(G49=2, "PBM-" &amp; TEXT(COUNTIFS(G$2:G49, 2) + 280, "000000"),
 IF(G49=3, "MMU-" &amp; TEXT(COUNTIFS(G$2:G49, 3) + 391, "000000"),
 "")))</f>
        <v>MMU-000405</v>
      </c>
      <c r="I49" s="25" t="s">
        <v>5342</v>
      </c>
    </row>
    <row r="50" spans="1:9" ht="25.5" x14ac:dyDescent="0.25">
      <c r="A50" s="3">
        <v>49</v>
      </c>
      <c r="B50" s="3" t="s">
        <v>2950</v>
      </c>
      <c r="C50" s="3" t="s">
        <v>2951</v>
      </c>
      <c r="D50" s="3" t="s">
        <v>10</v>
      </c>
      <c r="E50" s="3" t="s">
        <v>2952</v>
      </c>
      <c r="F50" s="2" t="s">
        <v>6156</v>
      </c>
      <c r="G50" s="2">
        <v>2</v>
      </c>
      <c r="H50" s="2" t="str">
        <f>IF(G50=1, "PB-" &amp; TEXT(COUNTIFS(G$2:G50, 1) + 240, "000000"),
 IF(G50=2, "PBM-" &amp; TEXT(COUNTIFS(G$2:G50, 2) + 280, "000000"),
 IF(G50=3, "MMU-" &amp; TEXT(COUNTIFS(G$2:G50, 3) + 391, "000000"),
 "")))</f>
        <v>PBM-000310</v>
      </c>
      <c r="I50" s="25" t="s">
        <v>5342</v>
      </c>
    </row>
    <row r="51" spans="1:9" ht="25.5" x14ac:dyDescent="0.25">
      <c r="A51" s="3">
        <v>50</v>
      </c>
      <c r="B51" s="3" t="s">
        <v>2953</v>
      </c>
      <c r="C51" s="3" t="s">
        <v>2954</v>
      </c>
      <c r="D51" s="3" t="s">
        <v>268</v>
      </c>
      <c r="E51" s="3" t="s">
        <v>2955</v>
      </c>
      <c r="F51" s="2" t="s">
        <v>6157</v>
      </c>
      <c r="G51" s="2">
        <v>3</v>
      </c>
      <c r="H51" s="2" t="str">
        <f>IF(G51=1, "PB-" &amp; TEXT(COUNTIFS(G$2:G51, 1) + 240, "000000"),
 IF(G51=2, "PBM-" &amp; TEXT(COUNTIFS(G$2:G51, 2) + 280, "000000"),
 IF(G51=3, "MMU-" &amp; TEXT(COUNTIFS(G$2:G51, 3) + 391, "000000"),
 "")))</f>
        <v>MMU-000406</v>
      </c>
      <c r="I51" s="25" t="s">
        <v>5342</v>
      </c>
    </row>
    <row r="52" spans="1:9" ht="38.25" x14ac:dyDescent="0.25">
      <c r="A52" s="3">
        <v>51</v>
      </c>
      <c r="B52" s="3" t="s">
        <v>2956</v>
      </c>
      <c r="C52" s="3" t="s">
        <v>2957</v>
      </c>
      <c r="D52" s="3" t="s">
        <v>268</v>
      </c>
      <c r="E52" s="3" t="s">
        <v>2958</v>
      </c>
      <c r="F52" s="2" t="s">
        <v>6158</v>
      </c>
      <c r="G52" s="2">
        <v>3</v>
      </c>
      <c r="H52" s="2" t="str">
        <f>IF(G52=1, "PB-" &amp; TEXT(COUNTIFS(G$2:G52, 1) + 240, "000000"),
 IF(G52=2, "PBM-" &amp; TEXT(COUNTIFS(G$2:G52, 2) + 280, "000000"),
 IF(G52=3, "MMU-" &amp; TEXT(COUNTIFS(G$2:G52, 3) + 391, "000000"),
 "")))</f>
        <v>MMU-000407</v>
      </c>
      <c r="I52" s="25" t="s">
        <v>5342</v>
      </c>
    </row>
    <row r="53" spans="1:9" ht="63.75" x14ac:dyDescent="0.25">
      <c r="A53" s="3">
        <v>52</v>
      </c>
      <c r="B53" s="3" t="s">
        <v>2959</v>
      </c>
      <c r="C53" s="3" t="s">
        <v>2960</v>
      </c>
      <c r="D53" s="6" t="s">
        <v>65</v>
      </c>
      <c r="E53" s="3" t="s">
        <v>2961</v>
      </c>
      <c r="F53" s="2" t="s">
        <v>6159</v>
      </c>
      <c r="G53" s="2">
        <v>1</v>
      </c>
      <c r="H53" s="2" t="str">
        <f>IF(G53=1, "PB-" &amp; TEXT(COUNTIFS(G$2:G53, 1) + 240, "000000"),
 IF(G53=2, "PBM-" &amp; TEXT(COUNTIFS(G$2:G53, 2) + 280, "000000"),
 IF(G53=3, "MMU-" &amp; TEXT(COUNTIFS(G$2:G53, 3) + 391, "000000"),
 "")))</f>
        <v>PB-000246</v>
      </c>
      <c r="I53" s="25" t="s">
        <v>5342</v>
      </c>
    </row>
  </sheetData>
  <phoneticPr fontId="8" type="noConversion"/>
  <conditionalFormatting sqref="I2:I53">
    <cfRule type="uniqueValues" dxfId="15" priority="1"/>
  </conditionalFormatting>
  <pageMargins left="0.31496062992125984" right="0.19685039370078741" top="0.31496062992125984" bottom="0.19685039370078741" header="0.31496062992125984" footer="0.31496062992125984"/>
  <pageSetup paperSize="9" scale="98" fitToHeight="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327F8-09A4-4E23-807A-C275EF7D0400}">
  <sheetPr codeName="Sheet23">
    <pageSetUpPr fitToPage="1"/>
  </sheetPr>
  <dimension ref="A1:I59"/>
  <sheetViews>
    <sheetView zoomScale="80" zoomScaleNormal="80" workbookViewId="0">
      <selection activeCell="F2" sqref="F2"/>
    </sheetView>
  </sheetViews>
  <sheetFormatPr defaultColWidth="23.140625" defaultRowHeight="15" x14ac:dyDescent="0.25"/>
  <cols>
    <col min="1" max="1" width="4.140625" bestFit="1" customWidth="1"/>
    <col min="2" max="2" width="21" customWidth="1"/>
    <col min="3" max="3" width="28.42578125" customWidth="1"/>
    <col min="4" max="4" width="19.42578125" customWidth="1"/>
    <col min="5" max="5" width="13.140625" bestFit="1" customWidth="1"/>
    <col min="6" max="6" width="10" bestFit="1" customWidth="1"/>
    <col min="7" max="7" width="3.42578125" hidden="1" customWidth="1"/>
    <col min="8" max="8" width="13.42578125" hidden="1" customWidth="1"/>
    <col min="9" max="9" width="19.140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5143</v>
      </c>
      <c r="I1" s="26" t="s">
        <v>5144</v>
      </c>
    </row>
    <row r="2" spans="1:9" ht="38.25" x14ac:dyDescent="0.25">
      <c r="A2" s="3">
        <v>1</v>
      </c>
      <c r="B2" s="3" t="s">
        <v>3114</v>
      </c>
      <c r="C2" s="3" t="s">
        <v>2964</v>
      </c>
      <c r="D2" s="3" t="s">
        <v>10</v>
      </c>
      <c r="E2" s="3" t="s">
        <v>2965</v>
      </c>
      <c r="F2" s="2" t="s">
        <v>6160</v>
      </c>
      <c r="G2" s="2">
        <v>1</v>
      </c>
      <c r="H2" s="11" t="str">
        <f>IF(G2=1, "PB-" &amp; TEXT(COUNTIFS(G$2:G2, 1) + 246, "000000"),
 IF(G2=2, "PBM-" &amp; TEXT(COUNTIFS(G$2:G2, 2) + 310, "000000"),
 IF(G2=3, "MMU-" &amp; TEXT(COUNTIFS(G$2:G2, 3) + 407, "000000"),
 "")))</f>
        <v>PB-000247</v>
      </c>
      <c r="I2" s="25" t="s">
        <v>5342</v>
      </c>
    </row>
    <row r="3" spans="1:9" ht="38.25" x14ac:dyDescent="0.25">
      <c r="A3" s="3">
        <v>2</v>
      </c>
      <c r="B3" s="3" t="s">
        <v>3115</v>
      </c>
      <c r="C3" s="3" t="s">
        <v>2964</v>
      </c>
      <c r="D3" s="3" t="s">
        <v>2966</v>
      </c>
      <c r="E3" s="3" t="s">
        <v>2967</v>
      </c>
      <c r="F3" s="2" t="s">
        <v>6161</v>
      </c>
      <c r="G3" s="2">
        <v>1</v>
      </c>
      <c r="H3" s="11" t="str">
        <f>IF(G3=1, "PB-" &amp; TEXT(COUNTIFS(G$2:G3, 1) + 246, "000000"),
 IF(G3=2, "PBM-" &amp; TEXT(COUNTIFS(G$2:G3, 2) + 310, "000000"),
 IF(G3=3, "MMU-" &amp; TEXT(COUNTIFS(G$2:G3, 3) + 407, "000000"),
 "")))</f>
        <v>PB-000248</v>
      </c>
      <c r="I3" s="25" t="s">
        <v>5342</v>
      </c>
    </row>
    <row r="4" spans="1:9" ht="51" x14ac:dyDescent="0.25">
      <c r="A4" s="3">
        <v>3</v>
      </c>
      <c r="B4" s="3" t="s">
        <v>2968</v>
      </c>
      <c r="C4" s="3" t="s">
        <v>2969</v>
      </c>
      <c r="D4" s="3" t="s">
        <v>76</v>
      </c>
      <c r="E4" s="3" t="s">
        <v>2970</v>
      </c>
      <c r="F4" s="2" t="s">
        <v>6162</v>
      </c>
      <c r="G4" s="2">
        <v>1</v>
      </c>
      <c r="H4" s="11" t="str">
        <f>IF(G4=1, "PB-" &amp; TEXT(COUNTIFS(G$2:G4, 1) + 246, "000000"),
 IF(G4=2, "PBM-" &amp; TEXT(COUNTIFS(G$2:G4, 2) + 310, "000000"),
 IF(G4=3, "MMU-" &amp; TEXT(COUNTIFS(G$2:G4, 3) + 407, "000000"),
 "")))</f>
        <v>PB-000249</v>
      </c>
      <c r="I4" s="25" t="s">
        <v>5342</v>
      </c>
    </row>
    <row r="5" spans="1:9" ht="51" x14ac:dyDescent="0.25">
      <c r="A5" s="3">
        <v>4</v>
      </c>
      <c r="B5" s="3" t="s">
        <v>2971</v>
      </c>
      <c r="C5" s="3" t="s">
        <v>2969</v>
      </c>
      <c r="D5" s="3" t="s">
        <v>76</v>
      </c>
      <c r="E5" s="3" t="s">
        <v>2972</v>
      </c>
      <c r="F5" s="2" t="s">
        <v>6163</v>
      </c>
      <c r="G5" s="2">
        <v>1</v>
      </c>
      <c r="H5" s="11" t="str">
        <f>IF(G5=1, "PB-" &amp; TEXT(COUNTIFS(G$2:G5, 1) + 246, "000000"),
 IF(G5=2, "PBM-" &amp; TEXT(COUNTIFS(G$2:G5, 2) + 310, "000000"),
 IF(G5=3, "MMU-" &amp; TEXT(COUNTIFS(G$2:G5, 3) + 407, "000000"),
 "")))</f>
        <v>PB-000250</v>
      </c>
      <c r="I5" s="25" t="s">
        <v>5342</v>
      </c>
    </row>
    <row r="6" spans="1:9" ht="51" x14ac:dyDescent="0.25">
      <c r="A6" s="3">
        <v>5</v>
      </c>
      <c r="B6" s="3" t="s">
        <v>2973</v>
      </c>
      <c r="C6" s="3" t="s">
        <v>2969</v>
      </c>
      <c r="D6" s="3" t="s">
        <v>76</v>
      </c>
      <c r="E6" s="3" t="s">
        <v>2974</v>
      </c>
      <c r="F6" s="2" t="s">
        <v>6164</v>
      </c>
      <c r="G6" s="2">
        <v>1</v>
      </c>
      <c r="H6" s="11" t="str">
        <f>IF(G6=1, "PB-" &amp; TEXT(COUNTIFS(G$2:G6, 1) + 246, "000000"),
 IF(G6=2, "PBM-" &amp; TEXT(COUNTIFS(G$2:G6, 2) + 310, "000000"),
 IF(G6=3, "MMU-" &amp; TEXT(COUNTIFS(G$2:G6, 3) + 407, "000000"),
 "")))</f>
        <v>PB-000251</v>
      </c>
      <c r="I6" s="25" t="s">
        <v>5342</v>
      </c>
    </row>
    <row r="7" spans="1:9" ht="38.25" x14ac:dyDescent="0.25">
      <c r="A7" s="3">
        <v>6</v>
      </c>
      <c r="B7" s="3" t="s">
        <v>2975</v>
      </c>
      <c r="C7" s="3" t="s">
        <v>2976</v>
      </c>
      <c r="D7" s="3" t="s">
        <v>2977</v>
      </c>
      <c r="E7" s="3" t="s">
        <v>2978</v>
      </c>
      <c r="F7" s="2" t="s">
        <v>6165</v>
      </c>
      <c r="G7" s="2">
        <v>1</v>
      </c>
      <c r="H7" s="11" t="str">
        <f>IF(G7=1, "PB-" &amp; TEXT(COUNTIFS(G$2:G7, 1) + 246, "000000"),
 IF(G7=2, "PBM-" &amp; TEXT(COUNTIFS(G$2:G7, 2) + 310, "000000"),
 IF(G7=3, "MMU-" &amp; TEXT(COUNTIFS(G$2:G7, 3) + 407, "000000"),
 "")))</f>
        <v>PB-000252</v>
      </c>
      <c r="I7" s="25" t="s">
        <v>5342</v>
      </c>
    </row>
    <row r="8" spans="1:9" ht="76.5" x14ac:dyDescent="0.25">
      <c r="A8" s="3">
        <v>7</v>
      </c>
      <c r="B8" s="3" t="s">
        <v>2979</v>
      </c>
      <c r="C8" s="3" t="s">
        <v>2980</v>
      </c>
      <c r="D8" s="3" t="s">
        <v>291</v>
      </c>
      <c r="E8" s="3" t="s">
        <v>2981</v>
      </c>
      <c r="F8" s="2" t="s">
        <v>6166</v>
      </c>
      <c r="G8" s="2">
        <v>1</v>
      </c>
      <c r="H8" s="11" t="str">
        <f>IF(G8=1, "PB-" &amp; TEXT(COUNTIFS(G$2:G8, 1) + 246, "000000"),
 IF(G8=2, "PBM-" &amp; TEXT(COUNTIFS(G$2:G8, 2) + 310, "000000"),
 IF(G8=3, "MMU-" &amp; TEXT(COUNTIFS(G$2:G8, 3) + 407, "000000"),
 "")))</f>
        <v>PB-000253</v>
      </c>
      <c r="I8" s="25" t="s">
        <v>5342</v>
      </c>
    </row>
    <row r="9" spans="1:9" ht="38.25" x14ac:dyDescent="0.25">
      <c r="A9" s="3">
        <v>8</v>
      </c>
      <c r="B9" s="3" t="s">
        <v>2982</v>
      </c>
      <c r="C9" s="3" t="s">
        <v>2983</v>
      </c>
      <c r="D9" s="3" t="s">
        <v>36</v>
      </c>
      <c r="E9" s="3" t="s">
        <v>2984</v>
      </c>
      <c r="F9" s="2" t="s">
        <v>6167</v>
      </c>
      <c r="G9" s="2">
        <v>3</v>
      </c>
      <c r="H9" s="11" t="str">
        <f>IF(G9=1, "PB-" &amp; TEXT(COUNTIFS(G$2:G9, 1) + 246, "000000"),
 IF(G9=2, "PBM-" &amp; TEXT(COUNTIFS(G$2:G9, 2) + 310, "000000"),
 IF(G9=3, "MMU-" &amp; TEXT(COUNTIFS(G$2:G9, 3) + 407, "000000"),
 "")))</f>
        <v>MMU-000408</v>
      </c>
      <c r="I9" s="25" t="s">
        <v>5342</v>
      </c>
    </row>
    <row r="10" spans="1:9" ht="51" x14ac:dyDescent="0.25">
      <c r="A10" s="3">
        <v>9</v>
      </c>
      <c r="B10" s="3" t="s">
        <v>3127</v>
      </c>
      <c r="C10" s="3" t="s">
        <v>2985</v>
      </c>
      <c r="D10" s="3" t="s">
        <v>87</v>
      </c>
      <c r="E10" s="3" t="s">
        <v>2986</v>
      </c>
      <c r="F10" s="2" t="s">
        <v>6168</v>
      </c>
      <c r="G10" s="2">
        <v>2</v>
      </c>
      <c r="H10" s="11" t="str">
        <f>IF(G10=1, "PB-" &amp; TEXT(COUNTIFS(G$2:G10, 1) + 246, "000000"),
 IF(G10=2, "PBM-" &amp; TEXT(COUNTIFS(G$2:G10, 2) + 310, "000000"),
 IF(G10=3, "MMU-" &amp; TEXT(COUNTIFS(G$2:G10, 3) + 407, "000000"),
 "")))</f>
        <v>PBM-000311</v>
      </c>
      <c r="I10" s="25" t="s">
        <v>5342</v>
      </c>
    </row>
    <row r="11" spans="1:9" ht="25.5" x14ac:dyDescent="0.25">
      <c r="A11" s="3">
        <v>10</v>
      </c>
      <c r="B11" s="3" t="s">
        <v>2987</v>
      </c>
      <c r="C11" s="3" t="s">
        <v>2988</v>
      </c>
      <c r="D11" s="3" t="s">
        <v>3121</v>
      </c>
      <c r="E11" s="3" t="s">
        <v>2989</v>
      </c>
      <c r="F11" s="2" t="s">
        <v>6169</v>
      </c>
      <c r="G11" s="2">
        <v>1</v>
      </c>
      <c r="H11" s="11" t="str">
        <f>IF(G11=1, "PB-" &amp; TEXT(COUNTIFS(G$2:G11, 1) + 246, "000000"),
 IF(G11=2, "PBM-" &amp; TEXT(COUNTIFS(G$2:G11, 2) + 310, "000000"),
 IF(G11=3, "MMU-" &amp; TEXT(COUNTIFS(G$2:G11, 3) + 407, "000000"),
 "")))</f>
        <v>PB-000254</v>
      </c>
      <c r="I11" s="25" t="s">
        <v>5342</v>
      </c>
    </row>
    <row r="12" spans="1:9" ht="25.5" x14ac:dyDescent="0.25">
      <c r="A12" s="3">
        <v>11</v>
      </c>
      <c r="B12" s="3" t="s">
        <v>2990</v>
      </c>
      <c r="C12" s="3" t="s">
        <v>2991</v>
      </c>
      <c r="D12" s="3" t="s">
        <v>2992</v>
      </c>
      <c r="E12" s="3" t="s">
        <v>2993</v>
      </c>
      <c r="F12" s="2" t="s">
        <v>6170</v>
      </c>
      <c r="G12" s="2">
        <v>3</v>
      </c>
      <c r="H12" s="11" t="str">
        <f>IF(G12=1, "PB-" &amp; TEXT(COUNTIFS(G$2:G12, 1) + 246, "000000"),
 IF(G12=2, "PBM-" &amp; TEXT(COUNTIFS(G$2:G12, 2) + 310, "000000"),
 IF(G12=3, "MMU-" &amp; TEXT(COUNTIFS(G$2:G12, 3) + 407, "000000"),
 "")))</f>
        <v>MMU-000409</v>
      </c>
      <c r="I12" s="25" t="s">
        <v>5342</v>
      </c>
    </row>
    <row r="13" spans="1:9" ht="25.5" x14ac:dyDescent="0.25">
      <c r="A13" s="3">
        <v>12</v>
      </c>
      <c r="B13" s="3" t="s">
        <v>2994</v>
      </c>
      <c r="C13" s="3" t="s">
        <v>2995</v>
      </c>
      <c r="D13" s="3" t="s">
        <v>102</v>
      </c>
      <c r="E13" s="3" t="s">
        <v>2996</v>
      </c>
      <c r="F13" s="2" t="s">
        <v>6171</v>
      </c>
      <c r="G13" s="2">
        <v>1</v>
      </c>
      <c r="H13" s="11" t="str">
        <f>IF(G13=1, "PB-" &amp; TEXT(COUNTIFS(G$2:G13, 1) + 246, "000000"),
 IF(G13=2, "PBM-" &amp; TEXT(COUNTIFS(G$2:G13, 2) + 310, "000000"),
 IF(G13=3, "MMU-" &amp; TEXT(COUNTIFS(G$2:G13, 3) + 407, "000000"),
 "")))</f>
        <v>PB-000255</v>
      </c>
      <c r="I13" s="25" t="s">
        <v>5342</v>
      </c>
    </row>
    <row r="14" spans="1:9" ht="25.5" x14ac:dyDescent="0.25">
      <c r="A14" s="3">
        <v>13</v>
      </c>
      <c r="B14" s="3" t="s">
        <v>2997</v>
      </c>
      <c r="C14" s="3" t="s">
        <v>2998</v>
      </c>
      <c r="D14" s="3" t="s">
        <v>102</v>
      </c>
      <c r="E14" s="3" t="s">
        <v>2999</v>
      </c>
      <c r="F14" s="2" t="s">
        <v>6172</v>
      </c>
      <c r="G14" s="2">
        <v>2</v>
      </c>
      <c r="H14" s="11" t="str">
        <f>IF(G14=1, "PB-" &amp; TEXT(COUNTIFS(G$2:G14, 1) + 246, "000000"),
 IF(G14=2, "PBM-" &amp; TEXT(COUNTIFS(G$2:G14, 2) + 310, "000000"),
 IF(G14=3, "MMU-" &amp; TEXT(COUNTIFS(G$2:G14, 3) + 407, "000000"),
 "")))</f>
        <v>PBM-000312</v>
      </c>
      <c r="I14" s="25" t="s">
        <v>5342</v>
      </c>
    </row>
    <row r="15" spans="1:9" ht="38.25" x14ac:dyDescent="0.25">
      <c r="A15" s="3">
        <v>14</v>
      </c>
      <c r="B15" s="3" t="s">
        <v>3000</v>
      </c>
      <c r="C15" s="3" t="s">
        <v>3001</v>
      </c>
      <c r="D15" s="3" t="s">
        <v>3002</v>
      </c>
      <c r="E15" s="3" t="s">
        <v>3003</v>
      </c>
      <c r="F15" s="2" t="s">
        <v>6173</v>
      </c>
      <c r="G15" s="2">
        <v>3</v>
      </c>
      <c r="H15" s="11" t="str">
        <f>IF(G15=1, "PB-" &amp; TEXT(COUNTIFS(G$2:G15, 1) + 246, "000000"),
 IF(G15=2, "PBM-" &amp; TEXT(COUNTIFS(G$2:G15, 2) + 310, "000000"),
 IF(G15=3, "MMU-" &amp; TEXT(COUNTIFS(G$2:G15, 3) + 407, "000000"),
 "")))</f>
        <v>MMU-000410</v>
      </c>
      <c r="I15" s="25" t="s">
        <v>5342</v>
      </c>
    </row>
    <row r="16" spans="1:9" ht="38.25" x14ac:dyDescent="0.25">
      <c r="A16" s="3">
        <v>15</v>
      </c>
      <c r="B16" s="3" t="s">
        <v>3117</v>
      </c>
      <c r="C16" s="3" t="s">
        <v>2969</v>
      </c>
      <c r="D16" s="3" t="s">
        <v>291</v>
      </c>
      <c r="E16" s="3"/>
      <c r="F16" s="2" t="s">
        <v>6174</v>
      </c>
      <c r="G16" s="2">
        <v>1</v>
      </c>
      <c r="H16" s="11" t="str">
        <f>IF(G16=1, "PB-" &amp; TEXT(COUNTIFS(G$2:G16, 1) + 246, "000000"),
 IF(G16=2, "PBM-" &amp; TEXT(COUNTIFS(G$2:G16, 2) + 310, "000000"),
 IF(G16=3, "MMU-" &amp; TEXT(COUNTIFS(G$2:G16, 3) + 407, "000000"),
 "")))</f>
        <v>PB-000256</v>
      </c>
      <c r="I16" s="25" t="s">
        <v>5342</v>
      </c>
    </row>
    <row r="17" spans="1:9" ht="38.25" x14ac:dyDescent="0.25">
      <c r="A17" s="3">
        <v>16</v>
      </c>
      <c r="B17" s="3" t="s">
        <v>3118</v>
      </c>
      <c r="C17" s="3" t="s">
        <v>2969</v>
      </c>
      <c r="D17" s="3" t="s">
        <v>291</v>
      </c>
      <c r="E17" s="3"/>
      <c r="F17" s="2" t="s">
        <v>6175</v>
      </c>
      <c r="G17" s="2">
        <v>1</v>
      </c>
      <c r="H17" s="11" t="str">
        <f>IF(G17=1, "PB-" &amp; TEXT(COUNTIFS(G$2:G17, 1) + 246, "000000"),
 IF(G17=2, "PBM-" &amp; TEXT(COUNTIFS(G$2:G17, 2) + 310, "000000"),
 IF(G17=3, "MMU-" &amp; TEXT(COUNTIFS(G$2:G17, 3) + 407, "000000"),
 "")))</f>
        <v>PB-000257</v>
      </c>
      <c r="I17" s="25" t="s">
        <v>5342</v>
      </c>
    </row>
    <row r="18" spans="1:9" ht="25.5" x14ac:dyDescent="0.25">
      <c r="A18" s="3">
        <v>17</v>
      </c>
      <c r="B18" s="3" t="s">
        <v>3119</v>
      </c>
      <c r="C18" s="3" t="s">
        <v>3004</v>
      </c>
      <c r="D18" s="3" t="s">
        <v>914</v>
      </c>
      <c r="E18" s="3"/>
      <c r="F18" s="2" t="s">
        <v>6176</v>
      </c>
      <c r="G18" s="2">
        <v>1</v>
      </c>
      <c r="H18" s="11" t="str">
        <f>IF(G18=1, "PB-" &amp; TEXT(COUNTIFS(G$2:G18, 1) + 246, "000000"),
 IF(G18=2, "PBM-" &amp; TEXT(COUNTIFS(G$2:G18, 2) + 310, "000000"),
 IF(G18=3, "MMU-" &amp; TEXT(COUNTIFS(G$2:G18, 3) + 407, "000000"),
 "")))</f>
        <v>PB-000258</v>
      </c>
      <c r="I18" s="25" t="s">
        <v>5342</v>
      </c>
    </row>
    <row r="19" spans="1:9" ht="25.5" x14ac:dyDescent="0.25">
      <c r="A19" s="3">
        <v>18</v>
      </c>
      <c r="B19" s="3" t="s">
        <v>3005</v>
      </c>
      <c r="C19" s="3" t="s">
        <v>3006</v>
      </c>
      <c r="D19" s="3" t="s">
        <v>3123</v>
      </c>
      <c r="E19" s="3" t="s">
        <v>3007</v>
      </c>
      <c r="F19" s="2" t="s">
        <v>6177</v>
      </c>
      <c r="G19" s="2">
        <v>1</v>
      </c>
      <c r="H19" s="11" t="str">
        <f>IF(G19=1, "PB-" &amp; TEXT(COUNTIFS(G$2:G19, 1) + 246, "000000"),
 IF(G19=2, "PBM-" &amp; TEXT(COUNTIFS(G$2:G19, 2) + 310, "000000"),
 IF(G19=3, "MMU-" &amp; TEXT(COUNTIFS(G$2:G19, 3) + 407, "000000"),
 "")))</f>
        <v>PB-000259</v>
      </c>
      <c r="I19" s="25" t="s">
        <v>5342</v>
      </c>
    </row>
    <row r="20" spans="1:9" ht="38.25" x14ac:dyDescent="0.25">
      <c r="A20" s="3">
        <v>19</v>
      </c>
      <c r="B20" s="3" t="s">
        <v>3124</v>
      </c>
      <c r="C20" s="3" t="s">
        <v>3008</v>
      </c>
      <c r="D20" s="3" t="s">
        <v>3009</v>
      </c>
      <c r="E20" s="3" t="s">
        <v>99</v>
      </c>
      <c r="F20" s="2" t="s">
        <v>6178</v>
      </c>
      <c r="G20" s="2">
        <v>1</v>
      </c>
      <c r="H20" s="11" t="str">
        <f>IF(G20=1, "PB-" &amp; TEXT(COUNTIFS(G$2:G20, 1) + 246, "000000"),
 IF(G20=2, "PBM-" &amp; TEXT(COUNTIFS(G$2:G20, 2) + 310, "000000"),
 IF(G20=3, "MMU-" &amp; TEXT(COUNTIFS(G$2:G20, 3) + 407, "000000"),
 "")))</f>
        <v>PB-000260</v>
      </c>
      <c r="I20" s="25" t="s">
        <v>5342</v>
      </c>
    </row>
    <row r="21" spans="1:9" ht="38.25" x14ac:dyDescent="0.25">
      <c r="A21" s="3">
        <v>20</v>
      </c>
      <c r="B21" s="3" t="s">
        <v>3125</v>
      </c>
      <c r="C21" s="3" t="s">
        <v>3008</v>
      </c>
      <c r="D21" s="3" t="s">
        <v>3010</v>
      </c>
      <c r="E21" s="3" t="s">
        <v>3011</v>
      </c>
      <c r="F21" s="2" t="s">
        <v>6179</v>
      </c>
      <c r="G21" s="2">
        <v>1</v>
      </c>
      <c r="H21" s="11" t="str">
        <f>IF(G21=1, "PB-" &amp; TEXT(COUNTIFS(G$2:G21, 1) + 246, "000000"),
 IF(G21=2, "PBM-" &amp; TEXT(COUNTIFS(G$2:G21, 2) + 310, "000000"),
 IF(G21=3, "MMU-" &amp; TEXT(COUNTIFS(G$2:G21, 3) + 407, "000000"),
 "")))</f>
        <v>PB-000261</v>
      </c>
      <c r="I21" s="25" t="s">
        <v>5342</v>
      </c>
    </row>
    <row r="22" spans="1:9" ht="38.25" x14ac:dyDescent="0.25">
      <c r="A22" s="3">
        <v>21</v>
      </c>
      <c r="B22" s="3" t="s">
        <v>3126</v>
      </c>
      <c r="C22" s="3" t="s">
        <v>3008</v>
      </c>
      <c r="D22" s="3" t="s">
        <v>3122</v>
      </c>
      <c r="E22" s="3" t="s">
        <v>3012</v>
      </c>
      <c r="F22" s="2" t="s">
        <v>6180</v>
      </c>
      <c r="G22" s="2">
        <v>1</v>
      </c>
      <c r="H22" s="11" t="str">
        <f>IF(G22=1, "PB-" &amp; TEXT(COUNTIFS(G$2:G22, 1) + 246, "000000"),
 IF(G22=2, "PBM-" &amp; TEXT(COUNTIFS(G$2:G22, 2) + 310, "000000"),
 IF(G22=3, "MMU-" &amp; TEXT(COUNTIFS(G$2:G22, 3) + 407, "000000"),
 "")))</f>
        <v>PB-000262</v>
      </c>
      <c r="I22" s="25" t="s">
        <v>5342</v>
      </c>
    </row>
    <row r="23" spans="1:9" ht="25.5" x14ac:dyDescent="0.25">
      <c r="A23" s="3">
        <v>22</v>
      </c>
      <c r="B23" s="3" t="s">
        <v>3013</v>
      </c>
      <c r="C23" s="3" t="s">
        <v>3014</v>
      </c>
      <c r="D23" s="3" t="s">
        <v>17</v>
      </c>
      <c r="E23" s="3" t="s">
        <v>3015</v>
      </c>
      <c r="F23" s="2" t="s">
        <v>6181</v>
      </c>
      <c r="G23" s="2">
        <v>1</v>
      </c>
      <c r="H23" s="11" t="str">
        <f>IF(G23=1, "PB-" &amp; TEXT(COUNTIFS(G$2:G23, 1) + 246, "000000"),
 IF(G23=2, "PBM-" &amp; TEXT(COUNTIFS(G$2:G23, 2) + 310, "000000"),
 IF(G23=3, "MMU-" &amp; TEXT(COUNTIFS(G$2:G23, 3) + 407, "000000"),
 "")))</f>
        <v>PB-000263</v>
      </c>
      <c r="I23" s="25" t="s">
        <v>5342</v>
      </c>
    </row>
    <row r="24" spans="1:9" ht="38.25" x14ac:dyDescent="0.25">
      <c r="A24" s="3">
        <v>23</v>
      </c>
      <c r="B24" s="3" t="s">
        <v>3136</v>
      </c>
      <c r="C24" s="3" t="s">
        <v>3016</v>
      </c>
      <c r="D24" s="3" t="s">
        <v>3017</v>
      </c>
      <c r="E24" s="3" t="s">
        <v>3018</v>
      </c>
      <c r="F24" s="2" t="s">
        <v>6182</v>
      </c>
      <c r="G24" s="2">
        <v>2</v>
      </c>
      <c r="H24" s="11" t="str">
        <f>IF(G24=1, "PB-" &amp; TEXT(COUNTIFS(G$2:G24, 1) + 246, "000000"),
 IF(G24=2, "PBM-" &amp; TEXT(COUNTIFS(G$2:G24, 2) + 310, "000000"),
 IF(G24=3, "MMU-" &amp; TEXT(COUNTIFS(G$2:G24, 3) + 407, "000000"),
 "")))</f>
        <v>PBM-000313</v>
      </c>
      <c r="I24" s="25" t="s">
        <v>5342</v>
      </c>
    </row>
    <row r="25" spans="1:9" ht="76.5" x14ac:dyDescent="0.25">
      <c r="A25" s="3">
        <v>24</v>
      </c>
      <c r="B25" s="3" t="s">
        <v>3019</v>
      </c>
      <c r="C25" s="3" t="s">
        <v>3020</v>
      </c>
      <c r="D25" s="3" t="s">
        <v>952</v>
      </c>
      <c r="E25" s="3" t="s">
        <v>3021</v>
      </c>
      <c r="F25" s="2" t="s">
        <v>6183</v>
      </c>
      <c r="G25" s="2">
        <v>2</v>
      </c>
      <c r="H25" s="11" t="str">
        <f>IF(G25=1, "PB-" &amp; TEXT(COUNTIFS(G$2:G25, 1) + 246, "000000"),
 IF(G25=2, "PBM-" &amp; TEXT(COUNTIFS(G$2:G25, 2) + 310, "000000"),
 IF(G25=3, "MMU-" &amp; TEXT(COUNTIFS(G$2:G25, 3) + 407, "000000"),
 "")))</f>
        <v>PBM-000314</v>
      </c>
      <c r="I25" s="25" t="s">
        <v>5342</v>
      </c>
    </row>
    <row r="26" spans="1:9" ht="25.5" x14ac:dyDescent="0.25">
      <c r="A26" s="3">
        <v>25</v>
      </c>
      <c r="B26" s="3" t="s">
        <v>3022</v>
      </c>
      <c r="C26" s="3" t="s">
        <v>3023</v>
      </c>
      <c r="D26" s="3" t="s">
        <v>83</v>
      </c>
      <c r="E26" s="3" t="s">
        <v>946</v>
      </c>
      <c r="F26" s="2" t="s">
        <v>6184</v>
      </c>
      <c r="G26" s="2">
        <v>2</v>
      </c>
      <c r="H26" s="11" t="str">
        <f>IF(G26=1, "PB-" &amp; TEXT(COUNTIFS(G$2:G26, 1) + 246, "000000"),
 IF(G26=2, "PBM-" &amp; TEXT(COUNTIFS(G$2:G26, 2) + 310, "000000"),
 IF(G26=3, "MMU-" &amp; TEXT(COUNTIFS(G$2:G26, 3) + 407, "000000"),
 "")))</f>
        <v>PBM-000315</v>
      </c>
      <c r="I26" s="25" t="s">
        <v>5342</v>
      </c>
    </row>
    <row r="27" spans="1:9" ht="25.5" x14ac:dyDescent="0.25">
      <c r="A27" s="3">
        <v>26</v>
      </c>
      <c r="B27" s="3" t="s">
        <v>3024</v>
      </c>
      <c r="C27" s="3" t="s">
        <v>3025</v>
      </c>
      <c r="D27" s="3" t="s">
        <v>354</v>
      </c>
      <c r="E27" s="3" t="s">
        <v>3026</v>
      </c>
      <c r="F27" s="2" t="s">
        <v>6185</v>
      </c>
      <c r="G27" s="2">
        <v>2</v>
      </c>
      <c r="H27" s="11" t="str">
        <f>IF(G27=1, "PB-" &amp; TEXT(COUNTIFS(G$2:G27, 1) + 246, "000000"),
 IF(G27=2, "PBM-" &amp; TEXT(COUNTIFS(G$2:G27, 2) + 310, "000000"),
 IF(G27=3, "MMU-" &amp; TEXT(COUNTIFS(G$2:G27, 3) + 407, "000000"),
 "")))</f>
        <v>PBM-000316</v>
      </c>
      <c r="I27" s="25" t="s">
        <v>5342</v>
      </c>
    </row>
    <row r="28" spans="1:9" ht="38.25" x14ac:dyDescent="0.25">
      <c r="A28" s="3">
        <v>27</v>
      </c>
      <c r="B28" s="3" t="s">
        <v>3027</v>
      </c>
      <c r="C28" s="3" t="s">
        <v>3028</v>
      </c>
      <c r="D28" s="3" t="s">
        <v>3029</v>
      </c>
      <c r="E28" s="3" t="s">
        <v>3030</v>
      </c>
      <c r="F28" s="2" t="s">
        <v>6186</v>
      </c>
      <c r="G28" s="2">
        <v>1</v>
      </c>
      <c r="H28" s="11" t="str">
        <f>IF(G28=1, "PB-" &amp; TEXT(COUNTIFS(G$2:G28, 1) + 246, "000000"),
 IF(G28=2, "PBM-" &amp; TEXT(COUNTIFS(G$2:G28, 2) + 310, "000000"),
 IF(G28=3, "MMU-" &amp; TEXT(COUNTIFS(G$2:G28, 3) + 407, "000000"),
 "")))</f>
        <v>PB-000264</v>
      </c>
      <c r="I28" s="25" t="s">
        <v>5342</v>
      </c>
    </row>
    <row r="29" spans="1:9" ht="38.25" x14ac:dyDescent="0.25">
      <c r="A29" s="3">
        <v>28</v>
      </c>
      <c r="B29" s="3" t="s">
        <v>3031</v>
      </c>
      <c r="C29" s="3" t="s">
        <v>3032</v>
      </c>
      <c r="D29" s="3" t="s">
        <v>534</v>
      </c>
      <c r="E29" s="3" t="s">
        <v>3033</v>
      </c>
      <c r="F29" s="2" t="s">
        <v>6187</v>
      </c>
      <c r="G29" s="2">
        <v>1</v>
      </c>
      <c r="H29" s="11" t="str">
        <f>IF(G29=1, "PB-" &amp; TEXT(COUNTIFS(G$2:G29, 1) + 246, "000000"),
 IF(G29=2, "PBM-" &amp; TEXT(COUNTIFS(G$2:G29, 2) + 310, "000000"),
 IF(G29=3, "MMU-" &amp; TEXT(COUNTIFS(G$2:G29, 3) + 407, "000000"),
 "")))</f>
        <v>PB-000265</v>
      </c>
      <c r="I29" s="25" t="s">
        <v>5342</v>
      </c>
    </row>
    <row r="30" spans="1:9" ht="63.75" x14ac:dyDescent="0.25">
      <c r="A30" s="3">
        <v>29</v>
      </c>
      <c r="B30" s="3" t="s">
        <v>3034</v>
      </c>
      <c r="C30" s="3" t="s">
        <v>3035</v>
      </c>
      <c r="D30" s="3" t="s">
        <v>33</v>
      </c>
      <c r="E30" s="3" t="s">
        <v>3036</v>
      </c>
      <c r="F30" s="2" t="s">
        <v>6188</v>
      </c>
      <c r="G30" s="2">
        <v>2</v>
      </c>
      <c r="H30" s="11" t="str">
        <f>IF(G30=1, "PB-" &amp; TEXT(COUNTIFS(G$2:G30, 1) + 246, "000000"),
 IF(G30=2, "PBM-" &amp; TEXT(COUNTIFS(G$2:G30, 2) + 310, "000000"),
 IF(G30=3, "MMU-" &amp; TEXT(COUNTIFS(G$2:G30, 3) + 407, "000000"),
 "")))</f>
        <v>PBM-000317</v>
      </c>
      <c r="I30" s="25" t="s">
        <v>5342</v>
      </c>
    </row>
    <row r="31" spans="1:9" ht="51" x14ac:dyDescent="0.25">
      <c r="A31" s="3">
        <v>30</v>
      </c>
      <c r="B31" s="3" t="s">
        <v>3037</v>
      </c>
      <c r="C31" s="3" t="s">
        <v>3038</v>
      </c>
      <c r="D31" s="3" t="s">
        <v>461</v>
      </c>
      <c r="E31" s="3" t="s">
        <v>3039</v>
      </c>
      <c r="F31" s="2" t="s">
        <v>6189</v>
      </c>
      <c r="G31" s="2">
        <v>2</v>
      </c>
      <c r="H31" s="11" t="str">
        <f>IF(G31=1, "PB-" &amp; TEXT(COUNTIFS(G$2:G31, 1) + 246, "000000"),
 IF(G31=2, "PBM-" &amp; TEXT(COUNTIFS(G$2:G31, 2) + 310, "000000"),
 IF(G31=3, "MMU-" &amp; TEXT(COUNTIFS(G$2:G31, 3) + 407, "000000"),
 "")))</f>
        <v>PBM-000318</v>
      </c>
      <c r="I31" s="25" t="s">
        <v>5342</v>
      </c>
    </row>
    <row r="32" spans="1:9" ht="51" x14ac:dyDescent="0.25">
      <c r="A32" s="3">
        <v>31</v>
      </c>
      <c r="B32" s="3" t="s">
        <v>3040</v>
      </c>
      <c r="C32" s="3" t="s">
        <v>3041</v>
      </c>
      <c r="D32" s="3" t="s">
        <v>617</v>
      </c>
      <c r="E32" s="3">
        <v>812825</v>
      </c>
      <c r="F32" s="2" t="s">
        <v>6190</v>
      </c>
      <c r="G32" s="2">
        <v>3</v>
      </c>
      <c r="H32" s="11" t="str">
        <f>IF(G32=1, "PB-" &amp; TEXT(COUNTIFS(G$2:G32, 1) + 246, "000000"),
 IF(G32=2, "PBM-" &amp; TEXT(COUNTIFS(G$2:G32, 2) + 310, "000000"),
 IF(G32=3, "MMU-" &amp; TEXT(COUNTIFS(G$2:G32, 3) + 407, "000000"),
 "")))</f>
        <v>MMU-000411</v>
      </c>
      <c r="I32" s="25" t="s">
        <v>5342</v>
      </c>
    </row>
    <row r="33" spans="1:9" ht="51" x14ac:dyDescent="0.25">
      <c r="A33" s="3">
        <v>32</v>
      </c>
      <c r="B33" s="3" t="s">
        <v>3042</v>
      </c>
      <c r="C33" s="3" t="s">
        <v>3043</v>
      </c>
      <c r="D33" s="3" t="s">
        <v>17</v>
      </c>
      <c r="E33" s="3" t="s">
        <v>3044</v>
      </c>
      <c r="F33" s="2" t="s">
        <v>6191</v>
      </c>
      <c r="G33" s="2">
        <v>1</v>
      </c>
      <c r="H33" s="11" t="str">
        <f>IF(G33=1, "PB-" &amp; TEXT(COUNTIFS(G$2:G33, 1) + 246, "000000"),
 IF(G33=2, "PBM-" &amp; TEXT(COUNTIFS(G$2:G33, 2) + 310, "000000"),
 IF(G33=3, "MMU-" &amp; TEXT(COUNTIFS(G$2:G33, 3) + 407, "000000"),
 "")))</f>
        <v>PB-000266</v>
      </c>
      <c r="I33" s="25" t="s">
        <v>5342</v>
      </c>
    </row>
    <row r="34" spans="1:9" ht="51" x14ac:dyDescent="0.25">
      <c r="A34" s="3">
        <v>33</v>
      </c>
      <c r="B34" s="3" t="s">
        <v>3128</v>
      </c>
      <c r="C34" s="3" t="s">
        <v>3045</v>
      </c>
      <c r="D34" s="3" t="s">
        <v>678</v>
      </c>
      <c r="E34" s="3" t="s">
        <v>3046</v>
      </c>
      <c r="F34" s="2" t="s">
        <v>6192</v>
      </c>
      <c r="G34" s="2">
        <v>1</v>
      </c>
      <c r="H34" s="11" t="str">
        <f>IF(G34=1, "PB-" &amp; TEXT(COUNTIFS(G$2:G34, 1) + 246, "000000"),
 IF(G34=2, "PBM-" &amp; TEXT(COUNTIFS(G$2:G34, 2) + 310, "000000"),
 IF(G34=3, "MMU-" &amp; TEXT(COUNTIFS(G$2:G34, 3) + 407, "000000"),
 "")))</f>
        <v>PB-000267</v>
      </c>
      <c r="I34" s="25" t="s">
        <v>5342</v>
      </c>
    </row>
    <row r="35" spans="1:9" ht="51" x14ac:dyDescent="0.25">
      <c r="A35" s="3">
        <v>34</v>
      </c>
      <c r="B35" s="3" t="s">
        <v>3129</v>
      </c>
      <c r="C35" s="3" t="s">
        <v>3047</v>
      </c>
      <c r="D35" s="3" t="s">
        <v>425</v>
      </c>
      <c r="E35" s="3" t="s">
        <v>3048</v>
      </c>
      <c r="F35" s="2" t="s">
        <v>6193</v>
      </c>
      <c r="G35" s="2">
        <v>1</v>
      </c>
      <c r="H35" s="11" t="str">
        <f>IF(G35=1, "PB-" &amp; TEXT(COUNTIFS(G$2:G35, 1) + 246, "000000"),
 IF(G35=2, "PBM-" &amp; TEXT(COUNTIFS(G$2:G35, 2) + 310, "000000"),
 IF(G35=3, "MMU-" &amp; TEXT(COUNTIFS(G$2:G35, 3) + 407, "000000"),
 "")))</f>
        <v>PB-000268</v>
      </c>
      <c r="I35" s="25" t="s">
        <v>5342</v>
      </c>
    </row>
    <row r="36" spans="1:9" ht="38.25" x14ac:dyDescent="0.25">
      <c r="A36" s="3">
        <v>35</v>
      </c>
      <c r="B36" s="3" t="s">
        <v>3049</v>
      </c>
      <c r="C36" s="3" t="s">
        <v>3050</v>
      </c>
      <c r="D36" s="3" t="s">
        <v>3051</v>
      </c>
      <c r="E36" s="3" t="s">
        <v>3052</v>
      </c>
      <c r="F36" s="2" t="s">
        <v>6194</v>
      </c>
      <c r="G36" s="2">
        <v>1</v>
      </c>
      <c r="H36" s="11" t="str">
        <f>IF(G36=1, "PB-" &amp; TEXT(COUNTIFS(G$2:G36, 1) + 246, "000000"),
 IF(G36=2, "PBM-" &amp; TEXT(COUNTIFS(G$2:G36, 2) + 310, "000000"),
 IF(G36=3, "MMU-" &amp; TEXT(COUNTIFS(G$2:G36, 3) + 407, "000000"),
 "")))</f>
        <v>PB-000269</v>
      </c>
      <c r="I36" s="25" t="s">
        <v>5342</v>
      </c>
    </row>
    <row r="37" spans="1:9" ht="25.5" x14ac:dyDescent="0.25">
      <c r="A37" s="3">
        <v>36</v>
      </c>
      <c r="B37" s="3" t="s">
        <v>3053</v>
      </c>
      <c r="C37" s="3" t="s">
        <v>3054</v>
      </c>
      <c r="D37" s="3" t="s">
        <v>10</v>
      </c>
      <c r="E37" s="3" t="s">
        <v>3055</v>
      </c>
      <c r="F37" s="2" t="s">
        <v>6195</v>
      </c>
      <c r="G37" s="2">
        <v>1</v>
      </c>
      <c r="H37" s="11" t="str">
        <f>IF(G37=1, "PB-" &amp; TEXT(COUNTIFS(G$2:G37, 1) + 246, "000000"),
 IF(G37=2, "PBM-" &amp; TEXT(COUNTIFS(G$2:G37, 2) + 310, "000000"),
 IF(G37=3, "MMU-" &amp; TEXT(COUNTIFS(G$2:G37, 3) + 407, "000000"),
 "")))</f>
        <v>PB-000270</v>
      </c>
      <c r="I37" s="25" t="s">
        <v>5342</v>
      </c>
    </row>
    <row r="38" spans="1:9" ht="38.25" x14ac:dyDescent="0.25">
      <c r="A38" s="3">
        <v>37</v>
      </c>
      <c r="B38" s="3" t="s">
        <v>3056</v>
      </c>
      <c r="C38" s="3" t="s">
        <v>3057</v>
      </c>
      <c r="D38" s="3" t="s">
        <v>495</v>
      </c>
      <c r="E38" s="3" t="s">
        <v>3058</v>
      </c>
      <c r="F38" s="2" t="s">
        <v>6196</v>
      </c>
      <c r="G38" s="2">
        <v>2</v>
      </c>
      <c r="H38" s="11" t="str">
        <f>IF(G38=1, "PB-" &amp; TEXT(COUNTIFS(G$2:G38, 1) + 246, "000000"),
 IF(G38=2, "PBM-" &amp; TEXT(COUNTIFS(G$2:G38, 2) + 310, "000000"),
 IF(G38=3, "MMU-" &amp; TEXT(COUNTIFS(G$2:G38, 3) + 407, "000000"),
 "")))</f>
        <v>PBM-000319</v>
      </c>
      <c r="I38" s="25" t="s">
        <v>5342</v>
      </c>
    </row>
    <row r="39" spans="1:9" ht="51" x14ac:dyDescent="0.25">
      <c r="A39" s="3">
        <v>38</v>
      </c>
      <c r="B39" s="3" t="s">
        <v>3130</v>
      </c>
      <c r="C39" s="3" t="s">
        <v>3059</v>
      </c>
      <c r="D39" s="3" t="s">
        <v>2143</v>
      </c>
      <c r="E39" s="3" t="s">
        <v>3060</v>
      </c>
      <c r="F39" s="2" t="s">
        <v>6197</v>
      </c>
      <c r="G39" s="2">
        <v>1</v>
      </c>
      <c r="H39" s="11" t="str">
        <f>IF(G39=1, "PB-" &amp; TEXT(COUNTIFS(G$2:G39, 1) + 246, "000000"),
 IF(G39=2, "PBM-" &amp; TEXT(COUNTIFS(G$2:G39, 2) + 310, "000000"),
 IF(G39=3, "MMU-" &amp; TEXT(COUNTIFS(G$2:G39, 3) + 407, "000000"),
 "")))</f>
        <v>PB-000271</v>
      </c>
      <c r="I39" s="25" t="s">
        <v>5342</v>
      </c>
    </row>
    <row r="40" spans="1:9" ht="51" x14ac:dyDescent="0.25">
      <c r="A40" s="3">
        <v>39</v>
      </c>
      <c r="B40" s="3" t="s">
        <v>3131</v>
      </c>
      <c r="C40" s="3" t="s">
        <v>3059</v>
      </c>
      <c r="D40" s="3" t="s">
        <v>2143</v>
      </c>
      <c r="E40" s="3" t="s">
        <v>3061</v>
      </c>
      <c r="F40" s="2" t="s">
        <v>6198</v>
      </c>
      <c r="G40" s="2">
        <v>1</v>
      </c>
      <c r="H40" s="11" t="str">
        <f>IF(G40=1, "PB-" &amp; TEXT(COUNTIFS(G$2:G40, 1) + 246, "000000"),
 IF(G40=2, "PBM-" &amp; TEXT(COUNTIFS(G$2:G40, 2) + 310, "000000"),
 IF(G40=3, "MMU-" &amp; TEXT(COUNTIFS(G$2:G40, 3) + 407, "000000"),
 "")))</f>
        <v>PB-000272</v>
      </c>
      <c r="I40" s="25" t="s">
        <v>5342</v>
      </c>
    </row>
    <row r="41" spans="1:9" ht="38.25" x14ac:dyDescent="0.25">
      <c r="A41" s="3">
        <v>40</v>
      </c>
      <c r="B41" s="3" t="s">
        <v>3062</v>
      </c>
      <c r="C41" s="3" t="s">
        <v>3063</v>
      </c>
      <c r="D41" s="3" t="s">
        <v>87</v>
      </c>
      <c r="E41" s="3" t="s">
        <v>3064</v>
      </c>
      <c r="F41" s="2" t="s">
        <v>6199</v>
      </c>
      <c r="G41" s="2">
        <v>2</v>
      </c>
      <c r="H41" s="11" t="str">
        <f>IF(G41=1, "PB-" &amp; TEXT(COUNTIFS(G$2:G41, 1) + 246, "000000"),
 IF(G41=2, "PBM-" &amp; TEXT(COUNTIFS(G$2:G41, 2) + 310, "000000"),
 IF(G41=3, "MMU-" &amp; TEXT(COUNTIFS(G$2:G41, 3) + 407, "000000"),
 "")))</f>
        <v>PBM-000320</v>
      </c>
      <c r="I41" s="25" t="s">
        <v>5342</v>
      </c>
    </row>
    <row r="42" spans="1:9" ht="51" x14ac:dyDescent="0.25">
      <c r="A42" s="3">
        <v>41</v>
      </c>
      <c r="B42" s="3" t="s">
        <v>3065</v>
      </c>
      <c r="C42" s="3" t="s">
        <v>3066</v>
      </c>
      <c r="D42" s="3" t="s">
        <v>3067</v>
      </c>
      <c r="E42" s="3">
        <v>121273</v>
      </c>
      <c r="F42" s="2" t="s">
        <v>6200</v>
      </c>
      <c r="G42" s="2">
        <v>1</v>
      </c>
      <c r="H42" s="11" t="str">
        <f>IF(G42=1, "PB-" &amp; TEXT(COUNTIFS(G$2:G42, 1) + 246, "000000"),
 IF(G42=2, "PBM-" &amp; TEXT(COUNTIFS(G$2:G42, 2) + 310, "000000"),
 IF(G42=3, "MMU-" &amp; TEXT(COUNTIFS(G$2:G42, 3) + 407, "000000"),
 "")))</f>
        <v>PB-000273</v>
      </c>
      <c r="I42" s="25" t="s">
        <v>5342</v>
      </c>
    </row>
    <row r="43" spans="1:9" ht="38.25" x14ac:dyDescent="0.25">
      <c r="A43" s="3">
        <v>42</v>
      </c>
      <c r="B43" s="3" t="s">
        <v>3068</v>
      </c>
      <c r="C43" s="3" t="s">
        <v>3069</v>
      </c>
      <c r="D43" s="3" t="s">
        <v>3070</v>
      </c>
      <c r="E43" s="3" t="s">
        <v>3071</v>
      </c>
      <c r="F43" s="2" t="s">
        <v>6201</v>
      </c>
      <c r="G43" s="2">
        <v>1</v>
      </c>
      <c r="H43" s="11" t="str">
        <f>IF(G43=1, "PB-" &amp; TEXT(COUNTIFS(G$2:G43, 1) + 246, "000000"),
 IF(G43=2, "PBM-" &amp; TEXT(COUNTIFS(G$2:G43, 2) + 310, "000000"),
 IF(G43=3, "MMU-" &amp; TEXT(COUNTIFS(G$2:G43, 3) + 407, "000000"),
 "")))</f>
        <v>PB-000274</v>
      </c>
      <c r="I43" s="25" t="s">
        <v>5342</v>
      </c>
    </row>
    <row r="44" spans="1:9" ht="25.5" x14ac:dyDescent="0.25">
      <c r="A44" s="3">
        <v>43</v>
      </c>
      <c r="B44" s="3" t="s">
        <v>3132</v>
      </c>
      <c r="C44" s="3" t="s">
        <v>3072</v>
      </c>
      <c r="D44" s="3" t="s">
        <v>3073</v>
      </c>
      <c r="E44" s="3" t="s">
        <v>3074</v>
      </c>
      <c r="F44" s="2" t="s">
        <v>6202</v>
      </c>
      <c r="G44" s="2">
        <v>1</v>
      </c>
      <c r="H44" s="11" t="str">
        <f>IF(G44=1, "PB-" &amp; TEXT(COUNTIFS(G$2:G44, 1) + 246, "000000"),
 IF(G44=2, "PBM-" &amp; TEXT(COUNTIFS(G$2:G44, 2) + 310, "000000"),
 IF(G44=3, "MMU-" &amp; TEXT(COUNTIFS(G$2:G44, 3) + 407, "000000"),
 "")))</f>
        <v>PB-000275</v>
      </c>
      <c r="I44" s="25" t="s">
        <v>5342</v>
      </c>
    </row>
    <row r="45" spans="1:9" ht="25.5" x14ac:dyDescent="0.25">
      <c r="A45" s="3">
        <v>44</v>
      </c>
      <c r="B45" s="3" t="s">
        <v>3133</v>
      </c>
      <c r="C45" s="3" t="s">
        <v>3072</v>
      </c>
      <c r="D45" s="3" t="s">
        <v>3075</v>
      </c>
      <c r="E45" s="3" t="s">
        <v>3076</v>
      </c>
      <c r="F45" s="2" t="s">
        <v>6203</v>
      </c>
      <c r="G45" s="2">
        <v>1</v>
      </c>
      <c r="H45" s="11" t="str">
        <f>IF(G45=1, "PB-" &amp; TEXT(COUNTIFS(G$2:G45, 1) + 246, "000000"),
 IF(G45=2, "PBM-" &amp; TEXT(COUNTIFS(G$2:G45, 2) + 310, "000000"),
 IF(G45=3, "MMU-" &amp; TEXT(COUNTIFS(G$2:G45, 3) + 407, "000000"),
 "")))</f>
        <v>PB-000276</v>
      </c>
      <c r="I45" s="25" t="s">
        <v>5342</v>
      </c>
    </row>
    <row r="46" spans="1:9" ht="63.75" x14ac:dyDescent="0.25">
      <c r="A46" s="3">
        <v>45</v>
      </c>
      <c r="B46" s="3" t="s">
        <v>3077</v>
      </c>
      <c r="C46" s="3" t="s">
        <v>3078</v>
      </c>
      <c r="D46" s="3" t="s">
        <v>3079</v>
      </c>
      <c r="E46" s="3" t="s">
        <v>1475</v>
      </c>
      <c r="F46" s="2" t="s">
        <v>6204</v>
      </c>
      <c r="G46" s="2">
        <v>3</v>
      </c>
      <c r="H46" s="11" t="str">
        <f>IF(G46=1, "PB-" &amp; TEXT(COUNTIFS(G$2:G46, 1) + 246, "000000"),
 IF(G46=2, "PBM-" &amp; TEXT(COUNTIFS(G$2:G46, 2) + 310, "000000"),
 IF(G46=3, "MMU-" &amp; TEXT(COUNTIFS(G$2:G46, 3) + 407, "000000"),
 "")))</f>
        <v>MMU-000412</v>
      </c>
      <c r="I46" s="25" t="s">
        <v>5342</v>
      </c>
    </row>
    <row r="47" spans="1:9" ht="51" x14ac:dyDescent="0.25">
      <c r="A47" s="3">
        <v>46</v>
      </c>
      <c r="B47" s="3" t="s">
        <v>3134</v>
      </c>
      <c r="C47" s="3" t="s">
        <v>3080</v>
      </c>
      <c r="D47" s="3" t="s">
        <v>2055</v>
      </c>
      <c r="E47" s="3" t="s">
        <v>3081</v>
      </c>
      <c r="F47" s="2" t="s">
        <v>6205</v>
      </c>
      <c r="G47" s="2">
        <v>1</v>
      </c>
      <c r="H47" s="11" t="str">
        <f>IF(G47=1, "PB-" &amp; TEXT(COUNTIFS(G$2:G47, 1) + 246, "000000"),
 IF(G47=2, "PBM-" &amp; TEXT(COUNTIFS(G$2:G47, 2) + 310, "000000"),
 IF(G47=3, "MMU-" &amp; TEXT(COUNTIFS(G$2:G47, 3) + 407, "000000"),
 "")))</f>
        <v>PB-000277</v>
      </c>
      <c r="I47" s="25" t="s">
        <v>5342</v>
      </c>
    </row>
    <row r="48" spans="1:9" ht="51" x14ac:dyDescent="0.25">
      <c r="A48" s="3">
        <v>47</v>
      </c>
      <c r="B48" s="3" t="s">
        <v>3135</v>
      </c>
      <c r="C48" s="3" t="s">
        <v>3080</v>
      </c>
      <c r="D48" s="3" t="s">
        <v>3082</v>
      </c>
      <c r="E48" s="3" t="s">
        <v>3083</v>
      </c>
      <c r="F48" s="2" t="s">
        <v>6206</v>
      </c>
      <c r="G48" s="2">
        <v>1</v>
      </c>
      <c r="H48" s="11" t="str">
        <f>IF(G48=1, "PB-" &amp; TEXT(COUNTIFS(G$2:G48, 1) + 246, "000000"),
 IF(G48=2, "PBM-" &amp; TEXT(COUNTIFS(G$2:G48, 2) + 310, "000000"),
 IF(G48=3, "MMU-" &amp; TEXT(COUNTIFS(G$2:G48, 3) + 407, "000000"),
 "")))</f>
        <v>PB-000278</v>
      </c>
      <c r="I48" s="25" t="s">
        <v>5342</v>
      </c>
    </row>
    <row r="49" spans="1:9" ht="25.5" x14ac:dyDescent="0.25">
      <c r="A49" s="3">
        <v>48</v>
      </c>
      <c r="B49" s="3" t="s">
        <v>3084</v>
      </c>
      <c r="C49" s="3" t="s">
        <v>3085</v>
      </c>
      <c r="D49" s="3" t="s">
        <v>87</v>
      </c>
      <c r="E49" s="3" t="s">
        <v>3086</v>
      </c>
      <c r="F49" s="2" t="s">
        <v>6207</v>
      </c>
      <c r="G49" s="2">
        <v>2</v>
      </c>
      <c r="H49" s="11" t="str">
        <f>IF(G49=1, "PB-" &amp; TEXT(COUNTIFS(G$2:G49, 1) + 246, "000000"),
 IF(G49=2, "PBM-" &amp; TEXT(COUNTIFS(G$2:G49, 2) + 310, "000000"),
 IF(G49=3, "MMU-" &amp; TEXT(COUNTIFS(G$2:G49, 3) + 407, "000000"),
 "")))</f>
        <v>PBM-000321</v>
      </c>
      <c r="I49" s="25" t="s">
        <v>5342</v>
      </c>
    </row>
    <row r="50" spans="1:9" ht="38.25" x14ac:dyDescent="0.25">
      <c r="A50" s="3">
        <v>49</v>
      </c>
      <c r="B50" s="3" t="s">
        <v>3087</v>
      </c>
      <c r="C50" s="3" t="s">
        <v>3088</v>
      </c>
      <c r="D50" s="3" t="s">
        <v>33</v>
      </c>
      <c r="E50" s="3" t="s">
        <v>3089</v>
      </c>
      <c r="F50" s="2" t="s">
        <v>6208</v>
      </c>
      <c r="G50" s="2">
        <v>2</v>
      </c>
      <c r="H50" s="11" t="str">
        <f>IF(G50=1, "PB-" &amp; TEXT(COUNTIFS(G$2:G50, 1) + 246, "000000"),
 IF(G50=2, "PBM-" &amp; TEXT(COUNTIFS(G$2:G50, 2) + 310, "000000"),
 IF(G50=3, "MMU-" &amp; TEXT(COUNTIFS(G$2:G50, 3) + 407, "000000"),
 "")))</f>
        <v>PBM-000322</v>
      </c>
      <c r="I50" s="25" t="s">
        <v>5342</v>
      </c>
    </row>
    <row r="51" spans="1:9" ht="25.5" x14ac:dyDescent="0.25">
      <c r="A51" s="3">
        <v>50</v>
      </c>
      <c r="B51" s="3" t="s">
        <v>3090</v>
      </c>
      <c r="C51" s="3" t="s">
        <v>3072</v>
      </c>
      <c r="D51" s="3" t="s">
        <v>2055</v>
      </c>
      <c r="E51" s="3" t="s">
        <v>3091</v>
      </c>
      <c r="F51" s="2" t="s">
        <v>6209</v>
      </c>
      <c r="G51" s="2">
        <v>1</v>
      </c>
      <c r="H51" s="11" t="str">
        <f>IF(G51=1, "PB-" &amp; TEXT(COUNTIFS(G$2:G51, 1) + 246, "000000"),
 IF(G51=2, "PBM-" &amp; TEXT(COUNTIFS(G$2:G51, 2) + 310, "000000"),
 IF(G51=3, "MMU-" &amp; TEXT(COUNTIFS(G$2:G51, 3) + 407, "000000"),
 "")))</f>
        <v>PB-000279</v>
      </c>
      <c r="I51" s="25" t="s">
        <v>5342</v>
      </c>
    </row>
    <row r="52" spans="1:9" ht="38.25" x14ac:dyDescent="0.25">
      <c r="A52" s="3">
        <v>51</v>
      </c>
      <c r="B52" s="3" t="s">
        <v>3092</v>
      </c>
      <c r="C52" s="3" t="s">
        <v>3093</v>
      </c>
      <c r="D52" s="3" t="s">
        <v>626</v>
      </c>
      <c r="E52" s="3" t="s">
        <v>3094</v>
      </c>
      <c r="F52" s="2" t="s">
        <v>6210</v>
      </c>
      <c r="G52" s="2">
        <v>3</v>
      </c>
      <c r="H52" s="11" t="str">
        <f>IF(G52=1, "PB-" &amp; TEXT(COUNTIFS(G$2:G52, 1) + 246, "000000"),
 IF(G52=2, "PBM-" &amp; TEXT(COUNTIFS(G$2:G52, 2) + 310, "000000"),
 IF(G52=3, "MMU-" &amp; TEXT(COUNTIFS(G$2:G52, 3) + 407, "000000"),
 "")))</f>
        <v>MMU-000413</v>
      </c>
      <c r="I52" s="25" t="s">
        <v>5342</v>
      </c>
    </row>
    <row r="53" spans="1:9" ht="38.25" x14ac:dyDescent="0.25">
      <c r="A53" s="3">
        <v>52</v>
      </c>
      <c r="B53" s="3" t="s">
        <v>3095</v>
      </c>
      <c r="C53" s="3" t="s">
        <v>3096</v>
      </c>
      <c r="D53" s="3" t="s">
        <v>3097</v>
      </c>
      <c r="E53" s="3" t="s">
        <v>3098</v>
      </c>
      <c r="F53" s="2" t="s">
        <v>6211</v>
      </c>
      <c r="G53" s="2">
        <v>2</v>
      </c>
      <c r="H53" s="11" t="str">
        <f>IF(G53=1, "PB-" &amp; TEXT(COUNTIFS(G$2:G53, 1) + 246, "000000"),
 IF(G53=2, "PBM-" &amp; TEXT(COUNTIFS(G$2:G53, 2) + 310, "000000"),
 IF(G53=3, "MMU-" &amp; TEXT(COUNTIFS(G$2:G53, 3) + 407, "000000"),
 "")))</f>
        <v>PBM-000323</v>
      </c>
      <c r="I53" s="25" t="s">
        <v>5342</v>
      </c>
    </row>
    <row r="54" spans="1:9" ht="38.25" x14ac:dyDescent="0.25">
      <c r="A54" s="3">
        <v>53</v>
      </c>
      <c r="B54" s="3" t="s">
        <v>3099</v>
      </c>
      <c r="C54" s="3" t="s">
        <v>3100</v>
      </c>
      <c r="D54" s="3" t="s">
        <v>6</v>
      </c>
      <c r="E54" s="3" t="s">
        <v>3101</v>
      </c>
      <c r="F54" s="2" t="s">
        <v>6212</v>
      </c>
      <c r="G54" s="2">
        <v>2</v>
      </c>
      <c r="H54" s="11" t="str">
        <f>IF(G54=1, "PB-" &amp; TEXT(COUNTIFS(G$2:G54, 1) + 246, "000000"),
 IF(G54=2, "PBM-" &amp; TEXT(COUNTIFS(G$2:G54, 2) + 310, "000000"),
 IF(G54=3, "MMU-" &amp; TEXT(COUNTIFS(G$2:G54, 3) + 407, "000000"),
 "")))</f>
        <v>PBM-000324</v>
      </c>
      <c r="I54" s="25" t="s">
        <v>5342</v>
      </c>
    </row>
    <row r="55" spans="1:9" ht="38.25" x14ac:dyDescent="0.25">
      <c r="A55" s="3">
        <v>54</v>
      </c>
      <c r="B55" s="3" t="s">
        <v>3102</v>
      </c>
      <c r="C55" s="3" t="s">
        <v>3103</v>
      </c>
      <c r="D55" s="3" t="s">
        <v>799</v>
      </c>
      <c r="E55" s="3" t="s">
        <v>3104</v>
      </c>
      <c r="F55" s="2" t="s">
        <v>6213</v>
      </c>
      <c r="G55" s="2">
        <v>3</v>
      </c>
      <c r="H55" s="11" t="str">
        <f>IF(G55=1, "PB-" &amp; TEXT(COUNTIFS(G$2:G55, 1) + 246, "000000"),
 IF(G55=2, "PBM-" &amp; TEXT(COUNTIFS(G$2:G55, 2) + 310, "000000"),
 IF(G55=3, "MMU-" &amp; TEXT(COUNTIFS(G$2:G55, 3) + 407, "000000"),
 "")))</f>
        <v>MMU-000414</v>
      </c>
      <c r="I55" s="25" t="s">
        <v>5342</v>
      </c>
    </row>
    <row r="56" spans="1:9" ht="25.5" x14ac:dyDescent="0.25">
      <c r="A56" s="3">
        <v>55</v>
      </c>
      <c r="B56" s="3" t="s">
        <v>3116</v>
      </c>
      <c r="C56" s="3" t="s">
        <v>3105</v>
      </c>
      <c r="D56" s="3" t="s">
        <v>268</v>
      </c>
      <c r="E56" s="3" t="s">
        <v>3106</v>
      </c>
      <c r="F56" s="2" t="s">
        <v>6214</v>
      </c>
      <c r="G56" s="2">
        <v>3</v>
      </c>
      <c r="H56" s="11" t="str">
        <f>IF(G56=1, "PB-" &amp; TEXT(COUNTIFS(G$2:G56, 1) + 246, "000000"),
 IF(G56=2, "PBM-" &amp; TEXT(COUNTIFS(G$2:G56, 2) + 310, "000000"),
 IF(G56=3, "MMU-" &amp; TEXT(COUNTIFS(G$2:G56, 3) + 407, "000000"),
 "")))</f>
        <v>MMU-000415</v>
      </c>
      <c r="I56" s="25" t="s">
        <v>5342</v>
      </c>
    </row>
    <row r="57" spans="1:9" ht="25.5" x14ac:dyDescent="0.25">
      <c r="A57" s="3">
        <v>56</v>
      </c>
      <c r="B57" s="3" t="s">
        <v>3107</v>
      </c>
      <c r="C57" s="3" t="s">
        <v>3108</v>
      </c>
      <c r="D57" s="3" t="s">
        <v>464</v>
      </c>
      <c r="E57" s="3"/>
      <c r="F57" s="2" t="s">
        <v>6215</v>
      </c>
      <c r="G57" s="2">
        <v>3</v>
      </c>
      <c r="H57" s="11" t="str">
        <f>IF(G57=1, "PB-" &amp; TEXT(COUNTIFS(G$2:G57, 1) + 246, "000000"),
 IF(G57=2, "PBM-" &amp; TEXT(COUNTIFS(G$2:G57, 2) + 310, "000000"),
 IF(G57=3, "MMU-" &amp; TEXT(COUNTIFS(G$2:G57, 3) + 407, "000000"),
 "")))</f>
        <v>MMU-000416</v>
      </c>
      <c r="I57" s="25" t="s">
        <v>5342</v>
      </c>
    </row>
    <row r="58" spans="1:9" ht="25.5" x14ac:dyDescent="0.25">
      <c r="A58" s="3">
        <v>57</v>
      </c>
      <c r="B58" s="3" t="s">
        <v>631</v>
      </c>
      <c r="C58" s="3" t="s">
        <v>3109</v>
      </c>
      <c r="D58" s="3" t="s">
        <v>626</v>
      </c>
      <c r="E58" s="3" t="s">
        <v>3110</v>
      </c>
      <c r="F58" s="2" t="s">
        <v>6216</v>
      </c>
      <c r="G58" s="2">
        <v>2</v>
      </c>
      <c r="H58" s="11" t="str">
        <f>IF(G58=1, "PB-" &amp; TEXT(COUNTIFS(G$2:G58, 1) + 246, "000000"),
 IF(G58=2, "PBM-" &amp; TEXT(COUNTIFS(G$2:G58, 2) + 310, "000000"),
 IF(G58=3, "MMU-" &amp; TEXT(COUNTIFS(G$2:G58, 3) + 407, "000000"),
 "")))</f>
        <v>PBM-000325</v>
      </c>
      <c r="I58" s="25" t="s">
        <v>5342</v>
      </c>
    </row>
    <row r="59" spans="1:9" ht="51" x14ac:dyDescent="0.25">
      <c r="A59" s="3">
        <v>58</v>
      </c>
      <c r="B59" s="3" t="s">
        <v>3111</v>
      </c>
      <c r="C59" s="3" t="s">
        <v>3112</v>
      </c>
      <c r="D59" s="3" t="s">
        <v>33</v>
      </c>
      <c r="E59" s="3" t="s">
        <v>3113</v>
      </c>
      <c r="F59" s="2" t="s">
        <v>6217</v>
      </c>
      <c r="G59" s="2">
        <v>2</v>
      </c>
      <c r="H59" s="11" t="str">
        <f>IF(G59=1, "PB-" &amp; TEXT(COUNTIFS(G$2:G59, 1) + 246, "000000"),
 IF(G59=2, "PBM-" &amp; TEXT(COUNTIFS(G$2:G59, 2) + 310, "000000"),
 IF(G59=3, "MMU-" &amp; TEXT(COUNTIFS(G$2:G59, 3) + 407, "000000"),
 "")))</f>
        <v>PBM-000326</v>
      </c>
      <c r="I59" s="25" t="s">
        <v>5342</v>
      </c>
    </row>
  </sheetData>
  <phoneticPr fontId="8" type="noConversion"/>
  <conditionalFormatting sqref="I2:I59">
    <cfRule type="uniqueValues" dxfId="14" priority="1"/>
  </conditionalFormatting>
  <pageMargins left="0.31496062992125984" right="0.19685039370078741" top="0.31496062992125984" bottom="0.19685039370078741" header="0.31496062992125984" footer="0.31496062992125984"/>
  <pageSetup paperSize="9" fitToHeight="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E1786-2876-4A62-9995-841D96EB12C3}">
  <sheetPr codeName="Sheet24">
    <pageSetUpPr fitToPage="1"/>
  </sheetPr>
  <dimension ref="A1:I42"/>
  <sheetViews>
    <sheetView topLeftCell="A31" zoomScale="80" zoomScaleNormal="80" workbookViewId="0">
      <selection activeCell="J37" sqref="J37"/>
    </sheetView>
  </sheetViews>
  <sheetFormatPr defaultColWidth="32" defaultRowHeight="15" x14ac:dyDescent="0.25"/>
  <cols>
    <col min="1" max="1" width="3.5703125" bestFit="1" customWidth="1"/>
    <col min="2" max="2" width="25.140625" customWidth="1"/>
    <col min="3" max="3" width="32" customWidth="1"/>
    <col min="4" max="4" width="22" customWidth="1"/>
    <col min="5" max="5" width="13.140625" bestFit="1" customWidth="1"/>
    <col min="6" max="6" width="9.5703125" customWidth="1"/>
    <col min="7" max="7" width="3.42578125" hidden="1" customWidth="1"/>
    <col min="8" max="8" width="13.42578125" style="17" hidden="1" customWidth="1"/>
    <col min="9" max="9" width="19.140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5143</v>
      </c>
      <c r="I1" s="26" t="s">
        <v>5144</v>
      </c>
    </row>
    <row r="2" spans="1:9" ht="38.25" x14ac:dyDescent="0.25">
      <c r="A2" s="3">
        <v>1</v>
      </c>
      <c r="B2" s="3" t="s">
        <v>3137</v>
      </c>
      <c r="C2" s="3" t="s">
        <v>3138</v>
      </c>
      <c r="D2" s="3" t="s">
        <v>3139</v>
      </c>
      <c r="E2" s="3" t="s">
        <v>3140</v>
      </c>
      <c r="F2" s="2" t="s">
        <v>6218</v>
      </c>
      <c r="G2" s="2">
        <v>3</v>
      </c>
      <c r="H2" s="2" t="str">
        <f>IF(G2=1, "PB-" &amp; TEXT(COUNTIFS(G$2:G2, 1) + 279, "000000"),
 IF(G2=2, "PBM-" &amp; TEXT(COUNTIFS(G$2:G2, 2) + 326, "000000"),
 IF(G2=3, "MMU-" &amp; TEXT(COUNTIFS(G$2:G2, 3) + 416, "000000"),
 "")))</f>
        <v>MMU-000417</v>
      </c>
      <c r="I2" s="25" t="s">
        <v>5342</v>
      </c>
    </row>
    <row r="3" spans="1:9" ht="25.5" x14ac:dyDescent="0.25">
      <c r="A3" s="3">
        <v>2</v>
      </c>
      <c r="B3" s="3" t="s">
        <v>3141</v>
      </c>
      <c r="C3" s="3" t="s">
        <v>3142</v>
      </c>
      <c r="D3" s="3" t="s">
        <v>3122</v>
      </c>
      <c r="E3" s="3"/>
      <c r="F3" s="2" t="s">
        <v>6219</v>
      </c>
      <c r="G3" s="2">
        <v>3</v>
      </c>
      <c r="H3" s="2" t="str">
        <f>IF(G3=1, "PB-" &amp; TEXT(COUNTIFS(G$2:G3, 1) + 279, "000000"),
 IF(G3=2, "PBM-" &amp; TEXT(COUNTIFS(G$2:G3, 2) + 326, "000000"),
 IF(G3=3, "MMU-" &amp; TEXT(COUNTIFS(G$2:G3, 3) + 416, "000000"),
 "")))</f>
        <v>MMU-000418</v>
      </c>
      <c r="I3" s="25" t="s">
        <v>5342</v>
      </c>
    </row>
    <row r="4" spans="1:9" ht="25.5" x14ac:dyDescent="0.25">
      <c r="A4" s="3">
        <v>3</v>
      </c>
      <c r="B4" s="3" t="s">
        <v>3144</v>
      </c>
      <c r="C4" s="3" t="s">
        <v>3143</v>
      </c>
      <c r="D4" s="3" t="s">
        <v>102</v>
      </c>
      <c r="E4" s="3"/>
      <c r="F4" s="2" t="s">
        <v>6220</v>
      </c>
      <c r="G4" s="2">
        <v>3</v>
      </c>
      <c r="H4" s="2" t="str">
        <f>IF(G4=1, "PB-" &amp; TEXT(COUNTIFS(G$2:G4, 1) + 279, "000000"),
 IF(G4=2, "PBM-" &amp; TEXT(COUNTIFS(G$2:G4, 2) + 326, "000000"),
 IF(G4=3, "MMU-" &amp; TEXT(COUNTIFS(G$2:G4, 3) + 416, "000000"),
 "")))</f>
        <v>MMU-000419</v>
      </c>
      <c r="I4" s="25" t="s">
        <v>5342</v>
      </c>
    </row>
    <row r="5" spans="1:9" ht="25.5" x14ac:dyDescent="0.25">
      <c r="A5" s="3">
        <v>4</v>
      </c>
      <c r="B5" s="3" t="s">
        <v>3145</v>
      </c>
      <c r="C5" s="3" t="s">
        <v>3142</v>
      </c>
      <c r="D5" s="3" t="s">
        <v>3122</v>
      </c>
      <c r="E5" s="3"/>
      <c r="F5" s="2" t="s">
        <v>6221</v>
      </c>
      <c r="G5" s="2">
        <v>3</v>
      </c>
      <c r="H5" s="2" t="str">
        <f>IF(G5=1, "PB-" &amp; TEXT(COUNTIFS(G$2:G5, 1) + 279, "000000"),
 IF(G5=2, "PBM-" &amp; TEXT(COUNTIFS(G$2:G5, 2) + 326, "000000"),
 IF(G5=3, "MMU-" &amp; TEXT(COUNTIFS(G$2:G5, 3) + 416, "000000"),
 "")))</f>
        <v>MMU-000420</v>
      </c>
      <c r="I5" s="25" t="s">
        <v>5342</v>
      </c>
    </row>
    <row r="6" spans="1:9" ht="25.5" x14ac:dyDescent="0.25">
      <c r="A6" s="3">
        <v>5</v>
      </c>
      <c r="B6" s="3" t="s">
        <v>3146</v>
      </c>
      <c r="C6" s="3" t="s">
        <v>3142</v>
      </c>
      <c r="D6" s="3" t="s">
        <v>3122</v>
      </c>
      <c r="E6" s="3"/>
      <c r="F6" s="2" t="s">
        <v>6222</v>
      </c>
      <c r="G6" s="2">
        <v>3</v>
      </c>
      <c r="H6" s="2" t="str">
        <f>IF(G6=1, "PB-" &amp; TEXT(COUNTIFS(G$2:G6, 1) + 279, "000000"),
 IF(G6=2, "PBM-" &amp; TEXT(COUNTIFS(G$2:G6, 2) + 326, "000000"),
 IF(G6=3, "MMU-" &amp; TEXT(COUNTIFS(G$2:G6, 3) + 416, "000000"),
 "")))</f>
        <v>MMU-000421</v>
      </c>
      <c r="I6" s="25" t="s">
        <v>5342</v>
      </c>
    </row>
    <row r="7" spans="1:9" ht="25.5" x14ac:dyDescent="0.25">
      <c r="A7" s="3">
        <v>6</v>
      </c>
      <c r="B7" s="3" t="s">
        <v>3147</v>
      </c>
      <c r="C7" s="3" t="s">
        <v>3142</v>
      </c>
      <c r="D7" s="3" t="s">
        <v>3122</v>
      </c>
      <c r="E7" s="3"/>
      <c r="F7" s="2" t="s">
        <v>6223</v>
      </c>
      <c r="G7" s="2">
        <v>3</v>
      </c>
      <c r="H7" s="2" t="str">
        <f>IF(G7=1, "PB-" &amp; TEXT(COUNTIFS(G$2:G7, 1) + 279, "000000"),
 IF(G7=2, "PBM-" &amp; TEXT(COUNTIFS(G$2:G7, 2) + 326, "000000"),
 IF(G7=3, "MMU-" &amp; TEXT(COUNTIFS(G$2:G7, 3) + 416, "000000"),
 "")))</f>
        <v>MMU-000422</v>
      </c>
      <c r="I7" s="25" t="s">
        <v>5342</v>
      </c>
    </row>
    <row r="8" spans="1:9" ht="25.5" x14ac:dyDescent="0.25">
      <c r="A8" s="3">
        <v>7</v>
      </c>
      <c r="B8" s="3" t="s">
        <v>3148</v>
      </c>
      <c r="C8" s="3" t="s">
        <v>3142</v>
      </c>
      <c r="D8" s="3" t="s">
        <v>3149</v>
      </c>
      <c r="E8" s="3"/>
      <c r="F8" s="2" t="s">
        <v>6224</v>
      </c>
      <c r="G8" s="2">
        <v>3</v>
      </c>
      <c r="H8" s="2" t="str">
        <f>IF(G8=1, "PB-" &amp; TEXT(COUNTIFS(G$2:G8, 1) + 279, "000000"),
 IF(G8=2, "PBM-" &amp; TEXT(COUNTIFS(G$2:G8, 2) + 326, "000000"),
 IF(G8=3, "MMU-" &amp; TEXT(COUNTIFS(G$2:G8, 3) + 416, "000000"),
 "")))</f>
        <v>MMU-000423</v>
      </c>
      <c r="I8" s="25" t="s">
        <v>5342</v>
      </c>
    </row>
    <row r="9" spans="1:9" ht="25.5" x14ac:dyDescent="0.25">
      <c r="A9" s="3">
        <v>8</v>
      </c>
      <c r="B9" s="3" t="s">
        <v>3150</v>
      </c>
      <c r="C9" s="3" t="s">
        <v>3142</v>
      </c>
      <c r="D9" s="3" t="s">
        <v>3122</v>
      </c>
      <c r="E9" s="3"/>
      <c r="F9" s="2" t="s">
        <v>6225</v>
      </c>
      <c r="G9" s="2">
        <v>3</v>
      </c>
      <c r="H9" s="2" t="str">
        <f>IF(G9=1, "PB-" &amp; TEXT(COUNTIFS(G$2:G9, 1) + 279, "000000"),
 IF(G9=2, "PBM-" &amp; TEXT(COUNTIFS(G$2:G9, 2) + 326, "000000"),
 IF(G9=3, "MMU-" &amp; TEXT(COUNTIFS(G$2:G9, 3) + 416, "000000"),
 "")))</f>
        <v>MMU-000424</v>
      </c>
      <c r="I9" s="25" t="s">
        <v>5342</v>
      </c>
    </row>
    <row r="10" spans="1:9" ht="25.5" x14ac:dyDescent="0.25">
      <c r="A10" s="3">
        <v>9</v>
      </c>
      <c r="B10" s="3" t="s">
        <v>3151</v>
      </c>
      <c r="C10" s="3" t="s">
        <v>3142</v>
      </c>
      <c r="D10" s="3" t="s">
        <v>3122</v>
      </c>
      <c r="E10" s="3"/>
      <c r="F10" s="2" t="s">
        <v>6226</v>
      </c>
      <c r="G10" s="2">
        <v>3</v>
      </c>
      <c r="H10" s="2" t="str">
        <f>IF(G10=1, "PB-" &amp; TEXT(COUNTIFS(G$2:G10, 1) + 279, "000000"),
 IF(G10=2, "PBM-" &amp; TEXT(COUNTIFS(G$2:G10, 2) + 326, "000000"),
 IF(G10=3, "MMU-" &amp; TEXT(COUNTIFS(G$2:G10, 3) + 416, "000000"),
 "")))</f>
        <v>MMU-000425</v>
      </c>
      <c r="I10" s="25" t="s">
        <v>5342</v>
      </c>
    </row>
    <row r="11" spans="1:9" ht="25.5" x14ac:dyDescent="0.25">
      <c r="A11" s="3">
        <v>10</v>
      </c>
      <c r="B11" s="3" t="s">
        <v>3152</v>
      </c>
      <c r="C11" s="3" t="s">
        <v>3142</v>
      </c>
      <c r="D11" s="3" t="s">
        <v>3122</v>
      </c>
      <c r="E11" s="3"/>
      <c r="F11" s="2" t="s">
        <v>6227</v>
      </c>
      <c r="G11" s="2">
        <v>3</v>
      </c>
      <c r="H11" s="2" t="str">
        <f>IF(G11=1, "PB-" &amp; TEXT(COUNTIFS(G$2:G11, 1) + 279, "000000"),
 IF(G11=2, "PBM-" &amp; TEXT(COUNTIFS(G$2:G11, 2) + 326, "000000"),
 IF(G11=3, "MMU-" &amp; TEXT(COUNTIFS(G$2:G11, 3) + 416, "000000"),
 "")))</f>
        <v>MMU-000426</v>
      </c>
      <c r="I11" s="25" t="s">
        <v>5342</v>
      </c>
    </row>
    <row r="12" spans="1:9" ht="25.5" x14ac:dyDescent="0.25">
      <c r="A12" s="3">
        <v>11</v>
      </c>
      <c r="B12" s="3" t="s">
        <v>3153</v>
      </c>
      <c r="C12" s="3" t="s">
        <v>3142</v>
      </c>
      <c r="D12" s="3" t="s">
        <v>3122</v>
      </c>
      <c r="E12" s="3"/>
      <c r="F12" s="2" t="s">
        <v>6228</v>
      </c>
      <c r="G12" s="2">
        <v>3</v>
      </c>
      <c r="H12" s="2" t="str">
        <f>IF(G12=1, "PB-" &amp; TEXT(COUNTIFS(G$2:G12, 1) + 279, "000000"),
 IF(G12=2, "PBM-" &amp; TEXT(COUNTIFS(G$2:G12, 2) + 326, "000000"),
 IF(G12=3, "MMU-" &amp; TEXT(COUNTIFS(G$2:G12, 3) + 416, "000000"),
 "")))</f>
        <v>MMU-000427</v>
      </c>
      <c r="I12" s="25" t="s">
        <v>5342</v>
      </c>
    </row>
    <row r="13" spans="1:9" ht="25.5" x14ac:dyDescent="0.25">
      <c r="A13" s="3">
        <v>12</v>
      </c>
      <c r="B13" s="3" t="s">
        <v>4818</v>
      </c>
      <c r="C13" s="3" t="s">
        <v>4817</v>
      </c>
      <c r="D13" s="3" t="s">
        <v>102</v>
      </c>
      <c r="E13" s="3"/>
      <c r="F13" s="2" t="s">
        <v>6229</v>
      </c>
      <c r="G13" s="2">
        <v>3</v>
      </c>
      <c r="H13" s="2" t="str">
        <f>IF(G13=1, "PB-" &amp; TEXT(COUNTIFS(G$2:G13, 1) + 279, "000000"),
 IF(G13=2, "PBM-" &amp; TEXT(COUNTIFS(G$2:G13, 2) + 326, "000000"),
 IF(G13=3, "MMU-" &amp; TEXT(COUNTIFS(G$2:G13, 3) + 416, "000000"),
 "")))</f>
        <v>MMU-000428</v>
      </c>
      <c r="I13" s="25" t="s">
        <v>5342</v>
      </c>
    </row>
    <row r="14" spans="1:9" ht="25.5" x14ac:dyDescent="0.25">
      <c r="A14" s="3">
        <v>13</v>
      </c>
      <c r="B14" s="3" t="s">
        <v>3154</v>
      </c>
      <c r="C14" s="3" t="s">
        <v>3155</v>
      </c>
      <c r="D14" s="3" t="s">
        <v>3156</v>
      </c>
      <c r="E14" s="3" t="s">
        <v>3157</v>
      </c>
      <c r="F14" s="2" t="s">
        <v>6230</v>
      </c>
      <c r="G14" s="2">
        <v>2</v>
      </c>
      <c r="H14" s="2" t="str">
        <f>IF(G14=1, "PB-" &amp; TEXT(COUNTIFS(G$2:G14, 1) + 279, "000000"),
 IF(G14=2, "PBM-" &amp; TEXT(COUNTIFS(G$2:G14, 2) + 326, "000000"),
 IF(G14=3, "MMU-" &amp; TEXT(COUNTIFS(G$2:G14, 3) + 416, "000000"),
 "")))</f>
        <v>PBM-000327</v>
      </c>
      <c r="I14" s="25" t="s">
        <v>5342</v>
      </c>
    </row>
    <row r="15" spans="1:9" ht="25.5" x14ac:dyDescent="0.25">
      <c r="A15" s="3">
        <v>14</v>
      </c>
      <c r="B15" s="3" t="s">
        <v>3158</v>
      </c>
      <c r="C15" s="3" t="s">
        <v>3142</v>
      </c>
      <c r="D15" s="3" t="s">
        <v>14</v>
      </c>
      <c r="E15" s="3"/>
      <c r="F15" s="2" t="s">
        <v>6231</v>
      </c>
      <c r="G15" s="2">
        <v>3</v>
      </c>
      <c r="H15" s="2" t="str">
        <f>IF(G15=1, "PB-" &amp; TEXT(COUNTIFS(G$2:G15, 1) + 279, "000000"),
 IF(G15=2, "PBM-" &amp; TEXT(COUNTIFS(G$2:G15, 2) + 326, "000000"),
 IF(G15=3, "MMU-" &amp; TEXT(COUNTIFS(G$2:G15, 3) + 416, "000000"),
 "")))</f>
        <v>MMU-000429</v>
      </c>
      <c r="I15" s="25" t="s">
        <v>5342</v>
      </c>
    </row>
    <row r="16" spans="1:9" ht="25.5" x14ac:dyDescent="0.25">
      <c r="A16" s="3">
        <v>15</v>
      </c>
      <c r="B16" s="3" t="s">
        <v>3159</v>
      </c>
      <c r="C16" s="3" t="s">
        <v>3142</v>
      </c>
      <c r="D16" s="3" t="s">
        <v>3122</v>
      </c>
      <c r="E16" s="3"/>
      <c r="F16" s="2" t="s">
        <v>6232</v>
      </c>
      <c r="G16" s="2">
        <v>3</v>
      </c>
      <c r="H16" s="2" t="str">
        <f>IF(G16=1, "PB-" &amp; TEXT(COUNTIFS(G$2:G16, 1) + 279, "000000"),
 IF(G16=2, "PBM-" &amp; TEXT(COUNTIFS(G$2:G16, 2) + 326, "000000"),
 IF(G16=3, "MMU-" &amp; TEXT(COUNTIFS(G$2:G16, 3) + 416, "000000"),
 "")))</f>
        <v>MMU-000430</v>
      </c>
      <c r="I16" s="25" t="s">
        <v>5342</v>
      </c>
    </row>
    <row r="17" spans="1:9" ht="38.25" x14ac:dyDescent="0.25">
      <c r="A17" s="3">
        <v>16</v>
      </c>
      <c r="B17" s="3" t="s">
        <v>3160</v>
      </c>
      <c r="C17" s="3" t="s">
        <v>3161</v>
      </c>
      <c r="D17" s="3" t="s">
        <v>3162</v>
      </c>
      <c r="E17" s="3"/>
      <c r="F17" s="2" t="s">
        <v>6233</v>
      </c>
      <c r="G17" s="2">
        <v>3</v>
      </c>
      <c r="H17" s="2" t="str">
        <f>IF(G17=1, "PB-" &amp; TEXT(COUNTIFS(G$2:G17, 1) + 279, "000000"),
 IF(G17=2, "PBM-" &amp; TEXT(COUNTIFS(G$2:G17, 2) + 326, "000000"),
 IF(G17=3, "MMU-" &amp; TEXT(COUNTIFS(G$2:G17, 3) + 416, "000000"),
 "")))</f>
        <v>MMU-000431</v>
      </c>
      <c r="I17" s="25" t="s">
        <v>5342</v>
      </c>
    </row>
    <row r="18" spans="1:9" ht="63.75" x14ac:dyDescent="0.25">
      <c r="A18" s="3">
        <v>17</v>
      </c>
      <c r="B18" s="3" t="s">
        <v>3163</v>
      </c>
      <c r="C18" s="3" t="s">
        <v>3164</v>
      </c>
      <c r="D18" s="3" t="s">
        <v>10</v>
      </c>
      <c r="E18" s="3" t="s">
        <v>3165</v>
      </c>
      <c r="F18" s="2" t="s">
        <v>6234</v>
      </c>
      <c r="G18" s="2">
        <v>1</v>
      </c>
      <c r="H18" s="2" t="str">
        <f>IF(G18=1, "PB-" &amp; TEXT(COUNTIFS(G$2:G18, 1) + 279, "000000"),
 IF(G18=2, "PBM-" &amp; TEXT(COUNTIFS(G$2:G18, 2) + 326, "000000"),
 IF(G18=3, "MMU-" &amp; TEXT(COUNTIFS(G$2:G18, 3) + 416, "000000"),
 "")))</f>
        <v>PB-000280</v>
      </c>
      <c r="I18" s="25" t="s">
        <v>5342</v>
      </c>
    </row>
    <row r="19" spans="1:9" ht="51" x14ac:dyDescent="0.25">
      <c r="A19" s="3">
        <v>18</v>
      </c>
      <c r="B19" s="3" t="s">
        <v>3166</v>
      </c>
      <c r="C19" s="3" t="s">
        <v>3167</v>
      </c>
      <c r="D19" s="3" t="s">
        <v>3168</v>
      </c>
      <c r="E19" s="3"/>
      <c r="F19" s="2" t="s">
        <v>6235</v>
      </c>
      <c r="G19" s="2">
        <v>1</v>
      </c>
      <c r="H19" s="2" t="str">
        <f>IF(G19=1, "PB-" &amp; TEXT(COUNTIFS(G$2:G19, 1) + 279, "000000"),
 IF(G19=2, "PBM-" &amp; TEXT(COUNTIFS(G$2:G19, 2) + 326, "000000"),
 IF(G19=3, "MMU-" &amp; TEXT(COUNTIFS(G$2:G19, 3) + 416, "000000"),
 "")))</f>
        <v>PB-000281</v>
      </c>
      <c r="I19" s="25" t="s">
        <v>5342</v>
      </c>
    </row>
    <row r="20" spans="1:9" ht="63.75" x14ac:dyDescent="0.25">
      <c r="A20" s="3">
        <v>19</v>
      </c>
      <c r="B20" s="3" t="s">
        <v>3216</v>
      </c>
      <c r="C20" s="3" t="s">
        <v>3169</v>
      </c>
      <c r="D20" s="3" t="s">
        <v>1043</v>
      </c>
      <c r="E20" s="3" t="s">
        <v>3170</v>
      </c>
      <c r="F20" s="2" t="s">
        <v>6236</v>
      </c>
      <c r="G20" s="2">
        <v>3</v>
      </c>
      <c r="H20" s="2" t="str">
        <f>IF(G20=1, "PB-" &amp; TEXT(COUNTIFS(G$2:G20, 1) + 279, "000000"),
 IF(G20=2, "PBM-" &amp; TEXT(COUNTIFS(G$2:G20, 2) + 326, "000000"),
 IF(G20=3, "MMU-" &amp; TEXT(COUNTIFS(G$2:G20, 3) + 416, "000000"),
 "")))</f>
        <v>MMU-000432</v>
      </c>
      <c r="I20" s="25" t="s">
        <v>5342</v>
      </c>
    </row>
    <row r="21" spans="1:9" ht="63.75" x14ac:dyDescent="0.25">
      <c r="A21" s="3">
        <v>20</v>
      </c>
      <c r="B21" s="3" t="s">
        <v>3217</v>
      </c>
      <c r="C21" s="3" t="s">
        <v>3171</v>
      </c>
      <c r="D21" s="3" t="s">
        <v>1043</v>
      </c>
      <c r="E21" s="3" t="s">
        <v>131</v>
      </c>
      <c r="F21" s="2" t="s">
        <v>6237</v>
      </c>
      <c r="G21" s="2">
        <v>3</v>
      </c>
      <c r="H21" s="2" t="str">
        <f>IF(G21=1, "PB-" &amp; TEXT(COUNTIFS(G$2:G21, 1) + 279, "000000"),
 IF(G21=2, "PBM-" &amp; TEXT(COUNTIFS(G$2:G21, 2) + 326, "000000"),
 IF(G21=3, "MMU-" &amp; TEXT(COUNTIFS(G$2:G21, 3) + 416, "000000"),
 "")))</f>
        <v>MMU-000433</v>
      </c>
      <c r="I21" s="25" t="s">
        <v>5342</v>
      </c>
    </row>
    <row r="22" spans="1:9" ht="38.25" x14ac:dyDescent="0.25">
      <c r="A22" s="3">
        <v>21</v>
      </c>
      <c r="B22" s="3" t="s">
        <v>3218</v>
      </c>
      <c r="C22" s="3" t="s">
        <v>3172</v>
      </c>
      <c r="D22" s="3" t="s">
        <v>3173</v>
      </c>
      <c r="E22" s="3" t="s">
        <v>3215</v>
      </c>
      <c r="F22" s="2" t="s">
        <v>6238</v>
      </c>
      <c r="G22" s="2">
        <v>3</v>
      </c>
      <c r="H22" s="2" t="str">
        <f>IF(G22=1, "PB-" &amp; TEXT(COUNTIFS(G$2:G22, 1) + 279, "000000"),
 IF(G22=2, "PBM-" &amp; TEXT(COUNTIFS(G$2:G22, 2) + 326, "000000"),
 IF(G22=3, "MMU-" &amp; TEXT(COUNTIFS(G$2:G22, 3) + 416, "000000"),
 "")))</f>
        <v>MMU-000434</v>
      </c>
      <c r="I22" s="25" t="s">
        <v>5342</v>
      </c>
    </row>
    <row r="23" spans="1:9" ht="45.75" customHeight="1" x14ac:dyDescent="0.25">
      <c r="A23" s="3">
        <v>22</v>
      </c>
      <c r="B23" s="3" t="s">
        <v>3174</v>
      </c>
      <c r="C23" s="3" t="s">
        <v>4819</v>
      </c>
      <c r="D23" s="3" t="s">
        <v>102</v>
      </c>
      <c r="E23" s="3"/>
      <c r="F23" s="2" t="s">
        <v>6239</v>
      </c>
      <c r="G23" s="2">
        <v>1</v>
      </c>
      <c r="H23" s="2" t="str">
        <f>IF(G23=1, "PB-" &amp; TEXT(COUNTIFS(G$2:G23, 1) + 279, "000000"),
 IF(G23=2, "PBM-" &amp; TEXT(COUNTIFS(G$2:G23, 2) + 326, "000000"),
 IF(G23=3, "MMU-" &amp; TEXT(COUNTIFS(G$2:G23, 3) + 416, "000000"),
 "")))</f>
        <v>PB-000282</v>
      </c>
      <c r="I23" s="25" t="s">
        <v>5342</v>
      </c>
    </row>
    <row r="24" spans="1:9" ht="38.25" x14ac:dyDescent="0.25">
      <c r="A24" s="3">
        <v>23</v>
      </c>
      <c r="B24" s="3" t="s">
        <v>3175</v>
      </c>
      <c r="C24" s="3" t="s">
        <v>3176</v>
      </c>
      <c r="D24" s="3" t="s">
        <v>250</v>
      </c>
      <c r="E24" s="3" t="s">
        <v>3177</v>
      </c>
      <c r="F24" s="2" t="s">
        <v>6240</v>
      </c>
      <c r="G24" s="2">
        <v>1</v>
      </c>
      <c r="H24" s="2" t="str">
        <f>IF(G24=1, "PB-" &amp; TEXT(COUNTIFS(G$2:G24, 1) + 279, "000000"),
 IF(G24=2, "PBM-" &amp; TEXT(COUNTIFS(G$2:G24, 2) + 326, "000000"),
 IF(G24=3, "MMU-" &amp; TEXT(COUNTIFS(G$2:G24, 3) + 416, "000000"),
 "")))</f>
        <v>PB-000283</v>
      </c>
      <c r="I24" s="25" t="s">
        <v>5342</v>
      </c>
    </row>
    <row r="25" spans="1:9" ht="38.25" x14ac:dyDescent="0.25">
      <c r="A25" s="3">
        <v>24</v>
      </c>
      <c r="B25" s="3" t="s">
        <v>3178</v>
      </c>
      <c r="C25" s="3" t="s">
        <v>3179</v>
      </c>
      <c r="D25" s="3" t="s">
        <v>102</v>
      </c>
      <c r="E25" s="3" t="s">
        <v>3180</v>
      </c>
      <c r="F25" s="2" t="s">
        <v>6241</v>
      </c>
      <c r="G25" s="2">
        <v>1</v>
      </c>
      <c r="H25" s="2" t="str">
        <f>IF(G25=1, "PB-" &amp; TEXT(COUNTIFS(G$2:G25, 1) + 279, "000000"),
 IF(G25=2, "PBM-" &amp; TEXT(COUNTIFS(G$2:G25, 2) + 326, "000000"),
 IF(G25=3, "MMU-" &amp; TEXT(COUNTIFS(G$2:G25, 3) + 416, "000000"),
 "")))</f>
        <v>PB-000284</v>
      </c>
      <c r="I25" s="25" t="s">
        <v>5342</v>
      </c>
    </row>
    <row r="26" spans="1:9" ht="38.25" x14ac:dyDescent="0.25">
      <c r="A26" s="3">
        <v>25</v>
      </c>
      <c r="B26" s="3" t="s">
        <v>3181</v>
      </c>
      <c r="C26" s="3" t="s">
        <v>3182</v>
      </c>
      <c r="D26" s="3" t="s">
        <v>178</v>
      </c>
      <c r="E26" s="3"/>
      <c r="F26" s="2" t="s">
        <v>6242</v>
      </c>
      <c r="G26" s="2">
        <v>1</v>
      </c>
      <c r="H26" s="2" t="str">
        <f>IF(G26=1, "PB-" &amp; TEXT(COUNTIFS(G$2:G26, 1) + 279, "000000"),
 IF(G26=2, "PBM-" &amp; TEXT(COUNTIFS(G$2:G26, 2) + 326, "000000"),
 IF(G26=3, "MMU-" &amp; TEXT(COUNTIFS(G$2:G26, 3) + 416, "000000"),
 "")))</f>
        <v>PB-000285</v>
      </c>
      <c r="I26" s="25" t="s">
        <v>5342</v>
      </c>
    </row>
    <row r="27" spans="1:9" ht="25.5" x14ac:dyDescent="0.25">
      <c r="A27" s="3">
        <v>26</v>
      </c>
      <c r="B27" s="3" t="s">
        <v>3183</v>
      </c>
      <c r="C27" s="3" t="s">
        <v>4819</v>
      </c>
      <c r="D27" s="3" t="s">
        <v>102</v>
      </c>
      <c r="E27" s="3"/>
      <c r="F27" s="2" t="s">
        <v>6243</v>
      </c>
      <c r="G27" s="2">
        <v>1</v>
      </c>
      <c r="H27" s="2" t="str">
        <f>IF(G27=1, "PB-" &amp; TEXT(COUNTIFS(G$2:G27, 1) + 279, "000000"),
 IF(G27=2, "PBM-" &amp; TEXT(COUNTIFS(G$2:G27, 2) + 326, "000000"),
 IF(G27=3, "MMU-" &amp; TEXT(COUNTIFS(G$2:G27, 3) + 416, "000000"),
 "")))</f>
        <v>PB-000286</v>
      </c>
      <c r="I27" s="25" t="s">
        <v>5342</v>
      </c>
    </row>
    <row r="28" spans="1:9" ht="25.5" x14ac:dyDescent="0.25">
      <c r="A28" s="3">
        <v>27</v>
      </c>
      <c r="B28" s="3" t="s">
        <v>3184</v>
      </c>
      <c r="C28" s="3" t="s">
        <v>4819</v>
      </c>
      <c r="D28" s="3" t="s">
        <v>102</v>
      </c>
      <c r="E28" s="3"/>
      <c r="F28" s="2" t="s">
        <v>6244</v>
      </c>
      <c r="G28" s="2">
        <v>1</v>
      </c>
      <c r="H28" s="2" t="str">
        <f>IF(G28=1, "PB-" &amp; TEXT(COUNTIFS(G$2:G28, 1) + 279, "000000"),
 IF(G28=2, "PBM-" &amp; TEXT(COUNTIFS(G$2:G28, 2) + 326, "000000"),
 IF(G28=3, "MMU-" &amp; TEXT(COUNTIFS(G$2:G28, 3) + 416, "000000"),
 "")))</f>
        <v>PB-000287</v>
      </c>
      <c r="I28" s="25" t="s">
        <v>5342</v>
      </c>
    </row>
    <row r="29" spans="1:9" ht="25.5" x14ac:dyDescent="0.25">
      <c r="A29" s="3">
        <v>28</v>
      </c>
      <c r="B29" s="3" t="s">
        <v>3185</v>
      </c>
      <c r="C29" s="3" t="s">
        <v>4819</v>
      </c>
      <c r="D29" s="3" t="s">
        <v>102</v>
      </c>
      <c r="E29" s="3"/>
      <c r="F29" s="2" t="s">
        <v>6245</v>
      </c>
      <c r="G29" s="2">
        <v>1</v>
      </c>
      <c r="H29" s="2" t="str">
        <f>IF(G29=1, "PB-" &amp; TEXT(COUNTIFS(G$2:G29, 1) + 279, "000000"),
 IF(G29=2, "PBM-" &amp; TEXT(COUNTIFS(G$2:G29, 2) + 326, "000000"),
 IF(G29=3, "MMU-" &amp; TEXT(COUNTIFS(G$2:G29, 3) + 416, "000000"),
 "")))</f>
        <v>PB-000288</v>
      </c>
      <c r="I29" s="25" t="s">
        <v>5342</v>
      </c>
    </row>
    <row r="30" spans="1:9" ht="25.5" x14ac:dyDescent="0.25">
      <c r="A30" s="3">
        <v>29</v>
      </c>
      <c r="B30" s="3" t="s">
        <v>3186</v>
      </c>
      <c r="C30" s="3" t="s">
        <v>3187</v>
      </c>
      <c r="D30" s="3" t="s">
        <v>806</v>
      </c>
      <c r="E30" s="3"/>
      <c r="F30" s="2" t="s">
        <v>6246</v>
      </c>
      <c r="G30" s="2">
        <v>1</v>
      </c>
      <c r="H30" s="2" t="str">
        <f>IF(G30=1, "PB-" &amp; TEXT(COUNTIFS(G$2:G30, 1) + 279, "000000"),
 IF(G30=2, "PBM-" &amp; TEXT(COUNTIFS(G$2:G30, 2) + 326, "000000"),
 IF(G30=3, "MMU-" &amp; TEXT(COUNTIFS(G$2:G30, 3) + 416, "000000"),
 "")))</f>
        <v>PB-000289</v>
      </c>
      <c r="I30" s="25" t="s">
        <v>5342</v>
      </c>
    </row>
    <row r="31" spans="1:9" ht="25.5" x14ac:dyDescent="0.25">
      <c r="A31" s="3">
        <v>30</v>
      </c>
      <c r="B31" s="3" t="s">
        <v>3188</v>
      </c>
      <c r="C31" s="3" t="s">
        <v>4819</v>
      </c>
      <c r="D31" s="3" t="s">
        <v>3122</v>
      </c>
      <c r="E31" s="3"/>
      <c r="F31" s="2" t="s">
        <v>6247</v>
      </c>
      <c r="G31" s="2">
        <v>1</v>
      </c>
      <c r="H31" s="2" t="str">
        <f>IF(G31=1, "PB-" &amp; TEXT(COUNTIFS(G$2:G31, 1) + 279, "000000"),
 IF(G31=2, "PBM-" &amp; TEXT(COUNTIFS(G$2:G31, 2) + 326, "000000"),
 IF(G31=3, "MMU-" &amp; TEXT(COUNTIFS(G$2:G31, 3) + 416, "000000"),
 "")))</f>
        <v>PB-000290</v>
      </c>
      <c r="I31" s="25" t="s">
        <v>5342</v>
      </c>
    </row>
    <row r="32" spans="1:9" ht="25.5" x14ac:dyDescent="0.25">
      <c r="A32" s="3">
        <v>31</v>
      </c>
      <c r="B32" s="3" t="s">
        <v>3189</v>
      </c>
      <c r="C32" s="3" t="s">
        <v>3190</v>
      </c>
      <c r="D32" s="3" t="s">
        <v>76</v>
      </c>
      <c r="E32" s="3" t="s">
        <v>3191</v>
      </c>
      <c r="F32" s="2" t="s">
        <v>6248</v>
      </c>
      <c r="G32" s="2">
        <v>1</v>
      </c>
      <c r="H32" s="2" t="str">
        <f>IF(G32=1, "PB-" &amp; TEXT(COUNTIFS(G$2:G32, 1) + 279, "000000"),
 IF(G32=2, "PBM-" &amp; TEXT(COUNTIFS(G$2:G32, 2) + 326, "000000"),
 IF(G32=3, "MMU-" &amp; TEXT(COUNTIFS(G$2:G32, 3) + 416, "000000"),
 "")))</f>
        <v>PB-000291</v>
      </c>
      <c r="I32" s="25" t="s">
        <v>5342</v>
      </c>
    </row>
    <row r="33" spans="1:9" ht="25.5" x14ac:dyDescent="0.25">
      <c r="A33" s="3">
        <v>32</v>
      </c>
      <c r="B33" s="3" t="s">
        <v>3189</v>
      </c>
      <c r="C33" s="3" t="s">
        <v>3192</v>
      </c>
      <c r="D33" s="3" t="s">
        <v>2698</v>
      </c>
      <c r="E33" s="3" t="s">
        <v>3193</v>
      </c>
      <c r="F33" s="2" t="s">
        <v>6249</v>
      </c>
      <c r="G33" s="2">
        <v>1</v>
      </c>
      <c r="H33" s="2" t="str">
        <f>IF(G33=1, "PB-" &amp; TEXT(COUNTIFS(G$2:G33, 1) + 279, "000000"),
 IF(G33=2, "PBM-" &amp; TEXT(COUNTIFS(G$2:G33, 2) + 326, "000000"),
 IF(G33=3, "MMU-" &amp; TEXT(COUNTIFS(G$2:G33, 3) + 416, "000000"),
 "")))</f>
        <v>PB-000292</v>
      </c>
      <c r="I33" s="25" t="s">
        <v>5342</v>
      </c>
    </row>
    <row r="34" spans="1:9" ht="25.5" x14ac:dyDescent="0.25">
      <c r="A34" s="3">
        <v>33</v>
      </c>
      <c r="B34" s="3" t="s">
        <v>3189</v>
      </c>
      <c r="C34" s="3" t="s">
        <v>3194</v>
      </c>
      <c r="D34" s="3" t="s">
        <v>3122</v>
      </c>
      <c r="E34" s="3"/>
      <c r="F34" s="2" t="s">
        <v>6250</v>
      </c>
      <c r="G34" s="2">
        <v>1</v>
      </c>
      <c r="H34" s="2" t="str">
        <f>IF(G34=1, "PB-" &amp; TEXT(COUNTIFS(G$2:G34, 1) + 279, "000000"),
 IF(G34=2, "PBM-" &amp; TEXT(COUNTIFS(G$2:G34, 2) + 326, "000000"),
 IF(G34=3, "MMU-" &amp; TEXT(COUNTIFS(G$2:G34, 3) + 416, "000000"),
 "")))</f>
        <v>PB-000293</v>
      </c>
      <c r="I34" s="25" t="s">
        <v>5342</v>
      </c>
    </row>
    <row r="35" spans="1:9" ht="51" x14ac:dyDescent="0.25">
      <c r="A35" s="3">
        <v>34</v>
      </c>
      <c r="B35" s="3" t="s">
        <v>3195</v>
      </c>
      <c r="C35" s="3" t="s">
        <v>3196</v>
      </c>
      <c r="D35" s="3" t="s">
        <v>2698</v>
      </c>
      <c r="E35" s="3"/>
      <c r="F35" s="2" t="s">
        <v>6251</v>
      </c>
      <c r="G35" s="2">
        <v>1</v>
      </c>
      <c r="H35" s="2" t="str">
        <f>IF(G35=1, "PB-" &amp; TEXT(COUNTIFS(G$2:G35, 1) + 279, "000000"),
 IF(G35=2, "PBM-" &amp; TEXT(COUNTIFS(G$2:G35, 2) + 326, "000000"),
 IF(G35=3, "MMU-" &amp; TEXT(COUNTIFS(G$2:G35, 3) + 416, "000000"),
 "")))</f>
        <v>PB-000294</v>
      </c>
      <c r="I35" s="25" t="s">
        <v>5342</v>
      </c>
    </row>
    <row r="36" spans="1:9" ht="51" x14ac:dyDescent="0.25">
      <c r="A36" s="3">
        <v>35</v>
      </c>
      <c r="B36" s="3" t="s">
        <v>3197</v>
      </c>
      <c r="C36" s="3" t="s">
        <v>3198</v>
      </c>
      <c r="D36" s="3" t="s">
        <v>19</v>
      </c>
      <c r="E36" s="3"/>
      <c r="F36" s="2" t="s">
        <v>6252</v>
      </c>
      <c r="G36" s="2">
        <v>1</v>
      </c>
      <c r="H36" s="2" t="str">
        <f>IF(G36=1, "PB-" &amp; TEXT(COUNTIFS(G$2:G36, 1) + 279, "000000"),
 IF(G36=2, "PBM-" &amp; TEXT(COUNTIFS(G$2:G36, 2) + 326, "000000"),
 IF(G36=3, "MMU-" &amp; TEXT(COUNTIFS(G$2:G36, 3) + 416, "000000"),
 "")))</f>
        <v>PB-000295</v>
      </c>
      <c r="I36" s="25" t="s">
        <v>5342</v>
      </c>
    </row>
    <row r="37" spans="1:9" ht="25.5" x14ac:dyDescent="0.25">
      <c r="A37" s="3">
        <v>36</v>
      </c>
      <c r="B37" s="3" t="s">
        <v>3199</v>
      </c>
      <c r="C37" s="3" t="s">
        <v>3200</v>
      </c>
      <c r="D37" s="3" t="s">
        <v>33</v>
      </c>
      <c r="E37" s="3" t="s">
        <v>3201</v>
      </c>
      <c r="F37" s="2" t="s">
        <v>6253</v>
      </c>
      <c r="G37" s="2">
        <v>3</v>
      </c>
      <c r="H37" s="2" t="str">
        <f>IF(G37=1, "PB-" &amp; TEXT(COUNTIFS(G$2:G37, 1) + 279, "000000"),
 IF(G37=2, "PBM-" &amp; TEXT(COUNTIFS(G$2:G37, 2) + 326, "000000"),
 IF(G37=3, "MMU-" &amp; TEXT(COUNTIFS(G$2:G37, 3) + 416, "000000"),
 "")))</f>
        <v>MMU-000435</v>
      </c>
      <c r="I37" s="25" t="s">
        <v>5342</v>
      </c>
    </row>
    <row r="38" spans="1:9" ht="38.25" x14ac:dyDescent="0.25">
      <c r="A38" s="3">
        <v>37</v>
      </c>
      <c r="B38" s="3" t="s">
        <v>3202</v>
      </c>
      <c r="C38" s="3" t="s">
        <v>3203</v>
      </c>
      <c r="D38" s="3" t="s">
        <v>409</v>
      </c>
      <c r="E38" s="3" t="s">
        <v>3204</v>
      </c>
      <c r="F38" s="2" t="s">
        <v>6254</v>
      </c>
      <c r="G38" s="2">
        <v>2</v>
      </c>
      <c r="H38" s="2" t="str">
        <f>IF(G38=1, "PB-" &amp; TEXT(COUNTIFS(G$2:G38, 1) + 279, "000000"),
 IF(G38=2, "PBM-" &amp; TEXT(COUNTIFS(G$2:G38, 2) + 326, "000000"),
 IF(G38=3, "MMU-" &amp; TEXT(COUNTIFS(G$2:G38, 3) + 416, "000000"),
 "")))</f>
        <v>PBM-000328</v>
      </c>
      <c r="I38" s="25" t="s">
        <v>5342</v>
      </c>
    </row>
    <row r="39" spans="1:9" ht="25.5" x14ac:dyDescent="0.25">
      <c r="A39" s="3">
        <v>38</v>
      </c>
      <c r="B39" s="3" t="s">
        <v>3205</v>
      </c>
      <c r="C39" s="3" t="s">
        <v>3206</v>
      </c>
      <c r="D39" s="3" t="s">
        <v>268</v>
      </c>
      <c r="E39" s="3" t="s">
        <v>3207</v>
      </c>
      <c r="F39" s="2" t="s">
        <v>6255</v>
      </c>
      <c r="G39" s="2">
        <v>3</v>
      </c>
      <c r="H39" s="2" t="str">
        <f>IF(G39=1, "PB-" &amp; TEXT(COUNTIFS(G$2:G39, 1) + 279, "000000"),
 IF(G39=2, "PBM-" &amp; TEXT(COUNTIFS(G$2:G39, 2) + 326, "000000"),
 IF(G39=3, "MMU-" &amp; TEXT(COUNTIFS(G$2:G39, 3) + 416, "000000"),
 "")))</f>
        <v>MMU-000436</v>
      </c>
      <c r="I39" s="25" t="s">
        <v>5342</v>
      </c>
    </row>
    <row r="40" spans="1:9" ht="38.25" x14ac:dyDescent="0.25">
      <c r="A40" s="3">
        <v>39</v>
      </c>
      <c r="B40" s="3" t="s">
        <v>3208</v>
      </c>
      <c r="C40" s="3" t="s">
        <v>3209</v>
      </c>
      <c r="D40" s="3" t="s">
        <v>268</v>
      </c>
      <c r="E40" s="3" t="s">
        <v>2171</v>
      </c>
      <c r="F40" s="2" t="s">
        <v>6256</v>
      </c>
      <c r="G40" s="2">
        <v>3</v>
      </c>
      <c r="H40" s="2" t="str">
        <f>IF(G40=1, "PB-" &amp; TEXT(COUNTIFS(G$2:G40, 1) + 279, "000000"),
 IF(G40=2, "PBM-" &amp; TEXT(COUNTIFS(G$2:G40, 2) + 326, "000000"),
 IF(G40=3, "MMU-" &amp; TEXT(COUNTIFS(G$2:G40, 3) + 416, "000000"),
 "")))</f>
        <v>MMU-000437</v>
      </c>
      <c r="I40" s="25" t="s">
        <v>5342</v>
      </c>
    </row>
    <row r="41" spans="1:9" ht="51" x14ac:dyDescent="0.25">
      <c r="A41" s="3">
        <v>40</v>
      </c>
      <c r="B41" s="3" t="s">
        <v>3210</v>
      </c>
      <c r="C41" s="3" t="s">
        <v>3211</v>
      </c>
      <c r="D41" s="3" t="s">
        <v>2168</v>
      </c>
      <c r="E41" s="3" t="s">
        <v>1124</v>
      </c>
      <c r="F41" s="2" t="s">
        <v>6257</v>
      </c>
      <c r="G41" s="2">
        <v>3</v>
      </c>
      <c r="H41" s="2" t="str">
        <f>IF(G41=1, "PB-" &amp; TEXT(COUNTIFS(G$2:G41, 1) + 279, "000000"),
 IF(G41=2, "PBM-" &amp; TEXT(COUNTIFS(G$2:G41, 2) + 326, "000000"),
 IF(G41=3, "MMU-" &amp; TEXT(COUNTIFS(G$2:G41, 3) + 416, "000000"),
 "")))</f>
        <v>MMU-000438</v>
      </c>
      <c r="I41" s="25" t="s">
        <v>5342</v>
      </c>
    </row>
    <row r="42" spans="1:9" ht="51" x14ac:dyDescent="0.25">
      <c r="A42" s="3">
        <v>41</v>
      </c>
      <c r="B42" s="3" t="s">
        <v>3212</v>
      </c>
      <c r="C42" s="3" t="s">
        <v>3213</v>
      </c>
      <c r="D42" s="3" t="s">
        <v>33</v>
      </c>
      <c r="E42" s="3" t="s">
        <v>3214</v>
      </c>
      <c r="F42" s="2" t="s">
        <v>6258</v>
      </c>
      <c r="G42" s="2">
        <v>3</v>
      </c>
      <c r="H42" s="2" t="str">
        <f>IF(G42=1, "PB-" &amp; TEXT(COUNTIFS(G$2:G42, 1) + 279, "000000"),
 IF(G42=2, "PBM-" &amp; TEXT(COUNTIFS(G$2:G42, 2) + 326, "000000"),
 IF(G42=3, "MMU-" &amp; TEXT(COUNTIFS(G$2:G42, 3) + 416, "000000"),
 "")))</f>
        <v>MMU-000439</v>
      </c>
      <c r="I42" s="25" t="s">
        <v>5342</v>
      </c>
    </row>
  </sheetData>
  <phoneticPr fontId="8" type="noConversion"/>
  <conditionalFormatting sqref="I2:I42">
    <cfRule type="uniqueValues" dxfId="13" priority="1"/>
  </conditionalFormatting>
  <pageMargins left="0.31496062992125984" right="0.19685039370078741" top="0.31496062992125984" bottom="0.19685039370078741" header="0.31496062992125984" footer="0.31496062992125984"/>
  <pageSetup paperSize="9" scale="93" fitToHeight="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1D2DC-8CE5-4B69-994F-AD30D421C20E}">
  <sheetPr codeName="Sheet25">
    <pageSetUpPr fitToPage="1"/>
  </sheetPr>
  <dimension ref="A1:I55"/>
  <sheetViews>
    <sheetView topLeftCell="A9" zoomScale="80" zoomScaleNormal="80" workbookViewId="0">
      <selection activeCell="B9" sqref="B9"/>
    </sheetView>
  </sheetViews>
  <sheetFormatPr defaultColWidth="27.5703125" defaultRowHeight="15" x14ac:dyDescent="0.25"/>
  <cols>
    <col min="1" max="1" width="3.28515625" bestFit="1" customWidth="1"/>
    <col min="2" max="2" width="27.42578125" customWidth="1"/>
    <col min="3" max="3" width="31.5703125" customWidth="1"/>
    <col min="4" max="4" width="17.85546875" customWidth="1"/>
    <col min="5" max="5" width="13.140625" bestFit="1" customWidth="1"/>
    <col min="6" max="6" width="10.28515625" bestFit="1" customWidth="1"/>
    <col min="7" max="7" width="3.42578125" hidden="1" customWidth="1"/>
    <col min="8" max="8" width="13.42578125" hidden="1" customWidth="1"/>
    <col min="9" max="9" width="19.140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5143</v>
      </c>
      <c r="I1" s="26" t="s">
        <v>5144</v>
      </c>
    </row>
    <row r="2" spans="1:9" ht="38.25" x14ac:dyDescent="0.25">
      <c r="A2" s="3">
        <v>1</v>
      </c>
      <c r="B2" s="3" t="s">
        <v>3219</v>
      </c>
      <c r="C2" s="3" t="s">
        <v>3220</v>
      </c>
      <c r="D2" s="3" t="s">
        <v>567</v>
      </c>
      <c r="E2" s="3" t="s">
        <v>3221</v>
      </c>
      <c r="F2" s="2" t="s">
        <v>6259</v>
      </c>
      <c r="G2" s="2">
        <v>1</v>
      </c>
      <c r="H2" s="2" t="str">
        <f>IF(G2=1, "PB-" &amp; TEXT(COUNTIFS(G$2:G2, 1) + 295, "000000"),
 IF(G2=2, "PBM-" &amp; TEXT(COUNTIFS(G$2:G2, 2) + 328, "000000"),
 IF(G2=3, "MMU-" &amp; TEXT(COUNTIFS(G$2:G2, 3) + 439, "000000"),
 "")))</f>
        <v>PB-000296</v>
      </c>
      <c r="I2" s="25" t="s">
        <v>5342</v>
      </c>
    </row>
    <row r="3" spans="1:9" ht="25.5" x14ac:dyDescent="0.25">
      <c r="A3" s="3">
        <v>2</v>
      </c>
      <c r="B3" s="3" t="s">
        <v>3222</v>
      </c>
      <c r="C3" s="3" t="s">
        <v>3223</v>
      </c>
      <c r="D3" s="3" t="s">
        <v>567</v>
      </c>
      <c r="E3" s="3" t="s">
        <v>3224</v>
      </c>
      <c r="F3" s="2" t="s">
        <v>6260</v>
      </c>
      <c r="G3" s="2">
        <v>1</v>
      </c>
      <c r="H3" s="2" t="str">
        <f>IF(G3=1, "PB-" &amp; TEXT(COUNTIFS(G$2:G3, 1) + 295, "000000"),
 IF(G3=2, "PBM-" &amp; TEXT(COUNTIFS(G$2:G3, 2) + 328, "000000"),
 IF(G3=3, "MMU-" &amp; TEXT(COUNTIFS(G$2:G3, 3) + 439, "000000"),
 "")))</f>
        <v>PB-000297</v>
      </c>
      <c r="I3" s="25" t="s">
        <v>5342</v>
      </c>
    </row>
    <row r="4" spans="1:9" ht="38.25" x14ac:dyDescent="0.25">
      <c r="A4" s="3">
        <v>3</v>
      </c>
      <c r="B4" s="3" t="s">
        <v>3225</v>
      </c>
      <c r="C4" s="3" t="s">
        <v>3226</v>
      </c>
      <c r="D4" s="3" t="s">
        <v>19</v>
      </c>
      <c r="E4" s="3" t="s">
        <v>204</v>
      </c>
      <c r="F4" s="2" t="s">
        <v>6261</v>
      </c>
      <c r="G4" s="2">
        <v>2</v>
      </c>
      <c r="H4" s="2" t="str">
        <f>IF(G4=1, "PB-" &amp; TEXT(COUNTIFS(G$2:G4, 1) + 295, "000000"),
 IF(G4=2, "PBM-" &amp; TEXT(COUNTIFS(G$2:G4, 2) + 328, "000000"),
 IF(G4=3, "MMU-" &amp; TEXT(COUNTIFS(G$2:G4, 3) + 439, "000000"),
 "")))</f>
        <v>PBM-000329</v>
      </c>
      <c r="I4" s="25" t="s">
        <v>5342</v>
      </c>
    </row>
    <row r="5" spans="1:9" ht="63.75" x14ac:dyDescent="0.25">
      <c r="A5" s="3">
        <v>4</v>
      </c>
      <c r="B5" s="3" t="s">
        <v>3227</v>
      </c>
      <c r="C5" s="3" t="s">
        <v>3228</v>
      </c>
      <c r="D5" s="3" t="s">
        <v>226</v>
      </c>
      <c r="E5" s="3" t="s">
        <v>2490</v>
      </c>
      <c r="F5" s="2" t="s">
        <v>6262</v>
      </c>
      <c r="G5" s="2">
        <v>3</v>
      </c>
      <c r="H5" s="2" t="str">
        <f>IF(G5=1, "PB-" &amp; TEXT(COUNTIFS(G$2:G5, 1) + 295, "000000"),
 IF(G5=2, "PBM-" &amp; TEXT(COUNTIFS(G$2:G5, 2) + 328, "000000"),
 IF(G5=3, "MMU-" &amp; TEXT(COUNTIFS(G$2:G5, 3) + 439, "000000"),
 "")))</f>
        <v>MMU-000440</v>
      </c>
      <c r="I5" s="25" t="s">
        <v>5342</v>
      </c>
    </row>
    <row r="6" spans="1:9" ht="38.25" x14ac:dyDescent="0.25">
      <c r="A6" s="3">
        <v>5</v>
      </c>
      <c r="B6" s="3" t="s">
        <v>3229</v>
      </c>
      <c r="C6" s="3" t="s">
        <v>3230</v>
      </c>
      <c r="D6" s="3" t="s">
        <v>102</v>
      </c>
      <c r="E6" s="3" t="s">
        <v>3231</v>
      </c>
      <c r="F6" s="2" t="s">
        <v>6263</v>
      </c>
      <c r="G6" s="2">
        <v>1</v>
      </c>
      <c r="H6" s="2" t="str">
        <f>IF(G6=1, "PB-" &amp; TEXT(COUNTIFS(G$2:G6, 1) + 295, "000000"),
 IF(G6=2, "PBM-" &amp; TEXT(COUNTIFS(G$2:G6, 2) + 328, "000000"),
 IF(G6=3, "MMU-" &amp; TEXT(COUNTIFS(G$2:G6, 3) + 439, "000000"),
 "")))</f>
        <v>PB-000298</v>
      </c>
      <c r="I6" s="25" t="s">
        <v>5342</v>
      </c>
    </row>
    <row r="7" spans="1:9" ht="25.5" x14ac:dyDescent="0.25">
      <c r="A7" s="3">
        <v>6</v>
      </c>
      <c r="B7" s="3" t="s">
        <v>3232</v>
      </c>
      <c r="C7" s="3" t="s">
        <v>3233</v>
      </c>
      <c r="D7" s="3" t="s">
        <v>134</v>
      </c>
      <c r="E7" s="3" t="s">
        <v>3234</v>
      </c>
      <c r="F7" s="2" t="s">
        <v>6264</v>
      </c>
      <c r="G7" s="2">
        <v>1</v>
      </c>
      <c r="H7" s="2" t="str">
        <f>IF(G7=1, "PB-" &amp; TEXT(COUNTIFS(G$2:G7, 1) + 295, "000000"),
 IF(G7=2, "PBM-" &amp; TEXT(COUNTIFS(G$2:G7, 2) + 328, "000000"),
 IF(G7=3, "MMU-" &amp; TEXT(COUNTIFS(G$2:G7, 3) + 439, "000000"),
 "")))</f>
        <v>PB-000299</v>
      </c>
      <c r="I7" s="25" t="s">
        <v>5342</v>
      </c>
    </row>
    <row r="8" spans="1:9" ht="38.25" x14ac:dyDescent="0.25">
      <c r="A8" s="3">
        <v>7</v>
      </c>
      <c r="B8" s="3" t="s">
        <v>3235</v>
      </c>
      <c r="C8" s="3" t="s">
        <v>3236</v>
      </c>
      <c r="D8" s="3" t="s">
        <v>425</v>
      </c>
      <c r="E8" s="3" t="s">
        <v>3237</v>
      </c>
      <c r="F8" s="2" t="s">
        <v>6265</v>
      </c>
      <c r="G8" s="2">
        <v>1</v>
      </c>
      <c r="H8" s="2" t="str">
        <f>IF(G8=1, "PB-" &amp; TEXT(COUNTIFS(G$2:G8, 1) + 295, "000000"),
 IF(G8=2, "PBM-" &amp; TEXT(COUNTIFS(G$2:G8, 2) + 328, "000000"),
 IF(G8=3, "MMU-" &amp; TEXT(COUNTIFS(G$2:G8, 3) + 439, "000000"),
 "")))</f>
        <v>PB-000300</v>
      </c>
      <c r="I8" s="25" t="s">
        <v>5342</v>
      </c>
    </row>
    <row r="9" spans="1:9" ht="38.25" x14ac:dyDescent="0.25">
      <c r="A9" s="3">
        <v>8</v>
      </c>
      <c r="B9" s="3" t="s">
        <v>3238</v>
      </c>
      <c r="C9" s="3" t="s">
        <v>3239</v>
      </c>
      <c r="D9" s="3" t="s">
        <v>17</v>
      </c>
      <c r="E9" s="3" t="s">
        <v>3240</v>
      </c>
      <c r="F9" s="2" t="s">
        <v>6266</v>
      </c>
      <c r="G9" s="2">
        <v>1</v>
      </c>
      <c r="H9" s="2" t="str">
        <f>IF(G9=1, "PB-" &amp; TEXT(COUNTIFS(G$2:G9, 1) + 295, "000000"),
 IF(G9=2, "PBM-" &amp; TEXT(COUNTIFS(G$2:G9, 2) + 328, "000000"),
 IF(G9=3, "MMU-" &amp; TEXT(COUNTIFS(G$2:G9, 3) + 439, "000000"),
 "")))</f>
        <v>PB-000301</v>
      </c>
      <c r="I9" s="25" t="s">
        <v>5342</v>
      </c>
    </row>
    <row r="10" spans="1:9" ht="38.25" x14ac:dyDescent="0.25">
      <c r="A10" s="3">
        <v>9</v>
      </c>
      <c r="B10" s="3" t="s">
        <v>3241</v>
      </c>
      <c r="C10" s="3" t="s">
        <v>3242</v>
      </c>
      <c r="D10" s="3" t="s">
        <v>678</v>
      </c>
      <c r="E10" s="3" t="s">
        <v>3243</v>
      </c>
      <c r="F10" s="2" t="s">
        <v>6267</v>
      </c>
      <c r="G10" s="2">
        <v>2</v>
      </c>
      <c r="H10" s="2" t="str">
        <f>IF(G10=1, "PB-" &amp; TEXT(COUNTIFS(G$2:G10, 1) + 295, "000000"),
 IF(G10=2, "PBM-" &amp; TEXT(COUNTIFS(G$2:G10, 2) + 328, "000000"),
 IF(G10=3, "MMU-" &amp; TEXT(COUNTIFS(G$2:G10, 3) + 439, "000000"),
 "")))</f>
        <v>PBM-000330</v>
      </c>
      <c r="I10" s="25" t="s">
        <v>5342</v>
      </c>
    </row>
    <row r="11" spans="1:9" ht="25.5" x14ac:dyDescent="0.25">
      <c r="A11" s="3">
        <v>10</v>
      </c>
      <c r="B11" s="3" t="s">
        <v>3244</v>
      </c>
      <c r="C11" s="3" t="s">
        <v>3245</v>
      </c>
      <c r="D11" s="3" t="s">
        <v>952</v>
      </c>
      <c r="E11" s="3" t="s">
        <v>3246</v>
      </c>
      <c r="F11" s="2" t="s">
        <v>6268</v>
      </c>
      <c r="G11" s="2">
        <v>2</v>
      </c>
      <c r="H11" s="2" t="str">
        <f>IF(G11=1, "PB-" &amp; TEXT(COUNTIFS(G$2:G11, 1) + 295, "000000"),
 IF(G11=2, "PBM-" &amp; TEXT(COUNTIFS(G$2:G11, 2) + 328, "000000"),
 IF(G11=3, "MMU-" &amp; TEXT(COUNTIFS(G$2:G11, 3) + 439, "000000"),
 "")))</f>
        <v>PBM-000331</v>
      </c>
      <c r="I11" s="25" t="s">
        <v>5342</v>
      </c>
    </row>
    <row r="12" spans="1:9" ht="38.25" x14ac:dyDescent="0.25">
      <c r="A12" s="3">
        <v>11</v>
      </c>
      <c r="B12" s="3" t="s">
        <v>3247</v>
      </c>
      <c r="C12" s="3" t="s">
        <v>3248</v>
      </c>
      <c r="D12" s="3" t="s">
        <v>19</v>
      </c>
      <c r="E12" s="3" t="s">
        <v>3249</v>
      </c>
      <c r="F12" s="2" t="s">
        <v>6269</v>
      </c>
      <c r="G12" s="2">
        <v>2</v>
      </c>
      <c r="H12" s="2" t="str">
        <f>IF(G12=1, "PB-" &amp; TEXT(COUNTIFS(G$2:G12, 1) + 295, "000000"),
 IF(G12=2, "PBM-" &amp; TEXT(COUNTIFS(G$2:G12, 2) + 328, "000000"),
 IF(G12=3, "MMU-" &amp; TEXT(COUNTIFS(G$2:G12, 3) + 439, "000000"),
 "")))</f>
        <v>PBM-000332</v>
      </c>
      <c r="I12" s="25" t="s">
        <v>5342</v>
      </c>
    </row>
    <row r="13" spans="1:9" ht="38.25" x14ac:dyDescent="0.25">
      <c r="A13" s="3">
        <v>12</v>
      </c>
      <c r="B13" s="3" t="s">
        <v>3360</v>
      </c>
      <c r="C13" s="3" t="s">
        <v>3250</v>
      </c>
      <c r="D13" s="3" t="s">
        <v>3251</v>
      </c>
      <c r="E13" s="3" t="s">
        <v>3252</v>
      </c>
      <c r="F13" s="2" t="s">
        <v>6270</v>
      </c>
      <c r="G13" s="2">
        <v>2</v>
      </c>
      <c r="H13" s="2" t="str">
        <f>IF(G13=1, "PB-" &amp; TEXT(COUNTIFS(G$2:G13, 1) + 295, "000000"),
 IF(G13=2, "PBM-" &amp; TEXT(COUNTIFS(G$2:G13, 2) + 328, "000000"),
 IF(G13=3, "MMU-" &amp; TEXT(COUNTIFS(G$2:G13, 3) + 439, "000000"),
 "")))</f>
        <v>PBM-000333</v>
      </c>
      <c r="I13" s="25" t="s">
        <v>5342</v>
      </c>
    </row>
    <row r="14" spans="1:9" ht="51" x14ac:dyDescent="0.25">
      <c r="A14" s="3">
        <v>13</v>
      </c>
      <c r="B14" s="3" t="s">
        <v>3253</v>
      </c>
      <c r="C14" s="3" t="s">
        <v>3254</v>
      </c>
      <c r="D14" s="3" t="s">
        <v>484</v>
      </c>
      <c r="E14" s="3" t="s">
        <v>3255</v>
      </c>
      <c r="F14" s="2" t="s">
        <v>6271</v>
      </c>
      <c r="G14" s="2">
        <v>2</v>
      </c>
      <c r="H14" s="2" t="str">
        <f>IF(G14=1, "PB-" &amp; TEXT(COUNTIFS(G$2:G14, 1) + 295, "000000"),
 IF(G14=2, "PBM-" &amp; TEXT(COUNTIFS(G$2:G14, 2) + 328, "000000"),
 IF(G14=3, "MMU-" &amp; TEXT(COUNTIFS(G$2:G14, 3) + 439, "000000"),
 "")))</f>
        <v>PBM-000334</v>
      </c>
      <c r="I14" s="25" t="s">
        <v>5342</v>
      </c>
    </row>
    <row r="15" spans="1:9" ht="38.25" x14ac:dyDescent="0.25">
      <c r="A15" s="3">
        <v>14</v>
      </c>
      <c r="B15" s="3" t="s">
        <v>3361</v>
      </c>
      <c r="C15" s="3" t="s">
        <v>3256</v>
      </c>
      <c r="D15" s="3" t="s">
        <v>3257</v>
      </c>
      <c r="E15" s="3" t="s">
        <v>1020</v>
      </c>
      <c r="F15" s="2" t="s">
        <v>6272</v>
      </c>
      <c r="G15" s="2">
        <v>3</v>
      </c>
      <c r="H15" s="2" t="str">
        <f>IF(G15=1, "PB-" &amp; TEXT(COUNTIFS(G$2:G15, 1) + 295, "000000"),
 IF(G15=2, "PBM-" &amp; TEXT(COUNTIFS(G$2:G15, 2) + 328, "000000"),
 IF(G15=3, "MMU-" &amp; TEXT(COUNTIFS(G$2:G15, 3) + 439, "000000"),
 "")))</f>
        <v>MMU-000441</v>
      </c>
      <c r="I15" s="25" t="s">
        <v>5342</v>
      </c>
    </row>
    <row r="16" spans="1:9" ht="38.25" x14ac:dyDescent="0.25">
      <c r="A16" s="3">
        <v>15</v>
      </c>
      <c r="B16" s="3" t="s">
        <v>3362</v>
      </c>
      <c r="C16" s="3" t="s">
        <v>3258</v>
      </c>
      <c r="D16" s="3" t="s">
        <v>3257</v>
      </c>
      <c r="E16" s="3" t="s">
        <v>3259</v>
      </c>
      <c r="F16" s="2" t="s">
        <v>6273</v>
      </c>
      <c r="G16" s="2">
        <v>3</v>
      </c>
      <c r="H16" s="2" t="str">
        <f>IF(G16=1, "PB-" &amp; TEXT(COUNTIFS(G$2:G16, 1) + 295, "000000"),
 IF(G16=2, "PBM-" &amp; TEXT(COUNTIFS(G$2:G16, 2) + 328, "000000"),
 IF(G16=3, "MMU-" &amp; TEXT(COUNTIFS(G$2:G16, 3) + 439, "000000"),
 "")))</f>
        <v>MMU-000442</v>
      </c>
      <c r="I16" s="25" t="s">
        <v>5342</v>
      </c>
    </row>
    <row r="17" spans="1:9" ht="25.5" x14ac:dyDescent="0.25">
      <c r="A17" s="3">
        <v>16</v>
      </c>
      <c r="B17" s="3" t="s">
        <v>3260</v>
      </c>
      <c r="C17" s="3" t="s">
        <v>3261</v>
      </c>
      <c r="D17" s="3" t="s">
        <v>3120</v>
      </c>
      <c r="E17" s="3" t="s">
        <v>3262</v>
      </c>
      <c r="F17" s="2" t="s">
        <v>6274</v>
      </c>
      <c r="G17" s="2">
        <v>1</v>
      </c>
      <c r="H17" s="2" t="str">
        <f>IF(G17=1, "PB-" &amp; TEXT(COUNTIFS(G$2:G17, 1) + 295, "000000"),
 IF(G17=2, "PBM-" &amp; TEXT(COUNTIFS(G$2:G17, 2) + 328, "000000"),
 IF(G17=3, "MMU-" &amp; TEXT(COUNTIFS(G$2:G17, 3) + 439, "000000"),
 "")))</f>
        <v>PB-000302</v>
      </c>
      <c r="I17" s="25" t="s">
        <v>5342</v>
      </c>
    </row>
    <row r="18" spans="1:9" ht="38.25" x14ac:dyDescent="0.25">
      <c r="A18" s="3">
        <v>17</v>
      </c>
      <c r="B18" s="3" t="s">
        <v>3363</v>
      </c>
      <c r="C18" s="3" t="s">
        <v>3263</v>
      </c>
      <c r="D18" s="3" t="s">
        <v>31</v>
      </c>
      <c r="E18" s="3" t="s">
        <v>3264</v>
      </c>
      <c r="F18" s="2" t="s">
        <v>6275</v>
      </c>
      <c r="G18" s="2">
        <v>1</v>
      </c>
      <c r="H18" s="2" t="str">
        <f>IF(G18=1, "PB-" &amp; TEXT(COUNTIFS(G$2:G18, 1) + 295, "000000"),
 IF(G18=2, "PBM-" &amp; TEXT(COUNTIFS(G$2:G18, 2) + 328, "000000"),
 IF(G18=3, "MMU-" &amp; TEXT(COUNTIFS(G$2:G18, 3) + 439, "000000"),
 "")))</f>
        <v>PB-000303</v>
      </c>
      <c r="I18" s="25" t="s">
        <v>5342</v>
      </c>
    </row>
    <row r="19" spans="1:9" ht="25.5" x14ac:dyDescent="0.25">
      <c r="A19" s="3">
        <v>18</v>
      </c>
      <c r="B19" s="3" t="s">
        <v>3364</v>
      </c>
      <c r="C19" s="3" t="s">
        <v>3265</v>
      </c>
      <c r="D19" s="3" t="s">
        <v>824</v>
      </c>
      <c r="E19" s="3" t="s">
        <v>3266</v>
      </c>
      <c r="F19" s="2" t="s">
        <v>6276</v>
      </c>
      <c r="G19" s="2">
        <v>1</v>
      </c>
      <c r="H19" s="2" t="str">
        <f>IF(G19=1, "PB-" &amp; TEXT(COUNTIFS(G$2:G19, 1) + 295, "000000"),
 IF(G19=2, "PBM-" &amp; TEXT(COUNTIFS(G$2:G19, 2) + 328, "000000"),
 IF(G19=3, "MMU-" &amp; TEXT(COUNTIFS(G$2:G19, 3) + 439, "000000"),
 "")))</f>
        <v>PB-000304</v>
      </c>
      <c r="I19" s="25" t="s">
        <v>5342</v>
      </c>
    </row>
    <row r="20" spans="1:9" ht="25.5" x14ac:dyDescent="0.25">
      <c r="A20" s="3">
        <v>19</v>
      </c>
      <c r="B20" s="3" t="s">
        <v>3365</v>
      </c>
      <c r="C20" s="3" t="s">
        <v>3267</v>
      </c>
      <c r="D20" s="3" t="s">
        <v>3268</v>
      </c>
      <c r="E20" s="3" t="s">
        <v>3237</v>
      </c>
      <c r="F20" s="2" t="s">
        <v>6277</v>
      </c>
      <c r="G20" s="2">
        <v>1</v>
      </c>
      <c r="H20" s="2" t="str">
        <f>IF(G20=1, "PB-" &amp; TEXT(COUNTIFS(G$2:G20, 1) + 295, "000000"),
 IF(G20=2, "PBM-" &amp; TEXT(COUNTIFS(G$2:G20, 2) + 328, "000000"),
 IF(G20=3, "MMU-" &amp; TEXT(COUNTIFS(G$2:G20, 3) + 439, "000000"),
 "")))</f>
        <v>PB-000305</v>
      </c>
      <c r="I20" s="25" t="s">
        <v>5342</v>
      </c>
    </row>
    <row r="21" spans="1:9" ht="25.5" x14ac:dyDescent="0.25">
      <c r="A21" s="3">
        <v>20</v>
      </c>
      <c r="B21" s="3" t="s">
        <v>3366</v>
      </c>
      <c r="C21" s="3" t="s">
        <v>3269</v>
      </c>
      <c r="D21" s="3" t="s">
        <v>33</v>
      </c>
      <c r="E21" s="3" t="s">
        <v>3270</v>
      </c>
      <c r="F21" s="2" t="s">
        <v>6278</v>
      </c>
      <c r="G21" s="2">
        <v>1</v>
      </c>
      <c r="H21" s="2" t="str">
        <f>IF(G21=1, "PB-" &amp; TEXT(COUNTIFS(G$2:G21, 1) + 295, "000000"),
 IF(G21=2, "PBM-" &amp; TEXT(COUNTIFS(G$2:G21, 2) + 328, "000000"),
 IF(G21=3, "MMU-" &amp; TEXT(COUNTIFS(G$2:G21, 3) + 439, "000000"),
 "")))</f>
        <v>PB-000306</v>
      </c>
      <c r="I21" s="25" t="s">
        <v>5342</v>
      </c>
    </row>
    <row r="22" spans="1:9" ht="25.5" x14ac:dyDescent="0.25">
      <c r="A22" s="3">
        <v>21</v>
      </c>
      <c r="B22" s="3" t="s">
        <v>3367</v>
      </c>
      <c r="C22" s="3" t="s">
        <v>3271</v>
      </c>
      <c r="D22" s="3" t="s">
        <v>33</v>
      </c>
      <c r="E22" s="3" t="s">
        <v>3272</v>
      </c>
      <c r="F22" s="2" t="s">
        <v>6279</v>
      </c>
      <c r="G22" s="2">
        <v>1</v>
      </c>
      <c r="H22" s="2" t="str">
        <f>IF(G22=1, "PB-" &amp; TEXT(COUNTIFS(G$2:G22, 1) + 295, "000000"),
 IF(G22=2, "PBM-" &amp; TEXT(COUNTIFS(G$2:G22, 2) + 328, "000000"),
 IF(G22=3, "MMU-" &amp; TEXT(COUNTIFS(G$2:G22, 3) + 439, "000000"),
 "")))</f>
        <v>PB-000307</v>
      </c>
      <c r="I22" s="25" t="s">
        <v>5342</v>
      </c>
    </row>
    <row r="23" spans="1:9" ht="51" x14ac:dyDescent="0.25">
      <c r="A23" s="3">
        <v>22</v>
      </c>
      <c r="B23" s="3" t="s">
        <v>3273</v>
      </c>
      <c r="C23" s="3" t="s">
        <v>3274</v>
      </c>
      <c r="D23" s="3" t="s">
        <v>3275</v>
      </c>
      <c r="E23" s="3" t="s">
        <v>3276</v>
      </c>
      <c r="F23" s="2" t="s">
        <v>6280</v>
      </c>
      <c r="G23" s="2">
        <v>3</v>
      </c>
      <c r="H23" s="2" t="str">
        <f>IF(G23=1, "PB-" &amp; TEXT(COUNTIFS(G$2:G23, 1) + 295, "000000"),
 IF(G23=2, "PBM-" &amp; TEXT(COUNTIFS(G$2:G23, 2) + 328, "000000"),
 IF(G23=3, "MMU-" &amp; TEXT(COUNTIFS(G$2:G23, 3) + 439, "000000"),
 "")))</f>
        <v>MMU-000443</v>
      </c>
      <c r="I23" s="25" t="s">
        <v>5342</v>
      </c>
    </row>
    <row r="24" spans="1:9" ht="38.25" x14ac:dyDescent="0.25">
      <c r="A24" s="3">
        <v>23</v>
      </c>
      <c r="B24" s="3" t="s">
        <v>3277</v>
      </c>
      <c r="C24" s="3" t="s">
        <v>3278</v>
      </c>
      <c r="D24" s="3" t="s">
        <v>182</v>
      </c>
      <c r="E24" s="3" t="s">
        <v>131</v>
      </c>
      <c r="F24" s="2" t="s">
        <v>6281</v>
      </c>
      <c r="G24" s="2">
        <v>1</v>
      </c>
      <c r="H24" s="2" t="str">
        <f>IF(G24=1, "PB-" &amp; TEXT(COUNTIFS(G$2:G24, 1) + 295, "000000"),
 IF(G24=2, "PBM-" &amp; TEXT(COUNTIFS(G$2:G24, 2) + 328, "000000"),
 IF(G24=3, "MMU-" &amp; TEXT(COUNTIFS(G$2:G24, 3) + 439, "000000"),
 "")))</f>
        <v>PB-000308</v>
      </c>
      <c r="I24" s="25" t="s">
        <v>5342</v>
      </c>
    </row>
    <row r="25" spans="1:9" ht="25.5" x14ac:dyDescent="0.25">
      <c r="A25" s="3">
        <v>24</v>
      </c>
      <c r="B25" s="3" t="s">
        <v>3279</v>
      </c>
      <c r="C25" s="3" t="s">
        <v>3280</v>
      </c>
      <c r="D25" s="3" t="s">
        <v>33</v>
      </c>
      <c r="E25" s="3" t="s">
        <v>3281</v>
      </c>
      <c r="F25" s="2" t="s">
        <v>6282</v>
      </c>
      <c r="G25" s="2">
        <v>2</v>
      </c>
      <c r="H25" s="2" t="str">
        <f>IF(G25=1, "PB-" &amp; TEXT(COUNTIFS(G$2:G25, 1) + 295, "000000"),
 IF(G25=2, "PBM-" &amp; TEXT(COUNTIFS(G$2:G25, 2) + 328, "000000"),
 IF(G25=3, "MMU-" &amp; TEXT(COUNTIFS(G$2:G25, 3) + 439, "000000"),
 "")))</f>
        <v>PBM-000335</v>
      </c>
      <c r="I25" s="25" t="s">
        <v>5342</v>
      </c>
    </row>
    <row r="26" spans="1:9" ht="25.5" x14ac:dyDescent="0.25">
      <c r="A26" s="3">
        <v>25</v>
      </c>
      <c r="B26" s="3" t="s">
        <v>3282</v>
      </c>
      <c r="C26" s="3" t="s">
        <v>3283</v>
      </c>
      <c r="D26" s="3" t="s">
        <v>33</v>
      </c>
      <c r="E26" s="3" t="s">
        <v>3284</v>
      </c>
      <c r="F26" s="2" t="s">
        <v>6283</v>
      </c>
      <c r="G26" s="2">
        <v>2</v>
      </c>
      <c r="H26" s="2" t="str">
        <f>IF(G26=1, "PB-" &amp; TEXT(COUNTIFS(G$2:G26, 1) + 295, "000000"),
 IF(G26=2, "PBM-" &amp; TEXT(COUNTIFS(G$2:G26, 2) + 328, "000000"),
 IF(G26=3, "MMU-" &amp; TEXT(COUNTIFS(G$2:G26, 3) + 439, "000000"),
 "")))</f>
        <v>PBM-000336</v>
      </c>
      <c r="I26" s="25" t="s">
        <v>5342</v>
      </c>
    </row>
    <row r="27" spans="1:9" ht="38.25" x14ac:dyDescent="0.25">
      <c r="A27" s="3">
        <v>26</v>
      </c>
      <c r="B27" s="3" t="s">
        <v>3285</v>
      </c>
      <c r="C27" s="3" t="s">
        <v>3286</v>
      </c>
      <c r="D27" s="3" t="s">
        <v>862</v>
      </c>
      <c r="E27" s="3" t="s">
        <v>3287</v>
      </c>
      <c r="F27" s="2" t="s">
        <v>6284</v>
      </c>
      <c r="G27" s="2">
        <v>1</v>
      </c>
      <c r="H27" s="2" t="str">
        <f>IF(G27=1, "PB-" &amp; TEXT(COUNTIFS(G$2:G27, 1) + 295, "000000"),
 IF(G27=2, "PBM-" &amp; TEXT(COUNTIFS(G$2:G27, 2) + 328, "000000"),
 IF(G27=3, "MMU-" &amp; TEXT(COUNTIFS(G$2:G27, 3) + 439, "000000"),
 "")))</f>
        <v>PB-000309</v>
      </c>
      <c r="I27" s="25" t="s">
        <v>5342</v>
      </c>
    </row>
    <row r="28" spans="1:9" ht="25.5" x14ac:dyDescent="0.25">
      <c r="A28" s="3">
        <v>27</v>
      </c>
      <c r="B28" s="3" t="s">
        <v>3368</v>
      </c>
      <c r="C28" s="3" t="s">
        <v>3289</v>
      </c>
      <c r="D28" s="3" t="s">
        <v>3290</v>
      </c>
      <c r="E28" s="3" t="s">
        <v>3291</v>
      </c>
      <c r="F28" s="2" t="s">
        <v>6285</v>
      </c>
      <c r="G28" s="2">
        <v>1</v>
      </c>
      <c r="H28" s="2" t="str">
        <f>IF(G28=1, "PB-" &amp; TEXT(COUNTIFS(G$2:G28, 1) + 295, "000000"),
 IF(G28=2, "PBM-" &amp; TEXT(COUNTIFS(G$2:G28, 2) + 328, "000000"),
 IF(G28=3, "MMU-" &amp; TEXT(COUNTIFS(G$2:G28, 3) + 439, "000000"),
 "")))</f>
        <v>PB-000310</v>
      </c>
      <c r="I28" s="25" t="s">
        <v>5342</v>
      </c>
    </row>
    <row r="29" spans="1:9" ht="25.5" x14ac:dyDescent="0.25">
      <c r="A29" s="3">
        <v>28</v>
      </c>
      <c r="B29" s="3" t="s">
        <v>3288</v>
      </c>
      <c r="C29" s="3" t="s">
        <v>3292</v>
      </c>
      <c r="D29" s="3" t="s">
        <v>3293</v>
      </c>
      <c r="E29" s="3" t="s">
        <v>3294</v>
      </c>
      <c r="F29" s="2" t="s">
        <v>6286</v>
      </c>
      <c r="G29" s="2">
        <v>1</v>
      </c>
      <c r="H29" s="2" t="str">
        <f>IF(G29=1, "PB-" &amp; TEXT(COUNTIFS(G$2:G29, 1) + 295, "000000"),
 IF(G29=2, "PBM-" &amp; TEXT(COUNTIFS(G$2:G29, 2) + 328, "000000"),
 IF(G29=3, "MMU-" &amp; TEXT(COUNTIFS(G$2:G29, 3) + 439, "000000"),
 "")))</f>
        <v>PB-000311</v>
      </c>
      <c r="I29" s="25" t="s">
        <v>5342</v>
      </c>
    </row>
    <row r="30" spans="1:9" ht="25.5" x14ac:dyDescent="0.25">
      <c r="A30" s="3">
        <v>29</v>
      </c>
      <c r="B30" s="3" t="s">
        <v>3295</v>
      </c>
      <c r="C30" s="3" t="s">
        <v>3296</v>
      </c>
      <c r="D30" s="3" t="s">
        <v>182</v>
      </c>
      <c r="E30" s="3" t="s">
        <v>1133</v>
      </c>
      <c r="F30" s="2" t="s">
        <v>6287</v>
      </c>
      <c r="G30" s="2">
        <v>1</v>
      </c>
      <c r="H30" s="2" t="str">
        <f>IF(G30=1, "PB-" &amp; TEXT(COUNTIFS(G$2:G30, 1) + 295, "000000"),
 IF(G30=2, "PBM-" &amp; TEXT(COUNTIFS(G$2:G30, 2) + 328, "000000"),
 IF(G30=3, "MMU-" &amp; TEXT(COUNTIFS(G$2:G30, 3) + 439, "000000"),
 "")))</f>
        <v>PB-000312</v>
      </c>
      <c r="I30" s="25" t="s">
        <v>5342</v>
      </c>
    </row>
    <row r="31" spans="1:9" ht="38.25" x14ac:dyDescent="0.25">
      <c r="A31" s="3">
        <v>30</v>
      </c>
      <c r="B31" s="3" t="s">
        <v>3297</v>
      </c>
      <c r="C31" s="3" t="s">
        <v>3298</v>
      </c>
      <c r="D31" s="3" t="s">
        <v>10</v>
      </c>
      <c r="E31" s="3" t="s">
        <v>3299</v>
      </c>
      <c r="F31" s="2" t="s">
        <v>6288</v>
      </c>
      <c r="G31" s="2">
        <v>1</v>
      </c>
      <c r="H31" s="2" t="str">
        <f>IF(G31=1, "PB-" &amp; TEXT(COUNTIFS(G$2:G31, 1) + 295, "000000"),
 IF(G31=2, "PBM-" &amp; TEXT(COUNTIFS(G$2:G31, 2) + 328, "000000"),
 IF(G31=3, "MMU-" &amp; TEXT(COUNTIFS(G$2:G31, 3) + 439, "000000"),
 "")))</f>
        <v>PB-000313</v>
      </c>
      <c r="I31" s="25" t="s">
        <v>5342</v>
      </c>
    </row>
    <row r="32" spans="1:9" ht="51" x14ac:dyDescent="0.25">
      <c r="A32" s="3">
        <v>31</v>
      </c>
      <c r="B32" s="3" t="s">
        <v>3300</v>
      </c>
      <c r="C32" s="3" t="s">
        <v>3301</v>
      </c>
      <c r="D32" s="3" t="s">
        <v>1548</v>
      </c>
      <c r="E32" s="3" t="s">
        <v>204</v>
      </c>
      <c r="F32" s="2" t="s">
        <v>6289</v>
      </c>
      <c r="G32" s="2">
        <v>1</v>
      </c>
      <c r="H32" s="2" t="str">
        <f>IF(G32=1, "PB-" &amp; TEXT(COUNTIFS(G$2:G32, 1) + 295, "000000"),
 IF(G32=2, "PBM-" &amp; TEXT(COUNTIFS(G$2:G32, 2) + 328, "000000"),
 IF(G32=3, "MMU-" &amp; TEXT(COUNTIFS(G$2:G32, 3) + 439, "000000"),
 "")))</f>
        <v>PB-000314</v>
      </c>
      <c r="I32" s="25" t="s">
        <v>5342</v>
      </c>
    </row>
    <row r="33" spans="1:9" ht="38.25" x14ac:dyDescent="0.25">
      <c r="A33" s="3">
        <v>32</v>
      </c>
      <c r="B33" s="3" t="s">
        <v>3302</v>
      </c>
      <c r="C33" s="3" t="s">
        <v>3303</v>
      </c>
      <c r="D33" s="3" t="s">
        <v>1474</v>
      </c>
      <c r="E33" s="3" t="s">
        <v>3304</v>
      </c>
      <c r="F33" s="2" t="s">
        <v>6290</v>
      </c>
      <c r="G33" s="2">
        <v>3</v>
      </c>
      <c r="H33" s="2" t="str">
        <f>IF(G33=1, "PB-" &amp; TEXT(COUNTIFS(G$2:G33, 1) + 295, "000000"),
 IF(G33=2, "PBM-" &amp; TEXT(COUNTIFS(G$2:G33, 2) + 328, "000000"),
 IF(G33=3, "MMU-" &amp; TEXT(COUNTIFS(G$2:G33, 3) + 439, "000000"),
 "")))</f>
        <v>MMU-000444</v>
      </c>
      <c r="I33" s="25" t="s">
        <v>5342</v>
      </c>
    </row>
    <row r="34" spans="1:9" ht="38.25" x14ac:dyDescent="0.25">
      <c r="A34" s="3">
        <v>33</v>
      </c>
      <c r="B34" s="3" t="s">
        <v>3305</v>
      </c>
      <c r="C34" s="3" t="s">
        <v>3306</v>
      </c>
      <c r="D34" s="3" t="s">
        <v>19</v>
      </c>
      <c r="E34" s="3" t="s">
        <v>3307</v>
      </c>
      <c r="F34" s="2" t="s">
        <v>6291</v>
      </c>
      <c r="G34" s="2">
        <v>1</v>
      </c>
      <c r="H34" s="2" t="str">
        <f>IF(G34=1, "PB-" &amp; TEXT(COUNTIFS(G$2:G34, 1) + 295, "000000"),
 IF(G34=2, "PBM-" &amp; TEXT(COUNTIFS(G$2:G34, 2) + 328, "000000"),
 IF(G34=3, "MMU-" &amp; TEXT(COUNTIFS(G$2:G34, 3) + 439, "000000"),
 "")))</f>
        <v>PB-000315</v>
      </c>
      <c r="I34" s="25" t="s">
        <v>5342</v>
      </c>
    </row>
    <row r="35" spans="1:9" ht="51" x14ac:dyDescent="0.25">
      <c r="A35" s="3">
        <v>34</v>
      </c>
      <c r="B35" s="3" t="s">
        <v>3308</v>
      </c>
      <c r="C35" s="3" t="s">
        <v>3309</v>
      </c>
      <c r="D35" s="3" t="s">
        <v>33</v>
      </c>
      <c r="E35" s="3" t="s">
        <v>3310</v>
      </c>
      <c r="F35" s="2" t="s">
        <v>6292</v>
      </c>
      <c r="G35" s="2">
        <v>2</v>
      </c>
      <c r="H35" s="2" t="str">
        <f>IF(G35=1, "PB-" &amp; TEXT(COUNTIFS(G$2:G35, 1) + 295, "000000"),
 IF(G35=2, "PBM-" &amp; TEXT(COUNTIFS(G$2:G35, 2) + 328, "000000"),
 IF(G35=3, "MMU-" &amp; TEXT(COUNTIFS(G$2:G35, 3) + 439, "000000"),
 "")))</f>
        <v>PBM-000337</v>
      </c>
      <c r="I35" s="25" t="s">
        <v>5342</v>
      </c>
    </row>
    <row r="36" spans="1:9" ht="38.25" x14ac:dyDescent="0.25">
      <c r="A36" s="3">
        <v>35</v>
      </c>
      <c r="B36" s="3" t="s">
        <v>3311</v>
      </c>
      <c r="C36" s="3" t="s">
        <v>3312</v>
      </c>
      <c r="D36" s="3" t="s">
        <v>87</v>
      </c>
      <c r="E36" s="3" t="s">
        <v>683</v>
      </c>
      <c r="F36" s="2" t="s">
        <v>6293</v>
      </c>
      <c r="G36" s="2">
        <v>1</v>
      </c>
      <c r="H36" s="2" t="str">
        <f>IF(G36=1, "PB-" &amp; TEXT(COUNTIFS(G$2:G36, 1) + 295, "000000"),
 IF(G36=2, "PBM-" &amp; TEXT(COUNTIFS(G$2:G36, 2) + 328, "000000"),
 IF(G36=3, "MMU-" &amp; TEXT(COUNTIFS(G$2:G36, 3) + 439, "000000"),
 "")))</f>
        <v>PB-000316</v>
      </c>
      <c r="I36" s="25" t="s">
        <v>5342</v>
      </c>
    </row>
    <row r="37" spans="1:9" ht="25.5" x14ac:dyDescent="0.25">
      <c r="A37" s="3">
        <v>36</v>
      </c>
      <c r="B37" s="3" t="s">
        <v>3313</v>
      </c>
      <c r="C37" s="3" t="s">
        <v>3314</v>
      </c>
      <c r="D37" s="3" t="s">
        <v>2168</v>
      </c>
      <c r="E37" s="3" t="s">
        <v>3315</v>
      </c>
      <c r="F37" s="2" t="s">
        <v>6294</v>
      </c>
      <c r="G37" s="2">
        <v>3</v>
      </c>
      <c r="H37" s="2" t="str">
        <f>IF(G37=1, "PB-" &amp; TEXT(COUNTIFS(G$2:G37, 1) + 295, "000000"),
 IF(G37=2, "PBM-" &amp; TEXT(COUNTIFS(G$2:G37, 2) + 328, "000000"),
 IF(G37=3, "MMU-" &amp; TEXT(COUNTIFS(G$2:G37, 3) + 439, "000000"),
 "")))</f>
        <v>MMU-000445</v>
      </c>
      <c r="I37" s="25" t="s">
        <v>5342</v>
      </c>
    </row>
    <row r="38" spans="1:9" ht="25.5" x14ac:dyDescent="0.25">
      <c r="A38" s="3">
        <v>37</v>
      </c>
      <c r="B38" s="3" t="s">
        <v>3316</v>
      </c>
      <c r="C38" s="3" t="s">
        <v>3317</v>
      </c>
      <c r="D38" s="3" t="s">
        <v>786</v>
      </c>
      <c r="E38" s="3" t="s">
        <v>3318</v>
      </c>
      <c r="F38" s="2" t="s">
        <v>6295</v>
      </c>
      <c r="G38" s="2">
        <v>3</v>
      </c>
      <c r="H38" s="2" t="str">
        <f>IF(G38=1, "PB-" &amp; TEXT(COUNTIFS(G$2:G38, 1) + 295, "000000"),
 IF(G38=2, "PBM-" &amp; TEXT(COUNTIFS(G$2:G38, 2) + 328, "000000"),
 IF(G38=3, "MMU-" &amp; TEXT(COUNTIFS(G$2:G38, 3) + 439, "000000"),
 "")))</f>
        <v>MMU-000446</v>
      </c>
      <c r="I38" s="25" t="s">
        <v>5342</v>
      </c>
    </row>
    <row r="39" spans="1:9" ht="25.5" x14ac:dyDescent="0.25">
      <c r="A39" s="3">
        <v>38</v>
      </c>
      <c r="B39" s="3" t="s">
        <v>3319</v>
      </c>
      <c r="C39" s="3" t="s">
        <v>3320</v>
      </c>
      <c r="D39" s="3" t="s">
        <v>2303</v>
      </c>
      <c r="E39" s="3" t="s">
        <v>3321</v>
      </c>
      <c r="F39" s="2" t="s">
        <v>6296</v>
      </c>
      <c r="G39" s="2">
        <v>3</v>
      </c>
      <c r="H39" s="2" t="str">
        <f>IF(G39=1, "PB-" &amp; TEXT(COUNTIFS(G$2:G39, 1) + 295, "000000"),
 IF(G39=2, "PBM-" &amp; TEXT(COUNTIFS(G$2:G39, 2) + 328, "000000"),
 IF(G39=3, "MMU-" &amp; TEXT(COUNTIFS(G$2:G39, 3) + 439, "000000"),
 "")))</f>
        <v>MMU-000447</v>
      </c>
      <c r="I39" s="25" t="s">
        <v>5342</v>
      </c>
    </row>
    <row r="40" spans="1:9" ht="38.25" x14ac:dyDescent="0.25">
      <c r="A40" s="3">
        <v>39</v>
      </c>
      <c r="B40" s="3" t="s">
        <v>3369</v>
      </c>
      <c r="C40" s="3" t="s">
        <v>3322</v>
      </c>
      <c r="D40" s="3" t="s">
        <v>464</v>
      </c>
      <c r="E40" s="3" t="s">
        <v>3323</v>
      </c>
      <c r="F40" s="2" t="s">
        <v>6297</v>
      </c>
      <c r="G40" s="2">
        <v>3</v>
      </c>
      <c r="H40" s="2" t="str">
        <f>IF(G40=1, "PB-" &amp; TEXT(COUNTIFS(G$2:G40, 1) + 295, "000000"),
 IF(G40=2, "PBM-" &amp; TEXT(COUNTIFS(G$2:G40, 2) + 328, "000000"),
 IF(G40=3, "MMU-" &amp; TEXT(COUNTIFS(G$2:G40, 3) + 439, "000000"),
 "")))</f>
        <v>MMU-000448</v>
      </c>
      <c r="I40" s="25" t="s">
        <v>5342</v>
      </c>
    </row>
    <row r="41" spans="1:9" ht="25.5" x14ac:dyDescent="0.25">
      <c r="A41" s="3">
        <v>40</v>
      </c>
      <c r="B41" s="3" t="s">
        <v>3324</v>
      </c>
      <c r="C41" s="3" t="s">
        <v>3325</v>
      </c>
      <c r="D41" s="3" t="s">
        <v>2303</v>
      </c>
      <c r="E41" s="3" t="s">
        <v>3326</v>
      </c>
      <c r="F41" s="2" t="s">
        <v>6298</v>
      </c>
      <c r="G41" s="2">
        <v>3</v>
      </c>
      <c r="H41" s="2" t="str">
        <f>IF(G41=1, "PB-" &amp; TEXT(COUNTIFS(G$2:G41, 1) + 295, "000000"),
 IF(G41=2, "PBM-" &amp; TEXT(COUNTIFS(G$2:G41, 2) + 328, "000000"),
 IF(G41=3, "MMU-" &amp; TEXT(COUNTIFS(G$2:G41, 3) + 439, "000000"),
 "")))</f>
        <v>MMU-000449</v>
      </c>
      <c r="I41" s="25" t="s">
        <v>5342</v>
      </c>
    </row>
    <row r="42" spans="1:9" ht="38.25" x14ac:dyDescent="0.25">
      <c r="A42" s="3">
        <v>41</v>
      </c>
      <c r="B42" s="3" t="s">
        <v>3370</v>
      </c>
      <c r="C42" s="3" t="s">
        <v>3327</v>
      </c>
      <c r="D42" s="3" t="s">
        <v>268</v>
      </c>
      <c r="E42" s="3" t="s">
        <v>1414</v>
      </c>
      <c r="F42" s="2" t="s">
        <v>6299</v>
      </c>
      <c r="G42" s="2">
        <v>3</v>
      </c>
      <c r="H42" s="2" t="str">
        <f>IF(G42=1, "PB-" &amp; TEXT(COUNTIFS(G$2:G42, 1) + 295, "000000"),
 IF(G42=2, "PBM-" &amp; TEXT(COUNTIFS(G$2:G42, 2) + 328, "000000"),
 IF(G42=3, "MMU-" &amp; TEXT(COUNTIFS(G$2:G42, 3) + 439, "000000"),
 "")))</f>
        <v>MMU-000450</v>
      </c>
      <c r="I42" s="25" t="s">
        <v>5342</v>
      </c>
    </row>
    <row r="43" spans="1:9" ht="38.25" x14ac:dyDescent="0.25">
      <c r="A43" s="3">
        <v>42</v>
      </c>
      <c r="B43" s="3" t="s">
        <v>3328</v>
      </c>
      <c r="C43" s="3" t="s">
        <v>3329</v>
      </c>
      <c r="D43" s="3" t="s">
        <v>1937</v>
      </c>
      <c r="E43" s="3" t="s">
        <v>3330</v>
      </c>
      <c r="F43" s="2" t="s">
        <v>6300</v>
      </c>
      <c r="G43" s="2">
        <v>3</v>
      </c>
      <c r="H43" s="2" t="str">
        <f>IF(G43=1, "PB-" &amp; TEXT(COUNTIFS(G$2:G43, 1) + 295, "000000"),
 IF(G43=2, "PBM-" &amp; TEXT(COUNTIFS(G$2:G43, 2) + 328, "000000"),
 IF(G43=3, "MMU-" &amp; TEXT(COUNTIFS(G$2:G43, 3) + 439, "000000"),
 "")))</f>
        <v>MMU-000451</v>
      </c>
      <c r="I43" s="25" t="s">
        <v>5342</v>
      </c>
    </row>
    <row r="44" spans="1:9" ht="25.5" x14ac:dyDescent="0.25">
      <c r="A44" s="3">
        <v>43</v>
      </c>
      <c r="B44" s="3" t="s">
        <v>3331</v>
      </c>
      <c r="C44" s="3" t="s">
        <v>3332</v>
      </c>
      <c r="D44" s="3" t="s">
        <v>2168</v>
      </c>
      <c r="E44" s="3" t="s">
        <v>3333</v>
      </c>
      <c r="F44" s="2" t="s">
        <v>6301</v>
      </c>
      <c r="G44" s="2">
        <v>3</v>
      </c>
      <c r="H44" s="2" t="str">
        <f>IF(G44=1, "PB-" &amp; TEXT(COUNTIFS(G$2:G44, 1) + 295, "000000"),
 IF(G44=2, "PBM-" &amp; TEXT(COUNTIFS(G$2:G44, 2) + 328, "000000"),
 IF(G44=3, "MMU-" &amp; TEXT(COUNTIFS(G$2:G44, 3) + 439, "000000"),
 "")))</f>
        <v>MMU-000452</v>
      </c>
      <c r="I44" s="25" t="s">
        <v>5342</v>
      </c>
    </row>
    <row r="45" spans="1:9" ht="25.5" x14ac:dyDescent="0.25">
      <c r="A45" s="3">
        <v>44</v>
      </c>
      <c r="B45" s="3" t="s">
        <v>3334</v>
      </c>
      <c r="C45" s="3" t="s">
        <v>3335</v>
      </c>
      <c r="D45" s="3" t="s">
        <v>2303</v>
      </c>
      <c r="E45" s="3" t="s">
        <v>1414</v>
      </c>
      <c r="F45" s="2" t="s">
        <v>6302</v>
      </c>
      <c r="G45" s="2">
        <v>3</v>
      </c>
      <c r="H45" s="2" t="str">
        <f>IF(G45=1, "PB-" &amp; TEXT(COUNTIFS(G$2:G45, 1) + 295, "000000"),
 IF(G45=2, "PBM-" &amp; TEXT(COUNTIFS(G$2:G45, 2) + 328, "000000"),
 IF(G45=3, "MMU-" &amp; TEXT(COUNTIFS(G$2:G45, 3) + 439, "000000"),
 "")))</f>
        <v>MMU-000453</v>
      </c>
      <c r="I45" s="25" t="s">
        <v>5342</v>
      </c>
    </row>
    <row r="46" spans="1:9" ht="25.5" x14ac:dyDescent="0.25">
      <c r="A46" s="3">
        <v>45</v>
      </c>
      <c r="B46" s="3" t="s">
        <v>3336</v>
      </c>
      <c r="C46" s="3" t="s">
        <v>3332</v>
      </c>
      <c r="D46" s="3" t="s">
        <v>799</v>
      </c>
      <c r="E46" s="3" t="s">
        <v>3337</v>
      </c>
      <c r="F46" s="2" t="s">
        <v>6303</v>
      </c>
      <c r="G46" s="2">
        <v>3</v>
      </c>
      <c r="H46" s="2" t="str">
        <f>IF(G46=1, "PB-" &amp; TEXT(COUNTIFS(G$2:G46, 1) + 295, "000000"),
 IF(G46=2, "PBM-" &amp; TEXT(COUNTIFS(G$2:G46, 2) + 328, "000000"),
 IF(G46=3, "MMU-" &amp; TEXT(COUNTIFS(G$2:G46, 3) + 439, "000000"),
 "")))</f>
        <v>MMU-000454</v>
      </c>
      <c r="I46" s="25" t="s">
        <v>5342</v>
      </c>
    </row>
    <row r="47" spans="1:9" ht="38.25" x14ac:dyDescent="0.25">
      <c r="A47" s="3">
        <v>46</v>
      </c>
      <c r="B47" s="3" t="s">
        <v>3338</v>
      </c>
      <c r="C47" s="3" t="s">
        <v>3339</v>
      </c>
      <c r="D47" s="3" t="s">
        <v>456</v>
      </c>
      <c r="E47" s="3" t="s">
        <v>3340</v>
      </c>
      <c r="F47" s="2" t="s">
        <v>6304</v>
      </c>
      <c r="G47" s="2">
        <v>3</v>
      </c>
      <c r="H47" s="2" t="str">
        <f>IF(G47=1, "PB-" &amp; TEXT(COUNTIFS(G$2:G47, 1) + 295, "000000"),
 IF(G47=2, "PBM-" &amp; TEXT(COUNTIFS(G$2:G47, 2) + 328, "000000"),
 IF(G47=3, "MMU-" &amp; TEXT(COUNTIFS(G$2:G47, 3) + 439, "000000"),
 "")))</f>
        <v>MMU-000455</v>
      </c>
      <c r="I47" s="25" t="s">
        <v>5342</v>
      </c>
    </row>
    <row r="48" spans="1:9" ht="38.25" x14ac:dyDescent="0.25">
      <c r="A48" s="3">
        <v>47</v>
      </c>
      <c r="B48" s="3" t="s">
        <v>3371</v>
      </c>
      <c r="C48" s="3" t="s">
        <v>3341</v>
      </c>
      <c r="D48" s="3" t="s">
        <v>799</v>
      </c>
      <c r="E48" s="3" t="s">
        <v>3342</v>
      </c>
      <c r="F48" s="2" t="s">
        <v>6305</v>
      </c>
      <c r="G48" s="2">
        <v>3</v>
      </c>
      <c r="H48" s="2" t="str">
        <f>IF(G48=1, "PB-" &amp; TEXT(COUNTIFS(G$2:G48, 1) + 295, "000000"),
 IF(G48=2, "PBM-" &amp; TEXT(COUNTIFS(G$2:G48, 2) + 328, "000000"),
 IF(G48=3, "MMU-" &amp; TEXT(COUNTIFS(G$2:G48, 3) + 439, "000000"),
 "")))</f>
        <v>MMU-000456</v>
      </c>
      <c r="I48" s="25" t="s">
        <v>5342</v>
      </c>
    </row>
    <row r="49" spans="1:9" ht="38.25" x14ac:dyDescent="0.25">
      <c r="A49" s="3">
        <v>48</v>
      </c>
      <c r="B49" s="3" t="s">
        <v>3372</v>
      </c>
      <c r="C49" s="3" t="s">
        <v>3341</v>
      </c>
      <c r="D49" s="3" t="s">
        <v>799</v>
      </c>
      <c r="E49" s="3" t="s">
        <v>3343</v>
      </c>
      <c r="F49" s="2" t="s">
        <v>6306</v>
      </c>
      <c r="G49" s="2">
        <v>3</v>
      </c>
      <c r="H49" s="2" t="str">
        <f>IF(G49=1, "PB-" &amp; TEXT(COUNTIFS(G$2:G49, 1) + 295, "000000"),
 IF(G49=2, "PBM-" &amp; TEXT(COUNTIFS(G$2:G49, 2) + 328, "000000"),
 IF(G49=3, "MMU-" &amp; TEXT(COUNTIFS(G$2:G49, 3) + 439, "000000"),
 "")))</f>
        <v>MMU-000457</v>
      </c>
      <c r="I49" s="25" t="s">
        <v>5342</v>
      </c>
    </row>
    <row r="50" spans="1:9" ht="25.5" x14ac:dyDescent="0.25">
      <c r="A50" s="3">
        <v>49</v>
      </c>
      <c r="B50" s="3" t="s">
        <v>3344</v>
      </c>
      <c r="C50" s="3" t="s">
        <v>3345</v>
      </c>
      <c r="D50" s="3" t="s">
        <v>268</v>
      </c>
      <c r="E50" s="3" t="s">
        <v>3346</v>
      </c>
      <c r="F50" s="2" t="s">
        <v>6307</v>
      </c>
      <c r="G50" s="2">
        <v>3</v>
      </c>
      <c r="H50" s="2" t="str">
        <f>IF(G50=1, "PB-" &amp; TEXT(COUNTIFS(G$2:G50, 1) + 295, "000000"),
 IF(G50=2, "PBM-" &amp; TEXT(COUNTIFS(G$2:G50, 2) + 328, "000000"),
 IF(G50=3, "MMU-" &amp; TEXT(COUNTIFS(G$2:G50, 3) + 439, "000000"),
 "")))</f>
        <v>MMU-000458</v>
      </c>
      <c r="I50" s="25" t="s">
        <v>5342</v>
      </c>
    </row>
    <row r="51" spans="1:9" ht="38.25" x14ac:dyDescent="0.25">
      <c r="A51" s="3">
        <v>50</v>
      </c>
      <c r="B51" s="3" t="s">
        <v>3373</v>
      </c>
      <c r="C51" s="3" t="s">
        <v>3347</v>
      </c>
      <c r="D51" s="3" t="s">
        <v>2303</v>
      </c>
      <c r="E51" s="3" t="s">
        <v>3348</v>
      </c>
      <c r="F51" s="2" t="s">
        <v>6308</v>
      </c>
      <c r="G51" s="2">
        <v>3</v>
      </c>
      <c r="H51" s="2" t="str">
        <f>IF(G51=1, "PB-" &amp; TEXT(COUNTIFS(G$2:G51, 1) + 295, "000000"),
 IF(G51=2, "PBM-" &amp; TEXT(COUNTIFS(G$2:G51, 2) + 328, "000000"),
 IF(G51=3, "MMU-" &amp; TEXT(COUNTIFS(G$2:G51, 3) + 439, "000000"),
 "")))</f>
        <v>MMU-000459</v>
      </c>
      <c r="I51" s="25" t="s">
        <v>5342</v>
      </c>
    </row>
    <row r="52" spans="1:9" ht="25.5" x14ac:dyDescent="0.25">
      <c r="A52" s="3">
        <v>51</v>
      </c>
      <c r="B52" s="3" t="s">
        <v>3374</v>
      </c>
      <c r="C52" s="3" t="s">
        <v>3347</v>
      </c>
      <c r="D52" s="3" t="s">
        <v>268</v>
      </c>
      <c r="E52" s="3" t="s">
        <v>3349</v>
      </c>
      <c r="F52" s="2" t="s">
        <v>6309</v>
      </c>
      <c r="G52" s="2">
        <v>3</v>
      </c>
      <c r="H52" s="2" t="str">
        <f>IF(G52=1, "PB-" &amp; TEXT(COUNTIFS(G$2:G52, 1) + 295, "000000"),
 IF(G52=2, "PBM-" &amp; TEXT(COUNTIFS(G$2:G52, 2) + 328, "000000"),
 IF(G52=3, "MMU-" &amp; TEXT(COUNTIFS(G$2:G52, 3) + 439, "000000"),
 "")))</f>
        <v>MMU-000460</v>
      </c>
      <c r="I52" s="25" t="s">
        <v>5342</v>
      </c>
    </row>
    <row r="53" spans="1:9" x14ac:dyDescent="0.25">
      <c r="A53" s="3">
        <v>52</v>
      </c>
      <c r="B53" s="3" t="s">
        <v>3350</v>
      </c>
      <c r="C53" s="3" t="s">
        <v>3351</v>
      </c>
      <c r="D53" s="3" t="s">
        <v>786</v>
      </c>
      <c r="E53" s="3" t="s">
        <v>3352</v>
      </c>
      <c r="F53" s="2" t="s">
        <v>6310</v>
      </c>
      <c r="G53" s="2">
        <v>3</v>
      </c>
      <c r="H53" s="2" t="str">
        <f>IF(G53=1, "PB-" &amp; TEXT(COUNTIFS(G$2:G53, 1) + 295, "000000"),
 IF(G53=2, "PBM-" &amp; TEXT(COUNTIFS(G$2:G53, 2) + 328, "000000"),
 IF(G53=3, "MMU-" &amp; TEXT(COUNTIFS(G$2:G53, 3) + 439, "000000"),
 "")))</f>
        <v>MMU-000461</v>
      </c>
      <c r="I53" s="25" t="s">
        <v>5342</v>
      </c>
    </row>
    <row r="54" spans="1:9" ht="38.25" x14ac:dyDescent="0.25">
      <c r="A54" s="3">
        <v>53</v>
      </c>
      <c r="B54" s="3" t="s">
        <v>3353</v>
      </c>
      <c r="C54" s="3" t="s">
        <v>3354</v>
      </c>
      <c r="D54" s="3" t="s">
        <v>803</v>
      </c>
      <c r="E54" s="3" t="s">
        <v>3355</v>
      </c>
      <c r="F54" s="2" t="s">
        <v>6311</v>
      </c>
      <c r="G54" s="2">
        <v>3</v>
      </c>
      <c r="H54" s="2" t="str">
        <f>IF(G54=1, "PB-" &amp; TEXT(COUNTIFS(G$2:G54, 1) + 295, "000000"),
 IF(G54=2, "PBM-" &amp; TEXT(COUNTIFS(G$2:G54, 2) + 328, "000000"),
 IF(G54=3, "MMU-" &amp; TEXT(COUNTIFS(G$2:G54, 3) + 439, "000000"),
 "")))</f>
        <v>MMU-000462</v>
      </c>
      <c r="I54" s="25" t="s">
        <v>5342</v>
      </c>
    </row>
    <row r="55" spans="1:9" ht="38.25" x14ac:dyDescent="0.25">
      <c r="A55" s="3">
        <v>54</v>
      </c>
      <c r="B55" s="3" t="s">
        <v>3356</v>
      </c>
      <c r="C55" s="3" t="s">
        <v>3357</v>
      </c>
      <c r="D55" s="3" t="s">
        <v>3359</v>
      </c>
      <c r="E55" s="3" t="s">
        <v>3358</v>
      </c>
      <c r="F55" s="2" t="s">
        <v>6312</v>
      </c>
      <c r="G55" s="2">
        <v>2</v>
      </c>
      <c r="H55" s="2" t="str">
        <f>IF(G55=1, "PB-" &amp; TEXT(COUNTIFS(G$2:G55, 1) + 295, "000000"),
 IF(G55=2, "PBM-" &amp; TEXT(COUNTIFS(G$2:G55, 2) + 328, "000000"),
 IF(G55=3, "MMU-" &amp; TEXT(COUNTIFS(G$2:G55, 3) + 439, "000000"),
 "")))</f>
        <v>PBM-000338</v>
      </c>
      <c r="I55" s="25" t="s">
        <v>5342</v>
      </c>
    </row>
  </sheetData>
  <phoneticPr fontId="8" type="noConversion"/>
  <conditionalFormatting sqref="I2:I55">
    <cfRule type="uniqueValues" dxfId="12" priority="1"/>
  </conditionalFormatting>
  <pageMargins left="0.31496062992125984" right="0.19685039370078741" top="0.31496062992125984" bottom="0.19685039370078741" header="0.31496062992125984" footer="0.31496062992125984"/>
  <pageSetup paperSize="9" scale="95" fitToHeight="0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29914-13A8-4F2E-9D88-5B0B96B1440D}">
  <sheetPr codeName="Sheet26">
    <pageSetUpPr fitToPage="1"/>
  </sheetPr>
  <dimension ref="A1:J48"/>
  <sheetViews>
    <sheetView topLeftCell="A42" zoomScale="80" zoomScaleNormal="80" workbookViewId="0">
      <selection activeCell="F48" sqref="A48:F48"/>
    </sheetView>
  </sheetViews>
  <sheetFormatPr defaultColWidth="19.5703125" defaultRowHeight="15" x14ac:dyDescent="0.25"/>
  <cols>
    <col min="1" max="1" width="3.28515625" style="17" bestFit="1" customWidth="1"/>
    <col min="2" max="2" width="28.5703125" style="17" customWidth="1"/>
    <col min="3" max="3" width="23.140625" style="17" customWidth="1"/>
    <col min="4" max="4" width="25.42578125" style="17" customWidth="1"/>
    <col min="5" max="5" width="11.28515625" style="17" customWidth="1"/>
    <col min="6" max="6" width="10.140625" style="17" bestFit="1" customWidth="1"/>
    <col min="7" max="7" width="3" style="17" hidden="1" customWidth="1"/>
    <col min="8" max="8" width="14.28515625" style="17" hidden="1" customWidth="1"/>
    <col min="9" max="9" width="19.140625" style="27" hidden="1" customWidth="1"/>
    <col min="10" max="16384" width="19.5703125" style="17"/>
  </cols>
  <sheetData>
    <row r="1" spans="1:9" ht="12.75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" t="s">
        <v>5143</v>
      </c>
      <c r="I1" s="26" t="s">
        <v>5144</v>
      </c>
    </row>
    <row r="2" spans="1:9" ht="25.5" x14ac:dyDescent="0.25">
      <c r="A2" s="3">
        <v>1</v>
      </c>
      <c r="B2" s="3" t="s">
        <v>4652</v>
      </c>
      <c r="C2" s="3" t="s">
        <v>3375</v>
      </c>
      <c r="D2" s="3" t="s">
        <v>132</v>
      </c>
      <c r="E2" s="3" t="s">
        <v>3376</v>
      </c>
      <c r="F2" s="2" t="s">
        <v>6313</v>
      </c>
      <c r="G2" s="2">
        <v>3</v>
      </c>
      <c r="H2" s="2" t="str">
        <f>IF(G2=1, "PB-" &amp; TEXT(COUNTIFS(G$2:G2, 1) + 316, "000000"),
 IF(G2=2, "PBM-" &amp; TEXT(COUNTIFS(G$2:G2, 2) + 338, "000000"),
 IF(G2=3, "MMU-" &amp; TEXT(COUNTIFS(G$2:G2, 3) + 462, "000000"),
 "")))</f>
        <v>MMU-000463</v>
      </c>
      <c r="I2" s="25" t="s">
        <v>5342</v>
      </c>
    </row>
    <row r="3" spans="1:9" ht="25.5" x14ac:dyDescent="0.25">
      <c r="A3" s="3">
        <v>2</v>
      </c>
      <c r="B3" s="3" t="s">
        <v>4653</v>
      </c>
      <c r="C3" s="3" t="s">
        <v>3377</v>
      </c>
      <c r="D3" s="3" t="s">
        <v>132</v>
      </c>
      <c r="E3" s="3" t="s">
        <v>3378</v>
      </c>
      <c r="F3" s="2" t="s">
        <v>6314</v>
      </c>
      <c r="G3" s="2">
        <v>3</v>
      </c>
      <c r="H3" s="2" t="str">
        <f>IF(G3=1, "PB-" &amp; TEXT(COUNTIFS(G$2:G3, 1) + 316, "000000"),
 IF(G3=2, "PBM-" &amp; TEXT(COUNTIFS(G$2:G3, 2) + 338, "000000"),
 IF(G3=3, "MMU-" &amp; TEXT(COUNTIFS(G$2:G3, 3) + 462, "000000"),
 "")))</f>
        <v>MMU-000464</v>
      </c>
      <c r="I3" s="25" t="s">
        <v>5342</v>
      </c>
    </row>
    <row r="4" spans="1:9" ht="25.5" x14ac:dyDescent="0.25">
      <c r="A4" s="3">
        <v>3</v>
      </c>
      <c r="B4" s="3" t="s">
        <v>4654</v>
      </c>
      <c r="C4" s="3" t="s">
        <v>3379</v>
      </c>
      <c r="D4" s="3" t="s">
        <v>132</v>
      </c>
      <c r="E4" s="3" t="s">
        <v>286</v>
      </c>
      <c r="F4" s="2" t="s">
        <v>6315</v>
      </c>
      <c r="G4" s="2">
        <v>3</v>
      </c>
      <c r="H4" s="2" t="str">
        <f>IF(G4=1, "PB-" &amp; TEXT(COUNTIFS(G$2:G4, 1) + 316, "000000"),
 IF(G4=2, "PBM-" &amp; TEXT(COUNTIFS(G$2:G4, 2) + 338, "000000"),
 IF(G4=3, "MMU-" &amp; TEXT(COUNTIFS(G$2:G4, 3) + 462, "000000"),
 "")))</f>
        <v>MMU-000465</v>
      </c>
      <c r="I4" s="25" t="s">
        <v>5342</v>
      </c>
    </row>
    <row r="5" spans="1:9" ht="25.5" x14ac:dyDescent="0.25">
      <c r="A5" s="3">
        <v>4</v>
      </c>
      <c r="B5" s="3" t="s">
        <v>4655</v>
      </c>
      <c r="C5" s="3" t="s">
        <v>3380</v>
      </c>
      <c r="D5" s="3" t="s">
        <v>132</v>
      </c>
      <c r="E5" s="3" t="s">
        <v>3381</v>
      </c>
      <c r="F5" s="2" t="s">
        <v>6316</v>
      </c>
      <c r="G5" s="2">
        <v>3</v>
      </c>
      <c r="H5" s="2" t="str">
        <f>IF(G5=1, "PB-" &amp; TEXT(COUNTIFS(G$2:G5, 1) + 316, "000000"),
 IF(G5=2, "PBM-" &amp; TEXT(COUNTIFS(G$2:G5, 2) + 338, "000000"),
 IF(G5=3, "MMU-" &amp; TEXT(COUNTIFS(G$2:G5, 3) + 462, "000000"),
 "")))</f>
        <v>MMU-000466</v>
      </c>
      <c r="I5" s="25" t="s">
        <v>5342</v>
      </c>
    </row>
    <row r="6" spans="1:9" ht="25.5" x14ac:dyDescent="0.25">
      <c r="A6" s="3">
        <v>5</v>
      </c>
      <c r="B6" s="3" t="s">
        <v>4656</v>
      </c>
      <c r="C6" s="3" t="s">
        <v>3382</v>
      </c>
      <c r="D6" s="3" t="s">
        <v>132</v>
      </c>
      <c r="E6" s="3" t="s">
        <v>3383</v>
      </c>
      <c r="F6" s="2" t="s">
        <v>6317</v>
      </c>
      <c r="G6" s="2">
        <v>3</v>
      </c>
      <c r="H6" s="2" t="str">
        <f>IF(G6=1, "PB-" &amp; TEXT(COUNTIFS(G$2:G6, 1) + 316, "000000"),
 IF(G6=2, "PBM-" &amp; TEXT(COUNTIFS(G$2:G6, 2) + 338, "000000"),
 IF(G6=3, "MMU-" &amp; TEXT(COUNTIFS(G$2:G6, 3) + 462, "000000"),
 "")))</f>
        <v>MMU-000467</v>
      </c>
      <c r="I6" s="25" t="s">
        <v>5342</v>
      </c>
    </row>
    <row r="7" spans="1:9" ht="25.5" x14ac:dyDescent="0.25">
      <c r="A7" s="3">
        <v>6</v>
      </c>
      <c r="B7" s="3" t="s">
        <v>4657</v>
      </c>
      <c r="C7" s="3" t="s">
        <v>3384</v>
      </c>
      <c r="D7" s="3" t="s">
        <v>132</v>
      </c>
      <c r="E7" s="3" t="s">
        <v>3385</v>
      </c>
      <c r="F7" s="2" t="s">
        <v>6318</v>
      </c>
      <c r="G7" s="2">
        <v>3</v>
      </c>
      <c r="H7" s="2" t="str">
        <f>IF(G7=1, "PB-" &amp; TEXT(COUNTIFS(G$2:G7, 1) + 316, "000000"),
 IF(G7=2, "PBM-" &amp; TEXT(COUNTIFS(G$2:G7, 2) + 338, "000000"),
 IF(G7=3, "MMU-" &amp; TEXT(COUNTIFS(G$2:G7, 3) + 462, "000000"),
 "")))</f>
        <v>MMU-000468</v>
      </c>
      <c r="I7" s="25" t="s">
        <v>5342</v>
      </c>
    </row>
    <row r="8" spans="1:9" ht="25.5" x14ac:dyDescent="0.25">
      <c r="A8" s="3">
        <v>7</v>
      </c>
      <c r="B8" s="3" t="s">
        <v>4658</v>
      </c>
      <c r="C8" s="3" t="s">
        <v>3386</v>
      </c>
      <c r="D8" s="3" t="s">
        <v>132</v>
      </c>
      <c r="E8" s="3" t="s">
        <v>3387</v>
      </c>
      <c r="F8" s="2" t="s">
        <v>6319</v>
      </c>
      <c r="G8" s="2">
        <v>3</v>
      </c>
      <c r="H8" s="2" t="str">
        <f>IF(G8=1, "PB-" &amp; TEXT(COUNTIFS(G$2:G8, 1) + 316, "000000"),
 IF(G8=2, "PBM-" &amp; TEXT(COUNTIFS(G$2:G8, 2) + 338, "000000"),
 IF(G8=3, "MMU-" &amp; TEXT(COUNTIFS(G$2:G8, 3) + 462, "000000"),
 "")))</f>
        <v>MMU-000469</v>
      </c>
      <c r="I8" s="25" t="s">
        <v>5342</v>
      </c>
    </row>
    <row r="9" spans="1:9" ht="25.5" x14ac:dyDescent="0.25">
      <c r="A9" s="3">
        <v>8</v>
      </c>
      <c r="B9" s="3" t="s">
        <v>4659</v>
      </c>
      <c r="C9" s="3" t="s">
        <v>3388</v>
      </c>
      <c r="D9" s="3" t="s">
        <v>132</v>
      </c>
      <c r="E9" s="3" t="s">
        <v>3389</v>
      </c>
      <c r="F9" s="2" t="s">
        <v>6320</v>
      </c>
      <c r="G9" s="2">
        <v>3</v>
      </c>
      <c r="H9" s="2" t="str">
        <f>IF(G9=1, "PB-" &amp; TEXT(COUNTIFS(G$2:G9, 1) + 316, "000000"),
 IF(G9=2, "PBM-" &amp; TEXT(COUNTIFS(G$2:G9, 2) + 338, "000000"),
 IF(G9=3, "MMU-" &amp; TEXT(COUNTIFS(G$2:G9, 3) + 462, "000000"),
 "")))</f>
        <v>MMU-000470</v>
      </c>
      <c r="I9" s="25" t="s">
        <v>5342</v>
      </c>
    </row>
    <row r="10" spans="1:9" ht="38.25" x14ac:dyDescent="0.25">
      <c r="A10" s="3">
        <v>9</v>
      </c>
      <c r="B10" s="3" t="s">
        <v>4660</v>
      </c>
      <c r="C10" s="3" t="s">
        <v>3390</v>
      </c>
      <c r="D10" s="3" t="s">
        <v>132</v>
      </c>
      <c r="E10" s="3" t="s">
        <v>3391</v>
      </c>
      <c r="F10" s="2" t="s">
        <v>6321</v>
      </c>
      <c r="G10" s="2">
        <v>3</v>
      </c>
      <c r="H10" s="2" t="str">
        <f>IF(G10=1, "PB-" &amp; TEXT(COUNTIFS(G$2:G10, 1) + 316, "000000"),
 IF(G10=2, "PBM-" &amp; TEXT(COUNTIFS(G$2:G10, 2) + 338, "000000"),
 IF(G10=3, "MMU-" &amp; TEXT(COUNTIFS(G$2:G10, 3) + 462, "000000"),
 "")))</f>
        <v>MMU-000471</v>
      </c>
      <c r="I10" s="25" t="s">
        <v>5342</v>
      </c>
    </row>
    <row r="11" spans="1:9" ht="25.5" x14ac:dyDescent="0.25">
      <c r="A11" s="3">
        <v>10</v>
      </c>
      <c r="B11" s="3" t="s">
        <v>4661</v>
      </c>
      <c r="C11" s="3" t="s">
        <v>3392</v>
      </c>
      <c r="D11" s="3" t="s">
        <v>132</v>
      </c>
      <c r="E11" s="3" t="s">
        <v>3393</v>
      </c>
      <c r="F11" s="2" t="s">
        <v>6322</v>
      </c>
      <c r="G11" s="2">
        <v>3</v>
      </c>
      <c r="H11" s="2" t="str">
        <f>IF(G11=1, "PB-" &amp; TEXT(COUNTIFS(G$2:G11, 1) + 316, "000000"),
 IF(G11=2, "PBM-" &amp; TEXT(COUNTIFS(G$2:G11, 2) + 338, "000000"),
 IF(G11=3, "MMU-" &amp; TEXT(COUNTIFS(G$2:G11, 3) + 462, "000000"),
 "")))</f>
        <v>MMU-000472</v>
      </c>
      <c r="I11" s="25" t="s">
        <v>5342</v>
      </c>
    </row>
    <row r="12" spans="1:9" ht="25.5" x14ac:dyDescent="0.25">
      <c r="A12" s="3">
        <v>11</v>
      </c>
      <c r="B12" s="3" t="s">
        <v>4662</v>
      </c>
      <c r="C12" s="3" t="s">
        <v>3394</v>
      </c>
      <c r="D12" s="3" t="s">
        <v>132</v>
      </c>
      <c r="E12" s="3" t="s">
        <v>3395</v>
      </c>
      <c r="F12" s="2" t="s">
        <v>6323</v>
      </c>
      <c r="G12" s="2">
        <v>3</v>
      </c>
      <c r="H12" s="2" t="str">
        <f>IF(G12=1, "PB-" &amp; TEXT(COUNTIFS(G$2:G12, 1) + 316, "000000"),
 IF(G12=2, "PBM-" &amp; TEXT(COUNTIFS(G$2:G12, 2) + 338, "000000"),
 IF(G12=3, "MMU-" &amp; TEXT(COUNTIFS(G$2:G12, 3) + 462, "000000"),
 "")))</f>
        <v>MMU-000473</v>
      </c>
      <c r="I12" s="25" t="s">
        <v>5342</v>
      </c>
    </row>
    <row r="13" spans="1:9" ht="25.5" x14ac:dyDescent="0.25">
      <c r="A13" s="3">
        <v>12</v>
      </c>
      <c r="B13" s="3" t="s">
        <v>4663</v>
      </c>
      <c r="C13" s="3" t="s">
        <v>3396</v>
      </c>
      <c r="D13" s="3" t="s">
        <v>132</v>
      </c>
      <c r="E13" s="3" t="s">
        <v>3397</v>
      </c>
      <c r="F13" s="2" t="s">
        <v>6324</v>
      </c>
      <c r="G13" s="2">
        <v>3</v>
      </c>
      <c r="H13" s="2" t="str">
        <f>IF(G13=1, "PB-" &amp; TEXT(COUNTIFS(G$2:G13, 1) + 316, "000000"),
 IF(G13=2, "PBM-" &amp; TEXT(COUNTIFS(G$2:G13, 2) + 338, "000000"),
 IF(G13=3, "MMU-" &amp; TEXT(COUNTIFS(G$2:G13, 3) + 462, "000000"),
 "")))</f>
        <v>MMU-000474</v>
      </c>
      <c r="I13" s="25" t="s">
        <v>5342</v>
      </c>
    </row>
    <row r="14" spans="1:9" ht="25.5" x14ac:dyDescent="0.25">
      <c r="A14" s="3">
        <v>13</v>
      </c>
      <c r="B14" s="3" t="s">
        <v>4664</v>
      </c>
      <c r="C14" s="3" t="s">
        <v>3398</v>
      </c>
      <c r="D14" s="3" t="s">
        <v>132</v>
      </c>
      <c r="E14" s="3" t="s">
        <v>627</v>
      </c>
      <c r="F14" s="2" t="s">
        <v>6325</v>
      </c>
      <c r="G14" s="2">
        <v>3</v>
      </c>
      <c r="H14" s="2" t="str">
        <f>IF(G14=1, "PB-" &amp; TEXT(COUNTIFS(G$2:G14, 1) + 316, "000000"),
 IF(G14=2, "PBM-" &amp; TEXT(COUNTIFS(G$2:G14, 2) + 338, "000000"),
 IF(G14=3, "MMU-" &amp; TEXT(COUNTIFS(G$2:G14, 3) + 462, "000000"),
 "")))</f>
        <v>MMU-000475</v>
      </c>
      <c r="I14" s="25" t="s">
        <v>5342</v>
      </c>
    </row>
    <row r="15" spans="1:9" ht="25.5" x14ac:dyDescent="0.25">
      <c r="A15" s="3">
        <v>14</v>
      </c>
      <c r="B15" s="3" t="s">
        <v>4665</v>
      </c>
      <c r="C15" s="3" t="s">
        <v>3399</v>
      </c>
      <c r="D15" s="3" t="s">
        <v>132</v>
      </c>
      <c r="E15" s="3" t="s">
        <v>3400</v>
      </c>
      <c r="F15" s="2" t="s">
        <v>6326</v>
      </c>
      <c r="G15" s="2">
        <v>3</v>
      </c>
      <c r="H15" s="2" t="str">
        <f>IF(G15=1, "PB-" &amp; TEXT(COUNTIFS(G$2:G15, 1) + 316, "000000"),
 IF(G15=2, "PBM-" &amp; TEXT(COUNTIFS(G$2:G15, 2) + 338, "000000"),
 IF(G15=3, "MMU-" &amp; TEXT(COUNTIFS(G$2:G15, 3) + 462, "000000"),
 "")))</f>
        <v>MMU-000476</v>
      </c>
      <c r="I15" s="25" t="s">
        <v>5342</v>
      </c>
    </row>
    <row r="16" spans="1:9" ht="25.5" x14ac:dyDescent="0.25">
      <c r="A16" s="3">
        <v>15</v>
      </c>
      <c r="B16" s="3" t="s">
        <v>4666</v>
      </c>
      <c r="C16" s="3" t="s">
        <v>3401</v>
      </c>
      <c r="D16" s="3" t="s">
        <v>132</v>
      </c>
      <c r="E16" s="3" t="s">
        <v>3402</v>
      </c>
      <c r="F16" s="2" t="s">
        <v>6327</v>
      </c>
      <c r="G16" s="2">
        <v>3</v>
      </c>
      <c r="H16" s="2" t="str">
        <f>IF(G16=1, "PB-" &amp; TEXT(COUNTIFS(G$2:G16, 1) + 316, "000000"),
 IF(G16=2, "PBM-" &amp; TEXT(COUNTIFS(G$2:G16, 2) + 338, "000000"),
 IF(G16=3, "MMU-" &amp; TEXT(COUNTIFS(G$2:G16, 3) + 462, "000000"),
 "")))</f>
        <v>MMU-000477</v>
      </c>
      <c r="I16" s="25" t="s">
        <v>5342</v>
      </c>
    </row>
    <row r="17" spans="1:9" ht="38.25" x14ac:dyDescent="0.25">
      <c r="A17" s="3">
        <v>16</v>
      </c>
      <c r="B17" s="3" t="s">
        <v>4667</v>
      </c>
      <c r="C17" s="3" t="s">
        <v>3403</v>
      </c>
      <c r="D17" s="3" t="s">
        <v>132</v>
      </c>
      <c r="E17" s="3" t="s">
        <v>3404</v>
      </c>
      <c r="F17" s="2" t="s">
        <v>6328</v>
      </c>
      <c r="G17" s="2">
        <v>3</v>
      </c>
      <c r="H17" s="2" t="str">
        <f>IF(G17=1, "PB-" &amp; TEXT(COUNTIFS(G$2:G17, 1) + 316, "000000"),
 IF(G17=2, "PBM-" &amp; TEXT(COUNTIFS(G$2:G17, 2) + 338, "000000"),
 IF(G17=3, "MMU-" &amp; TEXT(COUNTIFS(G$2:G17, 3) + 462, "000000"),
 "")))</f>
        <v>MMU-000478</v>
      </c>
      <c r="I17" s="25" t="s">
        <v>5342</v>
      </c>
    </row>
    <row r="18" spans="1:9" ht="25.5" x14ac:dyDescent="0.25">
      <c r="A18" s="3">
        <v>17</v>
      </c>
      <c r="B18" s="3" t="s">
        <v>4668</v>
      </c>
      <c r="C18" s="3" t="s">
        <v>3405</v>
      </c>
      <c r="D18" s="3" t="s">
        <v>132</v>
      </c>
      <c r="E18" s="3" t="s">
        <v>3406</v>
      </c>
      <c r="F18" s="2" t="s">
        <v>6329</v>
      </c>
      <c r="G18" s="2">
        <v>3</v>
      </c>
      <c r="H18" s="2" t="str">
        <f>IF(G18=1, "PB-" &amp; TEXT(COUNTIFS(G$2:G18, 1) + 316, "000000"),
 IF(G18=2, "PBM-" &amp; TEXT(COUNTIFS(G$2:G18, 2) + 338, "000000"),
 IF(G18=3, "MMU-" &amp; TEXT(COUNTIFS(G$2:G18, 3) + 462, "000000"),
 "")))</f>
        <v>MMU-000479</v>
      </c>
      <c r="I18" s="25" t="s">
        <v>5342</v>
      </c>
    </row>
    <row r="19" spans="1:9" ht="38.25" x14ac:dyDescent="0.25">
      <c r="A19" s="3">
        <v>18</v>
      </c>
      <c r="B19" s="3" t="s">
        <v>4669</v>
      </c>
      <c r="C19" s="3" t="s">
        <v>3407</v>
      </c>
      <c r="D19" s="3" t="s">
        <v>4560</v>
      </c>
      <c r="E19" s="3" t="s">
        <v>3408</v>
      </c>
      <c r="F19" s="2" t="s">
        <v>6330</v>
      </c>
      <c r="G19" s="2">
        <v>3</v>
      </c>
      <c r="H19" s="2" t="str">
        <f>IF(G19=1, "PB-" &amp; TEXT(COUNTIFS(G$2:G19, 1) + 316, "000000"),
 IF(G19=2, "PBM-" &amp; TEXT(COUNTIFS(G$2:G19, 2) + 338, "000000"),
 IF(G19=3, "MMU-" &amp; TEXT(COUNTIFS(G$2:G19, 3) + 462, "000000"),
 "")))</f>
        <v>MMU-000480</v>
      </c>
      <c r="I19" s="25" t="s">
        <v>5342</v>
      </c>
    </row>
    <row r="20" spans="1:9" ht="25.5" x14ac:dyDescent="0.25">
      <c r="A20" s="3">
        <v>19</v>
      </c>
      <c r="B20" s="3" t="s">
        <v>4670</v>
      </c>
      <c r="C20" s="3" t="s">
        <v>3409</v>
      </c>
      <c r="D20" s="3" t="s">
        <v>132</v>
      </c>
      <c r="E20" s="3" t="s">
        <v>3410</v>
      </c>
      <c r="F20" s="2" t="s">
        <v>6331</v>
      </c>
      <c r="G20" s="2">
        <v>3</v>
      </c>
      <c r="H20" s="2" t="str">
        <f>IF(G20=1, "PB-" &amp; TEXT(COUNTIFS(G$2:G20, 1) + 316, "000000"),
 IF(G20=2, "PBM-" &amp; TEXT(COUNTIFS(G$2:G20, 2) + 338, "000000"),
 IF(G20=3, "MMU-" &amp; TEXT(COUNTIFS(G$2:G20, 3) + 462, "000000"),
 "")))</f>
        <v>MMU-000481</v>
      </c>
      <c r="I20" s="25" t="s">
        <v>5342</v>
      </c>
    </row>
    <row r="21" spans="1:9" ht="25.5" x14ac:dyDescent="0.25">
      <c r="A21" s="3">
        <v>20</v>
      </c>
      <c r="B21" s="3" t="s">
        <v>4671</v>
      </c>
      <c r="C21" s="3" t="s">
        <v>3411</v>
      </c>
      <c r="D21" s="3" t="s">
        <v>132</v>
      </c>
      <c r="E21" s="3" t="s">
        <v>3412</v>
      </c>
      <c r="F21" s="2" t="s">
        <v>6332</v>
      </c>
      <c r="G21" s="2">
        <v>3</v>
      </c>
      <c r="H21" s="2" t="str">
        <f>IF(G21=1, "PB-" &amp; TEXT(COUNTIFS(G$2:G21, 1) + 316, "000000"),
 IF(G21=2, "PBM-" &amp; TEXT(COUNTIFS(G$2:G21, 2) + 338, "000000"),
 IF(G21=3, "MMU-" &amp; TEXT(COUNTIFS(G$2:G21, 3) + 462, "000000"),
 "")))</f>
        <v>MMU-000482</v>
      </c>
      <c r="I21" s="25" t="s">
        <v>5342</v>
      </c>
    </row>
    <row r="22" spans="1:9" ht="25.5" x14ac:dyDescent="0.25">
      <c r="A22" s="3">
        <v>21</v>
      </c>
      <c r="B22" s="3" t="s">
        <v>4672</v>
      </c>
      <c r="C22" s="3" t="s">
        <v>3413</v>
      </c>
      <c r="D22" s="3" t="s">
        <v>132</v>
      </c>
      <c r="E22" s="3" t="s">
        <v>3414</v>
      </c>
      <c r="F22" s="2" t="s">
        <v>6333</v>
      </c>
      <c r="G22" s="2">
        <v>3</v>
      </c>
      <c r="H22" s="2" t="str">
        <f>IF(G22=1, "PB-" &amp; TEXT(COUNTIFS(G$2:G22, 1) + 316, "000000"),
 IF(G22=2, "PBM-" &amp; TEXT(COUNTIFS(G$2:G22, 2) + 338, "000000"),
 IF(G22=3, "MMU-" &amp; TEXT(COUNTIFS(G$2:G22, 3) + 462, "000000"),
 "")))</f>
        <v>MMU-000483</v>
      </c>
      <c r="I22" s="25" t="s">
        <v>5342</v>
      </c>
    </row>
    <row r="23" spans="1:9" ht="25.5" x14ac:dyDescent="0.25">
      <c r="A23" s="3">
        <v>22</v>
      </c>
      <c r="B23" s="3" t="s">
        <v>4673</v>
      </c>
      <c r="C23" s="3" t="s">
        <v>3415</v>
      </c>
      <c r="D23" s="3" t="s">
        <v>132</v>
      </c>
      <c r="E23" s="3" t="s">
        <v>3416</v>
      </c>
      <c r="F23" s="2" t="s">
        <v>6334</v>
      </c>
      <c r="G23" s="2">
        <v>3</v>
      </c>
      <c r="H23" s="2" t="str">
        <f>IF(G23=1, "PB-" &amp; TEXT(COUNTIFS(G$2:G23, 1) + 316, "000000"),
 IF(G23=2, "PBM-" &amp; TEXT(COUNTIFS(G$2:G23, 2) + 338, "000000"),
 IF(G23=3, "MMU-" &amp; TEXT(COUNTIFS(G$2:G23, 3) + 462, "000000"),
 "")))</f>
        <v>MMU-000484</v>
      </c>
      <c r="I23" s="25" t="s">
        <v>5342</v>
      </c>
    </row>
    <row r="24" spans="1:9" ht="25.5" x14ac:dyDescent="0.25">
      <c r="A24" s="3">
        <v>23</v>
      </c>
      <c r="B24" s="3" t="s">
        <v>4674</v>
      </c>
      <c r="C24" s="3" t="s">
        <v>3417</v>
      </c>
      <c r="D24" s="3" t="s">
        <v>4735</v>
      </c>
      <c r="E24" s="3" t="s">
        <v>3418</v>
      </c>
      <c r="F24" s="2" t="s">
        <v>6335</v>
      </c>
      <c r="G24" s="2">
        <v>2</v>
      </c>
      <c r="H24" s="2" t="str">
        <f>IF(G24=1, "PB-" &amp; TEXT(COUNTIFS(G$2:G24, 1) + 316, "000000"),
 IF(G24=2, "PBM-" &amp; TEXT(COUNTIFS(G$2:G24, 2) + 338, "000000"),
 IF(G24=3, "MMU-" &amp; TEXT(COUNTIFS(G$2:G24, 3) + 462, "000000"),
 "")))</f>
        <v>PBM-000339</v>
      </c>
      <c r="I24" s="25" t="s">
        <v>5342</v>
      </c>
    </row>
    <row r="25" spans="1:9" ht="25.5" x14ac:dyDescent="0.25">
      <c r="A25" s="3">
        <v>24</v>
      </c>
      <c r="B25" s="3" t="s">
        <v>4675</v>
      </c>
      <c r="C25" s="3" t="s">
        <v>3417</v>
      </c>
      <c r="D25" s="3" t="s">
        <v>678</v>
      </c>
      <c r="E25" s="3" t="s">
        <v>3419</v>
      </c>
      <c r="F25" s="2" t="s">
        <v>6336</v>
      </c>
      <c r="G25" s="2">
        <v>2</v>
      </c>
      <c r="H25" s="2" t="str">
        <f>IF(G25=1, "PB-" &amp; TEXT(COUNTIFS(G$2:G25, 1) + 316, "000000"),
 IF(G25=2, "PBM-" &amp; TEXT(COUNTIFS(G$2:G25, 2) + 338, "000000"),
 IF(G25=3, "MMU-" &amp; TEXT(COUNTIFS(G$2:G25, 3) + 462, "000000"),
 "")))</f>
        <v>PBM-000340</v>
      </c>
      <c r="I25" s="25" t="s">
        <v>5342</v>
      </c>
    </row>
    <row r="26" spans="1:9" ht="25.5" x14ac:dyDescent="0.25">
      <c r="A26" s="3">
        <v>25</v>
      </c>
      <c r="B26" s="3" t="s">
        <v>3420</v>
      </c>
      <c r="C26" s="3" t="s">
        <v>3421</v>
      </c>
      <c r="D26" s="3" t="s">
        <v>2893</v>
      </c>
      <c r="E26" s="3" t="s">
        <v>3422</v>
      </c>
      <c r="F26" s="2" t="s">
        <v>6337</v>
      </c>
      <c r="G26" s="2">
        <v>1</v>
      </c>
      <c r="H26" s="2" t="str">
        <f>IF(G26=1, "PB-" &amp; TEXT(COUNTIFS(G$2:G26, 1) + 316, "000000"),
 IF(G26=2, "PBM-" &amp; TEXT(COUNTIFS(G$2:G26, 2) + 338, "000000"),
 IF(G26=3, "MMU-" &amp; TEXT(COUNTIFS(G$2:G26, 3) + 462, "000000"),
 "")))</f>
        <v>PB-000317</v>
      </c>
      <c r="I26" s="25" t="s">
        <v>5342</v>
      </c>
    </row>
    <row r="27" spans="1:9" ht="25.5" x14ac:dyDescent="0.25">
      <c r="A27" s="3">
        <v>26</v>
      </c>
      <c r="B27" s="3" t="s">
        <v>3423</v>
      </c>
      <c r="C27" s="3" t="s">
        <v>3421</v>
      </c>
      <c r="D27" s="3" t="s">
        <v>2893</v>
      </c>
      <c r="E27" s="3"/>
      <c r="F27" s="2" t="s">
        <v>6338</v>
      </c>
      <c r="G27" s="2">
        <v>1</v>
      </c>
      <c r="H27" s="2" t="str">
        <f>IF(G27=1, "PB-" &amp; TEXT(COUNTIFS(G$2:G27, 1) + 316, "000000"),
 IF(G27=2, "PBM-" &amp; TEXT(COUNTIFS(G$2:G27, 2) + 338, "000000"),
 IF(G27=3, "MMU-" &amp; TEXT(COUNTIFS(G$2:G27, 3) + 462, "000000"),
 "")))</f>
        <v>PB-000318</v>
      </c>
      <c r="I27" s="25" t="s">
        <v>5342</v>
      </c>
    </row>
    <row r="28" spans="1:9" ht="25.5" x14ac:dyDescent="0.25">
      <c r="A28" s="3">
        <v>27</v>
      </c>
      <c r="B28" s="3" t="s">
        <v>3424</v>
      </c>
      <c r="C28" s="3" t="s">
        <v>3421</v>
      </c>
      <c r="D28" s="3" t="s">
        <v>10</v>
      </c>
      <c r="E28" s="3" t="s">
        <v>3425</v>
      </c>
      <c r="F28" s="2" t="s">
        <v>6339</v>
      </c>
      <c r="G28" s="2">
        <v>1</v>
      </c>
      <c r="H28" s="2" t="str">
        <f>IF(G28=1, "PB-" &amp; TEXT(COUNTIFS(G$2:G28, 1) + 316, "000000"),
 IF(G28=2, "PBM-" &amp; TEXT(COUNTIFS(G$2:G28, 2) + 338, "000000"),
 IF(G28=3, "MMU-" &amp; TEXT(COUNTIFS(G$2:G28, 3) + 462, "000000"),
 "")))</f>
        <v>PB-000319</v>
      </c>
      <c r="I28" s="25" t="s">
        <v>5342</v>
      </c>
    </row>
    <row r="29" spans="1:9" ht="51" x14ac:dyDescent="0.25">
      <c r="A29" s="3">
        <v>28</v>
      </c>
      <c r="B29" s="3" t="s">
        <v>4676</v>
      </c>
      <c r="C29" s="3" t="s">
        <v>3427</v>
      </c>
      <c r="D29" s="3" t="s">
        <v>464</v>
      </c>
      <c r="E29" s="3" t="s">
        <v>3428</v>
      </c>
      <c r="F29" s="2" t="s">
        <v>6340</v>
      </c>
      <c r="G29" s="2">
        <v>1</v>
      </c>
      <c r="H29" s="2" t="str">
        <f>IF(G29=1, "PB-" &amp; TEXT(COUNTIFS(G$2:G29, 1) + 316, "000000"),
 IF(G29=2, "PBM-" &amp; TEXT(COUNTIFS(G$2:G29, 2) + 338, "000000"),
 IF(G29=3, "MMU-" &amp; TEXT(COUNTIFS(G$2:G29, 3) + 462, "000000"),
 "")))</f>
        <v>PB-000320</v>
      </c>
      <c r="I29" s="25" t="s">
        <v>5342</v>
      </c>
    </row>
    <row r="30" spans="1:9" ht="38.25" x14ac:dyDescent="0.25">
      <c r="A30" s="3">
        <v>29</v>
      </c>
      <c r="B30" s="3" t="s">
        <v>4677</v>
      </c>
      <c r="C30" s="3" t="s">
        <v>3429</v>
      </c>
      <c r="D30" s="3" t="s">
        <v>675</v>
      </c>
      <c r="E30" s="3" t="s">
        <v>3430</v>
      </c>
      <c r="F30" s="2" t="s">
        <v>6341</v>
      </c>
      <c r="G30" s="2">
        <v>1</v>
      </c>
      <c r="H30" s="2" t="str">
        <f>IF(G30=1, "PB-" &amp; TEXT(COUNTIFS(G$2:G30, 1) + 316, "000000"),
 IF(G30=2, "PBM-" &amp; TEXT(COUNTIFS(G$2:G30, 2) + 338, "000000"),
 IF(G30=3, "MMU-" &amp; TEXT(COUNTIFS(G$2:G30, 3) + 462, "000000"),
 "")))</f>
        <v>PB-000321</v>
      </c>
      <c r="I30" s="25" t="s">
        <v>5342</v>
      </c>
    </row>
    <row r="31" spans="1:9" ht="51" x14ac:dyDescent="0.25">
      <c r="A31" s="3">
        <v>30</v>
      </c>
      <c r="B31" s="3" t="s">
        <v>3431</v>
      </c>
      <c r="C31" s="3" t="s">
        <v>3432</v>
      </c>
      <c r="D31" s="3" t="s">
        <v>33</v>
      </c>
      <c r="E31" s="3" t="s">
        <v>3433</v>
      </c>
      <c r="F31" s="2" t="s">
        <v>6342</v>
      </c>
      <c r="G31" s="2">
        <v>3</v>
      </c>
      <c r="H31" s="2" t="str">
        <f>IF(G31=1, "PB-" &amp; TEXT(COUNTIFS(G$2:G31, 1) + 316, "000000"),
 IF(G31=2, "PBM-" &amp; TEXT(COUNTIFS(G$2:G31, 2) + 338, "000000"),
 IF(G31=3, "MMU-" &amp; TEXT(COUNTIFS(G$2:G31, 3) + 462, "000000"),
 "")))</f>
        <v>MMU-000485</v>
      </c>
      <c r="I31" s="25" t="s">
        <v>5342</v>
      </c>
    </row>
    <row r="32" spans="1:9" ht="25.5" x14ac:dyDescent="0.25">
      <c r="A32" s="3">
        <v>31</v>
      </c>
      <c r="B32" s="3" t="s">
        <v>3434</v>
      </c>
      <c r="C32" s="3" t="s">
        <v>3435</v>
      </c>
      <c r="D32" s="3" t="s">
        <v>19</v>
      </c>
      <c r="E32" s="3" t="s">
        <v>3436</v>
      </c>
      <c r="F32" s="2" t="s">
        <v>6343</v>
      </c>
      <c r="G32" s="2">
        <v>1</v>
      </c>
      <c r="H32" s="2" t="str">
        <f>IF(G32=1, "PB-" &amp; TEXT(COUNTIFS(G$2:G32, 1) + 316, "000000"),
 IF(G32=2, "PBM-" &amp; TEXT(COUNTIFS(G$2:G32, 2) + 338, "000000"),
 IF(G32=3, "MMU-" &amp; TEXT(COUNTIFS(G$2:G32, 3) + 462, "000000"),
 "")))</f>
        <v>PB-000322</v>
      </c>
      <c r="I32" s="25" t="s">
        <v>5342</v>
      </c>
    </row>
    <row r="33" spans="1:10" ht="38.25" x14ac:dyDescent="0.25">
      <c r="A33" s="3">
        <v>32</v>
      </c>
      <c r="B33" s="3" t="s">
        <v>3437</v>
      </c>
      <c r="C33" s="3" t="s">
        <v>3438</v>
      </c>
      <c r="D33" s="3" t="s">
        <v>3439</v>
      </c>
      <c r="E33" s="3" t="s">
        <v>3440</v>
      </c>
      <c r="F33" s="2" t="s">
        <v>6344</v>
      </c>
      <c r="G33" s="2">
        <v>1</v>
      </c>
      <c r="H33" s="2" t="str">
        <f>IF(G33=1, "PB-" &amp; TEXT(COUNTIFS(G$2:G33, 1) + 316, "000000"),
 IF(G33=2, "PBM-" &amp; TEXT(COUNTIFS(G$2:G33, 2) + 338, "000000"),
 IF(G33=3, "MMU-" &amp; TEXT(COUNTIFS(G$2:G33, 3) + 462, "000000"),
 "")))</f>
        <v>PB-000323</v>
      </c>
      <c r="I33" s="25" t="s">
        <v>5342</v>
      </c>
    </row>
    <row r="34" spans="1:10" ht="25.5" x14ac:dyDescent="0.25">
      <c r="A34" s="3">
        <v>33</v>
      </c>
      <c r="B34" s="3" t="s">
        <v>4678</v>
      </c>
      <c r="C34" s="3" t="s">
        <v>3441</v>
      </c>
      <c r="D34" s="3" t="s">
        <v>370</v>
      </c>
      <c r="E34" s="3" t="s">
        <v>3442</v>
      </c>
      <c r="F34" s="2" t="s">
        <v>6345</v>
      </c>
      <c r="G34" s="2">
        <v>1</v>
      </c>
      <c r="H34" s="2" t="str">
        <f>IF(G34=1, "PB-" &amp; TEXT(COUNTIFS(G$2:G34, 1) + 316, "000000"),
 IF(G34=2, "PBM-" &amp; TEXT(COUNTIFS(G$2:G34, 2) + 338, "000000"),
 IF(G34=3, "MMU-" &amp; TEXT(COUNTIFS(G$2:G34, 3) + 462, "000000"),
 "")))</f>
        <v>PB-000324</v>
      </c>
      <c r="I34" s="25" t="s">
        <v>5342</v>
      </c>
    </row>
    <row r="35" spans="1:10" ht="25.5" x14ac:dyDescent="0.25">
      <c r="A35" s="3">
        <v>34</v>
      </c>
      <c r="B35" s="3" t="s">
        <v>4679</v>
      </c>
      <c r="C35" s="3" t="s">
        <v>3443</v>
      </c>
      <c r="D35" s="3" t="s">
        <v>87</v>
      </c>
      <c r="E35" s="3" t="s">
        <v>3444</v>
      </c>
      <c r="F35" s="2" t="s">
        <v>6346</v>
      </c>
      <c r="G35" s="2">
        <v>1</v>
      </c>
      <c r="H35" s="2" t="str">
        <f>IF(G35=1, "PB-" &amp; TEXT(COUNTIFS(G$2:G35, 1) + 316, "000000"),
 IF(G35=2, "PBM-" &amp; TEXT(COUNTIFS(G$2:G35, 2) + 338, "000000"),
 IF(G35=3, "MMU-" &amp; TEXT(COUNTIFS(G$2:G35, 3) + 462, "000000"),
 "")))</f>
        <v>PB-000325</v>
      </c>
      <c r="I35" s="25" t="s">
        <v>5342</v>
      </c>
    </row>
    <row r="36" spans="1:10" ht="25.5" x14ac:dyDescent="0.25">
      <c r="A36" s="3">
        <v>35</v>
      </c>
      <c r="B36" s="3" t="s">
        <v>3445</v>
      </c>
      <c r="C36" s="3" t="s">
        <v>3446</v>
      </c>
      <c r="D36" s="3" t="s">
        <v>94</v>
      </c>
      <c r="E36" s="3" t="s">
        <v>3447</v>
      </c>
      <c r="F36" s="2" t="s">
        <v>6347</v>
      </c>
      <c r="G36" s="2">
        <v>2</v>
      </c>
      <c r="H36" s="2" t="str">
        <f>IF(G36=1, "PB-" &amp; TEXT(COUNTIFS(G$2:G36, 1) + 316, "000000"),
 IF(G36=2, "PBM-" &amp; TEXT(COUNTIFS(G$2:G36, 2) + 338, "000000"),
 IF(G36=3, "MMU-" &amp; TEXT(COUNTIFS(G$2:G36, 3) + 462, "000000"),
 "")))</f>
        <v>PBM-000341</v>
      </c>
      <c r="I36" s="25" t="s">
        <v>5342</v>
      </c>
    </row>
    <row r="37" spans="1:10" ht="51" x14ac:dyDescent="0.25">
      <c r="A37" s="3">
        <v>36</v>
      </c>
      <c r="B37" s="3" t="s">
        <v>3448</v>
      </c>
      <c r="C37" s="3" t="s">
        <v>3449</v>
      </c>
      <c r="D37" s="18" t="s">
        <v>2023</v>
      </c>
      <c r="E37" s="3" t="s">
        <v>3450</v>
      </c>
      <c r="F37" s="2" t="s">
        <v>6348</v>
      </c>
      <c r="G37" s="2">
        <v>2</v>
      </c>
      <c r="H37" s="2" t="str">
        <f>IF(G37=1, "PB-" &amp; TEXT(COUNTIFS(G$2:G37, 1) + 316, "000000"),
 IF(G37=2, "PBM-" &amp; TEXT(COUNTIFS(G$2:G37, 2) + 338, "000000"),
 IF(G37=3, "MMU-" &amp; TEXT(COUNTIFS(G$2:G37, 3) + 462, "000000"),
 "")))</f>
        <v>PBM-000342</v>
      </c>
      <c r="I37" s="25" t="s">
        <v>5342</v>
      </c>
    </row>
    <row r="38" spans="1:10" ht="38.25" x14ac:dyDescent="0.25">
      <c r="A38" s="3">
        <v>37</v>
      </c>
      <c r="B38" s="3" t="s">
        <v>3451</v>
      </c>
      <c r="C38" s="3" t="s">
        <v>3452</v>
      </c>
      <c r="D38" s="3" t="s">
        <v>14</v>
      </c>
      <c r="E38" s="3" t="s">
        <v>3453</v>
      </c>
      <c r="F38" s="2" t="s">
        <v>6349</v>
      </c>
      <c r="G38" s="2">
        <v>1</v>
      </c>
      <c r="H38" s="2" t="str">
        <f>IF(G38=1, "PB-" &amp; TEXT(COUNTIFS(G$2:G38, 1) + 316, "000000"),
 IF(G38=2, "PBM-" &amp; TEXT(COUNTIFS(G$2:G38, 2) + 338, "000000"),
 IF(G38=3, "MMU-" &amp; TEXT(COUNTIFS(G$2:G38, 3) + 462, "000000"),
 "")))</f>
        <v>PB-000326</v>
      </c>
      <c r="I38" s="25" t="s">
        <v>5342</v>
      </c>
    </row>
    <row r="39" spans="1:10" ht="63.75" x14ac:dyDescent="0.25">
      <c r="A39" s="3">
        <v>38</v>
      </c>
      <c r="B39" s="3" t="s">
        <v>3454</v>
      </c>
      <c r="C39" s="3" t="s">
        <v>3455</v>
      </c>
      <c r="D39" s="3" t="s">
        <v>19</v>
      </c>
      <c r="E39" s="3" t="s">
        <v>2244</v>
      </c>
      <c r="F39" s="2" t="s">
        <v>6350</v>
      </c>
      <c r="G39" s="2">
        <v>1</v>
      </c>
      <c r="H39" s="2" t="str">
        <f>IF(G39=1, "PB-" &amp; TEXT(COUNTIFS(G$2:G39, 1) + 316, "000000"),
 IF(G39=2, "PBM-" &amp; TEXT(COUNTIFS(G$2:G39, 2) + 338, "000000"),
 IF(G39=3, "MMU-" &amp; TEXT(COUNTIFS(G$2:G39, 3) + 462, "000000"),
 "")))</f>
        <v>PB-000327</v>
      </c>
      <c r="I39" s="25" t="s">
        <v>5342</v>
      </c>
    </row>
    <row r="40" spans="1:10" ht="38.25" x14ac:dyDescent="0.25">
      <c r="A40" s="3">
        <v>39</v>
      </c>
      <c r="B40" s="3" t="s">
        <v>4680</v>
      </c>
      <c r="C40" s="3" t="s">
        <v>3456</v>
      </c>
      <c r="D40" s="3" t="s">
        <v>488</v>
      </c>
      <c r="E40" s="3" t="s">
        <v>3457</v>
      </c>
      <c r="F40" s="2" t="s">
        <v>6351</v>
      </c>
      <c r="G40" s="2">
        <v>3</v>
      </c>
      <c r="H40" s="2" t="str">
        <f>IF(G40=1, "PB-" &amp; TEXT(COUNTIFS(G$2:G40, 1) + 316, "000000"),
 IF(G40=2, "PBM-" &amp; TEXT(COUNTIFS(G$2:G40, 2) + 338, "000000"),
 IF(G40=3, "MMU-" &amp; TEXT(COUNTIFS(G$2:G40, 3) + 462, "000000"),
 "")))</f>
        <v>MMU-000486</v>
      </c>
      <c r="I40" s="25" t="s">
        <v>5342</v>
      </c>
    </row>
    <row r="41" spans="1:10" ht="38.25" x14ac:dyDescent="0.25">
      <c r="A41" s="3">
        <v>40</v>
      </c>
      <c r="B41" s="3" t="s">
        <v>4681</v>
      </c>
      <c r="C41" s="3" t="s">
        <v>3458</v>
      </c>
      <c r="D41" s="3" t="s">
        <v>488</v>
      </c>
      <c r="E41" s="3" t="s">
        <v>3459</v>
      </c>
      <c r="F41" s="2" t="s">
        <v>6352</v>
      </c>
      <c r="G41" s="2">
        <v>3</v>
      </c>
      <c r="H41" s="2" t="str">
        <f>IF(G41=1, "PB-" &amp; TEXT(COUNTIFS(G$2:G41, 1) + 316, "000000"),
 IF(G41=2, "PBM-" &amp; TEXT(COUNTIFS(G$2:G41, 2) + 338, "000000"),
 IF(G41=3, "MMU-" &amp; TEXT(COUNTIFS(G$2:G41, 3) + 462, "000000"),
 "")))</f>
        <v>MMU-000487</v>
      </c>
      <c r="I41" s="25" t="s">
        <v>5342</v>
      </c>
    </row>
    <row r="42" spans="1:10" ht="38.25" x14ac:dyDescent="0.25">
      <c r="A42" s="3">
        <v>41</v>
      </c>
      <c r="B42" s="3" t="s">
        <v>4682</v>
      </c>
      <c r="C42" s="3" t="s">
        <v>3460</v>
      </c>
      <c r="D42" s="3" t="s">
        <v>1043</v>
      </c>
      <c r="E42" s="3" t="s">
        <v>3461</v>
      </c>
      <c r="F42" s="2" t="s">
        <v>6353</v>
      </c>
      <c r="G42" s="2">
        <v>3</v>
      </c>
      <c r="H42" s="2" t="str">
        <f>IF(G42=1, "PB-" &amp; TEXT(COUNTIFS(G$2:G42, 1) + 316, "000000"),
 IF(G42=2, "PBM-" &amp; TEXT(COUNTIFS(G$2:G42, 2) + 338, "000000"),
 IF(G42=3, "MMU-" &amp; TEXT(COUNTIFS(G$2:G42, 3) + 462, "000000"),
 "")))</f>
        <v>MMU-000488</v>
      </c>
      <c r="I42" s="25" t="s">
        <v>5342</v>
      </c>
    </row>
    <row r="43" spans="1:10" ht="25.5" x14ac:dyDescent="0.25">
      <c r="A43" s="3">
        <v>42</v>
      </c>
      <c r="B43" s="3" t="s">
        <v>3462</v>
      </c>
      <c r="C43" s="3" t="s">
        <v>3463</v>
      </c>
      <c r="D43" s="3" t="s">
        <v>4736</v>
      </c>
      <c r="E43" s="3" t="s">
        <v>3464</v>
      </c>
      <c r="F43" s="2" t="s">
        <v>6354</v>
      </c>
      <c r="G43" s="2">
        <v>2</v>
      </c>
      <c r="H43" s="2" t="str">
        <f>IF(G43=1, "PB-" &amp; TEXT(COUNTIFS(G$2:G43, 1) + 316, "000000"),
 IF(G43=2, "PBM-" &amp; TEXT(COUNTIFS(G$2:G43, 2) + 338, "000000"),
 IF(G43=3, "MMU-" &amp; TEXT(COUNTIFS(G$2:G43, 3) + 462, "000000"),
 "")))</f>
        <v>PBM-000343</v>
      </c>
      <c r="I43" s="25" t="s">
        <v>5342</v>
      </c>
    </row>
    <row r="44" spans="1:10" ht="38.25" x14ac:dyDescent="0.25">
      <c r="A44" s="3">
        <v>43</v>
      </c>
      <c r="B44" s="3" t="s">
        <v>4683</v>
      </c>
      <c r="C44" s="3" t="s">
        <v>3465</v>
      </c>
      <c r="D44" s="3" t="s">
        <v>488</v>
      </c>
      <c r="E44" s="3" t="s">
        <v>3466</v>
      </c>
      <c r="F44" s="2" t="s">
        <v>6355</v>
      </c>
      <c r="G44" s="2">
        <v>3</v>
      </c>
      <c r="H44" s="2" t="str">
        <f>IF(G44=1, "PB-" &amp; TEXT(COUNTIFS(G$2:G44, 1) + 316, "000000"),
 IF(G44=2, "PBM-" &amp; TEXT(COUNTIFS(G$2:G44, 2) + 338, "000000"),
 IF(G44=3, "MMU-" &amp; TEXT(COUNTIFS(G$2:G44, 3) + 462, "000000"),
 "")))</f>
        <v>MMU-000489</v>
      </c>
      <c r="I44" s="25" t="s">
        <v>5342</v>
      </c>
    </row>
    <row r="45" spans="1:10" ht="25.5" x14ac:dyDescent="0.25">
      <c r="A45" s="3">
        <v>44</v>
      </c>
      <c r="B45" s="3" t="s">
        <v>4684</v>
      </c>
      <c r="C45" s="3" t="s">
        <v>3467</v>
      </c>
      <c r="D45" s="3" t="s">
        <v>488</v>
      </c>
      <c r="E45" s="3" t="s">
        <v>3468</v>
      </c>
      <c r="F45" s="2" t="s">
        <v>6356</v>
      </c>
      <c r="G45" s="2">
        <v>3</v>
      </c>
      <c r="H45" s="2" t="str">
        <f>IF(G45=1, "PB-" &amp; TEXT(COUNTIFS(G$2:G45, 1) + 316, "000000"),
 IF(G45=2, "PBM-" &amp; TEXT(COUNTIFS(G$2:G45, 2) + 338, "000000"),
 IF(G45=3, "MMU-" &amp; TEXT(COUNTIFS(G$2:G45, 3) + 462, "000000"),
 "")))</f>
        <v>MMU-000490</v>
      </c>
      <c r="I45" s="25" t="s">
        <v>5342</v>
      </c>
    </row>
    <row r="46" spans="1:10" ht="38.25" x14ac:dyDescent="0.25">
      <c r="A46" s="3">
        <v>45</v>
      </c>
      <c r="B46" s="3" t="s">
        <v>4685</v>
      </c>
      <c r="C46" s="3" t="s">
        <v>3469</v>
      </c>
      <c r="D46" s="3" t="s">
        <v>76</v>
      </c>
      <c r="E46" s="3" t="s">
        <v>3470</v>
      </c>
      <c r="F46" s="2" t="s">
        <v>6357</v>
      </c>
      <c r="G46" s="2">
        <v>3</v>
      </c>
      <c r="H46" s="2" t="str">
        <f>IF(G46=1, "PB-" &amp; TEXT(COUNTIFS(G$2:G46, 1) + 316, "000000"),
 IF(G46=2, "PBM-" &amp; TEXT(COUNTIFS(G$2:G46, 2) + 338, "000000"),
 IF(G46=3, "MMU-" &amp; TEXT(COUNTIFS(G$2:G46, 3) + 462, "000000"),
 "")))</f>
        <v>MMU-000491</v>
      </c>
      <c r="I46" s="25" t="s">
        <v>5342</v>
      </c>
    </row>
    <row r="47" spans="1:10" ht="38.25" x14ac:dyDescent="0.25">
      <c r="A47" s="3">
        <v>46</v>
      </c>
      <c r="B47" s="3" t="s">
        <v>4686</v>
      </c>
      <c r="C47" s="3" t="s">
        <v>3471</v>
      </c>
      <c r="D47" s="3" t="s">
        <v>626</v>
      </c>
      <c r="E47" s="3" t="s">
        <v>3472</v>
      </c>
      <c r="F47" s="2" t="s">
        <v>6358</v>
      </c>
      <c r="G47" s="2">
        <v>2</v>
      </c>
      <c r="H47" s="2" t="str">
        <f>IF(G47=1, "PB-" &amp; TEXT(COUNTIFS(G$2:G47, 1) + 316, "000000"),
 IF(G47=2, "PBM-" &amp; TEXT(COUNTIFS(G$2:G47, 2) + 338, "000000"),
 IF(G47=3, "MMU-" &amp; TEXT(COUNTIFS(G$2:G47, 3) + 462, "000000"),
 "")))</f>
        <v>PBM-000344</v>
      </c>
      <c r="I47" s="25" t="s">
        <v>5342</v>
      </c>
    </row>
    <row r="48" spans="1:10" ht="63.75" x14ac:dyDescent="0.25">
      <c r="A48" s="28">
        <v>47</v>
      </c>
      <c r="B48" s="28" t="s">
        <v>4687</v>
      </c>
      <c r="C48" s="28" t="s">
        <v>3473</v>
      </c>
      <c r="D48" s="28" t="s">
        <v>2055</v>
      </c>
      <c r="E48" s="28" t="s">
        <v>3474</v>
      </c>
      <c r="F48" s="29" t="s">
        <v>6359</v>
      </c>
      <c r="G48" s="2">
        <v>2</v>
      </c>
      <c r="H48" s="2" t="str">
        <f>IF(G48=1, "PB-" &amp; TEXT(COUNTIFS(G$2:G48, 1) + 316, "000000"),
 IF(G48=2, "PBM-" &amp; TEXT(COUNTIFS(G$2:G48, 2) + 338, "000000"),
 IF(G48=3, "MMU-" &amp; TEXT(COUNTIFS(G$2:G48, 3) + 462, "000000"),
 "")))</f>
        <v>PBM-000345</v>
      </c>
      <c r="I48" s="25" t="s">
        <v>5342</v>
      </c>
      <c r="J48" s="17" t="s">
        <v>6848</v>
      </c>
    </row>
  </sheetData>
  <phoneticPr fontId="8" type="noConversion"/>
  <conditionalFormatting sqref="I2:I48">
    <cfRule type="uniqueValues" dxfId="11" priority="1"/>
  </conditionalFormatting>
  <pageMargins left="0.31496062992125984" right="0.19685039370078741" top="0.31496062992125984" bottom="0.19685039370078741" header="0.31496062992125984" footer="0.31496062992125984"/>
  <pageSetup paperSize="9" scale="97" fitToHeight="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755D-6A51-4406-80A2-5A1029487F55}">
  <sheetPr codeName="Sheet27">
    <pageSetUpPr fitToPage="1"/>
  </sheetPr>
  <dimension ref="A1:I50"/>
  <sheetViews>
    <sheetView zoomScale="80" zoomScaleNormal="80" workbookViewId="0">
      <selection sqref="A1:XFD1"/>
    </sheetView>
  </sheetViews>
  <sheetFormatPr defaultColWidth="23.140625" defaultRowHeight="15" x14ac:dyDescent="0.25"/>
  <cols>
    <col min="1" max="1" width="3.5703125" bestFit="1" customWidth="1"/>
    <col min="2" max="2" width="24.7109375" customWidth="1"/>
    <col min="3" max="3" width="34.5703125" customWidth="1"/>
    <col min="5" max="5" width="13.140625" bestFit="1" customWidth="1"/>
    <col min="6" max="6" width="10.28515625" bestFit="1" customWidth="1"/>
    <col min="7" max="7" width="3.42578125" hidden="1" customWidth="1"/>
    <col min="8" max="8" width="12.7109375" hidden="1" customWidth="1"/>
    <col min="9" max="9" width="19.140625" style="27" hidden="1" customWidth="1"/>
  </cols>
  <sheetData>
    <row r="1" spans="1:9" ht="18.75" x14ac:dyDescent="0.3">
      <c r="A1" s="41" t="s">
        <v>6838</v>
      </c>
      <c r="B1" s="41"/>
      <c r="C1" s="41"/>
      <c r="D1" s="41"/>
      <c r="E1" s="41"/>
      <c r="F1" s="41"/>
      <c r="G1" s="3" t="s">
        <v>152</v>
      </c>
      <c r="H1" s="23" t="s">
        <v>5143</v>
      </c>
      <c r="I1" s="26" t="s">
        <v>5144</v>
      </c>
    </row>
    <row r="2" spans="1:9" x14ac:dyDescent="0.25">
      <c r="A2" s="8" t="s">
        <v>146</v>
      </c>
      <c r="B2" s="8" t="s">
        <v>161</v>
      </c>
      <c r="C2" s="7" t="s">
        <v>162</v>
      </c>
      <c r="D2" s="7" t="s">
        <v>163</v>
      </c>
      <c r="E2" s="9" t="s">
        <v>164</v>
      </c>
      <c r="F2" s="3" t="s">
        <v>151</v>
      </c>
      <c r="G2" s="2">
        <v>1</v>
      </c>
      <c r="H2" s="2" t="str">
        <f>IF(G2=1, "PB-" &amp; TEXT(COUNTIFS(G$2:G2, 1) + 327, "000000"),
 IF(G2=2, "PBM-" &amp; TEXT(COUNTIFS(G$2:G2, 2) + 345, "000000"),
 IF(G2=3, "MMU-" &amp; TEXT(COUNTIFS(G$2:G2, 3) + 491, "000000"),
 "")))</f>
        <v>PB-000328</v>
      </c>
      <c r="I2" s="25" t="s">
        <v>5342</v>
      </c>
    </row>
    <row r="3" spans="1:9" ht="25.5" x14ac:dyDescent="0.25">
      <c r="A3" s="9">
        <v>1</v>
      </c>
      <c r="B3" s="9" t="s">
        <v>3475</v>
      </c>
      <c r="C3" s="9" t="s">
        <v>3476</v>
      </c>
      <c r="D3" s="9" t="s">
        <v>914</v>
      </c>
      <c r="E3" s="9" t="s">
        <v>3477</v>
      </c>
      <c r="F3" s="2" t="s">
        <v>6360</v>
      </c>
      <c r="G3" s="2">
        <v>1</v>
      </c>
      <c r="H3" s="2" t="str">
        <f>IF(G3=1, "PB-" &amp; TEXT(COUNTIFS(G$2:G3, 1) + 327, "000000"),
 IF(G3=2, "PBM-" &amp; TEXT(COUNTIFS(G$2:G3, 2) + 345, "000000"),
 IF(G3=3, "MMU-" &amp; TEXT(COUNTIFS(G$2:G3, 3) + 491, "000000"),
 "")))</f>
        <v>PB-000329</v>
      </c>
      <c r="I3" s="25" t="s">
        <v>5342</v>
      </c>
    </row>
    <row r="4" spans="1:9" ht="25.5" x14ac:dyDescent="0.25">
      <c r="A4" s="9">
        <v>2</v>
      </c>
      <c r="B4" s="9" t="s">
        <v>3478</v>
      </c>
      <c r="C4" s="9" t="s">
        <v>3479</v>
      </c>
      <c r="D4" s="9" t="s">
        <v>749</v>
      </c>
      <c r="E4" s="9" t="s">
        <v>3480</v>
      </c>
      <c r="F4" s="2" t="s">
        <v>6361</v>
      </c>
      <c r="G4" s="2">
        <v>1</v>
      </c>
      <c r="H4" s="2" t="str">
        <f>IF(G4=1, "PB-" &amp; TEXT(COUNTIFS(G$2:G4, 1) + 327, "000000"),
 IF(G4=2, "PBM-" &amp; TEXT(COUNTIFS(G$2:G4, 2) + 345, "000000"),
 IF(G4=3, "MMU-" &amp; TEXT(COUNTIFS(G$2:G4, 3) + 491, "000000"),
 "")))</f>
        <v>PB-000330</v>
      </c>
      <c r="I4" s="25" t="s">
        <v>5342</v>
      </c>
    </row>
    <row r="5" spans="1:9" ht="38.25" x14ac:dyDescent="0.25">
      <c r="A5" s="9">
        <v>3</v>
      </c>
      <c r="B5" s="9" t="s">
        <v>3481</v>
      </c>
      <c r="C5" s="9" t="s">
        <v>3482</v>
      </c>
      <c r="D5" s="9" t="s">
        <v>102</v>
      </c>
      <c r="E5" s="9" t="s">
        <v>204</v>
      </c>
      <c r="F5" s="2" t="s">
        <v>6362</v>
      </c>
      <c r="G5" s="2">
        <v>1</v>
      </c>
      <c r="H5" s="2" t="str">
        <f>IF(G5=1, "PB-" &amp; TEXT(COUNTIFS(G$2:G5, 1) + 327, "000000"),
 IF(G5=2, "PBM-" &amp; TEXT(COUNTIFS(G$2:G5, 2) + 345, "000000"),
 IF(G5=3, "MMU-" &amp; TEXT(COUNTIFS(G$2:G5, 3) + 491, "000000"),
 "")))</f>
        <v>PB-000331</v>
      </c>
      <c r="I5" s="25" t="s">
        <v>5342</v>
      </c>
    </row>
    <row r="6" spans="1:9" ht="38.25" x14ac:dyDescent="0.25">
      <c r="A6" s="9">
        <v>4</v>
      </c>
      <c r="B6" s="9" t="s">
        <v>3483</v>
      </c>
      <c r="C6" s="9" t="s">
        <v>3484</v>
      </c>
      <c r="D6" s="9" t="s">
        <v>132</v>
      </c>
      <c r="E6" s="9" t="s">
        <v>3485</v>
      </c>
      <c r="F6" s="2" t="s">
        <v>6363</v>
      </c>
      <c r="G6" s="2">
        <v>3</v>
      </c>
      <c r="H6" s="2" t="str">
        <f>IF(G6=1, "PB-" &amp; TEXT(COUNTIFS(G$2:G6, 1) + 327, "000000"),
 IF(G6=2, "PBM-" &amp; TEXT(COUNTIFS(G$2:G6, 2) + 345, "000000"),
 IF(G6=3, "MMU-" &amp; TEXT(COUNTIFS(G$2:G6, 3) + 491, "000000"),
 "")))</f>
        <v>MMU-000492</v>
      </c>
      <c r="I6" s="25" t="s">
        <v>5342</v>
      </c>
    </row>
    <row r="7" spans="1:9" ht="38.25" x14ac:dyDescent="0.25">
      <c r="A7" s="9">
        <v>5</v>
      </c>
      <c r="B7" s="9" t="s">
        <v>3486</v>
      </c>
      <c r="C7" s="9" t="s">
        <v>3487</v>
      </c>
      <c r="D7" s="9" t="s">
        <v>3488</v>
      </c>
      <c r="E7" s="9">
        <v>826257</v>
      </c>
      <c r="F7" s="2" t="s">
        <v>6364</v>
      </c>
      <c r="G7" s="2">
        <v>1</v>
      </c>
      <c r="H7" s="2" t="str">
        <f>IF(G7=1, "PB-" &amp; TEXT(COUNTIFS(G$2:G7, 1) + 327, "000000"),
 IF(G7=2, "PBM-" &amp; TEXT(COUNTIFS(G$2:G7, 2) + 345, "000000"),
 IF(G7=3, "MMU-" &amp; TEXT(COUNTIFS(G$2:G7, 3) + 491, "000000"),
 "")))</f>
        <v>PB-000332</v>
      </c>
      <c r="I7" s="25" t="s">
        <v>5342</v>
      </c>
    </row>
    <row r="8" spans="1:9" ht="25.5" x14ac:dyDescent="0.25">
      <c r="A8" s="9">
        <v>6</v>
      </c>
      <c r="B8" s="9" t="s">
        <v>3489</v>
      </c>
      <c r="C8" s="9" t="s">
        <v>3490</v>
      </c>
      <c r="D8" s="9" t="s">
        <v>749</v>
      </c>
      <c r="E8" s="9" t="s">
        <v>3491</v>
      </c>
      <c r="F8" s="2" t="s">
        <v>6365</v>
      </c>
      <c r="G8" s="2">
        <v>1</v>
      </c>
      <c r="H8" s="2" t="str">
        <f>IF(G8=1, "PB-" &amp; TEXT(COUNTIFS(G$2:G8, 1) + 327, "000000"),
 IF(G8=2, "PBM-" &amp; TEXT(COUNTIFS(G$2:G8, 2) + 345, "000000"),
 IF(G8=3, "MMU-" &amp; TEXT(COUNTIFS(G$2:G8, 3) + 491, "000000"),
 "")))</f>
        <v>PB-000333</v>
      </c>
      <c r="I8" s="25" t="s">
        <v>5342</v>
      </c>
    </row>
    <row r="9" spans="1:9" ht="25.5" x14ac:dyDescent="0.25">
      <c r="A9" s="9">
        <v>7</v>
      </c>
      <c r="B9" s="9" t="s">
        <v>3492</v>
      </c>
      <c r="C9" s="9" t="s">
        <v>3493</v>
      </c>
      <c r="D9" s="9" t="s">
        <v>3120</v>
      </c>
      <c r="E9" s="9" t="s">
        <v>1228</v>
      </c>
      <c r="F9" s="2" t="s">
        <v>6366</v>
      </c>
      <c r="G9" s="2">
        <v>1</v>
      </c>
      <c r="H9" s="2" t="str">
        <f>IF(G9=1, "PB-" &amp; TEXT(COUNTIFS(G$2:G9, 1) + 327, "000000"),
 IF(G9=2, "PBM-" &amp; TEXT(COUNTIFS(G$2:G9, 2) + 345, "000000"),
 IF(G9=3, "MMU-" &amp; TEXT(COUNTIFS(G$2:G9, 3) + 491, "000000"),
 "")))</f>
        <v>PB-000334</v>
      </c>
      <c r="I9" s="25" t="s">
        <v>5342</v>
      </c>
    </row>
    <row r="10" spans="1:9" ht="38.25" x14ac:dyDescent="0.25">
      <c r="A10" s="9">
        <v>8</v>
      </c>
      <c r="B10" s="9" t="s">
        <v>3494</v>
      </c>
      <c r="C10" s="9" t="s">
        <v>3495</v>
      </c>
      <c r="D10" s="9" t="s">
        <v>875</v>
      </c>
      <c r="E10" s="9" t="s">
        <v>3496</v>
      </c>
      <c r="F10" s="2" t="s">
        <v>6367</v>
      </c>
      <c r="G10" s="2">
        <v>2</v>
      </c>
      <c r="H10" s="2" t="str">
        <f>IF(G10=1, "PB-" &amp; TEXT(COUNTIFS(G$2:G10, 1) + 327, "000000"),
 IF(G10=2, "PBM-" &amp; TEXT(COUNTIFS(G$2:G10, 2) + 345, "000000"),
 IF(G10=3, "MMU-" &amp; TEXT(COUNTIFS(G$2:G10, 3) + 491, "000000"),
 "")))</f>
        <v>PBM-000346</v>
      </c>
      <c r="I10" s="25" t="s">
        <v>5342</v>
      </c>
    </row>
    <row r="11" spans="1:9" ht="51" x14ac:dyDescent="0.25">
      <c r="A11" s="9">
        <v>9</v>
      </c>
      <c r="B11" s="9" t="s">
        <v>3497</v>
      </c>
      <c r="C11" s="9" t="s">
        <v>3498</v>
      </c>
      <c r="D11" s="9" t="s">
        <v>76</v>
      </c>
      <c r="E11" s="9" t="s">
        <v>2033</v>
      </c>
      <c r="F11" s="2" t="s">
        <v>6368</v>
      </c>
      <c r="G11" s="2">
        <v>3</v>
      </c>
      <c r="H11" s="2" t="str">
        <f>IF(G11=1, "PB-" &amp; TEXT(COUNTIFS(G$2:G11, 1) + 327, "000000"),
 IF(G11=2, "PBM-" &amp; TEXT(COUNTIFS(G$2:G11, 2) + 345, "000000"),
 IF(G11=3, "MMU-" &amp; TEXT(COUNTIFS(G$2:G11, 3) + 491, "000000"),
 "")))</f>
        <v>MMU-000493</v>
      </c>
      <c r="I11" s="25" t="s">
        <v>5342</v>
      </c>
    </row>
    <row r="12" spans="1:9" ht="38.25" x14ac:dyDescent="0.25">
      <c r="A12" s="9">
        <v>10</v>
      </c>
      <c r="B12" s="9" t="s">
        <v>3499</v>
      </c>
      <c r="C12" s="9" t="s">
        <v>3500</v>
      </c>
      <c r="D12" s="9" t="s">
        <v>3501</v>
      </c>
      <c r="E12" s="9" t="s">
        <v>3502</v>
      </c>
      <c r="F12" s="2" t="s">
        <v>6369</v>
      </c>
      <c r="G12" s="2">
        <v>3</v>
      </c>
      <c r="H12" s="2" t="str">
        <f>IF(G12=1, "PB-" &amp; TEXT(COUNTIFS(G$2:G12, 1) + 327, "000000"),
 IF(G12=2, "PBM-" &amp; TEXT(COUNTIFS(G$2:G12, 2) + 345, "000000"),
 IF(G12=3, "MMU-" &amp; TEXT(COUNTIFS(G$2:G12, 3) + 491, "000000"),
 "")))</f>
        <v>MMU-000494</v>
      </c>
      <c r="I12" s="25" t="s">
        <v>5342</v>
      </c>
    </row>
    <row r="13" spans="1:9" ht="51" x14ac:dyDescent="0.25">
      <c r="A13" s="9">
        <v>11</v>
      </c>
      <c r="B13" s="9" t="s">
        <v>3503</v>
      </c>
      <c r="C13" s="9" t="s">
        <v>3504</v>
      </c>
      <c r="D13" s="9" t="s">
        <v>795</v>
      </c>
      <c r="E13" s="9" t="s">
        <v>3505</v>
      </c>
      <c r="F13" s="2" t="s">
        <v>6370</v>
      </c>
      <c r="G13" s="2">
        <v>3</v>
      </c>
      <c r="H13" s="2" t="str">
        <f>IF(G13=1, "PB-" &amp; TEXT(COUNTIFS(G$2:G13, 1) + 327, "000000"),
 IF(G13=2, "PBM-" &amp; TEXT(COUNTIFS(G$2:G13, 2) + 345, "000000"),
 IF(G13=3, "MMU-" &amp; TEXT(COUNTIFS(G$2:G13, 3) + 491, "000000"),
 "")))</f>
        <v>MMU-000495</v>
      </c>
      <c r="I13" s="25" t="s">
        <v>5342</v>
      </c>
    </row>
    <row r="14" spans="1:9" ht="51" x14ac:dyDescent="0.25">
      <c r="A14" s="9">
        <v>12</v>
      </c>
      <c r="B14" s="9" t="s">
        <v>3506</v>
      </c>
      <c r="C14" s="9" t="s">
        <v>3507</v>
      </c>
      <c r="D14" s="9" t="s">
        <v>268</v>
      </c>
      <c r="E14" s="9" t="s">
        <v>3508</v>
      </c>
      <c r="F14" s="2" t="s">
        <v>6371</v>
      </c>
      <c r="G14" s="2">
        <v>3</v>
      </c>
      <c r="H14" s="2" t="str">
        <f>IF(G14=1, "PB-" &amp; TEXT(COUNTIFS(G$2:G14, 1) + 327, "000000"),
 IF(G14=2, "PBM-" &amp; TEXT(COUNTIFS(G$2:G14, 2) + 345, "000000"),
 IF(G14=3, "MMU-" &amp; TEXT(COUNTIFS(G$2:G14, 3) + 491, "000000"),
 "")))</f>
        <v>MMU-000496</v>
      </c>
      <c r="I14" s="25" t="s">
        <v>5342</v>
      </c>
    </row>
    <row r="15" spans="1:9" ht="38.25" x14ac:dyDescent="0.25">
      <c r="A15" s="9">
        <v>13</v>
      </c>
      <c r="B15" s="9" t="s">
        <v>3509</v>
      </c>
      <c r="C15" s="9" t="s">
        <v>3510</v>
      </c>
      <c r="D15" s="9" t="s">
        <v>488</v>
      </c>
      <c r="E15" s="9" t="s">
        <v>3511</v>
      </c>
      <c r="F15" s="2" t="s">
        <v>6372</v>
      </c>
      <c r="G15" s="2">
        <v>3</v>
      </c>
      <c r="H15" s="2" t="str">
        <f>IF(G15=1, "PB-" &amp; TEXT(COUNTIFS(G$2:G15, 1) + 327, "000000"),
 IF(G15=2, "PBM-" &amp; TEXT(COUNTIFS(G$2:G15, 2) + 345, "000000"),
 IF(G15=3, "MMU-" &amp; TEXT(COUNTIFS(G$2:G15, 3) + 491, "000000"),
 "")))</f>
        <v>MMU-000497</v>
      </c>
      <c r="I15" s="25" t="s">
        <v>5342</v>
      </c>
    </row>
    <row r="16" spans="1:9" ht="25.5" x14ac:dyDescent="0.25">
      <c r="A16" s="9">
        <v>14</v>
      </c>
      <c r="B16" s="9" t="s">
        <v>3512</v>
      </c>
      <c r="C16" s="9" t="s">
        <v>3513</v>
      </c>
      <c r="D16" s="9" t="s">
        <v>456</v>
      </c>
      <c r="E16" s="9" t="s">
        <v>3514</v>
      </c>
      <c r="F16" s="2" t="s">
        <v>6373</v>
      </c>
      <c r="G16" s="2">
        <v>3</v>
      </c>
      <c r="H16" s="2" t="str">
        <f>IF(G16=1, "PB-" &amp; TEXT(COUNTIFS(G$2:G16, 1) + 327, "000000"),
 IF(G16=2, "PBM-" &amp; TEXT(COUNTIFS(G$2:G16, 2) + 345, "000000"),
 IF(G16=3, "MMU-" &amp; TEXT(COUNTIFS(G$2:G16, 3) + 491, "000000"),
 "")))</f>
        <v>MMU-000498</v>
      </c>
      <c r="I16" s="25" t="s">
        <v>5342</v>
      </c>
    </row>
    <row r="17" spans="1:9" ht="51" x14ac:dyDescent="0.25">
      <c r="A17" s="9">
        <v>15</v>
      </c>
      <c r="B17" s="9" t="s">
        <v>3515</v>
      </c>
      <c r="C17" s="9" t="s">
        <v>3516</v>
      </c>
      <c r="D17" s="9" t="s">
        <v>2303</v>
      </c>
      <c r="E17" s="9" t="s">
        <v>3517</v>
      </c>
      <c r="F17" s="2" t="s">
        <v>6374</v>
      </c>
      <c r="G17" s="2">
        <v>3</v>
      </c>
      <c r="H17" s="2" t="str">
        <f>IF(G17=1, "PB-" &amp; TEXT(COUNTIFS(G$2:G17, 1) + 327, "000000"),
 IF(G17=2, "PBM-" &amp; TEXT(COUNTIFS(G$2:G17, 2) + 345, "000000"),
 IF(G17=3, "MMU-" &amp; TEXT(COUNTIFS(G$2:G17, 3) + 491, "000000"),
 "")))</f>
        <v>MMU-000499</v>
      </c>
      <c r="I17" s="25" t="s">
        <v>5342</v>
      </c>
    </row>
    <row r="18" spans="1:9" ht="38.25" x14ac:dyDescent="0.25">
      <c r="A18" s="9">
        <v>16</v>
      </c>
      <c r="B18" s="9" t="s">
        <v>3518</v>
      </c>
      <c r="C18" s="9" t="s">
        <v>3519</v>
      </c>
      <c r="D18" s="9" t="s">
        <v>2893</v>
      </c>
      <c r="E18" s="9" t="s">
        <v>3520</v>
      </c>
      <c r="F18" s="2" t="s">
        <v>6375</v>
      </c>
      <c r="G18" s="2">
        <v>3</v>
      </c>
      <c r="H18" s="2" t="str">
        <f>IF(G18=1, "PB-" &amp; TEXT(COUNTIFS(G$2:G18, 1) + 327, "000000"),
 IF(G18=2, "PBM-" &amp; TEXT(COUNTIFS(G$2:G18, 2) + 345, "000000"),
 IF(G18=3, "MMU-" &amp; TEXT(COUNTIFS(G$2:G18, 3) + 491, "000000"),
 "")))</f>
        <v>MMU-000500</v>
      </c>
      <c r="I18" s="25" t="s">
        <v>5342</v>
      </c>
    </row>
    <row r="19" spans="1:9" ht="38.25" x14ac:dyDescent="0.25">
      <c r="A19" s="9">
        <v>17</v>
      </c>
      <c r="B19" s="9" t="s">
        <v>3521</v>
      </c>
      <c r="C19" s="9" t="s">
        <v>3522</v>
      </c>
      <c r="D19" s="9" t="s">
        <v>2893</v>
      </c>
      <c r="E19" s="9" t="s">
        <v>3523</v>
      </c>
      <c r="F19" s="2" t="s">
        <v>6376</v>
      </c>
      <c r="G19" s="2">
        <v>3</v>
      </c>
      <c r="H19" s="2" t="str">
        <f>IF(G19=1, "PB-" &amp; TEXT(COUNTIFS(G$2:G19, 1) + 327, "000000"),
 IF(G19=2, "PBM-" &amp; TEXT(COUNTIFS(G$2:G19, 2) + 345, "000000"),
 IF(G19=3, "MMU-" &amp; TEXT(COUNTIFS(G$2:G19, 3) + 491, "000000"),
 "")))</f>
        <v>MMU-000501</v>
      </c>
      <c r="I19" s="25" t="s">
        <v>5342</v>
      </c>
    </row>
    <row r="20" spans="1:9" ht="38.25" x14ac:dyDescent="0.25">
      <c r="A20" s="9">
        <v>18</v>
      </c>
      <c r="B20" s="9" t="s">
        <v>3524</v>
      </c>
      <c r="C20" s="9" t="s">
        <v>3525</v>
      </c>
      <c r="D20" s="9" t="s">
        <v>2168</v>
      </c>
      <c r="E20" s="9" t="s">
        <v>3526</v>
      </c>
      <c r="F20" s="2" t="s">
        <v>6377</v>
      </c>
      <c r="G20" s="2">
        <v>3</v>
      </c>
      <c r="H20" s="2" t="str">
        <f>IF(G20=1, "PB-" &amp; TEXT(COUNTIFS(G$2:G20, 1) + 327, "000000"),
 IF(G20=2, "PBM-" &amp; TEXT(COUNTIFS(G$2:G20, 2) + 345, "000000"),
 IF(G20=3, "MMU-" &amp; TEXT(COUNTIFS(G$2:G20, 3) + 491, "000000"),
 "")))</f>
        <v>MMU-000502</v>
      </c>
      <c r="I20" s="25" t="s">
        <v>5342</v>
      </c>
    </row>
    <row r="21" spans="1:9" ht="38.25" x14ac:dyDescent="0.25">
      <c r="A21" s="9">
        <v>19</v>
      </c>
      <c r="B21" s="9" t="s">
        <v>3527</v>
      </c>
      <c r="C21" s="9" t="s">
        <v>3528</v>
      </c>
      <c r="D21" s="9" t="s">
        <v>268</v>
      </c>
      <c r="E21" s="9" t="s">
        <v>3529</v>
      </c>
      <c r="F21" s="2" t="s">
        <v>6378</v>
      </c>
      <c r="G21" s="2">
        <v>3</v>
      </c>
      <c r="H21" s="2" t="str">
        <f>IF(G21=1, "PB-" &amp; TEXT(COUNTIFS(G$2:G21, 1) + 327, "000000"),
 IF(G21=2, "PBM-" &amp; TEXT(COUNTIFS(G$2:G21, 2) + 345, "000000"),
 IF(G21=3, "MMU-" &amp; TEXT(COUNTIFS(G$2:G21, 3) + 491, "000000"),
 "")))</f>
        <v>MMU-000503</v>
      </c>
      <c r="I21" s="25" t="s">
        <v>5342</v>
      </c>
    </row>
    <row r="22" spans="1:9" ht="38.25" x14ac:dyDescent="0.25">
      <c r="A22" s="9">
        <v>20</v>
      </c>
      <c r="B22" s="9" t="s">
        <v>3530</v>
      </c>
      <c r="C22" s="9" t="s">
        <v>3531</v>
      </c>
      <c r="D22" s="9" t="s">
        <v>464</v>
      </c>
      <c r="E22" s="9" t="s">
        <v>3532</v>
      </c>
      <c r="F22" s="2" t="s">
        <v>6379</v>
      </c>
      <c r="G22" s="2">
        <v>1</v>
      </c>
      <c r="H22" s="2" t="str">
        <f>IF(G22=1, "PB-" &amp; TEXT(COUNTIFS(G$2:G22, 1) + 327, "000000"),
 IF(G22=2, "PBM-" &amp; TEXT(COUNTIFS(G$2:G22, 2) + 345, "000000"),
 IF(G22=3, "MMU-" &amp; TEXT(COUNTIFS(G$2:G22, 3) + 491, "000000"),
 "")))</f>
        <v>PB-000335</v>
      </c>
      <c r="I22" s="25" t="s">
        <v>5342</v>
      </c>
    </row>
    <row r="23" spans="1:9" ht="25.5" x14ac:dyDescent="0.25">
      <c r="A23" s="9">
        <v>21</v>
      </c>
      <c r="B23" s="9" t="s">
        <v>3533</v>
      </c>
      <c r="C23" s="9" t="s">
        <v>3534</v>
      </c>
      <c r="D23" s="9" t="s">
        <v>749</v>
      </c>
      <c r="E23" s="9" t="s">
        <v>3535</v>
      </c>
      <c r="F23" s="2" t="s">
        <v>6380</v>
      </c>
      <c r="G23" s="2">
        <v>1</v>
      </c>
      <c r="H23" s="2" t="str">
        <f>IF(G23=1, "PB-" &amp; TEXT(COUNTIFS(G$2:G23, 1) + 327, "000000"),
 IF(G23=2, "PBM-" &amp; TEXT(COUNTIFS(G$2:G23, 2) + 345, "000000"),
 IF(G23=3, "MMU-" &amp; TEXT(COUNTIFS(G$2:G23, 3) + 491, "000000"),
 "")))</f>
        <v>PB-000336</v>
      </c>
      <c r="I23" s="25" t="s">
        <v>5342</v>
      </c>
    </row>
    <row r="24" spans="1:9" ht="38.25" x14ac:dyDescent="0.25">
      <c r="A24" s="9">
        <v>22</v>
      </c>
      <c r="B24" s="9" t="s">
        <v>3536</v>
      </c>
      <c r="C24" s="9" t="s">
        <v>3537</v>
      </c>
      <c r="D24" s="9" t="s">
        <v>10</v>
      </c>
      <c r="E24" s="9" t="s">
        <v>131</v>
      </c>
      <c r="F24" s="2" t="s">
        <v>6381</v>
      </c>
      <c r="G24" s="2">
        <v>2</v>
      </c>
      <c r="H24" s="2" t="str">
        <f>IF(G24=1, "PB-" &amp; TEXT(COUNTIFS(G$2:G24, 1) + 327, "000000"),
 IF(G24=2, "PBM-" &amp; TEXT(COUNTIFS(G$2:G24, 2) + 345, "000000"),
 IF(G24=3, "MMU-" &amp; TEXT(COUNTIFS(G$2:G24, 3) + 491, "000000"),
 "")))</f>
        <v>PBM-000347</v>
      </c>
      <c r="I24" s="25" t="s">
        <v>5342</v>
      </c>
    </row>
    <row r="25" spans="1:9" ht="51" x14ac:dyDescent="0.25">
      <c r="A25" s="9">
        <v>23</v>
      </c>
      <c r="B25" s="9" t="s">
        <v>1902</v>
      </c>
      <c r="C25" s="9" t="s">
        <v>3538</v>
      </c>
      <c r="D25" s="9" t="s">
        <v>678</v>
      </c>
      <c r="E25" s="9" t="s">
        <v>3539</v>
      </c>
      <c r="F25" s="2" t="s">
        <v>6382</v>
      </c>
      <c r="G25" s="2">
        <v>1</v>
      </c>
      <c r="H25" s="2" t="str">
        <f>IF(G25=1, "PB-" &amp; TEXT(COUNTIFS(G$2:G25, 1) + 327, "000000"),
 IF(G25=2, "PBM-" &amp; TEXT(COUNTIFS(G$2:G25, 2) + 345, "000000"),
 IF(G25=3, "MMU-" &amp; TEXT(COUNTIFS(G$2:G25, 3) + 491, "000000"),
 "")))</f>
        <v>PB-000337</v>
      </c>
      <c r="I25" s="25" t="s">
        <v>5342</v>
      </c>
    </row>
    <row r="26" spans="1:9" ht="38.25" x14ac:dyDescent="0.25">
      <c r="A26" s="9">
        <v>24</v>
      </c>
      <c r="B26" s="9" t="s">
        <v>4688</v>
      </c>
      <c r="C26" s="9" t="s">
        <v>3541</v>
      </c>
      <c r="D26" s="9" t="s">
        <v>182</v>
      </c>
      <c r="E26" s="9" t="s">
        <v>3542</v>
      </c>
      <c r="F26" s="2" t="s">
        <v>6383</v>
      </c>
      <c r="G26" s="2">
        <v>1</v>
      </c>
      <c r="H26" s="2" t="str">
        <f>IF(G26=1, "PB-" &amp; TEXT(COUNTIFS(G$2:G26, 1) + 327, "000000"),
 IF(G26=2, "PBM-" &amp; TEXT(COUNTIFS(G$2:G26, 2) + 345, "000000"),
 IF(G26=3, "MMU-" &amp; TEXT(COUNTIFS(G$2:G26, 3) + 491, "000000"),
 "")))</f>
        <v>PB-000338</v>
      </c>
      <c r="I26" s="25" t="s">
        <v>5342</v>
      </c>
    </row>
    <row r="27" spans="1:9" ht="38.25" x14ac:dyDescent="0.25">
      <c r="A27" s="9">
        <v>25</v>
      </c>
      <c r="B27" s="9" t="s">
        <v>3540</v>
      </c>
      <c r="C27" s="9" t="s">
        <v>3543</v>
      </c>
      <c r="D27" s="9" t="s">
        <v>182</v>
      </c>
      <c r="E27" s="9" t="s">
        <v>3544</v>
      </c>
      <c r="F27" s="2" t="s">
        <v>6384</v>
      </c>
      <c r="G27" s="2">
        <v>1</v>
      </c>
      <c r="H27" s="2" t="str">
        <f>IF(G27=1, "PB-" &amp; TEXT(COUNTIFS(G$2:G27, 1) + 327, "000000"),
 IF(G27=2, "PBM-" &amp; TEXT(COUNTIFS(G$2:G27, 2) + 345, "000000"),
 IF(G27=3, "MMU-" &amp; TEXT(COUNTIFS(G$2:G27, 3) + 491, "000000"),
 "")))</f>
        <v>PB-000339</v>
      </c>
      <c r="I27" s="25" t="s">
        <v>5342</v>
      </c>
    </row>
    <row r="28" spans="1:9" ht="51" x14ac:dyDescent="0.25">
      <c r="A28" s="9">
        <v>26</v>
      </c>
      <c r="B28" s="9" t="s">
        <v>4689</v>
      </c>
      <c r="C28" s="9" t="s">
        <v>3545</v>
      </c>
      <c r="D28" s="9" t="s">
        <v>1889</v>
      </c>
      <c r="E28" s="9">
        <v>696860</v>
      </c>
      <c r="F28" s="2" t="s">
        <v>6385</v>
      </c>
      <c r="G28" s="2">
        <v>1</v>
      </c>
      <c r="H28" s="2" t="str">
        <f>IF(G28=1, "PB-" &amp; TEXT(COUNTIFS(G$2:G28, 1) + 327, "000000"),
 IF(G28=2, "PBM-" &amp; TEXT(COUNTIFS(G$2:G28, 2) + 345, "000000"),
 IF(G28=3, "MMU-" &amp; TEXT(COUNTIFS(G$2:G28, 3) + 491, "000000"),
 "")))</f>
        <v>PB-000340</v>
      </c>
      <c r="I28" s="25" t="s">
        <v>5342</v>
      </c>
    </row>
    <row r="29" spans="1:9" ht="38.25" x14ac:dyDescent="0.25">
      <c r="A29" s="9">
        <v>27</v>
      </c>
      <c r="B29" s="9" t="s">
        <v>4690</v>
      </c>
      <c r="C29" s="9" t="s">
        <v>3546</v>
      </c>
      <c r="D29" s="9" t="s">
        <v>19</v>
      </c>
      <c r="E29" s="9" t="s">
        <v>3547</v>
      </c>
      <c r="F29" s="2" t="s">
        <v>6386</v>
      </c>
      <c r="G29" s="2">
        <v>1</v>
      </c>
      <c r="H29" s="2" t="str">
        <f>IF(G29=1, "PB-" &amp; TEXT(COUNTIFS(G$2:G29, 1) + 327, "000000"),
 IF(G29=2, "PBM-" &amp; TEXT(COUNTIFS(G$2:G29, 2) + 345, "000000"),
 IF(G29=3, "MMU-" &amp; TEXT(COUNTIFS(G$2:G29, 3) + 491, "000000"),
 "")))</f>
        <v>PB-000341</v>
      </c>
      <c r="I29" s="25" t="s">
        <v>5342</v>
      </c>
    </row>
    <row r="30" spans="1:9" ht="38.25" x14ac:dyDescent="0.25">
      <c r="A30" s="9">
        <v>28</v>
      </c>
      <c r="B30" s="9" t="s">
        <v>4691</v>
      </c>
      <c r="C30" s="9" t="s">
        <v>3546</v>
      </c>
      <c r="D30" s="9" t="s">
        <v>19</v>
      </c>
      <c r="E30" s="9" t="s">
        <v>447</v>
      </c>
      <c r="F30" s="2" t="s">
        <v>6387</v>
      </c>
      <c r="G30" s="2">
        <v>1</v>
      </c>
      <c r="H30" s="2" t="str">
        <f>IF(G30=1, "PB-" &amp; TEXT(COUNTIFS(G$2:G30, 1) + 327, "000000"),
 IF(G30=2, "PBM-" &amp; TEXT(COUNTIFS(G$2:G30, 2) + 345, "000000"),
 IF(G30=3, "MMU-" &amp; TEXT(COUNTIFS(G$2:G30, 3) + 491, "000000"),
 "")))</f>
        <v>PB-000342</v>
      </c>
      <c r="I30" s="25" t="s">
        <v>5342</v>
      </c>
    </row>
    <row r="31" spans="1:9" ht="25.5" x14ac:dyDescent="0.25">
      <c r="A31" s="9">
        <v>29</v>
      </c>
      <c r="B31" s="9" t="s">
        <v>3548</v>
      </c>
      <c r="C31" s="9" t="s">
        <v>3549</v>
      </c>
      <c r="D31" s="9" t="s">
        <v>488</v>
      </c>
      <c r="E31" s="9" t="s">
        <v>3550</v>
      </c>
      <c r="F31" s="2" t="s">
        <v>6388</v>
      </c>
      <c r="G31" s="2">
        <v>3</v>
      </c>
      <c r="H31" s="2" t="str">
        <f>IF(G31=1, "PB-" &amp; TEXT(COUNTIFS(G$2:G31, 1) + 327, "000000"),
 IF(G31=2, "PBM-" &amp; TEXT(COUNTIFS(G$2:G31, 2) + 345, "000000"),
 IF(G31=3, "MMU-" &amp; TEXT(COUNTIFS(G$2:G31, 3) + 491, "000000"),
 "")))</f>
        <v>MMU-000504</v>
      </c>
      <c r="I31" s="25" t="s">
        <v>5342</v>
      </c>
    </row>
    <row r="32" spans="1:9" ht="38.25" x14ac:dyDescent="0.25">
      <c r="A32" s="9">
        <v>30</v>
      </c>
      <c r="B32" s="9" t="s">
        <v>3551</v>
      </c>
      <c r="C32" s="9" t="s">
        <v>3552</v>
      </c>
      <c r="D32" s="9" t="s">
        <v>3553</v>
      </c>
      <c r="E32" s="9" t="s">
        <v>3554</v>
      </c>
      <c r="F32" s="2" t="s">
        <v>6389</v>
      </c>
      <c r="G32" s="2">
        <v>1</v>
      </c>
      <c r="H32" s="2" t="str">
        <f>IF(G32=1, "PB-" &amp; TEXT(COUNTIFS(G$2:G32, 1) + 327, "000000"),
 IF(G32=2, "PBM-" &amp; TEXT(COUNTIFS(G$2:G32, 2) + 345, "000000"),
 IF(G32=3, "MMU-" &amp; TEXT(COUNTIFS(G$2:G32, 3) + 491, "000000"),
 "")))</f>
        <v>PB-000343</v>
      </c>
      <c r="I32" s="25" t="s">
        <v>5342</v>
      </c>
    </row>
    <row r="33" spans="1:9" ht="63.75" x14ac:dyDescent="0.25">
      <c r="A33" s="9">
        <v>31</v>
      </c>
      <c r="B33" s="9" t="s">
        <v>3555</v>
      </c>
      <c r="C33" s="9" t="s">
        <v>3556</v>
      </c>
      <c r="D33" s="9" t="s">
        <v>65</v>
      </c>
      <c r="E33" s="9" t="s">
        <v>3557</v>
      </c>
      <c r="F33" s="2" t="s">
        <v>6390</v>
      </c>
      <c r="G33" s="2">
        <v>1</v>
      </c>
      <c r="H33" s="2" t="str">
        <f>IF(G33=1, "PB-" &amp; TEXT(COUNTIFS(G$2:G33, 1) + 327, "000000"),
 IF(G33=2, "PBM-" &amp; TEXT(COUNTIFS(G$2:G33, 2) + 345, "000000"),
 IF(G33=3, "MMU-" &amp; TEXT(COUNTIFS(G$2:G33, 3) + 491, "000000"),
 "")))</f>
        <v>PB-000344</v>
      </c>
      <c r="I33" s="25" t="s">
        <v>5342</v>
      </c>
    </row>
    <row r="34" spans="1:9" ht="51" x14ac:dyDescent="0.25">
      <c r="A34" s="9">
        <v>32</v>
      </c>
      <c r="B34" s="9" t="s">
        <v>3558</v>
      </c>
      <c r="C34" s="9" t="s">
        <v>3559</v>
      </c>
      <c r="D34" s="9" t="s">
        <v>65</v>
      </c>
      <c r="E34" s="9" t="s">
        <v>3560</v>
      </c>
      <c r="F34" s="2" t="s">
        <v>6391</v>
      </c>
      <c r="G34" s="2">
        <v>2</v>
      </c>
      <c r="H34" s="2" t="str">
        <f>IF(G34=1, "PB-" &amp; TEXT(COUNTIFS(G$2:G34, 1) + 327, "000000"),
 IF(G34=2, "PBM-" &amp; TEXT(COUNTIFS(G$2:G34, 2) + 345, "000000"),
 IF(G34=3, "MMU-" &amp; TEXT(COUNTIFS(G$2:G34, 3) + 491, "000000"),
 "")))</f>
        <v>PBM-000348</v>
      </c>
      <c r="I34" s="25" t="s">
        <v>5342</v>
      </c>
    </row>
    <row r="35" spans="1:9" ht="51" x14ac:dyDescent="0.25">
      <c r="A35" s="9">
        <v>33</v>
      </c>
      <c r="B35" s="9" t="s">
        <v>3561</v>
      </c>
      <c r="C35" s="9" t="s">
        <v>3562</v>
      </c>
      <c r="D35" s="9" t="s">
        <v>678</v>
      </c>
      <c r="E35" s="9" t="s">
        <v>3563</v>
      </c>
      <c r="F35" s="2" t="s">
        <v>6392</v>
      </c>
      <c r="G35" s="2">
        <v>2</v>
      </c>
      <c r="H35" s="2" t="str">
        <f>IF(G35=1, "PB-" &amp; TEXT(COUNTIFS(G$2:G35, 1) + 327, "000000"),
 IF(G35=2, "PBM-" &amp; TEXT(COUNTIFS(G$2:G35, 2) + 345, "000000"),
 IF(G35=3, "MMU-" &amp; TEXT(COUNTIFS(G$2:G35, 3) + 491, "000000"),
 "")))</f>
        <v>PBM-000349</v>
      </c>
      <c r="I35" s="25" t="s">
        <v>5342</v>
      </c>
    </row>
    <row r="36" spans="1:9" ht="38.25" x14ac:dyDescent="0.25">
      <c r="A36" s="9">
        <v>34</v>
      </c>
      <c r="B36" s="9" t="s">
        <v>3564</v>
      </c>
      <c r="C36" s="9" t="s">
        <v>3565</v>
      </c>
      <c r="D36" s="9" t="s">
        <v>3566</v>
      </c>
      <c r="E36" s="9" t="s">
        <v>3567</v>
      </c>
      <c r="F36" s="2" t="s">
        <v>6393</v>
      </c>
      <c r="G36" s="2">
        <v>2</v>
      </c>
      <c r="H36" s="2" t="str">
        <f>IF(G36=1, "PB-" &amp; TEXT(COUNTIFS(G$2:G36, 1) + 327, "000000"),
 IF(G36=2, "PBM-" &amp; TEXT(COUNTIFS(G$2:G36, 2) + 345, "000000"),
 IF(G36=3, "MMU-" &amp; TEXT(COUNTIFS(G$2:G36, 3) + 491, "000000"),
 "")))</f>
        <v>PBM-000350</v>
      </c>
      <c r="I36" s="25" t="s">
        <v>5342</v>
      </c>
    </row>
    <row r="37" spans="1:9" ht="51" x14ac:dyDescent="0.25">
      <c r="A37" s="9">
        <v>35</v>
      </c>
      <c r="B37" s="9" t="s">
        <v>3568</v>
      </c>
      <c r="C37" s="9" t="s">
        <v>3569</v>
      </c>
      <c r="D37" s="9" t="s">
        <v>17</v>
      </c>
      <c r="E37" s="9" t="s">
        <v>3570</v>
      </c>
      <c r="F37" s="2" t="s">
        <v>6394</v>
      </c>
      <c r="G37" s="2">
        <v>3</v>
      </c>
      <c r="H37" s="2" t="str">
        <f>IF(G37=1, "PB-" &amp; TEXT(COUNTIFS(G$2:G37, 1) + 327, "000000"),
 IF(G37=2, "PBM-" &amp; TEXT(COUNTIFS(G$2:G37, 2) + 345, "000000"),
 IF(G37=3, "MMU-" &amp; TEXT(COUNTIFS(G$2:G37, 3) + 491, "000000"),
 "")))</f>
        <v>MMU-000505</v>
      </c>
      <c r="I37" s="25" t="s">
        <v>5342</v>
      </c>
    </row>
    <row r="38" spans="1:9" ht="38.25" x14ac:dyDescent="0.25">
      <c r="A38" s="9">
        <v>36</v>
      </c>
      <c r="B38" s="9" t="s">
        <v>4692</v>
      </c>
      <c r="C38" s="9" t="s">
        <v>3571</v>
      </c>
      <c r="D38" s="9" t="s">
        <v>10</v>
      </c>
      <c r="E38" s="9" t="s">
        <v>3572</v>
      </c>
      <c r="F38" s="2" t="s">
        <v>6395</v>
      </c>
      <c r="G38" s="2">
        <v>3</v>
      </c>
      <c r="H38" s="2" t="str">
        <f>IF(G38=1, "PB-" &amp; TEXT(COUNTIFS(G$2:G38, 1) + 327, "000000"),
 IF(G38=2, "PBM-" &amp; TEXT(COUNTIFS(G$2:G38, 2) + 345, "000000"),
 IF(G38=3, "MMU-" &amp; TEXT(COUNTIFS(G$2:G38, 3) + 491, "000000"),
 "")))</f>
        <v>MMU-000506</v>
      </c>
      <c r="I38" s="25" t="s">
        <v>5342</v>
      </c>
    </row>
    <row r="39" spans="1:9" ht="38.25" x14ac:dyDescent="0.25">
      <c r="A39" s="9">
        <v>37</v>
      </c>
      <c r="B39" s="9" t="s">
        <v>4693</v>
      </c>
      <c r="C39" s="9" t="s">
        <v>3571</v>
      </c>
      <c r="D39" s="9" t="s">
        <v>10</v>
      </c>
      <c r="E39" s="9" t="s">
        <v>3573</v>
      </c>
      <c r="F39" s="2" t="s">
        <v>6396</v>
      </c>
      <c r="G39" s="2">
        <v>1</v>
      </c>
      <c r="H39" s="2" t="str">
        <f>IF(G39=1, "PB-" &amp; TEXT(COUNTIFS(G$2:G39, 1) + 327, "000000"),
 IF(G39=2, "PBM-" &amp; TEXT(COUNTIFS(G$2:G39, 2) + 345, "000000"),
 IF(G39=3, "MMU-" &amp; TEXT(COUNTIFS(G$2:G39, 3) + 491, "000000"),
 "")))</f>
        <v>PB-000345</v>
      </c>
      <c r="I39" s="25" t="s">
        <v>5342</v>
      </c>
    </row>
    <row r="40" spans="1:9" ht="51" x14ac:dyDescent="0.25">
      <c r="A40" s="9">
        <v>38</v>
      </c>
      <c r="B40" s="9" t="s">
        <v>3574</v>
      </c>
      <c r="C40" s="9" t="s">
        <v>3575</v>
      </c>
      <c r="D40" s="9" t="s">
        <v>19</v>
      </c>
      <c r="E40" s="9" t="s">
        <v>3576</v>
      </c>
      <c r="F40" s="2" t="s">
        <v>6397</v>
      </c>
      <c r="G40" s="2">
        <v>1</v>
      </c>
      <c r="H40" s="2" t="str">
        <f>IF(G40=1, "PB-" &amp; TEXT(COUNTIFS(G$2:G40, 1) + 327, "000000"),
 IF(G40=2, "PBM-" &amp; TEXT(COUNTIFS(G$2:G40, 2) + 345, "000000"),
 IF(G40=3, "MMU-" &amp; TEXT(COUNTIFS(G$2:G40, 3) + 491, "000000"),
 "")))</f>
        <v>PB-000346</v>
      </c>
      <c r="I40" s="25" t="s">
        <v>5342</v>
      </c>
    </row>
    <row r="41" spans="1:9" ht="25.5" x14ac:dyDescent="0.25">
      <c r="A41" s="9">
        <v>39</v>
      </c>
      <c r="B41" s="9" t="s">
        <v>3577</v>
      </c>
      <c r="C41" s="9" t="s">
        <v>3578</v>
      </c>
      <c r="D41" s="9" t="s">
        <v>10</v>
      </c>
      <c r="E41" s="9" t="s">
        <v>3579</v>
      </c>
      <c r="F41" s="2" t="s">
        <v>6398</v>
      </c>
      <c r="G41" s="2">
        <v>1</v>
      </c>
      <c r="H41" s="2" t="str">
        <f>IF(G41=1, "PB-" &amp; TEXT(COUNTIFS(G$2:G41, 1) + 327, "000000"),
 IF(G41=2, "PBM-" &amp; TEXT(COUNTIFS(G$2:G41, 2) + 345, "000000"),
 IF(G41=3, "MMU-" &amp; TEXT(COUNTIFS(G$2:G41, 3) + 491, "000000"),
 "")))</f>
        <v>PB-000347</v>
      </c>
      <c r="I41" s="25" t="s">
        <v>5342</v>
      </c>
    </row>
    <row r="42" spans="1:9" ht="25.5" x14ac:dyDescent="0.25">
      <c r="A42" s="9">
        <v>40</v>
      </c>
      <c r="B42" s="9" t="s">
        <v>4694</v>
      </c>
      <c r="C42" s="9" t="s">
        <v>3580</v>
      </c>
      <c r="D42" s="9" t="s">
        <v>2876</v>
      </c>
      <c r="E42" s="9" t="s">
        <v>3581</v>
      </c>
      <c r="F42" s="2" t="s">
        <v>6399</v>
      </c>
      <c r="G42" s="2">
        <v>1</v>
      </c>
      <c r="H42" s="2" t="str">
        <f>IF(G42=1, "PB-" &amp; TEXT(COUNTIFS(G$2:G42, 1) + 327, "000000"),
 IF(G42=2, "PBM-" &amp; TEXT(COUNTIFS(G$2:G42, 2) + 345, "000000"),
 IF(G42=3, "MMU-" &amp; TEXT(COUNTIFS(G$2:G42, 3) + 491, "000000"),
 "")))</f>
        <v>PB-000348</v>
      </c>
      <c r="I42" s="25" t="s">
        <v>5342</v>
      </c>
    </row>
    <row r="43" spans="1:9" ht="25.5" x14ac:dyDescent="0.25">
      <c r="A43" s="9">
        <v>41</v>
      </c>
      <c r="B43" s="9" t="s">
        <v>4695</v>
      </c>
      <c r="C43" s="9" t="s">
        <v>3578</v>
      </c>
      <c r="D43" s="9" t="s">
        <v>76</v>
      </c>
      <c r="E43" s="9" t="s">
        <v>3582</v>
      </c>
      <c r="F43" s="2" t="s">
        <v>6400</v>
      </c>
      <c r="G43" s="2">
        <v>1</v>
      </c>
      <c r="H43" s="2" t="str">
        <f>IF(G43=1, "PB-" &amp; TEXT(COUNTIFS(G$2:G43, 1) + 327, "000000"),
 IF(G43=2, "PBM-" &amp; TEXT(COUNTIFS(G$2:G43, 2) + 345, "000000"),
 IF(G43=3, "MMU-" &amp; TEXT(COUNTIFS(G$2:G43, 3) + 491, "000000"),
 "")))</f>
        <v>PB-000349</v>
      </c>
      <c r="I43" s="25" t="s">
        <v>5342</v>
      </c>
    </row>
    <row r="44" spans="1:9" ht="51" x14ac:dyDescent="0.25">
      <c r="A44" s="9">
        <v>42</v>
      </c>
      <c r="B44" s="9" t="s">
        <v>2031</v>
      </c>
      <c r="C44" s="9" t="s">
        <v>3583</v>
      </c>
      <c r="D44" s="9" t="s">
        <v>3584</v>
      </c>
      <c r="E44" s="9" t="s">
        <v>3585</v>
      </c>
      <c r="F44" s="2" t="s">
        <v>6401</v>
      </c>
      <c r="G44" s="2">
        <v>2</v>
      </c>
      <c r="H44" s="2" t="str">
        <f>IF(G44=1, "PB-" &amp; TEXT(COUNTIFS(G$2:G44, 1) + 327, "000000"),
 IF(G44=2, "PBM-" &amp; TEXT(COUNTIFS(G$2:G44, 2) + 345, "000000"),
 IF(G44=3, "MMU-" &amp; TEXT(COUNTIFS(G$2:G44, 3) + 491, "000000"),
 "")))</f>
        <v>PBM-000351</v>
      </c>
      <c r="I44" s="25" t="s">
        <v>5342</v>
      </c>
    </row>
    <row r="45" spans="1:9" ht="25.5" x14ac:dyDescent="0.25">
      <c r="A45" s="9">
        <v>43</v>
      </c>
      <c r="B45" s="9" t="s">
        <v>3586</v>
      </c>
      <c r="C45" s="9" t="s">
        <v>3587</v>
      </c>
      <c r="D45" s="9" t="s">
        <v>182</v>
      </c>
      <c r="E45" s="9" t="s">
        <v>3588</v>
      </c>
      <c r="F45" s="2" t="s">
        <v>6402</v>
      </c>
      <c r="G45" s="2">
        <v>1</v>
      </c>
      <c r="H45" s="2" t="str">
        <f>IF(G45=1, "PB-" &amp; TEXT(COUNTIFS(G$2:G45, 1) + 327, "000000"),
 IF(G45=2, "PBM-" &amp; TEXT(COUNTIFS(G$2:G45, 2) + 345, "000000"),
 IF(G45=3, "MMU-" &amp; TEXT(COUNTIFS(G$2:G45, 3) + 491, "000000"),
 "")))</f>
        <v>PB-000350</v>
      </c>
      <c r="I45" s="25" t="s">
        <v>5342</v>
      </c>
    </row>
    <row r="46" spans="1:9" ht="63.75" x14ac:dyDescent="0.25">
      <c r="A46" s="9">
        <v>44</v>
      </c>
      <c r="B46" s="9" t="s">
        <v>3426</v>
      </c>
      <c r="C46" s="9" t="s">
        <v>3589</v>
      </c>
      <c r="D46" s="9" t="s">
        <v>19</v>
      </c>
      <c r="E46" s="9" t="s">
        <v>3590</v>
      </c>
      <c r="F46" s="2" t="s">
        <v>6403</v>
      </c>
      <c r="G46" s="2">
        <v>3</v>
      </c>
      <c r="H46" s="2" t="str">
        <f>IF(G46=1, "PB-" &amp; TEXT(COUNTIFS(G$2:G46, 1) + 327, "000000"),
 IF(G46=2, "PBM-" &amp; TEXT(COUNTIFS(G$2:G46, 2) + 345, "000000"),
 IF(G46=3, "MMU-" &amp; TEXT(COUNTIFS(G$2:G46, 3) + 491, "000000"),
 "")))</f>
        <v>MMU-000507</v>
      </c>
      <c r="I46" s="25" t="s">
        <v>5342</v>
      </c>
    </row>
    <row r="47" spans="1:9" ht="38.25" x14ac:dyDescent="0.25">
      <c r="A47" s="9">
        <v>45</v>
      </c>
      <c r="B47" s="9" t="s">
        <v>3591</v>
      </c>
      <c r="C47" s="9" t="s">
        <v>3592</v>
      </c>
      <c r="D47" s="9" t="s">
        <v>33</v>
      </c>
      <c r="E47" s="9" t="s">
        <v>3593</v>
      </c>
      <c r="F47" s="2" t="s">
        <v>6404</v>
      </c>
      <c r="G47" s="2">
        <v>3</v>
      </c>
      <c r="H47" s="2" t="str">
        <f>IF(G47=1, "PB-" &amp; TEXT(COUNTIFS(G$2:G47, 1) + 327, "000000"),
 IF(G47=2, "PBM-" &amp; TEXT(COUNTIFS(G$2:G47, 2) + 345, "000000"),
 IF(G47=3, "MMU-" &amp; TEXT(COUNTIFS(G$2:G47, 3) + 491, "000000"),
 "")))</f>
        <v>MMU-000508</v>
      </c>
      <c r="I47" s="25" t="s">
        <v>5342</v>
      </c>
    </row>
    <row r="48" spans="1:9" ht="25.5" x14ac:dyDescent="0.25">
      <c r="A48" s="9">
        <v>46</v>
      </c>
      <c r="B48" s="9" t="s">
        <v>3594</v>
      </c>
      <c r="C48" s="9" t="s">
        <v>3595</v>
      </c>
      <c r="D48" s="9" t="s">
        <v>6</v>
      </c>
      <c r="E48" s="9" t="s">
        <v>3596</v>
      </c>
      <c r="F48" s="2" t="s">
        <v>6405</v>
      </c>
      <c r="G48" s="2">
        <v>2</v>
      </c>
      <c r="H48" s="2" t="str">
        <f>IF(G48=1, "PB-" &amp; TEXT(COUNTIFS(G$2:G48, 1) + 327, "000000"),
 IF(G48=2, "PBM-" &amp; TEXT(COUNTIFS(G$2:G48, 2) + 345, "000000"),
 IF(G48=3, "MMU-" &amp; TEXT(COUNTIFS(G$2:G48, 3) + 491, "000000"),
 "")))</f>
        <v>PBM-000352</v>
      </c>
      <c r="I48" s="25" t="s">
        <v>5342</v>
      </c>
    </row>
    <row r="49" spans="1:9" ht="38.25" x14ac:dyDescent="0.25">
      <c r="A49" s="9">
        <v>47</v>
      </c>
      <c r="B49" s="9" t="s">
        <v>3597</v>
      </c>
      <c r="C49" s="9" t="s">
        <v>3598</v>
      </c>
      <c r="D49" s="9" t="s">
        <v>3599</v>
      </c>
      <c r="E49" s="9" t="s">
        <v>3600</v>
      </c>
      <c r="F49" s="2" t="s">
        <v>6406</v>
      </c>
      <c r="G49" s="2">
        <v>2</v>
      </c>
      <c r="H49" s="2" t="str">
        <f>IF(G49=1, "PB-" &amp; TEXT(COUNTIFS(G$2:G49, 1) + 327, "000000"),
 IF(G49=2, "PBM-" &amp; TEXT(COUNTIFS(G$2:G49, 2) + 345, "000000"),
 IF(G49=3, "MMU-" &amp; TEXT(COUNTIFS(G$2:G49, 3) + 491, "000000"),
 "")))</f>
        <v>PBM-000353</v>
      </c>
      <c r="I49" s="25" t="s">
        <v>5342</v>
      </c>
    </row>
    <row r="50" spans="1:9" ht="25.5" x14ac:dyDescent="0.25">
      <c r="A50" s="9">
        <v>48</v>
      </c>
      <c r="B50" s="9" t="s">
        <v>3601</v>
      </c>
      <c r="C50" s="9" t="s">
        <v>3602</v>
      </c>
      <c r="D50" s="9" t="s">
        <v>10</v>
      </c>
      <c r="E50" s="9" t="s">
        <v>3603</v>
      </c>
      <c r="F50" s="2" t="s">
        <v>6407</v>
      </c>
    </row>
  </sheetData>
  <mergeCells count="1">
    <mergeCell ref="A1:F1"/>
  </mergeCells>
  <phoneticPr fontId="8" type="noConversion"/>
  <conditionalFormatting sqref="I2:I49">
    <cfRule type="uniqueValues" dxfId="10" priority="1"/>
  </conditionalFormatting>
  <pageMargins left="0.31496062992125984" right="0.19685039370078741" top="0.31496062992125984" bottom="0.19685039370078741" header="0.31496062992125984" footer="0.31496062992125984"/>
  <pageSetup paperSize="9" scale="90" fitToHeight="0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66232-B5B0-4837-983F-164ED88BCAA8}">
  <sheetPr codeName="Sheet28">
    <pageSetUpPr fitToPage="1"/>
  </sheetPr>
  <dimension ref="A1:I45"/>
  <sheetViews>
    <sheetView zoomScale="80" zoomScaleNormal="80" workbookViewId="0">
      <selection activeCell="F3" sqref="F3"/>
    </sheetView>
  </sheetViews>
  <sheetFormatPr defaultColWidth="20.7109375" defaultRowHeight="15" x14ac:dyDescent="0.25"/>
  <cols>
    <col min="1" max="1" width="3.85546875" bestFit="1" customWidth="1"/>
    <col min="2" max="2" width="28.140625" customWidth="1"/>
    <col min="3" max="3" width="32" customWidth="1"/>
    <col min="5" max="5" width="13.42578125" bestFit="1" customWidth="1"/>
    <col min="6" max="6" width="10.140625" bestFit="1" customWidth="1"/>
    <col min="7" max="7" width="3.42578125" hidden="1" customWidth="1"/>
    <col min="8" max="8" width="12.7109375" hidden="1" customWidth="1"/>
    <col min="9" max="9" width="19.140625" style="27" hidden="1" customWidth="1"/>
  </cols>
  <sheetData>
    <row r="1" spans="1:9" ht="18.75" x14ac:dyDescent="0.3">
      <c r="A1" s="41" t="s">
        <v>6839</v>
      </c>
      <c r="B1" s="41"/>
      <c r="C1" s="41"/>
      <c r="D1" s="41"/>
      <c r="E1" s="41"/>
      <c r="F1" s="41"/>
      <c r="G1" s="3" t="s">
        <v>152</v>
      </c>
      <c r="H1" s="23" t="s">
        <v>5143</v>
      </c>
      <c r="I1" s="26" t="s">
        <v>5144</v>
      </c>
    </row>
    <row r="2" spans="1:9" x14ac:dyDescent="0.25">
      <c r="A2" s="8" t="s">
        <v>146</v>
      </c>
      <c r="B2" s="8" t="s">
        <v>161</v>
      </c>
      <c r="C2" s="7" t="s">
        <v>162</v>
      </c>
      <c r="D2" s="7" t="s">
        <v>163</v>
      </c>
      <c r="E2" s="9" t="s">
        <v>164</v>
      </c>
      <c r="F2" s="3" t="s">
        <v>151</v>
      </c>
      <c r="G2" s="3" t="s">
        <v>152</v>
      </c>
      <c r="H2" s="23" t="s">
        <v>5143</v>
      </c>
      <c r="I2" s="26" t="s">
        <v>5144</v>
      </c>
    </row>
    <row r="3" spans="1:9" ht="38.25" x14ac:dyDescent="0.25">
      <c r="A3" s="9">
        <v>1</v>
      </c>
      <c r="B3" s="9" t="s">
        <v>3604</v>
      </c>
      <c r="C3" s="9" t="s">
        <v>3605</v>
      </c>
      <c r="D3" s="9" t="s">
        <v>862</v>
      </c>
      <c r="E3" s="9" t="s">
        <v>3606</v>
      </c>
      <c r="F3" s="2" t="s">
        <v>6408</v>
      </c>
      <c r="G3" s="2">
        <v>2</v>
      </c>
      <c r="H3" s="2" t="str">
        <f>IF(G3=1, "PB-" &amp; TEXT(COUNTIFS(G$3:G3, 1) + 350, "000000"),
 IF(G3=2, "PBM-" &amp; TEXT(COUNTIFS(G$3:G3, 2) + 353, "000000"),
 IF(G3=3, "MMU-" &amp; TEXT(COUNTIFS(G$3:G3, 3) + 508, "000000"),
 "")))</f>
        <v>PBM-000354</v>
      </c>
      <c r="I3" s="25" t="s">
        <v>5342</v>
      </c>
    </row>
    <row r="4" spans="1:9" ht="51" x14ac:dyDescent="0.25">
      <c r="A4" s="9">
        <v>2</v>
      </c>
      <c r="B4" s="9" t="s">
        <v>3607</v>
      </c>
      <c r="C4" s="9" t="s">
        <v>3608</v>
      </c>
      <c r="D4" s="9" t="s">
        <v>226</v>
      </c>
      <c r="E4" s="9" t="s">
        <v>3609</v>
      </c>
      <c r="F4" s="2" t="s">
        <v>6409</v>
      </c>
      <c r="G4" s="2">
        <v>3</v>
      </c>
      <c r="H4" s="2" t="str">
        <f>IF(G4=1, "PB-" &amp; TEXT(COUNTIFS(G$3:G4, 1) + 350, "000000"),
 IF(G4=2, "PBM-" &amp; TEXT(COUNTIFS(G$3:G4, 2) + 353, "000000"),
 IF(G4=3, "MMU-" &amp; TEXT(COUNTIFS(G$3:G4, 3) + 508, "000000"),
 "")))</f>
        <v>MMU-000509</v>
      </c>
      <c r="I4" s="25" t="s">
        <v>5342</v>
      </c>
    </row>
    <row r="5" spans="1:9" ht="25.5" x14ac:dyDescent="0.25">
      <c r="A5" s="9">
        <v>3</v>
      </c>
      <c r="B5" s="9" t="s">
        <v>3610</v>
      </c>
      <c r="C5" s="9" t="s">
        <v>3611</v>
      </c>
      <c r="D5" s="9" t="s">
        <v>178</v>
      </c>
      <c r="E5" s="9" t="s">
        <v>3612</v>
      </c>
      <c r="F5" s="2" t="s">
        <v>6410</v>
      </c>
      <c r="G5" s="2">
        <v>3</v>
      </c>
      <c r="H5" s="2" t="str">
        <f>IF(G5=1, "PB-" &amp; TEXT(COUNTIFS(G$3:G5, 1) + 350, "000000"),
 IF(G5=2, "PBM-" &amp; TEXT(COUNTIFS(G$3:G5, 2) + 353, "000000"),
 IF(G5=3, "MMU-" &amp; TEXT(COUNTIFS(G$3:G5, 3) + 508, "000000"),
 "")))</f>
        <v>MMU-000510</v>
      </c>
      <c r="I5" s="25" t="s">
        <v>5342</v>
      </c>
    </row>
    <row r="6" spans="1:9" ht="51" x14ac:dyDescent="0.25">
      <c r="A6" s="9">
        <v>4</v>
      </c>
      <c r="B6" s="9" t="s">
        <v>3613</v>
      </c>
      <c r="C6" s="9" t="s">
        <v>3614</v>
      </c>
      <c r="D6" s="9" t="s">
        <v>3615</v>
      </c>
      <c r="E6" s="9" t="s">
        <v>3307</v>
      </c>
      <c r="F6" s="2" t="s">
        <v>6411</v>
      </c>
      <c r="G6" s="2">
        <v>2</v>
      </c>
      <c r="H6" s="2" t="str">
        <f>IF(G6=1, "PB-" &amp; TEXT(COUNTIFS(G$3:G6, 1) + 350, "000000"),
 IF(G6=2, "PBM-" &amp; TEXT(COUNTIFS(G$3:G6, 2) + 353, "000000"),
 IF(G6=3, "MMU-" &amp; TEXT(COUNTIFS(G$3:G6, 3) + 508, "000000"),
 "")))</f>
        <v>PBM-000355</v>
      </c>
      <c r="I6" s="25" t="s">
        <v>5342</v>
      </c>
    </row>
    <row r="7" spans="1:9" ht="25.5" x14ac:dyDescent="0.25">
      <c r="A7" s="9">
        <v>5</v>
      </c>
      <c r="B7" s="9" t="s">
        <v>4696</v>
      </c>
      <c r="C7" s="9" t="s">
        <v>3616</v>
      </c>
      <c r="D7" s="9" t="s">
        <v>182</v>
      </c>
      <c r="E7" s="9" t="s">
        <v>3617</v>
      </c>
      <c r="F7" s="2" t="s">
        <v>6412</v>
      </c>
      <c r="G7" s="2">
        <v>1</v>
      </c>
      <c r="H7" s="2" t="str">
        <f>IF(G7=1, "PB-" &amp; TEXT(COUNTIFS(G$3:G7, 1) + 350, "000000"),
 IF(G7=2, "PBM-" &amp; TEXT(COUNTIFS(G$3:G7, 2) + 353, "000000"),
 IF(G7=3, "MMU-" &amp; TEXT(COUNTIFS(G$3:G7, 3) + 508, "000000"),
 "")))</f>
        <v>PB-000351</v>
      </c>
      <c r="I7" s="25" t="s">
        <v>5342</v>
      </c>
    </row>
    <row r="8" spans="1:9" ht="25.5" x14ac:dyDescent="0.25">
      <c r="A8" s="9">
        <v>6</v>
      </c>
      <c r="B8" s="9" t="s">
        <v>4697</v>
      </c>
      <c r="C8" s="9" t="s">
        <v>3616</v>
      </c>
      <c r="D8" s="9" t="s">
        <v>33</v>
      </c>
      <c r="E8" s="9" t="s">
        <v>3618</v>
      </c>
      <c r="F8" s="2" t="s">
        <v>6413</v>
      </c>
      <c r="G8" s="2">
        <v>1</v>
      </c>
      <c r="H8" s="2" t="str">
        <f>IF(G8=1, "PB-" &amp; TEXT(COUNTIFS(G$3:G8, 1) + 350, "000000"),
 IF(G8=2, "PBM-" &amp; TEXT(COUNTIFS(G$3:G8, 2) + 353, "000000"),
 IF(G8=3, "MMU-" &amp; TEXT(COUNTIFS(G$3:G8, 3) + 508, "000000"),
 "")))</f>
        <v>PB-000352</v>
      </c>
      <c r="I8" s="25" t="s">
        <v>5342</v>
      </c>
    </row>
    <row r="9" spans="1:9" ht="25.5" x14ac:dyDescent="0.25">
      <c r="A9" s="9">
        <v>7</v>
      </c>
      <c r="B9" s="9" t="s">
        <v>4698</v>
      </c>
      <c r="C9" s="9" t="s">
        <v>3619</v>
      </c>
      <c r="D9" s="9" t="s">
        <v>464</v>
      </c>
      <c r="E9" s="9" t="s">
        <v>3620</v>
      </c>
      <c r="F9" s="2" t="s">
        <v>6414</v>
      </c>
      <c r="G9" s="2">
        <v>3</v>
      </c>
      <c r="H9" s="2" t="str">
        <f>IF(G9=1, "PB-" &amp; TEXT(COUNTIFS(G$3:G9, 1) + 350, "000000"),
 IF(G9=2, "PBM-" &amp; TEXT(COUNTIFS(G$3:G9, 2) + 353, "000000"),
 IF(G9=3, "MMU-" &amp; TEXT(COUNTIFS(G$3:G9, 3) + 508, "000000"),
 "")))</f>
        <v>MMU-000511</v>
      </c>
      <c r="I9" s="25" t="s">
        <v>5342</v>
      </c>
    </row>
    <row r="10" spans="1:9" ht="51" x14ac:dyDescent="0.25">
      <c r="A10" s="9">
        <v>8</v>
      </c>
      <c r="B10" s="9" t="s">
        <v>3621</v>
      </c>
      <c r="C10" s="9" t="s">
        <v>3622</v>
      </c>
      <c r="D10" s="9" t="s">
        <v>268</v>
      </c>
      <c r="E10" s="9" t="s">
        <v>3623</v>
      </c>
      <c r="F10" s="2" t="s">
        <v>6415</v>
      </c>
      <c r="G10" s="2">
        <v>3</v>
      </c>
      <c r="H10" s="2" t="str">
        <f>IF(G10=1, "PB-" &amp; TEXT(COUNTIFS(G$3:G10, 1) + 350, "000000"),
 IF(G10=2, "PBM-" &amp; TEXT(COUNTIFS(G$3:G10, 2) + 353, "000000"),
 IF(G10=3, "MMU-" &amp; TEXT(COUNTIFS(G$3:G10, 3) + 508, "000000"),
 "")))</f>
        <v>MMU-000512</v>
      </c>
      <c r="I10" s="25" t="s">
        <v>5342</v>
      </c>
    </row>
    <row r="11" spans="1:9" ht="38.25" x14ac:dyDescent="0.25">
      <c r="A11" s="9">
        <v>9</v>
      </c>
      <c r="B11" s="9" t="s">
        <v>3624</v>
      </c>
      <c r="C11" s="9" t="s">
        <v>3625</v>
      </c>
      <c r="D11" s="9" t="s">
        <v>786</v>
      </c>
      <c r="E11" s="9" t="s">
        <v>3626</v>
      </c>
      <c r="F11" s="2" t="s">
        <v>6416</v>
      </c>
      <c r="G11" s="2">
        <v>3</v>
      </c>
      <c r="H11" s="2" t="str">
        <f>IF(G11=1, "PB-" &amp; TEXT(COUNTIFS(G$3:G11, 1) + 350, "000000"),
 IF(G11=2, "PBM-" &amp; TEXT(COUNTIFS(G$3:G11, 2) + 353, "000000"),
 IF(G11=3, "MMU-" &amp; TEXT(COUNTIFS(G$3:G11, 3) + 508, "000000"),
 "")))</f>
        <v>MMU-000513</v>
      </c>
      <c r="I11" s="25" t="s">
        <v>5342</v>
      </c>
    </row>
    <row r="12" spans="1:9" ht="38.25" x14ac:dyDescent="0.25">
      <c r="A12" s="9">
        <v>10</v>
      </c>
      <c r="B12" s="9" t="s">
        <v>3627</v>
      </c>
      <c r="C12" s="9" t="s">
        <v>3628</v>
      </c>
      <c r="D12" s="9" t="s">
        <v>268</v>
      </c>
      <c r="E12" s="9" t="s">
        <v>3629</v>
      </c>
      <c r="F12" s="2" t="s">
        <v>6417</v>
      </c>
      <c r="G12" s="2">
        <v>3</v>
      </c>
      <c r="H12" s="2" t="str">
        <f>IF(G12=1, "PB-" &amp; TEXT(COUNTIFS(G$3:G12, 1) + 350, "000000"),
 IF(G12=2, "PBM-" &amp; TEXT(COUNTIFS(G$3:G12, 2) + 353, "000000"),
 IF(G12=3, "MMU-" &amp; TEXT(COUNTIFS(G$3:G12, 3) + 508, "000000"),
 "")))</f>
        <v>MMU-000514</v>
      </c>
      <c r="I12" s="25" t="s">
        <v>5342</v>
      </c>
    </row>
    <row r="13" spans="1:9" ht="51" x14ac:dyDescent="0.25">
      <c r="A13" s="9">
        <v>11</v>
      </c>
      <c r="B13" s="9" t="s">
        <v>3630</v>
      </c>
      <c r="C13" s="9" t="s">
        <v>3631</v>
      </c>
      <c r="D13" s="9" t="s">
        <v>268</v>
      </c>
      <c r="E13" s="9" t="s">
        <v>3632</v>
      </c>
      <c r="F13" s="2" t="s">
        <v>6418</v>
      </c>
      <c r="G13" s="2">
        <v>3</v>
      </c>
      <c r="H13" s="2" t="str">
        <f>IF(G13=1, "PB-" &amp; TEXT(COUNTIFS(G$3:G13, 1) + 350, "000000"),
 IF(G13=2, "PBM-" &amp; TEXT(COUNTIFS(G$3:G13, 2) + 353, "000000"),
 IF(G13=3, "MMU-" &amp; TEXT(COUNTIFS(G$3:G13, 3) + 508, "000000"),
 "")))</f>
        <v>MMU-000515</v>
      </c>
      <c r="I13" s="25" t="s">
        <v>5342</v>
      </c>
    </row>
    <row r="14" spans="1:9" ht="63.75" x14ac:dyDescent="0.25">
      <c r="A14" s="9">
        <v>12</v>
      </c>
      <c r="B14" s="9" t="s">
        <v>4699</v>
      </c>
      <c r="C14" s="9" t="s">
        <v>3633</v>
      </c>
      <c r="D14" s="9" t="s">
        <v>1937</v>
      </c>
      <c r="E14" s="9" t="s">
        <v>3634</v>
      </c>
      <c r="F14" s="2" t="s">
        <v>6419</v>
      </c>
      <c r="G14" s="2">
        <v>3</v>
      </c>
      <c r="H14" s="2" t="str">
        <f>IF(G14=1, "PB-" &amp; TEXT(COUNTIFS(G$3:G14, 1) + 350, "000000"),
 IF(G14=2, "PBM-" &amp; TEXT(COUNTIFS(G$3:G14, 2) + 353, "000000"),
 IF(G14=3, "MMU-" &amp; TEXT(COUNTIFS(G$3:G14, 3) + 508, "000000"),
 "")))</f>
        <v>MMU-000516</v>
      </c>
      <c r="I14" s="25" t="s">
        <v>5342</v>
      </c>
    </row>
    <row r="15" spans="1:9" ht="25.5" x14ac:dyDescent="0.25">
      <c r="A15" s="9">
        <v>13</v>
      </c>
      <c r="B15" s="9" t="s">
        <v>3635</v>
      </c>
      <c r="C15" s="9" t="s">
        <v>3636</v>
      </c>
      <c r="D15" s="9" t="s">
        <v>268</v>
      </c>
      <c r="E15" s="9" t="s">
        <v>3637</v>
      </c>
      <c r="F15" s="2" t="s">
        <v>6420</v>
      </c>
      <c r="G15" s="2">
        <v>3</v>
      </c>
      <c r="H15" s="2" t="str">
        <f>IF(G15=1, "PB-" &amp; TEXT(COUNTIFS(G$3:G15, 1) + 350, "000000"),
 IF(G15=2, "PBM-" &amp; TEXT(COUNTIFS(G$3:G15, 2) + 353, "000000"),
 IF(G15=3, "MMU-" &amp; TEXT(COUNTIFS(G$3:G15, 3) + 508, "000000"),
 "")))</f>
        <v>MMU-000517</v>
      </c>
      <c r="I15" s="25" t="s">
        <v>5342</v>
      </c>
    </row>
    <row r="16" spans="1:9" ht="38.25" x14ac:dyDescent="0.25">
      <c r="A16" s="9">
        <v>14</v>
      </c>
      <c r="B16" s="9" t="s">
        <v>3621</v>
      </c>
      <c r="C16" s="9" t="s">
        <v>3638</v>
      </c>
      <c r="D16" s="9" t="s">
        <v>268</v>
      </c>
      <c r="E16" s="9" t="s">
        <v>3639</v>
      </c>
      <c r="F16" s="2" t="s">
        <v>6421</v>
      </c>
      <c r="G16" s="2">
        <v>3</v>
      </c>
      <c r="H16" s="2" t="str">
        <f>IF(G16=1, "PB-" &amp; TEXT(COUNTIFS(G$3:G16, 1) + 350, "000000"),
 IF(G16=2, "PBM-" &amp; TEXT(COUNTIFS(G$3:G16, 2) + 353, "000000"),
 IF(G16=3, "MMU-" &amp; TEXT(COUNTIFS(G$3:G16, 3) + 508, "000000"),
 "")))</f>
        <v>MMU-000518</v>
      </c>
      <c r="I16" s="25" t="s">
        <v>5342</v>
      </c>
    </row>
    <row r="17" spans="1:9" ht="25.5" x14ac:dyDescent="0.25">
      <c r="A17" s="9">
        <v>15</v>
      </c>
      <c r="B17" s="9" t="s">
        <v>3640</v>
      </c>
      <c r="C17" s="9" t="s">
        <v>3641</v>
      </c>
      <c r="D17" s="9" t="s">
        <v>795</v>
      </c>
      <c r="E17" s="9" t="s">
        <v>3642</v>
      </c>
      <c r="F17" s="2" t="s">
        <v>6422</v>
      </c>
      <c r="G17" s="2">
        <v>3</v>
      </c>
      <c r="H17" s="2" t="str">
        <f>IF(G17=1, "PB-" &amp; TEXT(COUNTIFS(G$3:G17, 1) + 350, "000000"),
 IF(G17=2, "PBM-" &amp; TEXT(COUNTIFS(G$3:G17, 2) + 353, "000000"),
 IF(G17=3, "MMU-" &amp; TEXT(COUNTIFS(G$3:G17, 3) + 508, "000000"),
 "")))</f>
        <v>MMU-000519</v>
      </c>
      <c r="I17" s="25" t="s">
        <v>5342</v>
      </c>
    </row>
    <row r="18" spans="1:9" ht="63.75" x14ac:dyDescent="0.25">
      <c r="A18" s="9">
        <v>16</v>
      </c>
      <c r="B18" s="9" t="s">
        <v>3643</v>
      </c>
      <c r="C18" s="9" t="s">
        <v>3644</v>
      </c>
      <c r="D18" s="9" t="s">
        <v>65</v>
      </c>
      <c r="E18" s="9" t="s">
        <v>3645</v>
      </c>
      <c r="F18" s="2" t="s">
        <v>6423</v>
      </c>
      <c r="G18" s="2">
        <v>1</v>
      </c>
      <c r="H18" s="2" t="str">
        <f>IF(G18=1, "PB-" &amp; TEXT(COUNTIFS(G$3:G18, 1) + 350, "000000"),
 IF(G18=2, "PBM-" &amp; TEXT(COUNTIFS(G$3:G18, 2) + 353, "000000"),
 IF(G18=3, "MMU-" &amp; TEXT(COUNTIFS(G$3:G18, 3) + 508, "000000"),
 "")))</f>
        <v>PB-000353</v>
      </c>
      <c r="I18" s="25" t="s">
        <v>5342</v>
      </c>
    </row>
    <row r="19" spans="1:9" ht="51" x14ac:dyDescent="0.25">
      <c r="A19" s="9">
        <v>17</v>
      </c>
      <c r="B19" s="9" t="s">
        <v>3646</v>
      </c>
      <c r="C19" s="9" t="s">
        <v>3647</v>
      </c>
      <c r="D19" s="9" t="s">
        <v>626</v>
      </c>
      <c r="E19" s="9" t="s">
        <v>3648</v>
      </c>
      <c r="F19" s="2" t="s">
        <v>6424</v>
      </c>
      <c r="G19" s="2">
        <v>2</v>
      </c>
      <c r="H19" s="2" t="str">
        <f>IF(G19=1, "PB-" &amp; TEXT(COUNTIFS(G$3:G19, 1) + 350, "000000"),
 IF(G19=2, "PBM-" &amp; TEXT(COUNTIFS(G$3:G19, 2) + 353, "000000"),
 IF(G19=3, "MMU-" &amp; TEXT(COUNTIFS(G$3:G19, 3) + 508, "000000"),
 "")))</f>
        <v>PBM-000356</v>
      </c>
      <c r="I19" s="25" t="s">
        <v>5342</v>
      </c>
    </row>
    <row r="20" spans="1:9" ht="63.75" x14ac:dyDescent="0.25">
      <c r="A20" s="9">
        <v>18</v>
      </c>
      <c r="B20" s="9" t="s">
        <v>4700</v>
      </c>
      <c r="C20" s="9" t="s">
        <v>3649</v>
      </c>
      <c r="D20" s="9" t="s">
        <v>626</v>
      </c>
      <c r="E20" s="9" t="s">
        <v>1020</v>
      </c>
      <c r="F20" s="2" t="s">
        <v>6425</v>
      </c>
      <c r="G20" s="2">
        <v>2</v>
      </c>
      <c r="H20" s="2" t="str">
        <f>IF(G20=1, "PB-" &amp; TEXT(COUNTIFS(G$3:G20, 1) + 350, "000000"),
 IF(G20=2, "PBM-" &amp; TEXT(COUNTIFS(G$3:G20, 2) + 353, "000000"),
 IF(G20=3, "MMU-" &amp; TEXT(COUNTIFS(G$3:G20, 3) + 508, "000000"),
 "")))</f>
        <v>PBM-000357</v>
      </c>
      <c r="I20" s="25" t="s">
        <v>5342</v>
      </c>
    </row>
    <row r="21" spans="1:9" ht="63.75" x14ac:dyDescent="0.25">
      <c r="A21" s="9">
        <v>19</v>
      </c>
      <c r="B21" s="9" t="s">
        <v>4701</v>
      </c>
      <c r="C21" s="9" t="s">
        <v>3649</v>
      </c>
      <c r="D21" s="9" t="s">
        <v>626</v>
      </c>
      <c r="E21" s="9" t="s">
        <v>3650</v>
      </c>
      <c r="F21" s="2" t="s">
        <v>6426</v>
      </c>
      <c r="G21" s="2">
        <v>2</v>
      </c>
      <c r="H21" s="2" t="str">
        <f>IF(G21=1, "PB-" &amp; TEXT(COUNTIFS(G$3:G21, 1) + 350, "000000"),
 IF(G21=2, "PBM-" &amp; TEXT(COUNTIFS(G$3:G21, 2) + 353, "000000"),
 IF(G21=3, "MMU-" &amp; TEXT(COUNTIFS(G$3:G21, 3) + 508, "000000"),
 "")))</f>
        <v>PBM-000358</v>
      </c>
      <c r="I21" s="25" t="s">
        <v>5342</v>
      </c>
    </row>
    <row r="22" spans="1:9" ht="51" x14ac:dyDescent="0.25">
      <c r="A22" s="9">
        <v>20</v>
      </c>
      <c r="B22" s="9" t="s">
        <v>4702</v>
      </c>
      <c r="C22" s="9" t="s">
        <v>3651</v>
      </c>
      <c r="D22" s="9" t="s">
        <v>626</v>
      </c>
      <c r="E22" s="9" t="s">
        <v>3652</v>
      </c>
      <c r="F22" s="2" t="s">
        <v>6427</v>
      </c>
      <c r="G22" s="2">
        <v>2</v>
      </c>
      <c r="H22" s="2" t="str">
        <f>IF(G22=1, "PB-" &amp; TEXT(COUNTIFS(G$3:G22, 1) + 350, "000000"),
 IF(G22=2, "PBM-" &amp; TEXT(COUNTIFS(G$3:G22, 2) + 353, "000000"),
 IF(G22=3, "MMU-" &amp; TEXT(COUNTIFS(G$3:G22, 3) + 508, "000000"),
 "")))</f>
        <v>PBM-000359</v>
      </c>
      <c r="I22" s="25" t="s">
        <v>5342</v>
      </c>
    </row>
    <row r="23" spans="1:9" ht="38.25" x14ac:dyDescent="0.25">
      <c r="A23" s="9">
        <v>21</v>
      </c>
      <c r="B23" s="9" t="s">
        <v>4703</v>
      </c>
      <c r="C23" s="9" t="s">
        <v>3653</v>
      </c>
      <c r="D23" s="9" t="s">
        <v>3654</v>
      </c>
      <c r="E23" s="9" t="s">
        <v>3655</v>
      </c>
      <c r="F23" s="2" t="s">
        <v>6428</v>
      </c>
      <c r="G23" s="2">
        <v>3</v>
      </c>
      <c r="H23" s="2" t="str">
        <f>IF(G23=1, "PB-" &amp; TEXT(COUNTIFS(G$3:G23, 1) + 350, "000000"),
 IF(G23=2, "PBM-" &amp; TEXT(COUNTIFS(G$3:G23, 2) + 353, "000000"),
 IF(G23=3, "MMU-" &amp; TEXT(COUNTIFS(G$3:G23, 3) + 508, "000000"),
 "")))</f>
        <v>MMU-000520</v>
      </c>
      <c r="I23" s="25" t="s">
        <v>5342</v>
      </c>
    </row>
    <row r="24" spans="1:9" ht="25.5" x14ac:dyDescent="0.25">
      <c r="A24" s="9">
        <v>22</v>
      </c>
      <c r="B24" s="9" t="s">
        <v>3656</v>
      </c>
      <c r="C24" s="9" t="s">
        <v>3657</v>
      </c>
      <c r="D24" s="9" t="s">
        <v>2168</v>
      </c>
      <c r="E24" s="9" t="s">
        <v>3658</v>
      </c>
      <c r="F24" s="2" t="s">
        <v>6429</v>
      </c>
      <c r="G24" s="2">
        <v>3</v>
      </c>
      <c r="H24" s="2" t="str">
        <f>IF(G24=1, "PB-" &amp; TEXT(COUNTIFS(G$3:G24, 1) + 350, "000000"),
 IF(G24=2, "PBM-" &amp; TEXT(COUNTIFS(G$3:G24, 2) + 353, "000000"),
 IF(G24=3, "MMU-" &amp; TEXT(COUNTIFS(G$3:G24, 3) + 508, "000000"),
 "")))</f>
        <v>MMU-000521</v>
      </c>
      <c r="I24" s="25" t="s">
        <v>5342</v>
      </c>
    </row>
    <row r="25" spans="1:9" ht="38.25" x14ac:dyDescent="0.25">
      <c r="A25" s="9">
        <v>23</v>
      </c>
      <c r="B25" s="9" t="s">
        <v>3659</v>
      </c>
      <c r="C25" s="9" t="s">
        <v>3660</v>
      </c>
      <c r="D25" s="9" t="s">
        <v>795</v>
      </c>
      <c r="E25" s="9" t="s">
        <v>2156</v>
      </c>
      <c r="F25" s="2" t="s">
        <v>6430</v>
      </c>
      <c r="G25" s="2">
        <v>3</v>
      </c>
      <c r="H25" s="2" t="str">
        <f>IF(G25=1, "PB-" &amp; TEXT(COUNTIFS(G$3:G25, 1) + 350, "000000"),
 IF(G25=2, "PBM-" &amp; TEXT(COUNTIFS(G$3:G25, 2) + 353, "000000"),
 IF(G25=3, "MMU-" &amp; TEXT(COUNTIFS(G$3:G25, 3) + 508, "000000"),
 "")))</f>
        <v>MMU-000522</v>
      </c>
      <c r="I25" s="25" t="s">
        <v>5342</v>
      </c>
    </row>
    <row r="26" spans="1:9" ht="38.25" x14ac:dyDescent="0.25">
      <c r="A26" s="9">
        <v>24</v>
      </c>
      <c r="B26" s="9" t="s">
        <v>3661</v>
      </c>
      <c r="C26" s="9" t="s">
        <v>3662</v>
      </c>
      <c r="D26" s="9" t="s">
        <v>464</v>
      </c>
      <c r="E26" s="9" t="s">
        <v>3663</v>
      </c>
      <c r="F26" s="2" t="s">
        <v>6431</v>
      </c>
      <c r="G26" s="2">
        <v>3</v>
      </c>
      <c r="H26" s="2" t="str">
        <f>IF(G26=1, "PB-" &amp; TEXT(COUNTIFS(G$3:G26, 1) + 350, "000000"),
 IF(G26=2, "PBM-" &amp; TEXT(COUNTIFS(G$3:G26, 2) + 353, "000000"),
 IF(G26=3, "MMU-" &amp; TEXT(COUNTIFS(G$3:G26, 3) + 508, "000000"),
 "")))</f>
        <v>MMU-000523</v>
      </c>
      <c r="I26" s="25" t="s">
        <v>5342</v>
      </c>
    </row>
    <row r="27" spans="1:9" ht="25.5" x14ac:dyDescent="0.25">
      <c r="A27" s="9">
        <v>25</v>
      </c>
      <c r="B27" s="9" t="s">
        <v>3646</v>
      </c>
      <c r="C27" s="9" t="s">
        <v>3664</v>
      </c>
      <c r="D27" s="9" t="s">
        <v>290</v>
      </c>
      <c r="E27" s="9" t="s">
        <v>3650</v>
      </c>
      <c r="F27" s="2" t="s">
        <v>6432</v>
      </c>
      <c r="G27" s="2">
        <v>2</v>
      </c>
      <c r="H27" s="2" t="str">
        <f>IF(G27=1, "PB-" &amp; TEXT(COUNTIFS(G$3:G27, 1) + 350, "000000"),
 IF(G27=2, "PBM-" &amp; TEXT(COUNTIFS(G$3:G27, 2) + 353, "000000"),
 IF(G27=3, "MMU-" &amp; TEXT(COUNTIFS(G$3:G27, 3) + 508, "000000"),
 "")))</f>
        <v>PBM-000360</v>
      </c>
      <c r="I27" s="25" t="s">
        <v>5342</v>
      </c>
    </row>
    <row r="28" spans="1:9" ht="25.5" x14ac:dyDescent="0.25">
      <c r="A28" s="9">
        <v>26</v>
      </c>
      <c r="B28" s="9" t="s">
        <v>3665</v>
      </c>
      <c r="C28" s="9" t="s">
        <v>3666</v>
      </c>
      <c r="D28" s="9" t="s">
        <v>786</v>
      </c>
      <c r="E28" s="9" t="s">
        <v>3667</v>
      </c>
      <c r="F28" s="2" t="s">
        <v>6433</v>
      </c>
      <c r="G28" s="2">
        <v>3</v>
      </c>
      <c r="H28" s="2" t="str">
        <f>IF(G28=1, "PB-" &amp; TEXT(COUNTIFS(G$3:G28, 1) + 350, "000000"),
 IF(G28=2, "PBM-" &amp; TEXT(COUNTIFS(G$3:G28, 2) + 353, "000000"),
 IF(G28=3, "MMU-" &amp; TEXT(COUNTIFS(G$3:G28, 3) + 508, "000000"),
 "")))</f>
        <v>MMU-000524</v>
      </c>
      <c r="I28" s="25" t="s">
        <v>5342</v>
      </c>
    </row>
    <row r="29" spans="1:9" ht="38.25" x14ac:dyDescent="0.25">
      <c r="A29" s="9">
        <v>27</v>
      </c>
      <c r="B29" s="9" t="s">
        <v>3668</v>
      </c>
      <c r="C29" s="9" t="s">
        <v>3669</v>
      </c>
      <c r="D29" s="9" t="s">
        <v>268</v>
      </c>
      <c r="E29" s="9" t="s">
        <v>3670</v>
      </c>
      <c r="F29" s="2" t="s">
        <v>6434</v>
      </c>
      <c r="G29" s="2">
        <v>3</v>
      </c>
      <c r="H29" s="2" t="str">
        <f>IF(G29=1, "PB-" &amp; TEXT(COUNTIFS(G$3:G29, 1) + 350, "000000"),
 IF(G29=2, "PBM-" &amp; TEXT(COUNTIFS(G$3:G29, 2) + 353, "000000"),
 IF(G29=3, "MMU-" &amp; TEXT(COUNTIFS(G$3:G29, 3) + 508, "000000"),
 "")))</f>
        <v>MMU-000525</v>
      </c>
      <c r="I29" s="25" t="s">
        <v>5342</v>
      </c>
    </row>
    <row r="30" spans="1:9" ht="38.25" x14ac:dyDescent="0.25">
      <c r="A30" s="9">
        <v>28</v>
      </c>
      <c r="B30" s="9" t="s">
        <v>3671</v>
      </c>
      <c r="C30" s="9" t="s">
        <v>3672</v>
      </c>
      <c r="D30" s="9" t="s">
        <v>2653</v>
      </c>
      <c r="E30" s="9" t="s">
        <v>3673</v>
      </c>
      <c r="F30" s="2" t="s">
        <v>6435</v>
      </c>
      <c r="G30" s="2">
        <v>3</v>
      </c>
      <c r="H30" s="2" t="str">
        <f>IF(G30=1, "PB-" &amp; TEXT(COUNTIFS(G$3:G30, 1) + 350, "000000"),
 IF(G30=2, "PBM-" &amp; TEXT(COUNTIFS(G$3:G30, 2) + 353, "000000"),
 IF(G30=3, "MMU-" &amp; TEXT(COUNTIFS(G$3:G30, 3) + 508, "000000"),
 "")))</f>
        <v>MMU-000526</v>
      </c>
      <c r="I30" s="25" t="s">
        <v>5342</v>
      </c>
    </row>
    <row r="31" spans="1:9" ht="25.5" x14ac:dyDescent="0.25">
      <c r="A31" s="9">
        <v>29</v>
      </c>
      <c r="B31" s="9" t="s">
        <v>3674</v>
      </c>
      <c r="C31" s="9" t="s">
        <v>3675</v>
      </c>
      <c r="D31" s="9" t="s">
        <v>799</v>
      </c>
      <c r="E31" s="9" t="s">
        <v>3676</v>
      </c>
      <c r="F31" s="2" t="s">
        <v>6436</v>
      </c>
      <c r="G31" s="2">
        <v>3</v>
      </c>
      <c r="H31" s="2" t="str">
        <f>IF(G31=1, "PB-" &amp; TEXT(COUNTIFS(G$3:G31, 1) + 350, "000000"),
 IF(G31=2, "PBM-" &amp; TEXT(COUNTIFS(G$3:G31, 2) + 353, "000000"),
 IF(G31=3, "MMU-" &amp; TEXT(COUNTIFS(G$3:G31, 3) + 508, "000000"),
 "")))</f>
        <v>MMU-000527</v>
      </c>
      <c r="I31" s="25" t="s">
        <v>5342</v>
      </c>
    </row>
    <row r="32" spans="1:9" ht="63.75" x14ac:dyDescent="0.25">
      <c r="A32" s="9">
        <v>30</v>
      </c>
      <c r="B32" s="9" t="s">
        <v>3677</v>
      </c>
      <c r="C32" s="9" t="s">
        <v>3678</v>
      </c>
      <c r="D32" s="9" t="s">
        <v>3679</v>
      </c>
      <c r="E32" s="9" t="s">
        <v>3680</v>
      </c>
      <c r="F32" s="2" t="s">
        <v>6437</v>
      </c>
      <c r="G32" s="2">
        <v>2</v>
      </c>
      <c r="H32" s="2" t="str">
        <f>IF(G32=1, "PB-" &amp; TEXT(COUNTIFS(G$3:G32, 1) + 350, "000000"),
 IF(G32=2, "PBM-" &amp; TEXT(COUNTIFS(G$3:G32, 2) + 353, "000000"),
 IF(G32=3, "MMU-" &amp; TEXT(COUNTIFS(G$3:G32, 3) + 508, "000000"),
 "")))</f>
        <v>PBM-000361</v>
      </c>
      <c r="I32" s="25" t="s">
        <v>5342</v>
      </c>
    </row>
    <row r="33" spans="1:9" ht="25.5" x14ac:dyDescent="0.25">
      <c r="A33" s="9">
        <v>31</v>
      </c>
      <c r="B33" s="9" t="s">
        <v>3681</v>
      </c>
      <c r="C33" s="9" t="s">
        <v>3682</v>
      </c>
      <c r="D33" s="9" t="s">
        <v>3683</v>
      </c>
      <c r="E33" s="9" t="s">
        <v>3684</v>
      </c>
      <c r="F33" s="2" t="s">
        <v>6438</v>
      </c>
      <c r="G33" s="2">
        <v>2</v>
      </c>
      <c r="H33" s="2" t="str">
        <f>IF(G33=1, "PB-" &amp; TEXT(COUNTIFS(G$3:G33, 1) + 350, "000000"),
 IF(G33=2, "PBM-" &amp; TEXT(COUNTIFS(G$3:G33, 2) + 353, "000000"),
 IF(G33=3, "MMU-" &amp; TEXT(COUNTIFS(G$3:G33, 3) + 508, "000000"),
 "")))</f>
        <v>PBM-000362</v>
      </c>
      <c r="I33" s="25" t="s">
        <v>5342</v>
      </c>
    </row>
    <row r="34" spans="1:9" ht="25.5" x14ac:dyDescent="0.25">
      <c r="A34" s="9">
        <v>32</v>
      </c>
      <c r="B34" s="9" t="s">
        <v>3685</v>
      </c>
      <c r="C34" s="9" t="s">
        <v>3686</v>
      </c>
      <c r="D34" s="9" t="s">
        <v>268</v>
      </c>
      <c r="E34" s="9" t="s">
        <v>974</v>
      </c>
      <c r="F34" s="2" t="s">
        <v>6439</v>
      </c>
      <c r="G34" s="2">
        <v>3</v>
      </c>
      <c r="H34" s="2" t="str">
        <f>IF(G34=1, "PB-" &amp; TEXT(COUNTIFS(G$3:G34, 1) + 350, "000000"),
 IF(G34=2, "PBM-" &amp; TEXT(COUNTIFS(G$3:G34, 2) + 353, "000000"),
 IF(G34=3, "MMU-" &amp; TEXT(COUNTIFS(G$3:G34, 3) + 508, "000000"),
 "")))</f>
        <v>MMU-000528</v>
      </c>
      <c r="I34" s="25" t="s">
        <v>5342</v>
      </c>
    </row>
    <row r="35" spans="1:9" ht="38.25" x14ac:dyDescent="0.25">
      <c r="A35" s="9">
        <v>33</v>
      </c>
      <c r="B35" s="9" t="s">
        <v>3687</v>
      </c>
      <c r="C35" s="9" t="s">
        <v>3688</v>
      </c>
      <c r="D35" s="9" t="s">
        <v>799</v>
      </c>
      <c r="E35" s="9" t="s">
        <v>3689</v>
      </c>
      <c r="F35" s="2" t="s">
        <v>6440</v>
      </c>
      <c r="G35" s="2">
        <v>3</v>
      </c>
      <c r="H35" s="2" t="str">
        <f>IF(G35=1, "PB-" &amp; TEXT(COUNTIFS(G$3:G35, 1) + 350, "000000"),
 IF(G35=2, "PBM-" &amp; TEXT(COUNTIFS(G$3:G35, 2) + 353, "000000"),
 IF(G35=3, "MMU-" &amp; TEXT(COUNTIFS(G$3:G35, 3) + 508, "000000"),
 "")))</f>
        <v>MMU-000529</v>
      </c>
      <c r="I35" s="25" t="s">
        <v>5342</v>
      </c>
    </row>
    <row r="36" spans="1:9" ht="38.25" x14ac:dyDescent="0.25">
      <c r="A36" s="9">
        <v>34</v>
      </c>
      <c r="B36" s="9" t="s">
        <v>3690</v>
      </c>
      <c r="C36" s="9" t="s">
        <v>3691</v>
      </c>
      <c r="D36" s="9" t="s">
        <v>795</v>
      </c>
      <c r="E36" s="9" t="s">
        <v>3692</v>
      </c>
      <c r="F36" s="2" t="s">
        <v>6441</v>
      </c>
      <c r="G36" s="2">
        <v>3</v>
      </c>
      <c r="H36" s="2" t="str">
        <f>IF(G36=1, "PB-" &amp; TEXT(COUNTIFS(G$3:G36, 1) + 350, "000000"),
 IF(G36=2, "PBM-" &amp; TEXT(COUNTIFS(G$3:G36, 2) + 353, "000000"),
 IF(G36=3, "MMU-" &amp; TEXT(COUNTIFS(G$3:G36, 3) + 508, "000000"),
 "")))</f>
        <v>MMU-000530</v>
      </c>
      <c r="I36" s="25" t="s">
        <v>5342</v>
      </c>
    </row>
    <row r="37" spans="1:9" ht="38.25" x14ac:dyDescent="0.25">
      <c r="A37" s="9">
        <v>35</v>
      </c>
      <c r="B37" s="9" t="s">
        <v>3693</v>
      </c>
      <c r="C37" s="9" t="s">
        <v>3694</v>
      </c>
      <c r="D37" s="9" t="s">
        <v>2168</v>
      </c>
      <c r="E37" s="9" t="s">
        <v>3695</v>
      </c>
      <c r="F37" s="2" t="s">
        <v>6442</v>
      </c>
      <c r="G37" s="2">
        <v>3</v>
      </c>
      <c r="H37" s="2" t="str">
        <f>IF(G37=1, "PB-" &amp; TEXT(COUNTIFS(G$3:G37, 1) + 350, "000000"),
 IF(G37=2, "PBM-" &amp; TEXT(COUNTIFS(G$3:G37, 2) + 353, "000000"),
 IF(G37=3, "MMU-" &amp; TEXT(COUNTIFS(G$3:G37, 3) + 508, "000000"),
 "")))</f>
        <v>MMU-000531</v>
      </c>
      <c r="I37" s="25" t="s">
        <v>5342</v>
      </c>
    </row>
    <row r="38" spans="1:9" ht="38.25" x14ac:dyDescent="0.25">
      <c r="A38" s="9">
        <v>36</v>
      </c>
      <c r="B38" s="9" t="s">
        <v>3696</v>
      </c>
      <c r="C38" s="9" t="s">
        <v>3697</v>
      </c>
      <c r="D38" s="9" t="s">
        <v>464</v>
      </c>
      <c r="E38" s="9" t="s">
        <v>3698</v>
      </c>
      <c r="F38" s="2" t="s">
        <v>6443</v>
      </c>
      <c r="G38" s="2">
        <v>3</v>
      </c>
      <c r="H38" s="2" t="str">
        <f>IF(G38=1, "PB-" &amp; TEXT(COUNTIFS(G$3:G38, 1) + 350, "000000"),
 IF(G38=2, "PBM-" &amp; TEXT(COUNTIFS(G$3:G38, 2) + 353, "000000"),
 IF(G38=3, "MMU-" &amp; TEXT(COUNTIFS(G$3:G38, 3) + 508, "000000"),
 "")))</f>
        <v>MMU-000532</v>
      </c>
      <c r="I38" s="25" t="s">
        <v>5342</v>
      </c>
    </row>
    <row r="39" spans="1:9" ht="38.25" x14ac:dyDescent="0.25">
      <c r="A39" s="9">
        <v>37</v>
      </c>
      <c r="B39" s="9" t="s">
        <v>3699</v>
      </c>
      <c r="C39" s="9" t="s">
        <v>3700</v>
      </c>
      <c r="D39" s="9" t="s">
        <v>268</v>
      </c>
      <c r="E39" s="9" t="s">
        <v>3701</v>
      </c>
      <c r="F39" s="2" t="s">
        <v>6444</v>
      </c>
      <c r="G39" s="2">
        <v>3</v>
      </c>
      <c r="H39" s="2" t="str">
        <f>IF(G39=1, "PB-" &amp; TEXT(COUNTIFS(G$3:G39, 1) + 350, "000000"),
 IF(G39=2, "PBM-" &amp; TEXT(COUNTIFS(G$3:G39, 2) + 353, "000000"),
 IF(G39=3, "MMU-" &amp; TEXT(COUNTIFS(G$3:G39, 3) + 508, "000000"),
 "")))</f>
        <v>MMU-000533</v>
      </c>
      <c r="I39" s="25" t="s">
        <v>5342</v>
      </c>
    </row>
    <row r="40" spans="1:9" ht="38.25" x14ac:dyDescent="0.25">
      <c r="A40" s="9">
        <v>38</v>
      </c>
      <c r="B40" s="9" t="s">
        <v>3702</v>
      </c>
      <c r="C40" s="9" t="s">
        <v>3703</v>
      </c>
      <c r="D40" s="9" t="s">
        <v>3704</v>
      </c>
      <c r="E40" s="9" t="s">
        <v>440</v>
      </c>
      <c r="F40" s="2" t="s">
        <v>6445</v>
      </c>
      <c r="G40" s="2">
        <v>3</v>
      </c>
      <c r="H40" s="2" t="str">
        <f>IF(G40=1, "PB-" &amp; TEXT(COUNTIFS(G$3:G40, 1) + 350, "000000"),
 IF(G40=2, "PBM-" &amp; TEXT(COUNTIFS(G$3:G40, 2) + 353, "000000"),
 IF(G40=3, "MMU-" &amp; TEXT(COUNTIFS(G$3:G40, 3) + 508, "000000"),
 "")))</f>
        <v>MMU-000534</v>
      </c>
      <c r="I40" s="25" t="s">
        <v>5342</v>
      </c>
    </row>
    <row r="41" spans="1:9" ht="38.25" x14ac:dyDescent="0.25">
      <c r="A41" s="9">
        <v>39</v>
      </c>
      <c r="B41" s="9" t="s">
        <v>3705</v>
      </c>
      <c r="C41" s="9" t="s">
        <v>3706</v>
      </c>
      <c r="D41" s="9" t="s">
        <v>19</v>
      </c>
      <c r="E41" s="9" t="s">
        <v>3707</v>
      </c>
      <c r="F41" s="2" t="s">
        <v>6446</v>
      </c>
      <c r="G41" s="2">
        <v>2</v>
      </c>
      <c r="H41" s="2" t="str">
        <f>IF(G41=1, "PB-" &amp; TEXT(COUNTIFS(G$3:G41, 1) + 350, "000000"),
 IF(G41=2, "PBM-" &amp; TEXT(COUNTIFS(G$3:G41, 2) + 353, "000000"),
 IF(G41=3, "MMU-" &amp; TEXT(COUNTIFS(G$3:G41, 3) + 508, "000000"),
 "")))</f>
        <v>PBM-000363</v>
      </c>
      <c r="I41" s="25" t="s">
        <v>5342</v>
      </c>
    </row>
    <row r="42" spans="1:9" ht="38.25" x14ac:dyDescent="0.25">
      <c r="A42" s="9">
        <v>40</v>
      </c>
      <c r="B42" s="9" t="s">
        <v>720</v>
      </c>
      <c r="C42" s="9" t="s">
        <v>3708</v>
      </c>
      <c r="D42" s="9" t="s">
        <v>722</v>
      </c>
      <c r="E42" s="9" t="s">
        <v>3709</v>
      </c>
      <c r="F42" s="2" t="s">
        <v>6447</v>
      </c>
      <c r="G42" s="2">
        <v>3</v>
      </c>
      <c r="H42" s="2" t="str">
        <f>IF(G42=1, "PB-" &amp; TEXT(COUNTIFS(G$3:G42, 1) + 350, "000000"),
 IF(G42=2, "PBM-" &amp; TEXT(COUNTIFS(G$3:G42, 2) + 353, "000000"),
 IF(G42=3, "MMU-" &amp; TEXT(COUNTIFS(G$3:G42, 3) + 508, "000000"),
 "")))</f>
        <v>MMU-000535</v>
      </c>
      <c r="I42" s="25" t="s">
        <v>5342</v>
      </c>
    </row>
    <row r="43" spans="1:9" ht="51" x14ac:dyDescent="0.25">
      <c r="A43" s="9">
        <v>41</v>
      </c>
      <c r="B43" s="9" t="s">
        <v>3710</v>
      </c>
      <c r="C43" s="9" t="s">
        <v>3711</v>
      </c>
      <c r="D43" s="9" t="s">
        <v>3712</v>
      </c>
      <c r="E43" s="9" t="s">
        <v>3713</v>
      </c>
      <c r="F43" s="2" t="s">
        <v>6448</v>
      </c>
      <c r="G43" s="2">
        <v>2</v>
      </c>
      <c r="H43" s="2" t="str">
        <f>IF(G43=1, "PB-" &amp; TEXT(COUNTIFS(G$3:G43, 1) + 350, "000000"),
 IF(G43=2, "PBM-" &amp; TEXT(COUNTIFS(G$3:G43, 2) + 353, "000000"),
 IF(G43=3, "MMU-" &amp; TEXT(COUNTIFS(G$3:G43, 3) + 508, "000000"),
 "")))</f>
        <v>PBM-000364</v>
      </c>
      <c r="I43" s="25" t="s">
        <v>5342</v>
      </c>
    </row>
    <row r="44" spans="1:9" ht="38.25" x14ac:dyDescent="0.25">
      <c r="A44" s="9">
        <v>42</v>
      </c>
      <c r="B44" s="9" t="s">
        <v>3714</v>
      </c>
      <c r="C44" s="9" t="s">
        <v>3715</v>
      </c>
      <c r="D44" s="9" t="s">
        <v>14</v>
      </c>
      <c r="E44" s="9" t="s">
        <v>3716</v>
      </c>
      <c r="F44" s="2" t="s">
        <v>6449</v>
      </c>
      <c r="G44" s="2">
        <v>1</v>
      </c>
      <c r="H44" s="2" t="str">
        <f>IF(G44=1, "PB-" &amp; TEXT(COUNTIFS(G$3:G44, 1) + 350, "000000"),
 IF(G44=2, "PBM-" &amp; TEXT(COUNTIFS(G$3:G44, 2) + 353, "000000"),
 IF(G44=3, "MMU-" &amp; TEXT(COUNTIFS(G$3:G44, 3) + 508, "000000"),
 "")))</f>
        <v>PB-000354</v>
      </c>
      <c r="I44" s="25" t="s">
        <v>5342</v>
      </c>
    </row>
    <row r="45" spans="1:9" ht="51" x14ac:dyDescent="0.25">
      <c r="A45" s="9">
        <v>43</v>
      </c>
      <c r="B45" s="9" t="s">
        <v>4704</v>
      </c>
      <c r="C45" s="9" t="s">
        <v>3717</v>
      </c>
      <c r="D45" s="9" t="s">
        <v>3718</v>
      </c>
      <c r="E45" s="9" t="s">
        <v>3719</v>
      </c>
      <c r="F45" s="2" t="s">
        <v>6450</v>
      </c>
      <c r="G45" s="2">
        <v>2</v>
      </c>
      <c r="H45" s="2" t="str">
        <f>IF(G45=1, "PB-" &amp; TEXT(COUNTIFS(G$3:G45, 1) + 350, "000000"),
 IF(G45=2, "PBM-" &amp; TEXT(COUNTIFS(G$3:G45, 2) + 353, "000000"),
 IF(G45=3, "MMU-" &amp; TEXT(COUNTIFS(G$3:G45, 3) + 508, "000000"),
 "")))</f>
        <v>PBM-000365</v>
      </c>
      <c r="I45" s="25" t="s">
        <v>5342</v>
      </c>
    </row>
  </sheetData>
  <mergeCells count="1">
    <mergeCell ref="A1:F1"/>
  </mergeCells>
  <phoneticPr fontId="8" type="noConversion"/>
  <conditionalFormatting sqref="I3:I45">
    <cfRule type="uniqueValues" dxfId="9" priority="1"/>
  </conditionalFormatting>
  <pageMargins left="0.31496062992125984" right="0.19685039370078741" top="0.31496062992125984" bottom="0.19685039370078741" header="0.31496062992125984" footer="0.31496062992125984"/>
  <pageSetup paperSize="9" scale="91" fitToHeight="0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9337C-FE19-454C-ABD2-258F276C7E25}">
  <sheetPr codeName="Sheet29">
    <pageSetUpPr fitToPage="1"/>
  </sheetPr>
  <dimension ref="A1:I40"/>
  <sheetViews>
    <sheetView zoomScale="80" zoomScaleNormal="80" workbookViewId="0">
      <selection sqref="A1:F1"/>
    </sheetView>
  </sheetViews>
  <sheetFormatPr defaultColWidth="18.28515625" defaultRowHeight="15" x14ac:dyDescent="0.25"/>
  <cols>
    <col min="1" max="1" width="3.85546875" bestFit="1" customWidth="1"/>
    <col min="2" max="2" width="24.5703125" customWidth="1"/>
    <col min="3" max="3" width="35.28515625" customWidth="1"/>
    <col min="4" max="4" width="22.28515625" customWidth="1"/>
    <col min="5" max="5" width="13.140625" bestFit="1" customWidth="1"/>
    <col min="6" max="6" width="10.85546875" bestFit="1" customWidth="1"/>
    <col min="7" max="7" width="3.42578125" hidden="1" customWidth="1"/>
    <col min="8" max="8" width="12.7109375" hidden="1" customWidth="1"/>
    <col min="9" max="9" width="19.140625" style="27" hidden="1" customWidth="1"/>
  </cols>
  <sheetData>
    <row r="1" spans="1:9" ht="18.75" x14ac:dyDescent="0.3">
      <c r="A1" s="41" t="s">
        <v>6840</v>
      </c>
      <c r="B1" s="41"/>
      <c r="C1" s="41"/>
      <c r="D1" s="41"/>
      <c r="E1" s="41"/>
      <c r="F1" s="41"/>
      <c r="G1" s="3" t="s">
        <v>152</v>
      </c>
      <c r="H1" s="23" t="s">
        <v>5143</v>
      </c>
      <c r="I1" s="26" t="s">
        <v>5144</v>
      </c>
    </row>
    <row r="2" spans="1:9" x14ac:dyDescent="0.25">
      <c r="A2" s="8" t="s">
        <v>146</v>
      </c>
      <c r="B2" s="8" t="s">
        <v>161</v>
      </c>
      <c r="C2" s="7" t="s">
        <v>162</v>
      </c>
      <c r="D2" s="7" t="s">
        <v>163</v>
      </c>
      <c r="E2" s="9" t="s">
        <v>164</v>
      </c>
      <c r="F2" s="3" t="s">
        <v>151</v>
      </c>
      <c r="G2" s="3" t="s">
        <v>152</v>
      </c>
      <c r="H2" s="3" t="s">
        <v>5143</v>
      </c>
      <c r="I2" s="26" t="s">
        <v>5144</v>
      </c>
    </row>
    <row r="3" spans="1:9" ht="51" x14ac:dyDescent="0.25">
      <c r="A3" s="9">
        <v>1</v>
      </c>
      <c r="B3" s="9" t="s">
        <v>3803</v>
      </c>
      <c r="C3" s="9" t="s">
        <v>3720</v>
      </c>
      <c r="D3" s="9" t="s">
        <v>102</v>
      </c>
      <c r="E3" s="9" t="s">
        <v>3802</v>
      </c>
      <c r="F3" s="2" t="s">
        <v>6451</v>
      </c>
      <c r="G3" s="2">
        <v>1</v>
      </c>
      <c r="H3" s="2" t="str">
        <f>IF(G3=1, "PB-" &amp; TEXT(COUNTIFS(G$3:G3, 1) + 354, "000000"),
 IF(G3=2, "PBM-" &amp; TEXT(COUNTIFS(G$3:G3, 2) + 365, "000000"),
 IF(G3=3, "MMU-" &amp; TEXT(COUNTIFS(G$3:G3, 3) + 535, "000000"),
 "")))</f>
        <v>PB-000355</v>
      </c>
      <c r="I3" s="25" t="s">
        <v>5342</v>
      </c>
    </row>
    <row r="4" spans="1:9" ht="25.5" x14ac:dyDescent="0.25">
      <c r="A4" s="9">
        <v>2</v>
      </c>
      <c r="B4" s="9" t="s">
        <v>3721</v>
      </c>
      <c r="C4" s="9" t="s">
        <v>3722</v>
      </c>
      <c r="D4" s="9" t="s">
        <v>102</v>
      </c>
      <c r="E4" s="9" t="s">
        <v>3723</v>
      </c>
      <c r="F4" s="2" t="s">
        <v>6452</v>
      </c>
      <c r="G4" s="2">
        <v>1</v>
      </c>
      <c r="H4" s="2" t="str">
        <f>IF(G4=1, "PB-" &amp; TEXT(COUNTIFS(G$3:G4, 1) + 354, "000000"),
 IF(G4=2, "PBM-" &amp; TEXT(COUNTIFS(G$3:G4, 2) + 365, "000000"),
 IF(G4=3, "MMU-" &amp; TEXT(COUNTIFS(G$3:G4, 3) + 535, "000000"),
 "")))</f>
        <v>PB-000356</v>
      </c>
      <c r="I4" s="25" t="s">
        <v>5342</v>
      </c>
    </row>
    <row r="5" spans="1:9" ht="51" x14ac:dyDescent="0.25">
      <c r="A5" s="9">
        <v>3</v>
      </c>
      <c r="B5" s="9" t="s">
        <v>3724</v>
      </c>
      <c r="C5" s="9" t="s">
        <v>3725</v>
      </c>
      <c r="D5" s="9" t="s">
        <v>102</v>
      </c>
      <c r="E5" s="9" t="s">
        <v>3726</v>
      </c>
      <c r="F5" s="2" t="s">
        <v>6453</v>
      </c>
      <c r="G5" s="2">
        <v>1</v>
      </c>
      <c r="H5" s="2" t="str">
        <f>IF(G5=1, "PB-" &amp; TEXT(COUNTIFS(G$3:G5, 1) + 354, "000000"),
 IF(G5=2, "PBM-" &amp; TEXT(COUNTIFS(G$3:G5, 2) + 365, "000000"),
 IF(G5=3, "MMU-" &amp; TEXT(COUNTIFS(G$3:G5, 3) + 535, "000000"),
 "")))</f>
        <v>PB-000357</v>
      </c>
      <c r="I5" s="25" t="s">
        <v>5342</v>
      </c>
    </row>
    <row r="6" spans="1:9" ht="25.5" x14ac:dyDescent="0.25">
      <c r="A6" s="9">
        <v>4</v>
      </c>
      <c r="B6" s="9" t="s">
        <v>3727</v>
      </c>
      <c r="C6" s="9" t="s">
        <v>3728</v>
      </c>
      <c r="D6" s="9" t="s">
        <v>102</v>
      </c>
      <c r="E6" s="9" t="s">
        <v>3729</v>
      </c>
      <c r="F6" s="2" t="s">
        <v>6454</v>
      </c>
      <c r="G6" s="2">
        <v>1</v>
      </c>
      <c r="H6" s="2" t="str">
        <f>IF(G6=1, "PB-" &amp; TEXT(COUNTIFS(G$3:G6, 1) + 354, "000000"),
 IF(G6=2, "PBM-" &amp; TEXT(COUNTIFS(G$3:G6, 2) + 365, "000000"),
 IF(G6=3, "MMU-" &amp; TEXT(COUNTIFS(G$3:G6, 3) + 535, "000000"),
 "")))</f>
        <v>PB-000358</v>
      </c>
      <c r="I6" s="25" t="s">
        <v>5342</v>
      </c>
    </row>
    <row r="7" spans="1:9" ht="51" x14ac:dyDescent="0.25">
      <c r="A7" s="9">
        <v>5</v>
      </c>
      <c r="B7" s="9" t="s">
        <v>4705</v>
      </c>
      <c r="C7" s="9" t="s">
        <v>3730</v>
      </c>
      <c r="D7" s="9" t="s">
        <v>65</v>
      </c>
      <c r="E7" s="9" t="s">
        <v>3731</v>
      </c>
      <c r="F7" s="2" t="s">
        <v>6455</v>
      </c>
      <c r="G7" s="2">
        <v>1</v>
      </c>
      <c r="H7" s="2" t="str">
        <f>IF(G7=1, "PB-" &amp; TEXT(COUNTIFS(G$3:G7, 1) + 354, "000000"),
 IF(G7=2, "PBM-" &amp; TEXT(COUNTIFS(G$3:G7, 2) + 365, "000000"),
 IF(G7=3, "MMU-" &amp; TEXT(COUNTIFS(G$3:G7, 3) + 535, "000000"),
 "")))</f>
        <v>PB-000359</v>
      </c>
      <c r="I7" s="25" t="s">
        <v>5342</v>
      </c>
    </row>
    <row r="8" spans="1:9" ht="51" x14ac:dyDescent="0.25">
      <c r="A8" s="9">
        <v>6</v>
      </c>
      <c r="B8" s="9" t="s">
        <v>4706</v>
      </c>
      <c r="C8" s="9" t="s">
        <v>3732</v>
      </c>
      <c r="D8" s="9" t="s">
        <v>65</v>
      </c>
      <c r="E8" s="9" t="s">
        <v>3733</v>
      </c>
      <c r="F8" s="2" t="s">
        <v>6456</v>
      </c>
      <c r="G8" s="2">
        <v>1</v>
      </c>
      <c r="H8" s="2" t="str">
        <f>IF(G8=1, "PB-" &amp; TEXT(COUNTIFS(G$3:G8, 1) + 354, "000000"),
 IF(G8=2, "PBM-" &amp; TEXT(COUNTIFS(G$3:G8, 2) + 365, "000000"),
 IF(G8=3, "MMU-" &amp; TEXT(COUNTIFS(G$3:G8, 3) + 535, "000000"),
 "")))</f>
        <v>PB-000360</v>
      </c>
      <c r="I8" s="25" t="s">
        <v>5342</v>
      </c>
    </row>
    <row r="9" spans="1:9" ht="51" x14ac:dyDescent="0.25">
      <c r="A9" s="9">
        <v>7</v>
      </c>
      <c r="B9" s="9" t="s">
        <v>4707</v>
      </c>
      <c r="C9" s="9" t="s">
        <v>3734</v>
      </c>
      <c r="D9" s="9" t="s">
        <v>65</v>
      </c>
      <c r="E9" s="9" t="s">
        <v>3735</v>
      </c>
      <c r="F9" s="2" t="s">
        <v>6457</v>
      </c>
      <c r="G9" s="2">
        <v>1</v>
      </c>
      <c r="H9" s="2" t="str">
        <f>IF(G9=1, "PB-" &amp; TEXT(COUNTIFS(G$3:G9, 1) + 354, "000000"),
 IF(G9=2, "PBM-" &amp; TEXT(COUNTIFS(G$3:G9, 2) + 365, "000000"),
 IF(G9=3, "MMU-" &amp; TEXT(COUNTIFS(G$3:G9, 3) + 535, "000000"),
 "")))</f>
        <v>PB-000361</v>
      </c>
      <c r="I9" s="25" t="s">
        <v>5342</v>
      </c>
    </row>
    <row r="10" spans="1:9" ht="25.5" x14ac:dyDescent="0.25">
      <c r="A10" s="9">
        <v>8</v>
      </c>
      <c r="B10" s="9" t="s">
        <v>3736</v>
      </c>
      <c r="C10" s="9" t="s">
        <v>3737</v>
      </c>
      <c r="D10" s="9" t="s">
        <v>613</v>
      </c>
      <c r="E10" s="9" t="s">
        <v>2563</v>
      </c>
      <c r="F10" s="2" t="s">
        <v>6458</v>
      </c>
      <c r="G10" s="2">
        <v>2</v>
      </c>
      <c r="H10" s="2" t="str">
        <f>IF(G10=1, "PB-" &amp; TEXT(COUNTIFS(G$3:G10, 1) + 354, "000000"),
 IF(G10=2, "PBM-" &amp; TEXT(COUNTIFS(G$3:G10, 2) + 365, "000000"),
 IF(G10=3, "MMU-" &amp; TEXT(COUNTIFS(G$3:G10, 3) + 535, "000000"),
 "")))</f>
        <v>PBM-000366</v>
      </c>
      <c r="I10" s="25" t="s">
        <v>5342</v>
      </c>
    </row>
    <row r="11" spans="1:9" ht="38.25" x14ac:dyDescent="0.25">
      <c r="A11" s="9">
        <v>9</v>
      </c>
      <c r="B11" s="9" t="s">
        <v>3738</v>
      </c>
      <c r="C11" s="9" t="s">
        <v>3739</v>
      </c>
      <c r="D11" s="9" t="s">
        <v>875</v>
      </c>
      <c r="E11" s="9" t="s">
        <v>3262</v>
      </c>
      <c r="F11" s="2" t="s">
        <v>6459</v>
      </c>
      <c r="G11" s="2">
        <v>2</v>
      </c>
      <c r="H11" s="2" t="str">
        <f>IF(G11=1, "PB-" &amp; TEXT(COUNTIFS(G$3:G11, 1) + 354, "000000"),
 IF(G11=2, "PBM-" &amp; TEXT(COUNTIFS(G$3:G11, 2) + 365, "000000"),
 IF(G11=3, "MMU-" &amp; TEXT(COUNTIFS(G$3:G11, 3) + 535, "000000"),
 "")))</f>
        <v>PBM-000367</v>
      </c>
      <c r="I11" s="25" t="s">
        <v>5342</v>
      </c>
    </row>
    <row r="12" spans="1:9" ht="51" x14ac:dyDescent="0.25">
      <c r="A12" s="9">
        <v>10</v>
      </c>
      <c r="B12" s="9" t="s">
        <v>3740</v>
      </c>
      <c r="C12" s="9" t="s">
        <v>3720</v>
      </c>
      <c r="D12" s="9" t="s">
        <v>102</v>
      </c>
      <c r="E12" s="9" t="s">
        <v>3741</v>
      </c>
      <c r="F12" s="2" t="s">
        <v>6460</v>
      </c>
      <c r="G12" s="2">
        <v>2</v>
      </c>
      <c r="H12" s="2" t="str">
        <f>IF(G12=1, "PB-" &amp; TEXT(COUNTIFS(G$3:G12, 1) + 354, "000000"),
 IF(G12=2, "PBM-" &amp; TEXT(COUNTIFS(G$3:G12, 2) + 365, "000000"),
 IF(G12=3, "MMU-" &amp; TEXT(COUNTIFS(G$3:G12, 3) + 535, "000000"),
 "")))</f>
        <v>PBM-000368</v>
      </c>
      <c r="I12" s="25" t="s">
        <v>5342</v>
      </c>
    </row>
    <row r="13" spans="1:9" ht="38.25" x14ac:dyDescent="0.25">
      <c r="A13" s="9">
        <v>11</v>
      </c>
      <c r="B13" s="9" t="s">
        <v>3742</v>
      </c>
      <c r="C13" s="9" t="s">
        <v>3743</v>
      </c>
      <c r="D13" s="9" t="s">
        <v>10</v>
      </c>
      <c r="E13" s="9" t="s">
        <v>3744</v>
      </c>
      <c r="F13" s="2" t="s">
        <v>6461</v>
      </c>
      <c r="G13" s="2">
        <v>2</v>
      </c>
      <c r="H13" s="2" t="str">
        <f>IF(G13=1, "PB-" &amp; TEXT(COUNTIFS(G$3:G13, 1) + 354, "000000"),
 IF(G13=2, "PBM-" &amp; TEXT(COUNTIFS(G$3:G13, 2) + 365, "000000"),
 IF(G13=3, "MMU-" &amp; TEXT(COUNTIFS(G$3:G13, 3) + 535, "000000"),
 "")))</f>
        <v>PBM-000369</v>
      </c>
      <c r="I13" s="25" t="s">
        <v>5342</v>
      </c>
    </row>
    <row r="14" spans="1:9" ht="25.5" x14ac:dyDescent="0.25">
      <c r="A14" s="9">
        <v>12</v>
      </c>
      <c r="B14" s="9" t="s">
        <v>3745</v>
      </c>
      <c r="C14" s="9" t="s">
        <v>3746</v>
      </c>
      <c r="D14" s="9" t="s">
        <v>567</v>
      </c>
      <c r="E14" s="9" t="s">
        <v>3747</v>
      </c>
      <c r="F14" s="2" t="s">
        <v>6462</v>
      </c>
      <c r="G14" s="2">
        <v>1</v>
      </c>
      <c r="H14" s="2" t="str">
        <f>IF(G14=1, "PB-" &amp; TEXT(COUNTIFS(G$3:G14, 1) + 354, "000000"),
 IF(G14=2, "PBM-" &amp; TEXT(COUNTIFS(G$3:G14, 2) + 365, "000000"),
 IF(G14=3, "MMU-" &amp; TEXT(COUNTIFS(G$3:G14, 3) + 535, "000000"),
 "")))</f>
        <v>PB-000362</v>
      </c>
      <c r="I14" s="25" t="s">
        <v>5342</v>
      </c>
    </row>
    <row r="15" spans="1:9" ht="63.75" x14ac:dyDescent="0.25">
      <c r="A15" s="9">
        <v>13</v>
      </c>
      <c r="B15" s="9" t="s">
        <v>3748</v>
      </c>
      <c r="C15" s="9" t="s">
        <v>3749</v>
      </c>
      <c r="D15" s="9" t="s">
        <v>3750</v>
      </c>
      <c r="E15" s="9" t="s">
        <v>3751</v>
      </c>
      <c r="F15" s="2" t="s">
        <v>6463</v>
      </c>
      <c r="G15" s="2">
        <v>1</v>
      </c>
      <c r="H15" s="2" t="str">
        <f>IF(G15=1, "PB-" &amp; TEXT(COUNTIFS(G$3:G15, 1) + 354, "000000"),
 IF(G15=2, "PBM-" &amp; TEXT(COUNTIFS(G$3:G15, 2) + 365, "000000"),
 IF(G15=3, "MMU-" &amp; TEXT(COUNTIFS(G$3:G15, 3) + 535, "000000"),
 "")))</f>
        <v>PB-000363</v>
      </c>
      <c r="I15" s="25" t="s">
        <v>5342</v>
      </c>
    </row>
    <row r="16" spans="1:9" ht="25.5" x14ac:dyDescent="0.25">
      <c r="A16" s="9">
        <v>14</v>
      </c>
      <c r="B16" s="9" t="s">
        <v>3752</v>
      </c>
      <c r="C16" s="9" t="s">
        <v>3753</v>
      </c>
      <c r="D16" s="9" t="s">
        <v>1548</v>
      </c>
      <c r="E16" s="9" t="s">
        <v>3754</v>
      </c>
      <c r="F16" s="2" t="s">
        <v>6464</v>
      </c>
      <c r="G16" s="2">
        <v>3</v>
      </c>
      <c r="H16" s="2" t="str">
        <f>IF(G16=1, "PB-" &amp; TEXT(COUNTIFS(G$3:G16, 1) + 354, "000000"),
 IF(G16=2, "PBM-" &amp; TEXT(COUNTIFS(G$3:G16, 2) + 365, "000000"),
 IF(G16=3, "MMU-" &amp; TEXT(COUNTIFS(G$3:G16, 3) + 535, "000000"),
 "")))</f>
        <v>MMU-000536</v>
      </c>
      <c r="I16" s="25" t="s">
        <v>5342</v>
      </c>
    </row>
    <row r="17" spans="1:9" ht="38.25" x14ac:dyDescent="0.25">
      <c r="A17" s="9">
        <v>15</v>
      </c>
      <c r="B17" s="9" t="s">
        <v>3755</v>
      </c>
      <c r="C17" s="9" t="s">
        <v>3756</v>
      </c>
      <c r="D17" s="9" t="s">
        <v>952</v>
      </c>
      <c r="E17" s="9" t="s">
        <v>3757</v>
      </c>
      <c r="F17" s="2" t="s">
        <v>6465</v>
      </c>
      <c r="G17" s="2">
        <v>1</v>
      </c>
      <c r="H17" s="2" t="str">
        <f>IF(G17=1, "PB-" &amp; TEXT(COUNTIFS(G$3:G17, 1) + 354, "000000"),
 IF(G17=2, "PBM-" &amp; TEXT(COUNTIFS(G$3:G17, 2) + 365, "000000"),
 IF(G17=3, "MMU-" &amp; TEXT(COUNTIFS(G$3:G17, 3) + 535, "000000"),
 "")))</f>
        <v>PB-000364</v>
      </c>
      <c r="I17" s="25" t="s">
        <v>5342</v>
      </c>
    </row>
    <row r="18" spans="1:9" ht="38.25" x14ac:dyDescent="0.25">
      <c r="A18" s="9">
        <v>16</v>
      </c>
      <c r="B18" s="9" t="s">
        <v>4708</v>
      </c>
      <c r="C18" s="9" t="s">
        <v>3758</v>
      </c>
      <c r="D18" s="9" t="s">
        <v>3759</v>
      </c>
      <c r="E18" s="9">
        <v>698887</v>
      </c>
      <c r="F18" s="2" t="s">
        <v>6466</v>
      </c>
      <c r="G18" s="2">
        <v>1</v>
      </c>
      <c r="H18" s="2" t="str">
        <f>IF(G18=1, "PB-" &amp; TEXT(COUNTIFS(G$3:G18, 1) + 354, "000000"),
 IF(G18=2, "PBM-" &amp; TEXT(COUNTIFS(G$3:G18, 2) + 365, "000000"),
 IF(G18=3, "MMU-" &amp; TEXT(COUNTIFS(G$3:G18, 3) + 535, "000000"),
 "")))</f>
        <v>PB-000365</v>
      </c>
      <c r="I18" s="25" t="s">
        <v>5342</v>
      </c>
    </row>
    <row r="19" spans="1:9" ht="38.25" x14ac:dyDescent="0.25">
      <c r="A19" s="9">
        <v>17</v>
      </c>
      <c r="B19" s="9" t="s">
        <v>4710</v>
      </c>
      <c r="C19" s="9" t="s">
        <v>3760</v>
      </c>
      <c r="D19" s="9" t="s">
        <v>3761</v>
      </c>
      <c r="E19" s="9">
        <v>764002</v>
      </c>
      <c r="F19" s="2" t="s">
        <v>6467</v>
      </c>
      <c r="G19" s="2">
        <v>1</v>
      </c>
      <c r="H19" s="2" t="str">
        <f>IF(G19=1, "PB-" &amp; TEXT(COUNTIFS(G$3:G19, 1) + 354, "000000"),
 IF(G19=2, "PBM-" &amp; TEXT(COUNTIFS(G$3:G19, 2) + 365, "000000"),
 IF(G19=3, "MMU-" &amp; TEXT(COUNTIFS(G$3:G19, 3) + 535, "000000"),
 "")))</f>
        <v>PB-000366</v>
      </c>
      <c r="I19" s="25" t="s">
        <v>5342</v>
      </c>
    </row>
    <row r="20" spans="1:9" ht="25.5" x14ac:dyDescent="0.25">
      <c r="A20" s="9">
        <v>18</v>
      </c>
      <c r="B20" s="9" t="s">
        <v>4709</v>
      </c>
      <c r="C20" s="9" t="s">
        <v>3762</v>
      </c>
      <c r="D20" s="9" t="s">
        <v>297</v>
      </c>
      <c r="E20" s="9" t="s">
        <v>3763</v>
      </c>
      <c r="F20" s="2" t="s">
        <v>6468</v>
      </c>
      <c r="G20" s="2">
        <v>1</v>
      </c>
      <c r="H20" s="2" t="str">
        <f>IF(G20=1, "PB-" &amp; TEXT(COUNTIFS(G$3:G20, 1) + 354, "000000"),
 IF(G20=2, "PBM-" &amp; TEXT(COUNTIFS(G$3:G20, 2) + 365, "000000"),
 IF(G20=3, "MMU-" &amp; TEXT(COUNTIFS(G$3:G20, 3) + 535, "000000"),
 "")))</f>
        <v>PB-000367</v>
      </c>
      <c r="I20" s="25" t="s">
        <v>5342</v>
      </c>
    </row>
    <row r="21" spans="1:9" ht="38.25" x14ac:dyDescent="0.25">
      <c r="A21" s="9">
        <v>19</v>
      </c>
      <c r="B21" s="9" t="s">
        <v>4711</v>
      </c>
      <c r="C21" s="9" t="s">
        <v>3764</v>
      </c>
      <c r="D21" s="9" t="s">
        <v>3765</v>
      </c>
      <c r="E21" s="9" t="s">
        <v>3766</v>
      </c>
      <c r="F21" s="2" t="s">
        <v>6469</v>
      </c>
      <c r="G21" s="2">
        <v>1</v>
      </c>
      <c r="H21" s="2" t="str">
        <f>IF(G21=1, "PB-" &amp; TEXT(COUNTIFS(G$3:G21, 1) + 354, "000000"),
 IF(G21=2, "PBM-" &amp; TEXT(COUNTIFS(G$3:G21, 2) + 365, "000000"),
 IF(G21=3, "MMU-" &amp; TEXT(COUNTIFS(G$3:G21, 3) + 535, "000000"),
 "")))</f>
        <v>PB-000368</v>
      </c>
      <c r="I21" s="25" t="s">
        <v>5342</v>
      </c>
    </row>
    <row r="22" spans="1:9" ht="38.25" x14ac:dyDescent="0.25">
      <c r="A22" s="9">
        <v>20</v>
      </c>
      <c r="B22" s="9" t="s">
        <v>4712</v>
      </c>
      <c r="C22" s="9" t="s">
        <v>3764</v>
      </c>
      <c r="D22" s="9" t="s">
        <v>1363</v>
      </c>
      <c r="E22" s="9" t="s">
        <v>3767</v>
      </c>
      <c r="F22" s="2" t="s">
        <v>6470</v>
      </c>
      <c r="G22" s="2">
        <v>1</v>
      </c>
      <c r="H22" s="2" t="str">
        <f>IF(G22=1, "PB-" &amp; TEXT(COUNTIFS(G$3:G22, 1) + 354, "000000"),
 IF(G22=2, "PBM-" &amp; TEXT(COUNTIFS(G$3:G22, 2) + 365, "000000"),
 IF(G22=3, "MMU-" &amp; TEXT(COUNTIFS(G$3:G22, 3) + 535, "000000"),
 "")))</f>
        <v>PB-000369</v>
      </c>
      <c r="I22" s="25" t="s">
        <v>5342</v>
      </c>
    </row>
    <row r="23" spans="1:9" ht="25.5" x14ac:dyDescent="0.25">
      <c r="A23" s="9">
        <v>21</v>
      </c>
      <c r="B23" s="9" t="s">
        <v>67</v>
      </c>
      <c r="C23" s="9" t="s">
        <v>3768</v>
      </c>
      <c r="D23" s="9" t="s">
        <v>914</v>
      </c>
      <c r="E23" s="9" t="s">
        <v>69</v>
      </c>
      <c r="F23" s="2" t="s">
        <v>6471</v>
      </c>
      <c r="G23" s="2">
        <v>1</v>
      </c>
      <c r="H23" s="2" t="str">
        <f>IF(G23=1, "PB-" &amp; TEXT(COUNTIFS(G$3:G23, 1) + 354, "000000"),
 IF(G23=2, "PBM-" &amp; TEXT(COUNTIFS(G$3:G23, 2) + 365, "000000"),
 IF(G23=3, "MMU-" &amp; TEXT(COUNTIFS(G$3:G23, 3) + 535, "000000"),
 "")))</f>
        <v>PB-000370</v>
      </c>
      <c r="I23" s="25" t="s">
        <v>5342</v>
      </c>
    </row>
    <row r="24" spans="1:9" ht="38.25" x14ac:dyDescent="0.25">
      <c r="A24" s="9">
        <v>22</v>
      </c>
      <c r="B24" s="9" t="s">
        <v>3769</v>
      </c>
      <c r="C24" s="9" t="s">
        <v>3770</v>
      </c>
      <c r="D24" s="9" t="s">
        <v>824</v>
      </c>
      <c r="E24" s="9" t="s">
        <v>3771</v>
      </c>
      <c r="F24" s="2" t="s">
        <v>6472</v>
      </c>
      <c r="G24" s="2">
        <v>1</v>
      </c>
      <c r="H24" s="2" t="str">
        <f>IF(G24=1, "PB-" &amp; TEXT(COUNTIFS(G$3:G24, 1) + 354, "000000"),
 IF(G24=2, "PBM-" &amp; TEXT(COUNTIFS(G$3:G24, 2) + 365, "000000"),
 IF(G24=3, "MMU-" &amp; TEXT(COUNTIFS(G$3:G24, 3) + 535, "000000"),
 "")))</f>
        <v>PB-000371</v>
      </c>
      <c r="I24" s="25" t="s">
        <v>5342</v>
      </c>
    </row>
    <row r="25" spans="1:9" ht="25.5" x14ac:dyDescent="0.25">
      <c r="A25" s="9">
        <v>23</v>
      </c>
      <c r="B25" s="9" t="s">
        <v>3772</v>
      </c>
      <c r="C25" s="9" t="s">
        <v>3773</v>
      </c>
      <c r="D25" s="9" t="s">
        <v>843</v>
      </c>
      <c r="E25" s="9"/>
      <c r="F25" s="2" t="s">
        <v>6473</v>
      </c>
      <c r="G25" s="2">
        <v>2</v>
      </c>
      <c r="H25" s="2" t="str">
        <f>IF(G25=1, "PB-" &amp; TEXT(COUNTIFS(G$3:G25, 1) + 354, "000000"),
 IF(G25=2, "PBM-" &amp; TEXT(COUNTIFS(G$3:G25, 2) + 365, "000000"),
 IF(G25=3, "MMU-" &amp; TEXT(COUNTIFS(G$3:G25, 3) + 535, "000000"),
 "")))</f>
        <v>PBM-000370</v>
      </c>
      <c r="I25" s="25" t="s">
        <v>5342</v>
      </c>
    </row>
    <row r="26" spans="1:9" ht="25.5" x14ac:dyDescent="0.25">
      <c r="A26" s="9">
        <v>24</v>
      </c>
      <c r="B26" s="9" t="s">
        <v>3772</v>
      </c>
      <c r="C26" s="9" t="s">
        <v>3773</v>
      </c>
      <c r="D26" s="9" t="s">
        <v>843</v>
      </c>
      <c r="E26" s="9"/>
      <c r="F26" s="2" t="s">
        <v>6474</v>
      </c>
      <c r="G26" s="2">
        <v>2</v>
      </c>
      <c r="H26" s="2" t="str">
        <f>IF(G26=1, "PB-" &amp; TEXT(COUNTIFS(G$3:G26, 1) + 354, "000000"),
 IF(G26=2, "PBM-" &amp; TEXT(COUNTIFS(G$3:G26, 2) + 365, "000000"),
 IF(G26=3, "MMU-" &amp; TEXT(COUNTIFS(G$3:G26, 3) + 535, "000000"),
 "")))</f>
        <v>PBM-000371</v>
      </c>
      <c r="I26" s="25" t="s">
        <v>5342</v>
      </c>
    </row>
    <row r="27" spans="1:9" ht="38.25" x14ac:dyDescent="0.25">
      <c r="A27" s="9">
        <v>25</v>
      </c>
      <c r="B27" s="9" t="s">
        <v>3774</v>
      </c>
      <c r="C27" s="9" t="s">
        <v>3775</v>
      </c>
      <c r="D27" s="9" t="s">
        <v>65</v>
      </c>
      <c r="E27" s="9" t="s">
        <v>3776</v>
      </c>
      <c r="F27" s="2" t="s">
        <v>6475</v>
      </c>
      <c r="G27" s="2">
        <v>1</v>
      </c>
      <c r="H27" s="2" t="str">
        <f>IF(G27=1, "PB-" &amp; TEXT(COUNTIFS(G$3:G27, 1) + 354, "000000"),
 IF(G27=2, "PBM-" &amp; TEXT(COUNTIFS(G$3:G27, 2) + 365, "000000"),
 IF(G27=3, "MMU-" &amp; TEXT(COUNTIFS(G$3:G27, 3) + 535, "000000"),
 "")))</f>
        <v>PB-000372</v>
      </c>
      <c r="I27" s="25" t="s">
        <v>5342</v>
      </c>
    </row>
    <row r="28" spans="1:9" ht="63.75" x14ac:dyDescent="0.25">
      <c r="A28" s="9">
        <v>26</v>
      </c>
      <c r="B28" s="9" t="s">
        <v>3777</v>
      </c>
      <c r="C28" s="9" t="s">
        <v>3778</v>
      </c>
      <c r="D28" s="9" t="s">
        <v>678</v>
      </c>
      <c r="E28" s="9" t="s">
        <v>3779</v>
      </c>
      <c r="F28" s="2" t="s">
        <v>6476</v>
      </c>
      <c r="G28" s="2">
        <v>2</v>
      </c>
      <c r="H28" s="2" t="str">
        <f>IF(G28=1, "PB-" &amp; TEXT(COUNTIFS(G$3:G28, 1) + 354, "000000"),
 IF(G28=2, "PBM-" &amp; TEXT(COUNTIFS(G$3:G28, 2) + 365, "000000"),
 IF(G28=3, "MMU-" &amp; TEXT(COUNTIFS(G$3:G28, 3) + 535, "000000"),
 "")))</f>
        <v>PBM-000372</v>
      </c>
      <c r="I28" s="25" t="s">
        <v>5342</v>
      </c>
    </row>
    <row r="29" spans="1:9" ht="25.5" x14ac:dyDescent="0.25">
      <c r="A29" s="9">
        <v>27</v>
      </c>
      <c r="B29" s="9" t="s">
        <v>3780</v>
      </c>
      <c r="C29" s="9" t="s">
        <v>3773</v>
      </c>
      <c r="D29" s="9" t="s">
        <v>87</v>
      </c>
      <c r="E29" s="9"/>
      <c r="F29" s="2" t="s">
        <v>6477</v>
      </c>
      <c r="G29" s="2">
        <v>2</v>
      </c>
      <c r="H29" s="2" t="str">
        <f>IF(G29=1, "PB-" &amp; TEXT(COUNTIFS(G$3:G29, 1) + 354, "000000"),
 IF(G29=2, "PBM-" &amp; TEXT(COUNTIFS(G$3:G29, 2) + 365, "000000"),
 IF(G29=3, "MMU-" &amp; TEXT(COUNTIFS(G$3:G29, 3) + 535, "000000"),
 "")))</f>
        <v>PBM-000373</v>
      </c>
      <c r="I29" s="25" t="s">
        <v>5342</v>
      </c>
    </row>
    <row r="30" spans="1:9" ht="38.25" x14ac:dyDescent="0.25">
      <c r="A30" s="9">
        <v>28</v>
      </c>
      <c r="B30" s="9" t="s">
        <v>4713</v>
      </c>
      <c r="C30" s="9" t="s">
        <v>3781</v>
      </c>
      <c r="D30" s="9" t="s">
        <v>678</v>
      </c>
      <c r="E30" s="9" t="s">
        <v>3782</v>
      </c>
      <c r="F30" s="2" t="s">
        <v>6478</v>
      </c>
      <c r="G30" s="2">
        <v>2</v>
      </c>
      <c r="H30" s="2" t="str">
        <f>IF(G30=1, "PB-" &amp; TEXT(COUNTIFS(G$3:G30, 1) + 354, "000000"),
 IF(G30=2, "PBM-" &amp; TEXT(COUNTIFS(G$3:G30, 2) + 365, "000000"),
 IF(G30=3, "MMU-" &amp; TEXT(COUNTIFS(G$3:G30, 3) + 535, "000000"),
 "")))</f>
        <v>PBM-000374</v>
      </c>
      <c r="I30" s="25" t="s">
        <v>5342</v>
      </c>
    </row>
    <row r="31" spans="1:9" ht="38.25" x14ac:dyDescent="0.25">
      <c r="A31" s="9">
        <v>29</v>
      </c>
      <c r="B31" s="9" t="s">
        <v>4714</v>
      </c>
      <c r="C31" s="9" t="s">
        <v>3781</v>
      </c>
      <c r="D31" s="9" t="s">
        <v>678</v>
      </c>
      <c r="E31" s="9" t="s">
        <v>3783</v>
      </c>
      <c r="F31" s="2" t="s">
        <v>6479</v>
      </c>
      <c r="G31" s="2">
        <v>2</v>
      </c>
      <c r="H31" s="2" t="str">
        <f>IF(G31=1, "PB-" &amp; TEXT(COUNTIFS(G$3:G31, 1) + 354, "000000"),
 IF(G31=2, "PBM-" &amp; TEXT(COUNTIFS(G$3:G31, 2) + 365, "000000"),
 IF(G31=3, "MMU-" &amp; TEXT(COUNTIFS(G$3:G31, 3) + 535, "000000"),
 "")))</f>
        <v>PBM-000375</v>
      </c>
      <c r="I31" s="25" t="s">
        <v>5342</v>
      </c>
    </row>
    <row r="32" spans="1:9" ht="38.25" x14ac:dyDescent="0.25">
      <c r="A32" s="9">
        <v>30</v>
      </c>
      <c r="B32" s="9" t="s">
        <v>3784</v>
      </c>
      <c r="C32" s="9" t="s">
        <v>3785</v>
      </c>
      <c r="D32" s="9" t="s">
        <v>2486</v>
      </c>
      <c r="E32" s="9" t="s">
        <v>3786</v>
      </c>
      <c r="F32" s="2" t="s">
        <v>6480</v>
      </c>
      <c r="G32" s="2">
        <v>2</v>
      </c>
      <c r="H32" s="2" t="str">
        <f>IF(G32=1, "PB-" &amp; TEXT(COUNTIFS(G$3:G32, 1) + 354, "000000"),
 IF(G32=2, "PBM-" &amp; TEXT(COUNTIFS(G$3:G32, 2) + 365, "000000"),
 IF(G32=3, "MMU-" &amp; TEXT(COUNTIFS(G$3:G32, 3) + 535, "000000"),
 "")))</f>
        <v>PBM-000376</v>
      </c>
      <c r="I32" s="25" t="s">
        <v>5342</v>
      </c>
    </row>
    <row r="33" spans="1:9" ht="25.5" x14ac:dyDescent="0.25">
      <c r="A33" s="9">
        <v>31</v>
      </c>
      <c r="B33" s="9" t="s">
        <v>3780</v>
      </c>
      <c r="C33" s="9" t="s">
        <v>3787</v>
      </c>
      <c r="D33" s="9" t="s">
        <v>33</v>
      </c>
      <c r="E33" s="19" t="s">
        <v>3788</v>
      </c>
      <c r="F33" s="2" t="s">
        <v>6481</v>
      </c>
      <c r="G33" s="2">
        <v>2</v>
      </c>
      <c r="H33" s="2" t="str">
        <f>IF(G33=1, "PB-" &amp; TEXT(COUNTIFS(G$3:G33, 1) + 354, "000000"),
 IF(G33=2, "PBM-" &amp; TEXT(COUNTIFS(G$3:G33, 2) + 365, "000000"),
 IF(G33=3, "MMU-" &amp; TEXT(COUNTIFS(G$3:G33, 3) + 535, "000000"),
 "")))</f>
        <v>PBM-000377</v>
      </c>
      <c r="I33" s="25" t="s">
        <v>5342</v>
      </c>
    </row>
    <row r="34" spans="1:9" ht="38.25" x14ac:dyDescent="0.25">
      <c r="A34" s="9">
        <v>32</v>
      </c>
      <c r="B34" s="9" t="s">
        <v>3780</v>
      </c>
      <c r="C34" s="9" t="s">
        <v>3789</v>
      </c>
      <c r="D34" s="9" t="s">
        <v>33</v>
      </c>
      <c r="E34" s="19" t="s">
        <v>3790</v>
      </c>
      <c r="F34" s="2" t="s">
        <v>6482</v>
      </c>
      <c r="G34" s="2">
        <v>2</v>
      </c>
      <c r="H34" s="2" t="str">
        <f>IF(G34=1, "PB-" &amp; TEXT(COUNTIFS(G$3:G34, 1) + 354, "000000"),
 IF(G34=2, "PBM-" &amp; TEXT(COUNTIFS(G$3:G34, 2) + 365, "000000"),
 IF(G34=3, "MMU-" &amp; TEXT(COUNTIFS(G$3:G34, 3) + 535, "000000"),
 "")))</f>
        <v>PBM-000378</v>
      </c>
      <c r="I34" s="25" t="s">
        <v>5342</v>
      </c>
    </row>
    <row r="35" spans="1:9" ht="25.5" x14ac:dyDescent="0.25">
      <c r="A35" s="9">
        <v>33</v>
      </c>
      <c r="B35" s="9" t="s">
        <v>3780</v>
      </c>
      <c r="C35" s="9" t="s">
        <v>3791</v>
      </c>
      <c r="D35" s="9" t="s">
        <v>33</v>
      </c>
      <c r="E35" s="9" t="s">
        <v>3792</v>
      </c>
      <c r="F35" s="2" t="s">
        <v>6483</v>
      </c>
      <c r="G35" s="2">
        <v>2</v>
      </c>
      <c r="H35" s="2" t="str">
        <f>IF(G35=1, "PB-" &amp; TEXT(COUNTIFS(G$3:G35, 1) + 354, "000000"),
 IF(G35=2, "PBM-" &amp; TEXT(COUNTIFS(G$3:G35, 2) + 365, "000000"),
 IF(G35=3, "MMU-" &amp; TEXT(COUNTIFS(G$3:G35, 3) + 535, "000000"),
 "")))</f>
        <v>PBM-000379</v>
      </c>
      <c r="I35" s="25" t="s">
        <v>5342</v>
      </c>
    </row>
    <row r="36" spans="1:9" ht="25.5" x14ac:dyDescent="0.25">
      <c r="A36" s="9">
        <v>34</v>
      </c>
      <c r="B36" s="9" t="s">
        <v>3772</v>
      </c>
      <c r="C36" s="9" t="s">
        <v>3793</v>
      </c>
      <c r="D36" s="9" t="s">
        <v>87</v>
      </c>
      <c r="E36" s="19" t="s">
        <v>3794</v>
      </c>
      <c r="F36" s="2" t="s">
        <v>6484</v>
      </c>
      <c r="G36" s="2">
        <v>2</v>
      </c>
      <c r="H36" s="2" t="str">
        <f>IF(G36=1, "PB-" &amp; TEXT(COUNTIFS(G$3:G36, 1) + 354, "000000"),
 IF(G36=2, "PBM-" &amp; TEXT(COUNTIFS(G$3:G36, 2) + 365, "000000"),
 IF(G36=3, "MMU-" &amp; TEXT(COUNTIFS(G$3:G36, 3) + 535, "000000"),
 "")))</f>
        <v>PBM-000380</v>
      </c>
      <c r="I36" s="25" t="s">
        <v>5342</v>
      </c>
    </row>
    <row r="37" spans="1:9" ht="51" x14ac:dyDescent="0.25">
      <c r="A37" s="9">
        <v>35</v>
      </c>
      <c r="B37" s="9" t="s">
        <v>2275</v>
      </c>
      <c r="C37" s="9" t="s">
        <v>3795</v>
      </c>
      <c r="D37" s="9" t="s">
        <v>678</v>
      </c>
      <c r="E37" s="9" t="s">
        <v>3796</v>
      </c>
      <c r="F37" s="2" t="s">
        <v>6485</v>
      </c>
      <c r="G37" s="2">
        <v>2</v>
      </c>
      <c r="H37" s="2" t="str">
        <f>IF(G37=1, "PB-" &amp; TEXT(COUNTIFS(G$3:G37, 1) + 354, "000000"),
 IF(G37=2, "PBM-" &amp; TEXT(COUNTIFS(G$3:G37, 2) + 365, "000000"),
 IF(G37=3, "MMU-" &amp; TEXT(COUNTIFS(G$3:G37, 3) + 535, "000000"),
 "")))</f>
        <v>PBM-000381</v>
      </c>
      <c r="I37" s="25" t="s">
        <v>5342</v>
      </c>
    </row>
    <row r="38" spans="1:9" ht="25.5" x14ac:dyDescent="0.25">
      <c r="A38" s="9">
        <v>36</v>
      </c>
      <c r="B38" s="9" t="s">
        <v>3772</v>
      </c>
      <c r="C38" s="9" t="s">
        <v>3773</v>
      </c>
      <c r="D38" s="9" t="s">
        <v>33</v>
      </c>
      <c r="E38" s="9"/>
      <c r="F38" s="2" t="s">
        <v>6486</v>
      </c>
      <c r="G38" s="2">
        <v>2</v>
      </c>
      <c r="H38" s="2" t="str">
        <f>IF(G38=1, "PB-" &amp; TEXT(COUNTIFS(G$3:G38, 1) + 354, "000000"),
 IF(G38=2, "PBM-" &amp; TEXT(COUNTIFS(G$3:G38, 2) + 365, "000000"),
 IF(G38=3, "MMU-" &amp; TEXT(COUNTIFS(G$3:G38, 3) + 535, "000000"),
 "")))</f>
        <v>PBM-000382</v>
      </c>
      <c r="I38" s="25" t="s">
        <v>5342</v>
      </c>
    </row>
    <row r="39" spans="1:9" ht="38.25" x14ac:dyDescent="0.25">
      <c r="A39" s="9">
        <v>37</v>
      </c>
      <c r="B39" s="9" t="s">
        <v>3780</v>
      </c>
      <c r="C39" s="9" t="s">
        <v>3797</v>
      </c>
      <c r="D39" s="9" t="s">
        <v>33</v>
      </c>
      <c r="E39" s="19" t="s">
        <v>3798</v>
      </c>
      <c r="F39" s="2" t="s">
        <v>6487</v>
      </c>
      <c r="G39" s="2">
        <v>2</v>
      </c>
      <c r="H39" s="2" t="str">
        <f>IF(G39=1, "PB-" &amp; TEXT(COUNTIFS(G$3:G39, 1) + 354, "000000"),
 IF(G39=2, "PBM-" &amp; TEXT(COUNTIFS(G$3:G39, 2) + 365, "000000"),
 IF(G39=3, "MMU-" &amp; TEXT(COUNTIFS(G$3:G39, 3) + 535, "000000"),
 "")))</f>
        <v>PBM-000383</v>
      </c>
      <c r="I39" s="25" t="s">
        <v>5342</v>
      </c>
    </row>
    <row r="40" spans="1:9" ht="38.25" x14ac:dyDescent="0.25">
      <c r="A40" s="9">
        <v>38</v>
      </c>
      <c r="B40" s="9" t="s">
        <v>3799</v>
      </c>
      <c r="C40" s="9" t="s">
        <v>3800</v>
      </c>
      <c r="D40" s="9" t="s">
        <v>678</v>
      </c>
      <c r="E40" s="9" t="s">
        <v>3801</v>
      </c>
      <c r="F40" s="2" t="s">
        <v>6488</v>
      </c>
      <c r="G40" s="2">
        <v>2</v>
      </c>
      <c r="H40" s="2" t="str">
        <f>IF(G40=1, "PB-" &amp; TEXT(COUNTIFS(G$3:G40, 1) + 354, "000000"),
 IF(G40=2, "PBM-" &amp; TEXT(COUNTIFS(G$3:G40, 2) + 365, "000000"),
 IF(G40=3, "MMU-" &amp; TEXT(COUNTIFS(G$3:G40, 3) + 535, "000000"),
 "")))</f>
        <v>PBM-000384</v>
      </c>
      <c r="I40" s="25" t="s">
        <v>5342</v>
      </c>
    </row>
  </sheetData>
  <mergeCells count="1">
    <mergeCell ref="A1:F1"/>
  </mergeCells>
  <phoneticPr fontId="8" type="noConversion"/>
  <conditionalFormatting sqref="I3:I40">
    <cfRule type="uniqueValues" dxfId="8" priority="1"/>
  </conditionalFormatting>
  <pageMargins left="0.31496062992125984" right="0.19685039370078741" top="0.31496062992125984" bottom="0.19685039370078741" header="0.31496062992125984" footer="0.31496062992125984"/>
  <pageSetup paperSize="9" scale="8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AA036-AF8B-4DEF-8488-87B45CA84D5D}">
  <sheetPr codeName="Sheet3">
    <pageSetUpPr fitToPage="1"/>
  </sheetPr>
  <dimension ref="A1:I58"/>
  <sheetViews>
    <sheetView topLeftCell="A52" zoomScale="80" zoomScaleNormal="80" workbookViewId="0">
      <selection activeCell="J61" sqref="J61"/>
    </sheetView>
  </sheetViews>
  <sheetFormatPr defaultColWidth="18.5703125" defaultRowHeight="15" x14ac:dyDescent="0.25"/>
  <cols>
    <col min="1" max="1" width="3.85546875" bestFit="1" customWidth="1"/>
    <col min="3" max="3" width="29.140625" customWidth="1"/>
    <col min="4" max="4" width="24.140625" customWidth="1"/>
    <col min="5" max="5" width="15" bestFit="1" customWidth="1"/>
    <col min="6" max="6" width="11" bestFit="1" customWidth="1"/>
    <col min="7" max="7" width="3" hidden="1" customWidth="1"/>
    <col min="8" max="8" width="0" hidden="1" customWidth="1"/>
    <col min="9" max="9" width="11.28515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165</v>
      </c>
      <c r="H1" s="2" t="s">
        <v>5143</v>
      </c>
      <c r="I1" s="26" t="s">
        <v>5144</v>
      </c>
    </row>
    <row r="2" spans="1:9" ht="63.75" x14ac:dyDescent="0.25">
      <c r="A2" s="3">
        <v>1</v>
      </c>
      <c r="B2" s="3" t="s">
        <v>310</v>
      </c>
      <c r="C2" s="3" t="s">
        <v>311</v>
      </c>
      <c r="D2" s="3" t="s">
        <v>14</v>
      </c>
      <c r="E2" s="3" t="s">
        <v>312</v>
      </c>
      <c r="F2" s="3" t="s">
        <v>5196</v>
      </c>
      <c r="G2" s="3">
        <v>2</v>
      </c>
      <c r="H2" s="2" t="str">
        <f>IF(G2=1, "PB-" &amp; TEXT(COUNTIFS(G$2:G2, 1) + 39, "000000"),
 IF(G2=2, "PBM-" &amp; TEXT(COUNTIFS(G$2:G2, 2) + 28, "000000"),
 IF(G2=3, "MMU-" &amp; TEXT(COUNTIFS(G$2:G2, 3) + 24, "000000"),
 "")))</f>
        <v>PBM-000029</v>
      </c>
      <c r="I2" s="25" t="s">
        <v>5342</v>
      </c>
    </row>
    <row r="3" spans="1:9" ht="38.25" x14ac:dyDescent="0.25">
      <c r="A3" s="3">
        <v>2</v>
      </c>
      <c r="B3" s="3" t="s">
        <v>462</v>
      </c>
      <c r="C3" s="3" t="s">
        <v>313</v>
      </c>
      <c r="D3" s="3" t="s">
        <v>76</v>
      </c>
      <c r="E3" s="3" t="s">
        <v>314</v>
      </c>
      <c r="F3" s="3" t="s">
        <v>5197</v>
      </c>
      <c r="G3" s="3">
        <v>1</v>
      </c>
      <c r="H3" s="2" t="str">
        <f>IF(G3=1, "PB-" &amp; TEXT(COUNTIFS(G$2:G3, 1) + 39, "000000"),
 IF(G3=2, "PBM-" &amp; TEXT(COUNTIFS(G$2:G3, 2) + 28, "000000"),
 IF(G3=3, "MMU-" &amp; TEXT(COUNTIFS(G$2:G3, 3) + 24, "000000"),
 "")))</f>
        <v>PB-000040</v>
      </c>
      <c r="I3" s="25" t="s">
        <v>5342</v>
      </c>
    </row>
    <row r="4" spans="1:9" ht="25.5" x14ac:dyDescent="0.25">
      <c r="A4" s="3">
        <v>3</v>
      </c>
      <c r="B4" s="3" t="s">
        <v>315</v>
      </c>
      <c r="C4" s="3" t="s">
        <v>316</v>
      </c>
      <c r="D4" s="3" t="s">
        <v>14</v>
      </c>
      <c r="E4" s="3" t="s">
        <v>204</v>
      </c>
      <c r="F4" s="3" t="s">
        <v>5198</v>
      </c>
      <c r="G4" s="3">
        <v>1</v>
      </c>
      <c r="H4" s="2" t="str">
        <f>IF(G4=1, "PB-" &amp; TEXT(COUNTIFS(G$2:G4, 1) + 39, "000000"),
 IF(G4=2, "PBM-" &amp; TEXT(COUNTIFS(G$2:G4, 2) + 28, "000000"),
 IF(G4=3, "MMU-" &amp; TEXT(COUNTIFS(G$2:G4, 3) + 24, "000000"),
 "")))</f>
        <v>PB-000041</v>
      </c>
      <c r="I4" s="25" t="s">
        <v>5342</v>
      </c>
    </row>
    <row r="5" spans="1:9" ht="25.5" x14ac:dyDescent="0.25">
      <c r="A5" s="3">
        <v>4</v>
      </c>
      <c r="B5" s="3" t="s">
        <v>102</v>
      </c>
      <c r="C5" s="3" t="s">
        <v>317</v>
      </c>
      <c r="D5" s="3" t="s">
        <v>102</v>
      </c>
      <c r="E5" s="3" t="s">
        <v>463</v>
      </c>
      <c r="F5" s="3" t="s">
        <v>5199</v>
      </c>
      <c r="G5" s="3">
        <v>1</v>
      </c>
      <c r="H5" s="2" t="str">
        <f>IF(G5=1, "PB-" &amp; TEXT(COUNTIFS(G$2:G5, 1) + 39, "000000"),
 IF(G5=2, "PBM-" &amp; TEXT(COUNTIFS(G$2:G5, 2) + 28, "000000"),
 IF(G5=3, "MMU-" &amp; TEXT(COUNTIFS(G$2:G5, 3) + 24, "000000"),
 "")))</f>
        <v>PB-000042</v>
      </c>
      <c r="I5" s="25" t="s">
        <v>5342</v>
      </c>
    </row>
    <row r="6" spans="1:9" ht="38.25" x14ac:dyDescent="0.25">
      <c r="A6" s="3">
        <v>5</v>
      </c>
      <c r="B6" s="3" t="s">
        <v>319</v>
      </c>
      <c r="C6" s="3" t="s">
        <v>320</v>
      </c>
      <c r="D6" s="3" t="s">
        <v>321</v>
      </c>
      <c r="E6" s="3" t="s">
        <v>322</v>
      </c>
      <c r="F6" s="3" t="s">
        <v>5200</v>
      </c>
      <c r="G6" s="3">
        <v>2</v>
      </c>
      <c r="H6" s="2" t="str">
        <f>IF(G6=1, "PB-" &amp; TEXT(COUNTIFS(G$2:G6, 1) + 39, "000000"),
 IF(G6=2, "PBM-" &amp; TEXT(COUNTIFS(G$2:G6, 2) + 28, "000000"),
 IF(G6=3, "MMU-" &amp; TEXT(COUNTIFS(G$2:G6, 3) + 24, "000000"),
 "")))</f>
        <v>PBM-000030</v>
      </c>
      <c r="I6" s="25" t="s">
        <v>5342</v>
      </c>
    </row>
    <row r="7" spans="1:9" ht="38.25" x14ac:dyDescent="0.25">
      <c r="A7" s="3">
        <v>6</v>
      </c>
      <c r="B7" s="3" t="s">
        <v>470</v>
      </c>
      <c r="C7" s="3" t="s">
        <v>323</v>
      </c>
      <c r="D7" s="3" t="s">
        <v>10</v>
      </c>
      <c r="E7" s="3" t="s">
        <v>324</v>
      </c>
      <c r="F7" s="3" t="s">
        <v>5201</v>
      </c>
      <c r="G7" s="3">
        <v>1</v>
      </c>
      <c r="H7" s="2" t="str">
        <f>IF(G7=1, "PB-" &amp; TEXT(COUNTIFS(G$2:G7, 1) + 39, "000000"),
 IF(G7=2, "PBM-" &amp; TEXT(COUNTIFS(G$2:G7, 2) + 28, "000000"),
 IF(G7=3, "MMU-" &amp; TEXT(COUNTIFS(G$2:G7, 3) + 24, "000000"),
 "")))</f>
        <v>PB-000043</v>
      </c>
      <c r="I7" s="25" t="s">
        <v>5342</v>
      </c>
    </row>
    <row r="8" spans="1:9" ht="51" x14ac:dyDescent="0.25">
      <c r="A8" s="3">
        <v>7</v>
      </c>
      <c r="B8" s="3" t="s">
        <v>325</v>
      </c>
      <c r="C8" s="3" t="s">
        <v>326</v>
      </c>
      <c r="D8" s="3" t="s">
        <v>464</v>
      </c>
      <c r="E8" s="3" t="s">
        <v>327</v>
      </c>
      <c r="F8" s="3" t="s">
        <v>5202</v>
      </c>
      <c r="G8" s="3">
        <v>1</v>
      </c>
      <c r="H8" s="2" t="str">
        <f>IF(G8=1, "PB-" &amp; TEXT(COUNTIFS(G$2:G8, 1) + 39, "000000"),
 IF(G8=2, "PBM-" &amp; TEXT(COUNTIFS(G$2:G8, 2) + 28, "000000"),
 IF(G8=3, "MMU-" &amp; TEXT(COUNTIFS(G$2:G8, 3) + 24, "000000"),
 "")))</f>
        <v>PB-000044</v>
      </c>
      <c r="I8" s="25" t="s">
        <v>5342</v>
      </c>
    </row>
    <row r="9" spans="1:9" ht="63.75" x14ac:dyDescent="0.25">
      <c r="A9" s="3">
        <v>8</v>
      </c>
      <c r="B9" s="3" t="s">
        <v>328</v>
      </c>
      <c r="C9" s="3" t="s">
        <v>329</v>
      </c>
      <c r="D9" s="3" t="s">
        <v>65</v>
      </c>
      <c r="E9" s="3" t="s">
        <v>330</v>
      </c>
      <c r="F9" s="3" t="s">
        <v>5203</v>
      </c>
      <c r="G9" s="3">
        <v>3</v>
      </c>
      <c r="H9" s="2" t="str">
        <f>IF(G9=1, "PB-" &amp; TEXT(COUNTIFS(G$2:G9, 1) + 39, "000000"),
 IF(G9=2, "PBM-" &amp; TEXT(COUNTIFS(G$2:G9, 2) + 28, "000000"),
 IF(G9=3, "MMU-" &amp; TEXT(COUNTIFS(G$2:G9, 3) + 24, "000000"),
 "")))</f>
        <v>MMU-000025</v>
      </c>
      <c r="I9" s="25" t="s">
        <v>5342</v>
      </c>
    </row>
    <row r="10" spans="1:9" ht="38.25" x14ac:dyDescent="0.25">
      <c r="A10" s="3">
        <v>9</v>
      </c>
      <c r="B10" s="3" t="s">
        <v>331</v>
      </c>
      <c r="C10" s="3" t="s">
        <v>332</v>
      </c>
      <c r="D10" s="3" t="s">
        <v>333</v>
      </c>
      <c r="E10" s="3" t="s">
        <v>334</v>
      </c>
      <c r="F10" s="3" t="s">
        <v>5204</v>
      </c>
      <c r="G10" s="3">
        <v>1</v>
      </c>
      <c r="H10" s="2" t="str">
        <f>IF(G10=1, "PB-" &amp; TEXT(COUNTIFS(G$2:G10, 1) + 39, "000000"),
 IF(G10=2, "PBM-" &amp; TEXT(COUNTIFS(G$2:G10, 2) + 28, "000000"),
 IF(G10=3, "MMU-" &amp; TEXT(COUNTIFS(G$2:G10, 3) + 24, "000000"),
 "")))</f>
        <v>PB-000045</v>
      </c>
      <c r="I10" s="25" t="s">
        <v>5342</v>
      </c>
    </row>
    <row r="11" spans="1:9" ht="38.25" x14ac:dyDescent="0.25">
      <c r="A11" s="3">
        <v>10</v>
      </c>
      <c r="B11" s="3" t="s">
        <v>335</v>
      </c>
      <c r="C11" s="3" t="s">
        <v>336</v>
      </c>
      <c r="D11" s="3" t="s">
        <v>337</v>
      </c>
      <c r="E11" s="3" t="s">
        <v>338</v>
      </c>
      <c r="F11" s="3" t="s">
        <v>5205</v>
      </c>
      <c r="G11" s="3">
        <v>3</v>
      </c>
      <c r="H11" s="2" t="str">
        <f>IF(G11=1, "PB-" &amp; TEXT(COUNTIFS(G$2:G11, 1) + 39, "000000"),
 IF(G11=2, "PBM-" &amp; TEXT(COUNTIFS(G$2:G11, 2) + 28, "000000"),
 IF(G11=3, "MMU-" &amp; TEXT(COUNTIFS(G$2:G11, 3) + 24, "000000"),
 "")))</f>
        <v>MMU-000026</v>
      </c>
      <c r="I11" s="25" t="s">
        <v>5342</v>
      </c>
    </row>
    <row r="12" spans="1:9" ht="38.25" x14ac:dyDescent="0.25">
      <c r="A12" s="3">
        <v>11</v>
      </c>
      <c r="B12" s="3" t="s">
        <v>339</v>
      </c>
      <c r="C12" s="3" t="s">
        <v>340</v>
      </c>
      <c r="D12" s="3" t="s">
        <v>10</v>
      </c>
      <c r="E12" s="3" t="s">
        <v>341</v>
      </c>
      <c r="F12" s="3" t="s">
        <v>5206</v>
      </c>
      <c r="G12" s="3">
        <v>1</v>
      </c>
      <c r="H12" s="2" t="str">
        <f>IF(G12=1, "PB-" &amp; TEXT(COUNTIFS(G$2:G12, 1) + 39, "000000"),
 IF(G12=2, "PBM-" &amp; TEXT(COUNTIFS(G$2:G12, 2) + 28, "000000"),
 IF(G12=3, "MMU-" &amp; TEXT(COUNTIFS(G$2:G12, 3) + 24, "000000"),
 "")))</f>
        <v>PB-000046</v>
      </c>
      <c r="I12" s="25" t="s">
        <v>5342</v>
      </c>
    </row>
    <row r="13" spans="1:9" ht="25.5" x14ac:dyDescent="0.25">
      <c r="A13" s="3">
        <v>12</v>
      </c>
      <c r="B13" s="3" t="s">
        <v>344</v>
      </c>
      <c r="C13" s="3" t="s">
        <v>345</v>
      </c>
      <c r="D13" s="3" t="s">
        <v>132</v>
      </c>
      <c r="E13" s="3" t="s">
        <v>346</v>
      </c>
      <c r="F13" s="3" t="s">
        <v>5207</v>
      </c>
      <c r="G13" s="3">
        <v>2</v>
      </c>
      <c r="H13" s="2" t="str">
        <f>IF(G13=1, "PB-" &amp; TEXT(COUNTIFS(G$2:G13, 1) + 39, "000000"),
 IF(G13=2, "PBM-" &amp; TEXT(COUNTIFS(G$2:G13, 2) + 28, "000000"),
 IF(G13=3, "MMU-" &amp; TEXT(COUNTIFS(G$2:G13, 3) + 24, "000000"),
 "")))</f>
        <v>PBM-000031</v>
      </c>
      <c r="I13" s="25" t="s">
        <v>5342</v>
      </c>
    </row>
    <row r="14" spans="1:9" ht="38.25" x14ac:dyDescent="0.25">
      <c r="A14" s="3">
        <v>13</v>
      </c>
      <c r="B14" s="3" t="s">
        <v>465</v>
      </c>
      <c r="C14" s="3" t="s">
        <v>347</v>
      </c>
      <c r="D14" s="3" t="s">
        <v>102</v>
      </c>
      <c r="E14" s="3" t="s">
        <v>348</v>
      </c>
      <c r="F14" s="3" t="s">
        <v>5208</v>
      </c>
      <c r="G14" s="3">
        <v>1</v>
      </c>
      <c r="H14" s="2" t="str">
        <f>IF(G14=1, "PB-" &amp; TEXT(COUNTIFS(G$2:G14, 1) + 39, "000000"),
 IF(G14=2, "PBM-" &amp; TEXT(COUNTIFS(G$2:G14, 2) + 28, "000000"),
 IF(G14=3, "MMU-" &amp; TEXT(COUNTIFS(G$2:G14, 3) + 24, "000000"),
 "")))</f>
        <v>PB-000047</v>
      </c>
      <c r="I14" s="25" t="s">
        <v>5342</v>
      </c>
    </row>
    <row r="15" spans="1:9" ht="38.25" x14ac:dyDescent="0.25">
      <c r="A15" s="3">
        <v>14</v>
      </c>
      <c r="B15" s="3" t="s">
        <v>349</v>
      </c>
      <c r="C15" s="3" t="s">
        <v>350</v>
      </c>
      <c r="D15" s="3" t="s">
        <v>182</v>
      </c>
      <c r="E15" s="3" t="s">
        <v>351</v>
      </c>
      <c r="F15" s="3" t="s">
        <v>5209</v>
      </c>
      <c r="G15" s="3">
        <v>1</v>
      </c>
      <c r="H15" s="2" t="str">
        <f>IF(G15=1, "PB-" &amp; TEXT(COUNTIFS(G$2:G15, 1) + 39, "000000"),
 IF(G15=2, "PBM-" &amp; TEXT(COUNTIFS(G$2:G15, 2) + 28, "000000"),
 IF(G15=3, "MMU-" &amp; TEXT(COUNTIFS(G$2:G15, 3) + 24, "000000"),
 "")))</f>
        <v>PB-000048</v>
      </c>
      <c r="I15" s="25" t="s">
        <v>5342</v>
      </c>
    </row>
    <row r="16" spans="1:9" ht="38.25" x14ac:dyDescent="0.25">
      <c r="A16" s="3">
        <v>15</v>
      </c>
      <c r="B16" s="3" t="s">
        <v>352</v>
      </c>
      <c r="C16" s="3" t="s">
        <v>353</v>
      </c>
      <c r="D16" s="3" t="s">
        <v>354</v>
      </c>
      <c r="E16" s="3" t="s">
        <v>355</v>
      </c>
      <c r="F16" s="3" t="s">
        <v>5210</v>
      </c>
      <c r="G16" s="3">
        <v>2</v>
      </c>
      <c r="H16" s="2" t="str">
        <f>IF(G16=1, "PB-" &amp; TEXT(COUNTIFS(G$2:G16, 1) + 39, "000000"),
 IF(G16=2, "PBM-" &amp; TEXT(COUNTIFS(G$2:G16, 2) + 28, "000000"),
 IF(G16=3, "MMU-" &amp; TEXT(COUNTIFS(G$2:G16, 3) + 24, "000000"),
 "")))</f>
        <v>PBM-000032</v>
      </c>
      <c r="I16" s="25" t="s">
        <v>5342</v>
      </c>
    </row>
    <row r="17" spans="1:9" ht="38.25" x14ac:dyDescent="0.25">
      <c r="A17" s="3">
        <v>16</v>
      </c>
      <c r="B17" s="3" t="s">
        <v>356</v>
      </c>
      <c r="C17" s="3" t="s">
        <v>357</v>
      </c>
      <c r="D17" s="3" t="s">
        <v>10</v>
      </c>
      <c r="E17" s="3" t="s">
        <v>466</v>
      </c>
      <c r="F17" s="3" t="s">
        <v>5211</v>
      </c>
      <c r="G17" s="3">
        <v>1</v>
      </c>
      <c r="H17" s="2" t="str">
        <f>IF(G17=1, "PB-" &amp; TEXT(COUNTIFS(G$2:G17, 1) + 39, "000000"),
 IF(G17=2, "PBM-" &amp; TEXT(COUNTIFS(G$2:G17, 2) + 28, "000000"),
 IF(G17=3, "MMU-" &amp; TEXT(COUNTIFS(G$2:G17, 3) + 24, "000000"),
 "")))</f>
        <v>PB-000049</v>
      </c>
      <c r="I17" s="25" t="s">
        <v>5342</v>
      </c>
    </row>
    <row r="18" spans="1:9" ht="38.25" x14ac:dyDescent="0.25">
      <c r="A18" s="3">
        <v>17</v>
      </c>
      <c r="B18" s="3" t="s">
        <v>359</v>
      </c>
      <c r="C18" s="3" t="s">
        <v>360</v>
      </c>
      <c r="D18" s="3" t="s">
        <v>182</v>
      </c>
      <c r="E18" s="3" t="s">
        <v>361</v>
      </c>
      <c r="F18" s="3" t="s">
        <v>5212</v>
      </c>
      <c r="G18" s="3">
        <v>2</v>
      </c>
      <c r="H18" s="2" t="str">
        <f>IF(G18=1, "PB-" &amp; TEXT(COUNTIFS(G$2:G18, 1) + 39, "000000"),
 IF(G18=2, "PBM-" &amp; TEXT(COUNTIFS(G$2:G18, 2) + 28, "000000"),
 IF(G18=3, "MMU-" &amp; TEXT(COUNTIFS(G$2:G18, 3) + 24, "000000"),
 "")))</f>
        <v>PBM-000033</v>
      </c>
      <c r="I18" s="25" t="s">
        <v>5342</v>
      </c>
    </row>
    <row r="19" spans="1:9" ht="25.5" x14ac:dyDescent="0.25">
      <c r="A19" s="3">
        <v>18</v>
      </c>
      <c r="B19" s="3" t="s">
        <v>362</v>
      </c>
      <c r="C19" s="3" t="s">
        <v>363</v>
      </c>
      <c r="D19" s="3" t="s">
        <v>87</v>
      </c>
      <c r="E19" s="3" t="s">
        <v>364</v>
      </c>
      <c r="F19" s="3" t="s">
        <v>5213</v>
      </c>
      <c r="G19" s="3">
        <v>2</v>
      </c>
      <c r="H19" s="2" t="str">
        <f>IF(G19=1, "PB-" &amp; TEXT(COUNTIFS(G$2:G19, 1) + 39, "000000"),
 IF(G19=2, "PBM-" &amp; TEXT(COUNTIFS(G$2:G19, 2) + 28, "000000"),
 IF(G19=3, "MMU-" &amp; TEXT(COUNTIFS(G$2:G19, 3) + 24, "000000"),
 "")))</f>
        <v>PBM-000034</v>
      </c>
      <c r="I19" s="25" t="s">
        <v>5342</v>
      </c>
    </row>
    <row r="20" spans="1:9" ht="38.25" x14ac:dyDescent="0.25">
      <c r="A20" s="3">
        <v>19</v>
      </c>
      <c r="B20" s="3" t="s">
        <v>365</v>
      </c>
      <c r="C20" s="3" t="s">
        <v>366</v>
      </c>
      <c r="D20" s="3" t="s">
        <v>367</v>
      </c>
      <c r="E20" s="3" t="s">
        <v>368</v>
      </c>
      <c r="F20" s="3" t="s">
        <v>5214</v>
      </c>
      <c r="G20" s="3">
        <v>1</v>
      </c>
      <c r="H20" s="2" t="str">
        <f>IF(G20=1, "PB-" &amp; TEXT(COUNTIFS(G$2:G20, 1) + 39, "000000"),
 IF(G20=2, "PBM-" &amp; TEXT(COUNTIFS(G$2:G20, 2) + 28, "000000"),
 IF(G20=3, "MMU-" &amp; TEXT(COUNTIFS(G$2:G20, 3) + 24, "000000"),
 "")))</f>
        <v>PB-000050</v>
      </c>
      <c r="I20" s="25" t="s">
        <v>5342</v>
      </c>
    </row>
    <row r="21" spans="1:9" ht="38.25" x14ac:dyDescent="0.25">
      <c r="A21" s="3">
        <v>20</v>
      </c>
      <c r="B21" s="3" t="s">
        <v>467</v>
      </c>
      <c r="C21" s="3" t="s">
        <v>369</v>
      </c>
      <c r="D21" s="3" t="s">
        <v>370</v>
      </c>
      <c r="E21" s="3" t="s">
        <v>371</v>
      </c>
      <c r="F21" s="3" t="s">
        <v>5215</v>
      </c>
      <c r="G21" s="3">
        <v>1</v>
      </c>
      <c r="H21" s="2" t="str">
        <f>IF(G21=1, "PB-" &amp; TEXT(COUNTIFS(G$2:G21, 1) + 39, "000000"),
 IF(G21=2, "PBM-" &amp; TEXT(COUNTIFS(G$2:G21, 2) + 28, "000000"),
 IF(G21=3, "MMU-" &amp; TEXT(COUNTIFS(G$2:G21, 3) + 24, "000000"),
 "")))</f>
        <v>PB-000051</v>
      </c>
      <c r="I21" s="25" t="s">
        <v>5342</v>
      </c>
    </row>
    <row r="22" spans="1:9" ht="25.5" x14ac:dyDescent="0.25">
      <c r="A22" s="3">
        <v>21</v>
      </c>
      <c r="B22" s="3" t="s">
        <v>468</v>
      </c>
      <c r="C22" s="3" t="s">
        <v>372</v>
      </c>
      <c r="D22" s="3" t="s">
        <v>76</v>
      </c>
      <c r="E22" s="3" t="s">
        <v>373</v>
      </c>
      <c r="F22" s="3" t="s">
        <v>5216</v>
      </c>
      <c r="G22" s="3">
        <v>1</v>
      </c>
      <c r="H22" s="2" t="str">
        <f>IF(G22=1, "PB-" &amp; TEXT(COUNTIFS(G$2:G22, 1) + 39, "000000"),
 IF(G22=2, "PBM-" &amp; TEXT(COUNTIFS(G$2:G22, 2) + 28, "000000"),
 IF(G22=3, "MMU-" &amp; TEXT(COUNTIFS(G$2:G22, 3) + 24, "000000"),
 "")))</f>
        <v>PB-000052</v>
      </c>
      <c r="I22" s="25" t="s">
        <v>5342</v>
      </c>
    </row>
    <row r="23" spans="1:9" ht="38.25" x14ac:dyDescent="0.25">
      <c r="A23" s="3">
        <v>22</v>
      </c>
      <c r="B23" s="3" t="s">
        <v>469</v>
      </c>
      <c r="C23" s="3" t="s">
        <v>374</v>
      </c>
      <c r="D23" s="3" t="s">
        <v>375</v>
      </c>
      <c r="E23" s="3" t="s">
        <v>376</v>
      </c>
      <c r="F23" s="3" t="s">
        <v>5217</v>
      </c>
      <c r="G23" s="3">
        <v>1</v>
      </c>
      <c r="H23" s="2" t="str">
        <f>IF(G23=1, "PB-" &amp; TEXT(COUNTIFS(G$2:G23, 1) + 39, "000000"),
 IF(G23=2, "PBM-" &amp; TEXT(COUNTIFS(G$2:G23, 2) + 28, "000000"),
 IF(G23=3, "MMU-" &amp; TEXT(COUNTIFS(G$2:G23, 3) + 24, "000000"),
 "")))</f>
        <v>PB-000053</v>
      </c>
      <c r="I23" s="25" t="s">
        <v>5342</v>
      </c>
    </row>
    <row r="24" spans="1:9" ht="25.5" x14ac:dyDescent="0.25">
      <c r="A24" s="3">
        <v>23</v>
      </c>
      <c r="B24" s="3" t="s">
        <v>377</v>
      </c>
      <c r="C24" s="3" t="s">
        <v>378</v>
      </c>
      <c r="D24" s="3" t="s">
        <v>19</v>
      </c>
      <c r="E24" s="3" t="s">
        <v>379</v>
      </c>
      <c r="F24" s="3" t="s">
        <v>5218</v>
      </c>
      <c r="G24" s="3">
        <v>2</v>
      </c>
      <c r="H24" s="2" t="str">
        <f>IF(G24=1, "PB-" &amp; TEXT(COUNTIFS(G$2:G24, 1) + 39, "000000"),
 IF(G24=2, "PBM-" &amp; TEXT(COUNTIFS(G$2:G24, 2) + 28, "000000"),
 IF(G24=3, "MMU-" &amp; TEXT(COUNTIFS(G$2:G24, 3) + 24, "000000"),
 "")))</f>
        <v>PBM-000035</v>
      </c>
      <c r="I24" s="25" t="s">
        <v>5342</v>
      </c>
    </row>
    <row r="25" spans="1:9" ht="51" x14ac:dyDescent="0.25">
      <c r="A25" s="3">
        <v>24</v>
      </c>
      <c r="B25" s="3" t="s">
        <v>480</v>
      </c>
      <c r="C25" s="3" t="s">
        <v>380</v>
      </c>
      <c r="D25" s="3" t="s">
        <v>381</v>
      </c>
      <c r="E25" s="3" t="s">
        <v>204</v>
      </c>
      <c r="F25" s="3" t="s">
        <v>5219</v>
      </c>
      <c r="G25" s="3">
        <v>2</v>
      </c>
      <c r="H25" s="2" t="str">
        <f>IF(G25=1, "PB-" &amp; TEXT(COUNTIFS(G$2:G25, 1) + 39, "000000"),
 IF(G25=2, "PBM-" &amp; TEXT(COUNTIFS(G$2:G25, 2) + 28, "000000"),
 IF(G25=3, "MMU-" &amp; TEXT(COUNTIFS(G$2:G25, 3) + 24, "000000"),
 "")))</f>
        <v>PBM-000036</v>
      </c>
      <c r="I25" s="25" t="s">
        <v>5342</v>
      </c>
    </row>
    <row r="26" spans="1:9" ht="38.25" x14ac:dyDescent="0.25">
      <c r="A26" s="3">
        <v>25</v>
      </c>
      <c r="B26" s="3" t="s">
        <v>382</v>
      </c>
      <c r="C26" s="3" t="s">
        <v>383</v>
      </c>
      <c r="D26" s="3" t="s">
        <v>384</v>
      </c>
      <c r="E26" s="3" t="s">
        <v>318</v>
      </c>
      <c r="F26" s="3" t="s">
        <v>5220</v>
      </c>
      <c r="G26" s="3">
        <v>1</v>
      </c>
      <c r="H26" s="2" t="str">
        <f>IF(G26=1, "PB-" &amp; TEXT(COUNTIFS(G$2:G26, 1) + 39, "000000"),
 IF(G26=2, "PBM-" &amp; TEXT(COUNTIFS(G$2:G26, 2) + 28, "000000"),
 IF(G26=3, "MMU-" &amp; TEXT(COUNTIFS(G$2:G26, 3) + 24, "000000"),
 "")))</f>
        <v>PB-000054</v>
      </c>
      <c r="I26" s="25" t="s">
        <v>5342</v>
      </c>
    </row>
    <row r="27" spans="1:9" ht="25.5" x14ac:dyDescent="0.25">
      <c r="A27" s="3">
        <v>26</v>
      </c>
      <c r="B27" s="3" t="s">
        <v>385</v>
      </c>
      <c r="C27" s="3" t="s">
        <v>386</v>
      </c>
      <c r="D27" s="3" t="s">
        <v>387</v>
      </c>
      <c r="E27" s="3" t="s">
        <v>388</v>
      </c>
      <c r="F27" s="3" t="s">
        <v>5221</v>
      </c>
      <c r="G27" s="3">
        <v>1</v>
      </c>
      <c r="H27" s="2" t="str">
        <f>IF(G27=1, "PB-" &amp; TEXT(COUNTIFS(G$2:G27, 1) + 39, "000000"),
 IF(G27=2, "PBM-" &amp; TEXT(COUNTIFS(G$2:G27, 2) + 28, "000000"),
 IF(G27=3, "MMU-" &amp; TEXT(COUNTIFS(G$2:G27, 3) + 24, "000000"),
 "")))</f>
        <v>PB-000055</v>
      </c>
      <c r="I27" s="25" t="s">
        <v>5342</v>
      </c>
    </row>
    <row r="28" spans="1:9" ht="25.5" x14ac:dyDescent="0.25">
      <c r="A28" s="3">
        <v>27</v>
      </c>
      <c r="B28" s="3" t="s">
        <v>471</v>
      </c>
      <c r="C28" s="3" t="s">
        <v>389</v>
      </c>
      <c r="D28" s="3" t="s">
        <v>390</v>
      </c>
      <c r="E28" s="3" t="s">
        <v>324</v>
      </c>
      <c r="F28" s="3" t="s">
        <v>5222</v>
      </c>
      <c r="G28" s="3">
        <v>1</v>
      </c>
      <c r="H28" s="2" t="str">
        <f>IF(G28=1, "PB-" &amp; TEXT(COUNTIFS(G$2:G28, 1) + 39, "000000"),
 IF(G28=2, "PBM-" &amp; TEXT(COUNTIFS(G$2:G28, 2) + 28, "000000"),
 IF(G28=3, "MMU-" &amp; TEXT(COUNTIFS(G$2:G28, 3) + 24, "000000"),
 "")))</f>
        <v>PB-000056</v>
      </c>
      <c r="I28" s="25" t="s">
        <v>5342</v>
      </c>
    </row>
    <row r="29" spans="1:9" ht="25.5" x14ac:dyDescent="0.25">
      <c r="A29" s="3">
        <v>28</v>
      </c>
      <c r="B29" s="3" t="s">
        <v>472</v>
      </c>
      <c r="C29" s="3" t="s">
        <v>391</v>
      </c>
      <c r="D29" s="3" t="s">
        <v>392</v>
      </c>
      <c r="E29" s="3" t="s">
        <v>393</v>
      </c>
      <c r="F29" s="3" t="s">
        <v>5223</v>
      </c>
      <c r="G29" s="3">
        <v>1</v>
      </c>
      <c r="H29" s="2" t="str">
        <f>IF(G29=1, "PB-" &amp; TEXT(COUNTIFS(G$2:G29, 1) + 39, "000000"),
 IF(G29=2, "PBM-" &amp; TEXT(COUNTIFS(G$2:G29, 2) + 28, "000000"),
 IF(G29=3, "MMU-" &amp; TEXT(COUNTIFS(G$2:G29, 3) + 24, "000000"),
 "")))</f>
        <v>PB-000057</v>
      </c>
      <c r="I29" s="25" t="s">
        <v>5342</v>
      </c>
    </row>
    <row r="30" spans="1:9" ht="38.25" x14ac:dyDescent="0.25">
      <c r="A30" s="3">
        <v>29</v>
      </c>
      <c r="B30" s="3" t="s">
        <v>473</v>
      </c>
      <c r="C30" s="3" t="s">
        <v>394</v>
      </c>
      <c r="D30" s="3" t="s">
        <v>33</v>
      </c>
      <c r="E30" s="3" t="s">
        <v>395</v>
      </c>
      <c r="F30" s="3" t="s">
        <v>5224</v>
      </c>
      <c r="G30" s="3">
        <v>1</v>
      </c>
      <c r="H30" s="2" t="str">
        <f>IF(G30=1, "PB-" &amp; TEXT(COUNTIFS(G$2:G30, 1) + 39, "000000"),
 IF(G30=2, "PBM-" &amp; TEXT(COUNTIFS(G$2:G30, 2) + 28, "000000"),
 IF(G30=3, "MMU-" &amp; TEXT(COUNTIFS(G$2:G30, 3) + 24, "000000"),
 "")))</f>
        <v>PB-000058</v>
      </c>
      <c r="I30" s="25" t="s">
        <v>5342</v>
      </c>
    </row>
    <row r="31" spans="1:9" ht="51" x14ac:dyDescent="0.25">
      <c r="A31" s="3">
        <v>30</v>
      </c>
      <c r="B31" s="3" t="s">
        <v>481</v>
      </c>
      <c r="C31" s="3" t="s">
        <v>326</v>
      </c>
      <c r="D31" s="3" t="s">
        <v>396</v>
      </c>
      <c r="E31" s="3" t="s">
        <v>397</v>
      </c>
      <c r="F31" s="3" t="s">
        <v>5225</v>
      </c>
      <c r="G31" s="3">
        <v>1</v>
      </c>
      <c r="H31" s="2" t="str">
        <f>IF(G31=1, "PB-" &amp; TEXT(COUNTIFS(G$2:G31, 1) + 39, "000000"),
 IF(G31=2, "PBM-" &amp; TEXT(COUNTIFS(G$2:G31, 2) + 28, "000000"),
 IF(G31=3, "MMU-" &amp; TEXT(COUNTIFS(G$2:G31, 3) + 24, "000000"),
 "")))</f>
        <v>PB-000059</v>
      </c>
      <c r="I31" s="25" t="s">
        <v>5342</v>
      </c>
    </row>
    <row r="32" spans="1:9" ht="51" x14ac:dyDescent="0.25">
      <c r="A32" s="3">
        <v>31</v>
      </c>
      <c r="B32" s="3" t="s">
        <v>398</v>
      </c>
      <c r="C32" s="3" t="s">
        <v>399</v>
      </c>
      <c r="D32" s="3" t="s">
        <v>33</v>
      </c>
      <c r="E32" s="3" t="s">
        <v>400</v>
      </c>
      <c r="F32" s="3" t="s">
        <v>5226</v>
      </c>
      <c r="G32" s="3">
        <v>3</v>
      </c>
      <c r="H32" s="2" t="str">
        <f>IF(G32=1, "PB-" &amp; TEXT(COUNTIFS(G$2:G32, 1) + 39, "000000"),
 IF(G32=2, "PBM-" &amp; TEXT(COUNTIFS(G$2:G32, 2) + 28, "000000"),
 IF(G32=3, "MMU-" &amp; TEXT(COUNTIFS(G$2:G32, 3) + 24, "000000"),
 "")))</f>
        <v>MMU-000027</v>
      </c>
      <c r="I32" s="25" t="s">
        <v>5342</v>
      </c>
    </row>
    <row r="33" spans="1:9" ht="25.5" x14ac:dyDescent="0.25">
      <c r="A33" s="3">
        <v>32</v>
      </c>
      <c r="B33" s="3" t="s">
        <v>401</v>
      </c>
      <c r="C33" s="3" t="s">
        <v>402</v>
      </c>
      <c r="D33" s="3" t="s">
        <v>87</v>
      </c>
      <c r="E33" s="3" t="s">
        <v>403</v>
      </c>
      <c r="F33" s="3" t="s">
        <v>5227</v>
      </c>
      <c r="G33" s="3">
        <v>3</v>
      </c>
      <c r="H33" s="2" t="str">
        <f>IF(G33=1, "PB-" &amp; TEXT(COUNTIFS(G$2:G33, 1) + 39, "000000"),
 IF(G33=2, "PBM-" &amp; TEXT(COUNTIFS(G$2:G33, 2) + 28, "000000"),
 IF(G33=3, "MMU-" &amp; TEXT(COUNTIFS(G$2:G33, 3) + 24, "000000"),
 "")))</f>
        <v>MMU-000028</v>
      </c>
      <c r="I33" s="25" t="s">
        <v>5342</v>
      </c>
    </row>
    <row r="34" spans="1:9" ht="51" x14ac:dyDescent="0.25">
      <c r="A34" s="3">
        <v>33</v>
      </c>
      <c r="B34" s="3" t="s">
        <v>404</v>
      </c>
      <c r="C34" s="3" t="s">
        <v>405</v>
      </c>
      <c r="D34" s="3" t="s">
        <v>2</v>
      </c>
      <c r="E34" s="3" t="s">
        <v>406</v>
      </c>
      <c r="F34" s="3" t="s">
        <v>5228</v>
      </c>
      <c r="G34" s="3">
        <v>1</v>
      </c>
      <c r="H34" s="2" t="str">
        <f>IF(G34=1, "PB-" &amp; TEXT(COUNTIFS(G$2:G34, 1) + 39, "000000"),
 IF(G34=2, "PBM-" &amp; TEXT(COUNTIFS(G$2:G34, 2) + 28, "000000"),
 IF(G34=3, "MMU-" &amp; TEXT(COUNTIFS(G$2:G34, 3) + 24, "000000"),
 "")))</f>
        <v>PB-000060</v>
      </c>
      <c r="I34" s="25" t="s">
        <v>5342</v>
      </c>
    </row>
    <row r="35" spans="1:9" ht="38.25" x14ac:dyDescent="0.25">
      <c r="A35" s="3">
        <v>34</v>
      </c>
      <c r="B35" s="3" t="s">
        <v>407</v>
      </c>
      <c r="C35" s="3" t="s">
        <v>408</v>
      </c>
      <c r="D35" s="3" t="s">
        <v>409</v>
      </c>
      <c r="E35" s="3" t="s">
        <v>208</v>
      </c>
      <c r="F35" s="3" t="s">
        <v>5229</v>
      </c>
      <c r="G35" s="3">
        <v>3</v>
      </c>
      <c r="H35" s="2" t="str">
        <f>IF(G35=1, "PB-" &amp; TEXT(COUNTIFS(G$2:G35, 1) + 39, "000000"),
 IF(G35=2, "PBM-" &amp; TEXT(COUNTIFS(G$2:G35, 2) + 28, "000000"),
 IF(G35=3, "MMU-" &amp; TEXT(COUNTIFS(G$2:G35, 3) + 24, "000000"),
 "")))</f>
        <v>MMU-000029</v>
      </c>
      <c r="I35" s="25" t="s">
        <v>5342</v>
      </c>
    </row>
    <row r="36" spans="1:9" ht="38.25" x14ac:dyDescent="0.25">
      <c r="A36" s="3">
        <v>35</v>
      </c>
      <c r="B36" s="3" t="s">
        <v>410</v>
      </c>
      <c r="C36" s="3" t="s">
        <v>411</v>
      </c>
      <c r="D36" s="3" t="s">
        <v>36</v>
      </c>
      <c r="E36" s="3" t="s">
        <v>412</v>
      </c>
      <c r="F36" s="3" t="s">
        <v>5230</v>
      </c>
      <c r="G36" s="3">
        <v>3</v>
      </c>
      <c r="H36" s="2" t="str">
        <f>IF(G36=1, "PB-" &amp; TEXT(COUNTIFS(G$2:G36, 1) + 39, "000000"),
 IF(G36=2, "PBM-" &amp; TEXT(COUNTIFS(G$2:G36, 2) + 28, "000000"),
 IF(G36=3, "MMU-" &amp; TEXT(COUNTIFS(G$2:G36, 3) + 24, "000000"),
 "")))</f>
        <v>MMU-000030</v>
      </c>
      <c r="I36" s="25" t="s">
        <v>5342</v>
      </c>
    </row>
    <row r="37" spans="1:9" ht="25.5" x14ac:dyDescent="0.25">
      <c r="A37" s="3">
        <v>36</v>
      </c>
      <c r="B37" s="3" t="s">
        <v>413</v>
      </c>
      <c r="C37" s="3" t="s">
        <v>414</v>
      </c>
      <c r="D37" s="3" t="s">
        <v>415</v>
      </c>
      <c r="E37" s="3" t="s">
        <v>416</v>
      </c>
      <c r="F37" s="3" t="s">
        <v>5231</v>
      </c>
      <c r="G37" s="3">
        <v>3</v>
      </c>
      <c r="H37" s="2" t="str">
        <f>IF(G37=1, "PB-" &amp; TEXT(COUNTIFS(G$2:G37, 1) + 39, "000000"),
 IF(G37=2, "PBM-" &amp; TEXT(COUNTIFS(G$2:G37, 2) + 28, "000000"),
 IF(G37=3, "MMU-" &amp; TEXT(COUNTIFS(G$2:G37, 3) + 24, "000000"),
 "")))</f>
        <v>MMU-000031</v>
      </c>
      <c r="I37" s="25" t="s">
        <v>5342</v>
      </c>
    </row>
    <row r="38" spans="1:9" ht="25.5" x14ac:dyDescent="0.25">
      <c r="A38" s="3">
        <v>37</v>
      </c>
      <c r="B38" s="3" t="s">
        <v>417</v>
      </c>
      <c r="C38" s="3" t="s">
        <v>414</v>
      </c>
      <c r="D38" s="3" t="s">
        <v>415</v>
      </c>
      <c r="E38" s="3" t="s">
        <v>418</v>
      </c>
      <c r="F38" s="3" t="s">
        <v>5232</v>
      </c>
      <c r="G38" s="3">
        <v>3</v>
      </c>
      <c r="H38" s="2" t="str">
        <f>IF(G38=1, "PB-" &amp; TEXT(COUNTIFS(G$2:G38, 1) + 39, "000000"),
 IF(G38=2, "PBM-" &amp; TEXT(COUNTIFS(G$2:G38, 2) + 28, "000000"),
 IF(G38=3, "MMU-" &amp; TEXT(COUNTIFS(G$2:G38, 3) + 24, "000000"),
 "")))</f>
        <v>MMU-000032</v>
      </c>
      <c r="I38" s="25" t="s">
        <v>5342</v>
      </c>
    </row>
    <row r="39" spans="1:9" ht="38.25" x14ac:dyDescent="0.25">
      <c r="A39" s="3">
        <v>38</v>
      </c>
      <c r="B39" s="3" t="s">
        <v>419</v>
      </c>
      <c r="C39" s="3" t="s">
        <v>420</v>
      </c>
      <c r="D39" s="3" t="s">
        <v>421</v>
      </c>
      <c r="E39" s="3" t="s">
        <v>422</v>
      </c>
      <c r="F39" s="3" t="s">
        <v>5233</v>
      </c>
      <c r="G39" s="3">
        <v>3</v>
      </c>
      <c r="H39" s="2" t="str">
        <f>IF(G39=1, "PB-" &amp; TEXT(COUNTIFS(G$2:G39, 1) + 39, "000000"),
 IF(G39=2, "PBM-" &amp; TEXT(COUNTIFS(G$2:G39, 2) + 28, "000000"),
 IF(G39=3, "MMU-" &amp; TEXT(COUNTIFS(G$2:G39, 3) + 24, "000000"),
 "")))</f>
        <v>MMU-000033</v>
      </c>
      <c r="I39" s="25" t="s">
        <v>5342</v>
      </c>
    </row>
    <row r="40" spans="1:9" ht="51" x14ac:dyDescent="0.25">
      <c r="A40" s="3">
        <v>39</v>
      </c>
      <c r="B40" s="3" t="s">
        <v>423</v>
      </c>
      <c r="C40" s="3" t="s">
        <v>424</v>
      </c>
      <c r="D40" s="3" t="s">
        <v>425</v>
      </c>
      <c r="E40" s="3" t="s">
        <v>426</v>
      </c>
      <c r="F40" s="3" t="s">
        <v>5234</v>
      </c>
      <c r="G40" s="3">
        <v>3</v>
      </c>
      <c r="H40" s="2" t="str">
        <f>IF(G40=1, "PB-" &amp; TEXT(COUNTIFS(G$2:G40, 1) + 39, "000000"),
 IF(G40=2, "PBM-" &amp; TEXT(COUNTIFS(G$2:G40, 2) + 28, "000000"),
 IF(G40=3, "MMU-" &amp; TEXT(COUNTIFS(G$2:G40, 3) + 24, "000000"),
 "")))</f>
        <v>MMU-000034</v>
      </c>
      <c r="I40" s="25" t="s">
        <v>5342</v>
      </c>
    </row>
    <row r="41" spans="1:9" ht="25.5" x14ac:dyDescent="0.25">
      <c r="A41" s="3">
        <v>40</v>
      </c>
      <c r="B41" s="3" t="s">
        <v>427</v>
      </c>
      <c r="C41" s="3" t="s">
        <v>428</v>
      </c>
      <c r="D41" s="3" t="s">
        <v>429</v>
      </c>
      <c r="E41" s="3" t="s">
        <v>430</v>
      </c>
      <c r="F41" s="3" t="s">
        <v>5235</v>
      </c>
      <c r="G41" s="3">
        <v>3</v>
      </c>
      <c r="H41" s="2" t="str">
        <f>IF(G41=1, "PB-" &amp; TEXT(COUNTIFS(G$2:G41, 1) + 39, "000000"),
 IF(G41=2, "PBM-" &amp; TEXT(COUNTIFS(G$2:G41, 2) + 28, "000000"),
 IF(G41=3, "MMU-" &amp; TEXT(COUNTIFS(G$2:G41, 3) + 24, "000000"),
 "")))</f>
        <v>MMU-000035</v>
      </c>
      <c r="I41" s="25" t="s">
        <v>5342</v>
      </c>
    </row>
    <row r="42" spans="1:9" ht="38.25" x14ac:dyDescent="0.25">
      <c r="A42" s="3">
        <v>41</v>
      </c>
      <c r="B42" s="3" t="s">
        <v>431</v>
      </c>
      <c r="C42" s="3" t="s">
        <v>432</v>
      </c>
      <c r="D42" s="3" t="s">
        <v>10</v>
      </c>
      <c r="E42" s="3" t="s">
        <v>131</v>
      </c>
      <c r="F42" s="3" t="s">
        <v>5236</v>
      </c>
      <c r="G42" s="3">
        <v>2</v>
      </c>
      <c r="H42" s="2" t="str">
        <f>IF(G42=1, "PB-" &amp; TEXT(COUNTIFS(G$2:G42, 1) + 39, "000000"),
 IF(G42=2, "PBM-" &amp; TEXT(COUNTIFS(G$2:G42, 2) + 28, "000000"),
 IF(G42=3, "MMU-" &amp; TEXT(COUNTIFS(G$2:G42, 3) + 24, "000000"),
 "")))</f>
        <v>PBM-000037</v>
      </c>
      <c r="I42" s="25" t="s">
        <v>5342</v>
      </c>
    </row>
    <row r="43" spans="1:9" ht="38.25" x14ac:dyDescent="0.25">
      <c r="A43" s="3">
        <v>42</v>
      </c>
      <c r="B43" s="3" t="s">
        <v>474</v>
      </c>
      <c r="C43" s="3" t="s">
        <v>433</v>
      </c>
      <c r="D43" s="3" t="s">
        <v>434</v>
      </c>
      <c r="E43" s="3" t="s">
        <v>435</v>
      </c>
      <c r="F43" s="3" t="s">
        <v>5237</v>
      </c>
      <c r="G43" s="3">
        <v>3</v>
      </c>
      <c r="H43" s="2" t="str">
        <f>IF(G43=1, "PB-" &amp; TEXT(COUNTIFS(G$2:G43, 1) + 39, "000000"),
 IF(G43=2, "PBM-" &amp; TEXT(COUNTIFS(G$2:G43, 2) + 28, "000000"),
 IF(G43=3, "MMU-" &amp; TEXT(COUNTIFS(G$2:G43, 3) + 24, "000000"),
 "")))</f>
        <v>MMU-000036</v>
      </c>
      <c r="I43" s="25" t="s">
        <v>5342</v>
      </c>
    </row>
    <row r="44" spans="1:9" ht="38.25" x14ac:dyDescent="0.25">
      <c r="A44" s="3">
        <v>43</v>
      </c>
      <c r="B44" s="3" t="s">
        <v>475</v>
      </c>
      <c r="C44" s="3" t="s">
        <v>436</v>
      </c>
      <c r="D44" s="3" t="s">
        <v>437</v>
      </c>
      <c r="E44" s="3" t="s">
        <v>438</v>
      </c>
      <c r="F44" s="3" t="s">
        <v>5238</v>
      </c>
      <c r="G44" s="3">
        <v>3</v>
      </c>
      <c r="H44" s="2" t="str">
        <f>IF(G44=1, "PB-" &amp; TEXT(COUNTIFS(G$2:G44, 1) + 39, "000000"),
 IF(G44=2, "PBM-" &amp; TEXT(COUNTIFS(G$2:G44, 2) + 28, "000000"),
 IF(G44=3, "MMU-" &amp; TEXT(COUNTIFS(G$2:G44, 3) + 24, "000000"),
 "")))</f>
        <v>MMU-000037</v>
      </c>
      <c r="I44" s="25" t="s">
        <v>5342</v>
      </c>
    </row>
    <row r="45" spans="1:9" ht="38.25" x14ac:dyDescent="0.25">
      <c r="A45" s="3">
        <v>44</v>
      </c>
      <c r="B45" s="3" t="s">
        <v>476</v>
      </c>
      <c r="C45" s="3" t="s">
        <v>439</v>
      </c>
      <c r="D45" s="3" t="s">
        <v>434</v>
      </c>
      <c r="E45" s="3" t="s">
        <v>440</v>
      </c>
      <c r="F45" s="3" t="s">
        <v>5239</v>
      </c>
      <c r="G45" s="3">
        <v>3</v>
      </c>
      <c r="H45" s="2" t="str">
        <f>IF(G45=1, "PB-" &amp; TEXT(COUNTIFS(G$2:G45, 1) + 39, "000000"),
 IF(G45=2, "PBM-" &amp; TEXT(COUNTIFS(G$2:G45, 2) + 28, "000000"),
 IF(G45=3, "MMU-" &amp; TEXT(COUNTIFS(G$2:G45, 3) + 24, "000000"),
 "")))</f>
        <v>MMU-000038</v>
      </c>
      <c r="I45" s="25" t="s">
        <v>5342</v>
      </c>
    </row>
    <row r="46" spans="1:9" ht="38.25" x14ac:dyDescent="0.25">
      <c r="A46" s="3">
        <v>45</v>
      </c>
      <c r="B46" s="3" t="s">
        <v>441</v>
      </c>
      <c r="C46" s="3" t="s">
        <v>442</v>
      </c>
      <c r="D46" s="6" t="s">
        <v>65</v>
      </c>
      <c r="E46" s="3" t="s">
        <v>443</v>
      </c>
      <c r="F46" s="3" t="s">
        <v>5240</v>
      </c>
      <c r="G46" s="3">
        <v>1</v>
      </c>
      <c r="H46" s="2" t="str">
        <f>IF(G46=1, "PB-" &amp; TEXT(COUNTIFS(G$2:G46, 1) + 39, "000000"),
 IF(G46=2, "PBM-" &amp; TEXT(COUNTIFS(G$2:G46, 2) + 28, "000000"),
 IF(G46=3, "MMU-" &amp; TEXT(COUNTIFS(G$2:G46, 3) + 24, "000000"),
 "")))</f>
        <v>PB-000061</v>
      </c>
      <c r="I46" s="25" t="s">
        <v>5342</v>
      </c>
    </row>
    <row r="47" spans="1:9" ht="38.25" x14ac:dyDescent="0.25">
      <c r="A47" s="3">
        <v>46</v>
      </c>
      <c r="B47" s="3" t="s">
        <v>444</v>
      </c>
      <c r="C47" s="3" t="s">
        <v>445</v>
      </c>
      <c r="D47" s="3" t="s">
        <v>446</v>
      </c>
      <c r="E47" s="3" t="s">
        <v>447</v>
      </c>
      <c r="F47" s="3" t="s">
        <v>5241</v>
      </c>
      <c r="G47" s="3">
        <v>1</v>
      </c>
      <c r="H47" s="2" t="str">
        <f>IF(G47=1, "PB-" &amp; TEXT(COUNTIFS(G$2:G47, 1) + 39, "000000"),
 IF(G47=2, "PBM-" &amp; TEXT(COUNTIFS(G$2:G47, 2) + 28, "000000"),
 IF(G47=3, "MMU-" &amp; TEXT(COUNTIFS(G$2:G47, 3) + 24, "000000"),
 "")))</f>
        <v>PB-000062</v>
      </c>
      <c r="I47" s="25" t="s">
        <v>5342</v>
      </c>
    </row>
    <row r="48" spans="1:9" ht="51" x14ac:dyDescent="0.25">
      <c r="A48" s="3">
        <v>47</v>
      </c>
      <c r="B48" s="3" t="s">
        <v>448</v>
      </c>
      <c r="C48" s="3" t="s">
        <v>479</v>
      </c>
      <c r="D48" s="3" t="s">
        <v>477</v>
      </c>
      <c r="E48" s="3" t="s">
        <v>478</v>
      </c>
      <c r="F48" s="3" t="s">
        <v>5242</v>
      </c>
      <c r="G48" s="3">
        <v>3</v>
      </c>
      <c r="H48" s="2" t="str">
        <f>IF(G48=1, "PB-" &amp; TEXT(COUNTIFS(G$2:G48, 1) + 39, "000000"),
 IF(G48=2, "PBM-" &amp; TEXT(COUNTIFS(G$2:G48, 2) + 28, "000000"),
 IF(G48=3, "MMU-" &amp; TEXT(COUNTIFS(G$2:G48, 3) + 24, "000000"),
 "")))</f>
        <v>MMU-000039</v>
      </c>
      <c r="I48" s="25" t="s">
        <v>5342</v>
      </c>
    </row>
    <row r="49" spans="1:9" ht="25.5" x14ac:dyDescent="0.25">
      <c r="A49" s="3">
        <v>48</v>
      </c>
      <c r="B49" s="3" t="s">
        <v>342</v>
      </c>
      <c r="C49" s="3" t="s">
        <v>343</v>
      </c>
      <c r="D49" s="3" t="s">
        <v>14</v>
      </c>
      <c r="E49" s="3" t="s">
        <v>450</v>
      </c>
      <c r="F49" s="3" t="s">
        <v>5243</v>
      </c>
      <c r="G49" s="3">
        <v>2</v>
      </c>
      <c r="H49" s="2" t="str">
        <f>IF(G49=1, "PB-" &amp; TEXT(COUNTIFS(G$2:G49, 1) + 39, "000000"),
 IF(G49=2, "PBM-" &amp; TEXT(COUNTIFS(G$2:G49, 2) + 28, "000000"),
 IF(G49=3, "MMU-" &amp; TEXT(COUNTIFS(G$2:G49, 3) + 24, "000000"),
 "")))</f>
        <v>PBM-000038</v>
      </c>
      <c r="I49" s="25" t="s">
        <v>5342</v>
      </c>
    </row>
    <row r="50" spans="1:9" ht="25.5" x14ac:dyDescent="0.25">
      <c r="A50" s="3">
        <v>49</v>
      </c>
      <c r="B50" s="3" t="s">
        <v>451</v>
      </c>
      <c r="C50" s="3" t="s">
        <v>452</v>
      </c>
      <c r="D50" s="3" t="s">
        <v>33</v>
      </c>
      <c r="E50" s="3" t="s">
        <v>453</v>
      </c>
      <c r="F50" s="3" t="s">
        <v>5244</v>
      </c>
      <c r="G50" s="3">
        <v>3</v>
      </c>
      <c r="H50" s="2" t="str">
        <f>IF(G50=1, "PB-" &amp; TEXT(COUNTIFS(G$2:G50, 1) + 39, "000000"),
 IF(G50=2, "PBM-" &amp; TEXT(COUNTIFS(G$2:G50, 2) + 28, "000000"),
 IF(G50=3, "MMU-" &amp; TEXT(COUNTIFS(G$2:G50, 3) + 24, "000000"),
 "")))</f>
        <v>MMU-000040</v>
      </c>
      <c r="I50" s="25" t="s">
        <v>5342</v>
      </c>
    </row>
    <row r="51" spans="1:9" ht="38.25" x14ac:dyDescent="0.25">
      <c r="A51" s="3">
        <v>50</v>
      </c>
      <c r="B51" s="3" t="s">
        <v>454</v>
      </c>
      <c r="C51" s="3" t="s">
        <v>455</v>
      </c>
      <c r="D51" s="3" t="s">
        <v>456</v>
      </c>
      <c r="E51" s="3" t="s">
        <v>457</v>
      </c>
      <c r="F51" s="3" t="s">
        <v>5245</v>
      </c>
      <c r="G51" s="3">
        <v>3</v>
      </c>
      <c r="H51" s="2" t="str">
        <f>IF(G51=1, "PB-" &amp; TEXT(COUNTIFS(G$2:G51, 1) + 39, "000000"),
 IF(G51=2, "PBM-" &amp; TEXT(COUNTIFS(G$2:G51, 2) + 28, "000000"),
 IF(G51=3, "MMU-" &amp; TEXT(COUNTIFS(G$2:G51, 3) + 24, "000000"),
 "")))</f>
        <v>MMU-000041</v>
      </c>
      <c r="I51" s="25" t="s">
        <v>5342</v>
      </c>
    </row>
    <row r="52" spans="1:9" ht="51" x14ac:dyDescent="0.25">
      <c r="A52" s="3">
        <v>51</v>
      </c>
      <c r="B52" s="3" t="s">
        <v>458</v>
      </c>
      <c r="C52" s="3" t="s">
        <v>459</v>
      </c>
      <c r="D52" s="3" t="s">
        <v>6</v>
      </c>
      <c r="E52" s="3" t="s">
        <v>460</v>
      </c>
      <c r="F52" s="3" t="s">
        <v>5246</v>
      </c>
      <c r="G52" s="3">
        <v>3</v>
      </c>
      <c r="H52" s="2" t="str">
        <f>IF(G52=1, "PB-" &amp; TEXT(COUNTIFS(G$2:G52, 1) + 39, "000000"),
 IF(G52=2, "PBM-" &amp; TEXT(COUNTIFS(G$2:G52, 2) + 28, "000000"),
 IF(G52=3, "MMU-" &amp; TEXT(COUNTIFS(G$2:G52, 3) + 24, "000000"),
 "")))</f>
        <v>MMU-000042</v>
      </c>
      <c r="I52" s="25" t="s">
        <v>5342</v>
      </c>
    </row>
    <row r="53" spans="1:9" ht="25.5" x14ac:dyDescent="0.25">
      <c r="A53" s="35">
        <v>52</v>
      </c>
      <c r="B53" s="36" t="s">
        <v>6857</v>
      </c>
      <c r="C53" s="36" t="s">
        <v>343</v>
      </c>
      <c r="D53" s="35" t="s">
        <v>2763</v>
      </c>
      <c r="E53" s="35" t="s">
        <v>6858</v>
      </c>
      <c r="F53" s="35" t="s">
        <v>6859</v>
      </c>
    </row>
    <row r="54" spans="1:9" ht="25.5" x14ac:dyDescent="0.25">
      <c r="A54" s="35">
        <v>53</v>
      </c>
      <c r="B54" s="35" t="s">
        <v>6860</v>
      </c>
      <c r="C54" s="37" t="s">
        <v>6861</v>
      </c>
      <c r="D54" s="35" t="s">
        <v>429</v>
      </c>
      <c r="E54" s="35" t="s">
        <v>6862</v>
      </c>
      <c r="F54" s="35" t="s">
        <v>6863</v>
      </c>
    </row>
    <row r="55" spans="1:9" ht="38.25" x14ac:dyDescent="0.25">
      <c r="A55" s="35">
        <v>54</v>
      </c>
      <c r="B55" s="37" t="s">
        <v>6864</v>
      </c>
      <c r="C55" s="36" t="s">
        <v>6866</v>
      </c>
      <c r="D55" s="36" t="s">
        <v>437</v>
      </c>
      <c r="E55" s="35" t="s">
        <v>6869</v>
      </c>
      <c r="F55" s="35" t="s">
        <v>6870</v>
      </c>
    </row>
    <row r="56" spans="1:9" ht="38.25" x14ac:dyDescent="0.3">
      <c r="A56" s="35">
        <v>55</v>
      </c>
      <c r="B56" s="37" t="s">
        <v>6865</v>
      </c>
      <c r="C56" s="36" t="s">
        <v>6867</v>
      </c>
      <c r="D56" s="35" t="s">
        <v>387</v>
      </c>
      <c r="E56" s="38" t="s">
        <v>6868</v>
      </c>
      <c r="F56" s="35" t="s">
        <v>6873</v>
      </c>
    </row>
    <row r="57" spans="1:9" ht="25.5" x14ac:dyDescent="0.25">
      <c r="A57" s="35">
        <v>56</v>
      </c>
      <c r="B57" s="35" t="s">
        <v>6874</v>
      </c>
      <c r="C57" s="37" t="s">
        <v>6871</v>
      </c>
      <c r="D57" s="35" t="s">
        <v>6872</v>
      </c>
      <c r="E57" s="35" t="s">
        <v>1628</v>
      </c>
      <c r="F57" s="35" t="s">
        <v>6876</v>
      </c>
    </row>
    <row r="58" spans="1:9" x14ac:dyDescent="0.25">
      <c r="A58" s="35">
        <v>57</v>
      </c>
      <c r="B58" s="35" t="s">
        <v>6875</v>
      </c>
      <c r="C58" t="s">
        <v>6885</v>
      </c>
      <c r="D58" t="s">
        <v>6884</v>
      </c>
      <c r="E58" s="37">
        <v>120537</v>
      </c>
      <c r="F58" s="35" t="s">
        <v>6877</v>
      </c>
    </row>
  </sheetData>
  <phoneticPr fontId="8" type="noConversion"/>
  <pageMargins left="0.31496062992125984" right="0.19685039370078741" top="0.31496062992125984" bottom="0.19685039370078741" header="0.31496062992125984" footer="0.31496062992125984"/>
  <pageSetup paperSize="9" scale="97" fitToHeight="0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676F-31D8-4079-BC6B-8BDB97C88E46}">
  <sheetPr codeName="Sheet30">
    <pageSetUpPr fitToPage="1"/>
  </sheetPr>
  <dimension ref="A1:I53"/>
  <sheetViews>
    <sheetView zoomScale="80" zoomScaleNormal="80" workbookViewId="0">
      <selection activeCell="P7" sqref="P7"/>
    </sheetView>
  </sheetViews>
  <sheetFormatPr defaultRowHeight="15" x14ac:dyDescent="0.25"/>
  <cols>
    <col min="1" max="1" width="3.85546875" bestFit="1" customWidth="1"/>
    <col min="2" max="2" width="27.42578125" customWidth="1"/>
    <col min="3" max="3" width="32.85546875" customWidth="1"/>
    <col min="4" max="4" width="22.5703125" customWidth="1"/>
    <col min="5" max="5" width="12.140625" bestFit="1" customWidth="1"/>
    <col min="6" max="6" width="9.5703125" bestFit="1" customWidth="1"/>
    <col min="7" max="7" width="3" hidden="1" customWidth="1"/>
    <col min="8" max="8" width="12.7109375" hidden="1" customWidth="1"/>
    <col min="9" max="9" width="19.140625" style="27" hidden="1" customWidth="1"/>
  </cols>
  <sheetData>
    <row r="1" spans="1:9" ht="26.2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3" t="s">
        <v>5143</v>
      </c>
      <c r="I1" s="26" t="s">
        <v>5144</v>
      </c>
    </row>
    <row r="2" spans="1:9" ht="38.25" x14ac:dyDescent="0.25">
      <c r="A2" s="3">
        <v>1</v>
      </c>
      <c r="B2" s="3" t="s">
        <v>3804</v>
      </c>
      <c r="C2" s="3" t="s">
        <v>3805</v>
      </c>
      <c r="D2" s="3" t="s">
        <v>182</v>
      </c>
      <c r="E2" s="3" t="s">
        <v>3943</v>
      </c>
      <c r="F2" s="2" t="s">
        <v>6489</v>
      </c>
      <c r="G2" s="2">
        <v>1</v>
      </c>
      <c r="H2" s="2" t="str">
        <f>IF(G2=1, "PB-" &amp; TEXT(COUNTIFS(G$2:G2, 1) + 372, "000000"),
 IF(G2=2, "PBM-" &amp; TEXT(COUNTIFS(G$2:G2, 2) + 384, "000000"),
 IF(G2=3, "MMU-" &amp; TEXT(COUNTIFS(G$2:G2, 3) + 536, "000000"),
 "")))</f>
        <v>PB-000373</v>
      </c>
      <c r="I2" s="25" t="s">
        <v>5342</v>
      </c>
    </row>
    <row r="3" spans="1:9" ht="38.25" x14ac:dyDescent="0.25">
      <c r="A3" s="3">
        <v>2</v>
      </c>
      <c r="B3" s="3" t="s">
        <v>3806</v>
      </c>
      <c r="C3" s="3" t="s">
        <v>3807</v>
      </c>
      <c r="D3" s="3" t="s">
        <v>19</v>
      </c>
      <c r="E3" s="3" t="s">
        <v>2563</v>
      </c>
      <c r="F3" s="2" t="s">
        <v>6490</v>
      </c>
      <c r="G3" s="2">
        <v>1</v>
      </c>
      <c r="H3" s="2" t="str">
        <f>IF(G3=1, "PB-" &amp; TEXT(COUNTIFS(G$2:G3, 1) + 372, "000000"),
 IF(G3=2, "PBM-" &amp; TEXT(COUNTIFS(G$2:G3, 2) + 384, "000000"),
 IF(G3=3, "MMU-" &amp; TEXT(COUNTIFS(G$2:G3, 3) + 536, "000000"),
 "")))</f>
        <v>PB-000374</v>
      </c>
      <c r="I3" s="25" t="s">
        <v>5342</v>
      </c>
    </row>
    <row r="4" spans="1:9" ht="38.25" x14ac:dyDescent="0.25">
      <c r="A4" s="3">
        <v>3</v>
      </c>
      <c r="B4" s="3" t="s">
        <v>3808</v>
      </c>
      <c r="C4" s="3" t="s">
        <v>3807</v>
      </c>
      <c r="D4" s="3" t="s">
        <v>102</v>
      </c>
      <c r="E4" s="3" t="s">
        <v>3809</v>
      </c>
      <c r="F4" s="2" t="s">
        <v>6491</v>
      </c>
      <c r="G4" s="2">
        <v>1</v>
      </c>
      <c r="H4" s="2" t="str">
        <f>IF(G4=1, "PB-" &amp; TEXT(COUNTIFS(G$2:G4, 1) + 372, "000000"),
 IF(G4=2, "PBM-" &amp; TEXT(COUNTIFS(G$2:G4, 2) + 384, "000000"),
 IF(G4=3, "MMU-" &amp; TEXT(COUNTIFS(G$2:G4, 3) + 536, "000000"),
 "")))</f>
        <v>PB-000375</v>
      </c>
      <c r="I4" s="25" t="s">
        <v>5342</v>
      </c>
    </row>
    <row r="5" spans="1:9" ht="38.25" customHeight="1" x14ac:dyDescent="0.25">
      <c r="A5" s="3">
        <v>4</v>
      </c>
      <c r="B5" s="3" t="s">
        <v>3810</v>
      </c>
      <c r="C5" s="3" t="s">
        <v>3811</v>
      </c>
      <c r="D5" s="3" t="s">
        <v>3812</v>
      </c>
      <c r="E5" s="3" t="s">
        <v>3944</v>
      </c>
      <c r="F5" s="2" t="s">
        <v>6492</v>
      </c>
      <c r="G5" s="2">
        <v>1</v>
      </c>
      <c r="H5" s="2" t="str">
        <f>IF(G5=1, "PB-" &amp; TEXT(COUNTIFS(G$2:G5, 1) + 372, "000000"),
 IF(G5=2, "PBM-" &amp; TEXT(COUNTIFS(G$2:G5, 2) + 384, "000000"),
 IF(G5=3, "MMU-" &amp; TEXT(COUNTIFS(G$2:G5, 3) + 536, "000000"),
 "")))</f>
        <v>PB-000376</v>
      </c>
      <c r="I5" s="25" t="s">
        <v>5342</v>
      </c>
    </row>
    <row r="6" spans="1:9" ht="63.75" x14ac:dyDescent="0.25">
      <c r="A6" s="3">
        <v>5</v>
      </c>
      <c r="B6" s="3" t="s">
        <v>3813</v>
      </c>
      <c r="C6" s="3" t="s">
        <v>3814</v>
      </c>
      <c r="D6" s="3" t="s">
        <v>10</v>
      </c>
      <c r="E6" s="3" t="s">
        <v>3815</v>
      </c>
      <c r="F6" s="2" t="s">
        <v>6493</v>
      </c>
      <c r="G6" s="2">
        <v>1</v>
      </c>
      <c r="H6" s="2" t="str">
        <f>IF(G6=1, "PB-" &amp; TEXT(COUNTIFS(G$2:G6, 1) + 372, "000000"),
 IF(G6=2, "PBM-" &amp; TEXT(COUNTIFS(G$2:G6, 2) + 384, "000000"),
 IF(G6=3, "MMU-" &amp; TEXT(COUNTIFS(G$2:G6, 3) + 536, "000000"),
 "")))</f>
        <v>PB-000377</v>
      </c>
      <c r="I6" s="25" t="s">
        <v>5342</v>
      </c>
    </row>
    <row r="7" spans="1:9" ht="38.25" x14ac:dyDescent="0.25">
      <c r="A7" s="3">
        <v>6</v>
      </c>
      <c r="B7" s="3" t="s">
        <v>4715</v>
      </c>
      <c r="C7" s="3" t="s">
        <v>3816</v>
      </c>
      <c r="D7" s="3" t="s">
        <v>134</v>
      </c>
      <c r="E7" s="3" t="s">
        <v>3817</v>
      </c>
      <c r="F7" s="2" t="s">
        <v>6494</v>
      </c>
      <c r="G7" s="2">
        <v>2</v>
      </c>
      <c r="H7" s="2" t="str">
        <f>IF(G7=1, "PB-" &amp; TEXT(COUNTIFS(G$2:G7, 1) + 372, "000000"),
 IF(G7=2, "PBM-" &amp; TEXT(COUNTIFS(G$2:G7, 2) + 384, "000000"),
 IF(G7=3, "MMU-" &amp; TEXT(COUNTIFS(G$2:G7, 3) + 536, "000000"),
 "")))</f>
        <v>PBM-000385</v>
      </c>
      <c r="I7" s="25" t="s">
        <v>5342</v>
      </c>
    </row>
    <row r="8" spans="1:9" ht="38.25" x14ac:dyDescent="0.25">
      <c r="A8" s="3">
        <v>7</v>
      </c>
      <c r="B8" s="3" t="s">
        <v>4716</v>
      </c>
      <c r="C8" s="3" t="s">
        <v>3816</v>
      </c>
      <c r="D8" s="3" t="s">
        <v>19</v>
      </c>
      <c r="E8" s="3" t="s">
        <v>603</v>
      </c>
      <c r="F8" s="2" t="s">
        <v>6495</v>
      </c>
      <c r="G8" s="2">
        <v>2</v>
      </c>
      <c r="H8" s="2" t="str">
        <f>IF(G8=1, "PB-" &amp; TEXT(COUNTIFS(G$2:G8, 1) + 372, "000000"),
 IF(G8=2, "PBM-" &amp; TEXT(COUNTIFS(G$2:G8, 2) + 384, "000000"),
 IF(G8=3, "MMU-" &amp; TEXT(COUNTIFS(G$2:G8, 3) + 536, "000000"),
 "")))</f>
        <v>PBM-000386</v>
      </c>
      <c r="I8" s="25" t="s">
        <v>5342</v>
      </c>
    </row>
    <row r="9" spans="1:9" ht="38.25" x14ac:dyDescent="0.25">
      <c r="A9" s="3">
        <v>8</v>
      </c>
      <c r="B9" s="3" t="s">
        <v>3818</v>
      </c>
      <c r="C9" s="3" t="s">
        <v>3819</v>
      </c>
      <c r="D9" s="3" t="s">
        <v>36</v>
      </c>
      <c r="E9" s="3" t="s">
        <v>3820</v>
      </c>
      <c r="F9" s="2" t="s">
        <v>6496</v>
      </c>
      <c r="G9" s="2">
        <v>3</v>
      </c>
      <c r="H9" s="2" t="str">
        <f>IF(G9=1, "PB-" &amp; TEXT(COUNTIFS(G$2:G9, 1) + 372, "000000"),
 IF(G9=2, "PBM-" &amp; TEXT(COUNTIFS(G$2:G9, 2) + 384, "000000"),
 IF(G9=3, "MMU-" &amp; TEXT(COUNTIFS(G$2:G9, 3) + 536, "000000"),
 "")))</f>
        <v>MMU-000537</v>
      </c>
      <c r="I9" s="25" t="s">
        <v>5342</v>
      </c>
    </row>
    <row r="10" spans="1:9" ht="38.25" x14ac:dyDescent="0.25">
      <c r="A10" s="3">
        <v>9</v>
      </c>
      <c r="B10" s="3" t="s">
        <v>3821</v>
      </c>
      <c r="C10" s="3" t="s">
        <v>3822</v>
      </c>
      <c r="D10" s="3" t="s">
        <v>10</v>
      </c>
      <c r="E10" s="3" t="s">
        <v>3823</v>
      </c>
      <c r="F10" s="2" t="s">
        <v>6497</v>
      </c>
      <c r="G10" s="2">
        <v>3</v>
      </c>
      <c r="H10" s="2" t="str">
        <f>IF(G10=1, "PB-" &amp; TEXT(COUNTIFS(G$2:G10, 1) + 372, "000000"),
 IF(G10=2, "PBM-" &amp; TEXT(COUNTIFS(G$2:G10, 2) + 384, "000000"),
 IF(G10=3, "MMU-" &amp; TEXT(COUNTIFS(G$2:G10, 3) + 536, "000000"),
 "")))</f>
        <v>MMU-000538</v>
      </c>
      <c r="I10" s="25" t="s">
        <v>5342</v>
      </c>
    </row>
    <row r="11" spans="1:9" ht="25.5" x14ac:dyDescent="0.25">
      <c r="A11" s="3">
        <v>10</v>
      </c>
      <c r="B11" s="3" t="s">
        <v>3824</v>
      </c>
      <c r="C11" s="3" t="s">
        <v>3825</v>
      </c>
      <c r="D11" s="3" t="s">
        <v>134</v>
      </c>
      <c r="E11" s="3" t="s">
        <v>3826</v>
      </c>
      <c r="F11" s="2" t="s">
        <v>6498</v>
      </c>
      <c r="G11" s="2">
        <v>2</v>
      </c>
      <c r="H11" s="2" t="str">
        <f>IF(G11=1, "PB-" &amp; TEXT(COUNTIFS(G$2:G11, 1) + 372, "000000"),
 IF(G11=2, "PBM-" &amp; TEXT(COUNTIFS(G$2:G11, 2) + 384, "000000"),
 IF(G11=3, "MMU-" &amp; TEXT(COUNTIFS(G$2:G11, 3) + 536, "000000"),
 "")))</f>
        <v>PBM-000387</v>
      </c>
      <c r="I11" s="25" t="s">
        <v>5342</v>
      </c>
    </row>
    <row r="12" spans="1:9" ht="38.25" x14ac:dyDescent="0.25">
      <c r="A12" s="3">
        <v>11</v>
      </c>
      <c r="B12" s="3" t="s">
        <v>3827</v>
      </c>
      <c r="C12" s="3" t="s">
        <v>3828</v>
      </c>
      <c r="D12" s="3" t="s">
        <v>10</v>
      </c>
      <c r="E12" s="3" t="s">
        <v>3829</v>
      </c>
      <c r="F12" s="2" t="s">
        <v>6499</v>
      </c>
      <c r="G12" s="2">
        <v>2</v>
      </c>
      <c r="H12" s="2" t="str">
        <f>IF(G12=1, "PB-" &amp; TEXT(COUNTIFS(G$2:G12, 1) + 372, "000000"),
 IF(G12=2, "PBM-" &amp; TEXT(COUNTIFS(G$2:G12, 2) + 384, "000000"),
 IF(G12=3, "MMU-" &amp; TEXT(COUNTIFS(G$2:G12, 3) + 536, "000000"),
 "")))</f>
        <v>PBM-000388</v>
      </c>
      <c r="I12" s="25" t="s">
        <v>5342</v>
      </c>
    </row>
    <row r="13" spans="1:9" ht="51" x14ac:dyDescent="0.25">
      <c r="A13" s="3">
        <v>12</v>
      </c>
      <c r="B13" s="3" t="s">
        <v>3906</v>
      </c>
      <c r="C13" s="3" t="s">
        <v>3830</v>
      </c>
      <c r="D13" s="3" t="s">
        <v>102</v>
      </c>
      <c r="E13" s="3" t="s">
        <v>3831</v>
      </c>
      <c r="F13" s="2" t="s">
        <v>6500</v>
      </c>
      <c r="G13" s="2">
        <v>2</v>
      </c>
      <c r="H13" s="2" t="str">
        <f>IF(G13=1, "PB-" &amp; TEXT(COUNTIFS(G$2:G13, 1) + 372, "000000"),
 IF(G13=2, "PBM-" &amp; TEXT(COUNTIFS(G$2:G13, 2) + 384, "000000"),
 IF(G13=3, "MMU-" &amp; TEXT(COUNTIFS(G$2:G13, 3) + 536, "000000"),
 "")))</f>
        <v>PBM-000389</v>
      </c>
      <c r="I13" s="25" t="s">
        <v>5342</v>
      </c>
    </row>
    <row r="14" spans="1:9" ht="38.25" x14ac:dyDescent="0.25">
      <c r="A14" s="3">
        <v>13</v>
      </c>
      <c r="B14" s="3" t="s">
        <v>3832</v>
      </c>
      <c r="C14" s="3" t="s">
        <v>3833</v>
      </c>
      <c r="D14" s="3" t="s">
        <v>14</v>
      </c>
      <c r="E14" s="3" t="s">
        <v>3834</v>
      </c>
      <c r="F14" s="2" t="s">
        <v>6501</v>
      </c>
      <c r="G14" s="2">
        <v>3</v>
      </c>
      <c r="H14" s="2" t="str">
        <f>IF(G14=1, "PB-" &amp; TEXT(COUNTIFS(G$2:G14, 1) + 372, "000000"),
 IF(G14=2, "PBM-" &amp; TEXT(COUNTIFS(G$2:G14, 2) + 384, "000000"),
 IF(G14=3, "MMU-" &amp; TEXT(COUNTIFS(G$2:G14, 3) + 536, "000000"),
 "")))</f>
        <v>MMU-000539</v>
      </c>
      <c r="I14" s="25" t="s">
        <v>5342</v>
      </c>
    </row>
    <row r="15" spans="1:9" ht="38.25" x14ac:dyDescent="0.25">
      <c r="A15" s="3">
        <v>14</v>
      </c>
      <c r="B15" s="3" t="s">
        <v>3835</v>
      </c>
      <c r="C15" s="3" t="s">
        <v>3836</v>
      </c>
      <c r="D15" s="3" t="s">
        <v>3837</v>
      </c>
      <c r="E15" s="3" t="s">
        <v>3838</v>
      </c>
      <c r="F15" s="2" t="s">
        <v>6502</v>
      </c>
      <c r="G15" s="2">
        <v>3</v>
      </c>
      <c r="H15" s="2" t="str">
        <f>IF(G15=1, "PB-" &amp; TEXT(COUNTIFS(G$2:G15, 1) + 372, "000000"),
 IF(G15=2, "PBM-" &amp; TEXT(COUNTIFS(G$2:G15, 2) + 384, "000000"),
 IF(G15=3, "MMU-" &amp; TEXT(COUNTIFS(G$2:G15, 3) + 536, "000000"),
 "")))</f>
        <v>MMU-000540</v>
      </c>
      <c r="I15" s="25" t="s">
        <v>5342</v>
      </c>
    </row>
    <row r="16" spans="1:9" ht="25.5" x14ac:dyDescent="0.25">
      <c r="A16" s="3">
        <v>15</v>
      </c>
      <c r="B16" s="3" t="s">
        <v>4717</v>
      </c>
      <c r="C16" s="3" t="s">
        <v>3839</v>
      </c>
      <c r="D16" s="3" t="s">
        <v>875</v>
      </c>
      <c r="E16" s="3" t="s">
        <v>3840</v>
      </c>
      <c r="F16" s="2" t="s">
        <v>6503</v>
      </c>
      <c r="G16" s="2">
        <v>1</v>
      </c>
      <c r="H16" s="2" t="str">
        <f>IF(G16=1, "PB-" &amp; TEXT(COUNTIFS(G$2:G16, 1) + 372, "000000"),
 IF(G16=2, "PBM-" &amp; TEXT(COUNTIFS(G$2:G16, 2) + 384, "000000"),
 IF(G16=3, "MMU-" &amp; TEXT(COUNTIFS(G$2:G16, 3) + 536, "000000"),
 "")))</f>
        <v>PB-000378</v>
      </c>
      <c r="I16" s="25" t="s">
        <v>5342</v>
      </c>
    </row>
    <row r="17" spans="1:9" ht="25.5" x14ac:dyDescent="0.25">
      <c r="A17" s="3">
        <v>16</v>
      </c>
      <c r="B17" s="3" t="s">
        <v>4718</v>
      </c>
      <c r="C17" s="3" t="s">
        <v>3841</v>
      </c>
      <c r="D17" s="3" t="s">
        <v>875</v>
      </c>
      <c r="E17" s="3" t="s">
        <v>3842</v>
      </c>
      <c r="F17" s="2" t="s">
        <v>6504</v>
      </c>
      <c r="G17" s="2">
        <v>1</v>
      </c>
      <c r="H17" s="2" t="str">
        <f>IF(G17=1, "PB-" &amp; TEXT(COUNTIFS(G$2:G17, 1) + 372, "000000"),
 IF(G17=2, "PBM-" &amp; TEXT(COUNTIFS(G$2:G17, 2) + 384, "000000"),
 IF(G17=3, "MMU-" &amp; TEXT(COUNTIFS(G$2:G17, 3) + 536, "000000"),
 "")))</f>
        <v>PB-000379</v>
      </c>
      <c r="I17" s="25" t="s">
        <v>5342</v>
      </c>
    </row>
    <row r="18" spans="1:9" ht="51" x14ac:dyDescent="0.25">
      <c r="A18" s="3">
        <v>17</v>
      </c>
      <c r="B18" s="3" t="s">
        <v>3843</v>
      </c>
      <c r="C18" s="3" t="s">
        <v>3844</v>
      </c>
      <c r="D18" s="3" t="s">
        <v>33</v>
      </c>
      <c r="E18" s="3" t="s">
        <v>3845</v>
      </c>
      <c r="F18" s="2" t="s">
        <v>6505</v>
      </c>
      <c r="G18" s="2">
        <v>3</v>
      </c>
      <c r="H18" s="2" t="str">
        <f>IF(G18=1, "PB-" &amp; TEXT(COUNTIFS(G$2:G18, 1) + 372, "000000"),
 IF(G18=2, "PBM-" &amp; TEXT(COUNTIFS(G$2:G18, 2) + 384, "000000"),
 IF(G18=3, "MMU-" &amp; TEXT(COUNTIFS(G$2:G18, 3) + 536, "000000"),
 "")))</f>
        <v>MMU-000541</v>
      </c>
      <c r="I18" s="25" t="s">
        <v>5342</v>
      </c>
    </row>
    <row r="19" spans="1:9" ht="38.25" x14ac:dyDescent="0.25">
      <c r="A19" s="3">
        <v>18</v>
      </c>
      <c r="B19" s="3" t="s">
        <v>3846</v>
      </c>
      <c r="C19" s="3" t="s">
        <v>3847</v>
      </c>
      <c r="D19" s="3" t="s">
        <v>14</v>
      </c>
      <c r="E19" s="3" t="s">
        <v>3848</v>
      </c>
      <c r="F19" s="2" t="s">
        <v>6506</v>
      </c>
      <c r="G19" s="2">
        <v>1</v>
      </c>
      <c r="H19" s="2" t="str">
        <f>IF(G19=1, "PB-" &amp; TEXT(COUNTIFS(G$2:G19, 1) + 372, "000000"),
 IF(G19=2, "PBM-" &amp; TEXT(COUNTIFS(G$2:G19, 2) + 384, "000000"),
 IF(G19=3, "MMU-" &amp; TEXT(COUNTIFS(G$2:G19, 3) + 536, "000000"),
 "")))</f>
        <v>PB-000380</v>
      </c>
      <c r="I19" s="25" t="s">
        <v>5342</v>
      </c>
    </row>
    <row r="20" spans="1:9" ht="38.25" x14ac:dyDescent="0.25">
      <c r="A20" s="3">
        <v>19</v>
      </c>
      <c r="B20" s="3" t="s">
        <v>3849</v>
      </c>
      <c r="C20" s="3" t="s">
        <v>3850</v>
      </c>
      <c r="D20" s="3" t="s">
        <v>10</v>
      </c>
      <c r="E20" s="3" t="s">
        <v>3851</v>
      </c>
      <c r="F20" s="2" t="s">
        <v>6507</v>
      </c>
      <c r="G20" s="2">
        <v>3</v>
      </c>
      <c r="H20" s="2" t="str">
        <f>IF(G20=1, "PB-" &amp; TEXT(COUNTIFS(G$2:G20, 1) + 372, "000000"),
 IF(G20=2, "PBM-" &amp; TEXT(COUNTIFS(G$2:G20, 2) + 384, "000000"),
 IF(G20=3, "MMU-" &amp; TEXT(COUNTIFS(G$2:G20, 3) + 536, "000000"),
 "")))</f>
        <v>MMU-000542</v>
      </c>
      <c r="I20" s="25" t="s">
        <v>5342</v>
      </c>
    </row>
    <row r="21" spans="1:9" ht="25.5" x14ac:dyDescent="0.25">
      <c r="A21" s="3">
        <v>20</v>
      </c>
      <c r="B21" s="3" t="s">
        <v>3852</v>
      </c>
      <c r="C21" s="3" t="s">
        <v>3853</v>
      </c>
      <c r="D21" s="3" t="s">
        <v>14</v>
      </c>
      <c r="E21" s="3" t="s">
        <v>3854</v>
      </c>
      <c r="F21" s="2" t="s">
        <v>6508</v>
      </c>
      <c r="G21" s="2">
        <v>1</v>
      </c>
      <c r="H21" s="2" t="str">
        <f>IF(G21=1, "PB-" &amp; TEXT(COUNTIFS(G$2:G21, 1) + 372, "000000"),
 IF(G21=2, "PBM-" &amp; TEXT(COUNTIFS(G$2:G21, 2) + 384, "000000"),
 IF(G21=3, "MMU-" &amp; TEXT(COUNTIFS(G$2:G21, 3) + 536, "000000"),
 "")))</f>
        <v>PB-000381</v>
      </c>
      <c r="I21" s="25" t="s">
        <v>5342</v>
      </c>
    </row>
    <row r="22" spans="1:9" ht="25.5" x14ac:dyDescent="0.25">
      <c r="A22" s="3">
        <v>21</v>
      </c>
      <c r="B22" s="3" t="s">
        <v>3855</v>
      </c>
      <c r="C22" s="3" t="s">
        <v>3853</v>
      </c>
      <c r="D22" s="3" t="s">
        <v>14</v>
      </c>
      <c r="E22" s="3" t="s">
        <v>2271</v>
      </c>
      <c r="F22" s="2" t="s">
        <v>6509</v>
      </c>
      <c r="G22" s="2">
        <v>1</v>
      </c>
      <c r="H22" s="2" t="str">
        <f>IF(G22=1, "PB-" &amp; TEXT(COUNTIFS(G$2:G22, 1) + 372, "000000"),
 IF(G22=2, "PBM-" &amp; TEXT(COUNTIFS(G$2:G22, 2) + 384, "000000"),
 IF(G22=3, "MMU-" &amp; TEXT(COUNTIFS(G$2:G22, 3) + 536, "000000"),
 "")))</f>
        <v>PB-000382</v>
      </c>
      <c r="I22" s="25" t="s">
        <v>5342</v>
      </c>
    </row>
    <row r="23" spans="1:9" ht="25.5" x14ac:dyDescent="0.25">
      <c r="A23" s="3">
        <v>22</v>
      </c>
      <c r="B23" s="3" t="s">
        <v>3856</v>
      </c>
      <c r="C23" s="3" t="s">
        <v>3853</v>
      </c>
      <c r="D23" s="3" t="s">
        <v>14</v>
      </c>
      <c r="E23" s="3" t="s">
        <v>3857</v>
      </c>
      <c r="F23" s="2" t="s">
        <v>6510</v>
      </c>
      <c r="G23" s="2">
        <v>1</v>
      </c>
      <c r="H23" s="2" t="str">
        <f>IF(G23=1, "PB-" &amp; TEXT(COUNTIFS(G$2:G23, 1) + 372, "000000"),
 IF(G23=2, "PBM-" &amp; TEXT(COUNTIFS(G$2:G23, 2) + 384, "000000"),
 IF(G23=3, "MMU-" &amp; TEXT(COUNTIFS(G$2:G23, 3) + 536, "000000"),
 "")))</f>
        <v>PB-000383</v>
      </c>
      <c r="I23" s="25" t="s">
        <v>5342</v>
      </c>
    </row>
    <row r="24" spans="1:9" ht="38.25" x14ac:dyDescent="0.25">
      <c r="A24" s="3">
        <v>23</v>
      </c>
      <c r="B24" s="3" t="s">
        <v>3858</v>
      </c>
      <c r="C24" s="3" t="s">
        <v>3859</v>
      </c>
      <c r="D24" s="3" t="s">
        <v>843</v>
      </c>
      <c r="E24" s="3" t="s">
        <v>3860</v>
      </c>
      <c r="F24" s="2" t="s">
        <v>6511</v>
      </c>
      <c r="G24" s="2">
        <v>2</v>
      </c>
      <c r="H24" s="2" t="str">
        <f>IF(G24=1, "PB-" &amp; TEXT(COUNTIFS(G$2:G24, 1) + 372, "000000"),
 IF(G24=2, "PBM-" &amp; TEXT(COUNTIFS(G$2:G24, 2) + 384, "000000"),
 IF(G24=3, "MMU-" &amp; TEXT(COUNTIFS(G$2:G24, 3) + 536, "000000"),
 "")))</f>
        <v>PBM-000390</v>
      </c>
      <c r="I24" s="25" t="s">
        <v>5342</v>
      </c>
    </row>
    <row r="25" spans="1:9" ht="38.25" x14ac:dyDescent="0.25">
      <c r="A25" s="3">
        <v>24</v>
      </c>
      <c r="B25" s="3" t="s">
        <v>3861</v>
      </c>
      <c r="C25" s="3" t="s">
        <v>3862</v>
      </c>
      <c r="D25" s="3" t="s">
        <v>3863</v>
      </c>
      <c r="E25" s="3" t="s">
        <v>447</v>
      </c>
      <c r="F25" s="2" t="s">
        <v>6512</v>
      </c>
      <c r="G25" s="2">
        <v>1</v>
      </c>
      <c r="H25" s="2" t="str">
        <f>IF(G25=1, "PB-" &amp; TEXT(COUNTIFS(G$2:G25, 1) + 372, "000000"),
 IF(G25=2, "PBM-" &amp; TEXT(COUNTIFS(G$2:G25, 2) + 384, "000000"),
 IF(G25=3, "MMU-" &amp; TEXT(COUNTIFS(G$2:G25, 3) + 536, "000000"),
 "")))</f>
        <v>PB-000384</v>
      </c>
      <c r="I25" s="25" t="s">
        <v>5342</v>
      </c>
    </row>
    <row r="26" spans="1:9" ht="38.25" x14ac:dyDescent="0.25">
      <c r="A26" s="3">
        <v>25</v>
      </c>
      <c r="B26" s="3" t="s">
        <v>4719</v>
      </c>
      <c r="C26" s="3" t="s">
        <v>3864</v>
      </c>
      <c r="D26" s="3" t="s">
        <v>10</v>
      </c>
      <c r="E26" s="3" t="s">
        <v>3865</v>
      </c>
      <c r="F26" s="2" t="s">
        <v>6513</v>
      </c>
      <c r="G26" s="2">
        <v>2</v>
      </c>
      <c r="H26" s="2" t="str">
        <f>IF(G26=1, "PB-" &amp; TEXT(COUNTIFS(G$2:G26, 1) + 372, "000000"),
 IF(G26=2, "PBM-" &amp; TEXT(COUNTIFS(G$2:G26, 2) + 384, "000000"),
 IF(G26=3, "MMU-" &amp; TEXT(COUNTIFS(G$2:G26, 3) + 536, "000000"),
 "")))</f>
        <v>PBM-000391</v>
      </c>
      <c r="I26" s="25" t="s">
        <v>5342</v>
      </c>
    </row>
    <row r="27" spans="1:9" ht="38.25" x14ac:dyDescent="0.25">
      <c r="A27" s="3">
        <v>26</v>
      </c>
      <c r="B27" s="3" t="s">
        <v>3866</v>
      </c>
      <c r="C27" s="3" t="s">
        <v>3867</v>
      </c>
      <c r="D27" s="3" t="s">
        <v>33</v>
      </c>
      <c r="E27" s="3" t="s">
        <v>3868</v>
      </c>
      <c r="F27" s="2" t="s">
        <v>6514</v>
      </c>
      <c r="G27" s="2">
        <v>2</v>
      </c>
      <c r="H27" s="2" t="str">
        <f>IF(G27=1, "PB-" &amp; TEXT(COUNTIFS(G$2:G27, 1) + 372, "000000"),
 IF(G27=2, "PBM-" &amp; TEXT(COUNTIFS(G$2:G27, 2) + 384, "000000"),
 IF(G27=3, "MMU-" &amp; TEXT(COUNTIFS(G$2:G27, 3) + 536, "000000"),
 "")))</f>
        <v>PBM-000392</v>
      </c>
      <c r="I27" s="25" t="s">
        <v>5342</v>
      </c>
    </row>
    <row r="28" spans="1:9" x14ac:dyDescent="0.25">
      <c r="A28" s="3">
        <v>27</v>
      </c>
      <c r="B28" s="3" t="s">
        <v>3869</v>
      </c>
      <c r="C28" s="3" t="s">
        <v>3870</v>
      </c>
      <c r="D28" s="3" t="s">
        <v>1178</v>
      </c>
      <c r="E28" s="3" t="s">
        <v>3871</v>
      </c>
      <c r="F28" s="2" t="s">
        <v>6515</v>
      </c>
      <c r="G28" s="2">
        <v>1</v>
      </c>
      <c r="H28" s="2" t="str">
        <f>IF(G28=1, "PB-" &amp; TEXT(COUNTIFS(G$2:G28, 1) + 372, "000000"),
 IF(G28=2, "PBM-" &amp; TEXT(COUNTIFS(G$2:G28, 2) + 384, "000000"),
 IF(G28=3, "MMU-" &amp; TEXT(COUNTIFS(G$2:G28, 3) + 536, "000000"),
 "")))</f>
        <v>PB-000385</v>
      </c>
      <c r="I28" s="25" t="s">
        <v>5342</v>
      </c>
    </row>
    <row r="29" spans="1:9" ht="51" x14ac:dyDescent="0.25">
      <c r="A29" s="3">
        <v>28</v>
      </c>
      <c r="B29" s="3" t="s">
        <v>4720</v>
      </c>
      <c r="C29" s="3" t="s">
        <v>3872</v>
      </c>
      <c r="D29" s="3" t="s">
        <v>3873</v>
      </c>
      <c r="E29" s="3" t="s">
        <v>3874</v>
      </c>
      <c r="F29" s="2" t="s">
        <v>6516</v>
      </c>
      <c r="G29" s="2">
        <v>3</v>
      </c>
      <c r="H29" s="2" t="str">
        <f>IF(G29=1, "PB-" &amp; TEXT(COUNTIFS(G$2:G29, 1) + 372, "000000"),
 IF(G29=2, "PBM-" &amp; TEXT(COUNTIFS(G$2:G29, 2) + 384, "000000"),
 IF(G29=3, "MMU-" &amp; TEXT(COUNTIFS(G$2:G29, 3) + 536, "000000"),
 "")))</f>
        <v>MMU-000543</v>
      </c>
      <c r="I29" s="25" t="s">
        <v>5342</v>
      </c>
    </row>
    <row r="30" spans="1:9" ht="38.25" x14ac:dyDescent="0.25">
      <c r="A30" s="3">
        <v>29</v>
      </c>
      <c r="B30" s="3" t="s">
        <v>4721</v>
      </c>
      <c r="C30" s="3" t="s">
        <v>3875</v>
      </c>
      <c r="D30" s="3" t="s">
        <v>1677</v>
      </c>
      <c r="E30" s="3" t="s">
        <v>3876</v>
      </c>
      <c r="F30" s="2" t="s">
        <v>6517</v>
      </c>
      <c r="G30" s="2">
        <v>3</v>
      </c>
      <c r="H30" s="2" t="str">
        <f>IF(G30=1, "PB-" &amp; TEXT(COUNTIFS(G$2:G30, 1) + 372, "000000"),
 IF(G30=2, "PBM-" &amp; TEXT(COUNTIFS(G$2:G30, 2) + 384, "000000"),
 IF(G30=3, "MMU-" &amp; TEXT(COUNTIFS(G$2:G30, 3) + 536, "000000"),
 "")))</f>
        <v>MMU-000544</v>
      </c>
      <c r="I30" s="25" t="s">
        <v>5342</v>
      </c>
    </row>
    <row r="31" spans="1:9" ht="38.25" x14ac:dyDescent="0.25">
      <c r="A31" s="3">
        <v>30</v>
      </c>
      <c r="B31" s="3" t="s">
        <v>4722</v>
      </c>
      <c r="C31" s="3" t="s">
        <v>3877</v>
      </c>
      <c r="D31" s="3" t="s">
        <v>2524</v>
      </c>
      <c r="E31" s="3">
        <v>958222</v>
      </c>
      <c r="F31" s="2" t="s">
        <v>6518</v>
      </c>
      <c r="G31" s="2">
        <v>3</v>
      </c>
      <c r="H31" s="2" t="str">
        <f>IF(G31=1, "PB-" &amp; TEXT(COUNTIFS(G$2:G31, 1) + 372, "000000"),
 IF(G31=2, "PBM-" &amp; TEXT(COUNTIFS(G$2:G31, 2) + 384, "000000"),
 IF(G31=3, "MMU-" &amp; TEXT(COUNTIFS(G$2:G31, 3) + 536, "000000"),
 "")))</f>
        <v>MMU-000545</v>
      </c>
      <c r="I31" s="25" t="s">
        <v>5342</v>
      </c>
    </row>
    <row r="32" spans="1:9" ht="38.25" x14ac:dyDescent="0.25">
      <c r="A32" s="3">
        <v>31</v>
      </c>
      <c r="B32" s="3" t="s">
        <v>3878</v>
      </c>
      <c r="C32" s="3" t="s">
        <v>3879</v>
      </c>
      <c r="D32" s="3" t="s">
        <v>182</v>
      </c>
      <c r="E32" s="3" t="s">
        <v>3880</v>
      </c>
      <c r="F32" s="2" t="s">
        <v>6519</v>
      </c>
      <c r="G32" s="2">
        <v>1</v>
      </c>
      <c r="H32" s="2" t="str">
        <f>IF(G32=1, "PB-" &amp; TEXT(COUNTIFS(G$2:G32, 1) + 372, "000000"),
 IF(G32=2, "PBM-" &amp; TEXT(COUNTIFS(G$2:G32, 2) + 384, "000000"),
 IF(G32=3, "MMU-" &amp; TEXT(COUNTIFS(G$2:G32, 3) + 536, "000000"),
 "")))</f>
        <v>PB-000386</v>
      </c>
      <c r="I32" s="25" t="s">
        <v>5342</v>
      </c>
    </row>
    <row r="33" spans="1:9" ht="38.25" x14ac:dyDescent="0.25">
      <c r="A33" s="3">
        <v>32</v>
      </c>
      <c r="B33" s="3" t="s">
        <v>4723</v>
      </c>
      <c r="C33" s="3" t="s">
        <v>3881</v>
      </c>
      <c r="D33" s="3" t="s">
        <v>3882</v>
      </c>
      <c r="E33" s="3" t="s">
        <v>3883</v>
      </c>
      <c r="F33" s="2" t="s">
        <v>6520</v>
      </c>
      <c r="G33" s="2">
        <v>2</v>
      </c>
      <c r="H33" s="2" t="str">
        <f>IF(G33=1, "PB-" &amp; TEXT(COUNTIFS(G$2:G33, 1) + 372, "000000"),
 IF(G33=2, "PBM-" &amp; TEXT(COUNTIFS(G$2:G33, 2) + 384, "000000"),
 IF(G33=3, "MMU-" &amp; TEXT(COUNTIFS(G$2:G33, 3) + 536, "000000"),
 "")))</f>
        <v>PBM-000393</v>
      </c>
      <c r="I33" s="25" t="s">
        <v>5342</v>
      </c>
    </row>
    <row r="34" spans="1:9" ht="38.25" x14ac:dyDescent="0.25">
      <c r="A34" s="3">
        <v>33</v>
      </c>
      <c r="B34" s="3" t="s">
        <v>4724</v>
      </c>
      <c r="C34" s="3" t="s">
        <v>3884</v>
      </c>
      <c r="D34" s="3" t="s">
        <v>3885</v>
      </c>
      <c r="E34" s="3" t="s">
        <v>3886</v>
      </c>
      <c r="F34" s="2" t="s">
        <v>6521</v>
      </c>
      <c r="G34" s="2">
        <v>2</v>
      </c>
      <c r="H34" s="2" t="str">
        <f>IF(G34=1, "PB-" &amp; TEXT(COUNTIFS(G$2:G34, 1) + 372, "000000"),
 IF(G34=2, "PBM-" &amp; TEXT(COUNTIFS(G$2:G34, 2) + 384, "000000"),
 IF(G34=3, "MMU-" &amp; TEXT(COUNTIFS(G$2:G34, 3) + 536, "000000"),
 "")))</f>
        <v>PBM-000394</v>
      </c>
      <c r="I34" s="25" t="s">
        <v>5342</v>
      </c>
    </row>
    <row r="35" spans="1:9" ht="25.5" x14ac:dyDescent="0.25">
      <c r="A35" s="3">
        <v>34</v>
      </c>
      <c r="B35" s="3" t="s">
        <v>3887</v>
      </c>
      <c r="C35" s="3" t="s">
        <v>3888</v>
      </c>
      <c r="D35" s="3" t="s">
        <v>914</v>
      </c>
      <c r="E35" s="3" t="s">
        <v>3889</v>
      </c>
      <c r="F35" s="2" t="s">
        <v>6522</v>
      </c>
      <c r="G35" s="2">
        <v>1</v>
      </c>
      <c r="H35" s="2" t="str">
        <f>IF(G35=1, "PB-" &amp; TEXT(COUNTIFS(G$2:G35, 1) + 372, "000000"),
 IF(G35=2, "PBM-" &amp; TEXT(COUNTIFS(G$2:G35, 2) + 384, "000000"),
 IF(G35=3, "MMU-" &amp; TEXT(COUNTIFS(G$2:G35, 3) + 536, "000000"),
 "")))</f>
        <v>PB-000387</v>
      </c>
      <c r="I35" s="25" t="s">
        <v>5342</v>
      </c>
    </row>
    <row r="36" spans="1:9" ht="51" x14ac:dyDescent="0.25">
      <c r="A36" s="3">
        <v>35</v>
      </c>
      <c r="B36" s="3" t="s">
        <v>3890</v>
      </c>
      <c r="C36" s="3" t="s">
        <v>3891</v>
      </c>
      <c r="D36" s="3" t="s">
        <v>268</v>
      </c>
      <c r="E36" s="3" t="s">
        <v>3221</v>
      </c>
      <c r="F36" s="2" t="s">
        <v>6523</v>
      </c>
      <c r="G36" s="2">
        <v>1</v>
      </c>
      <c r="H36" s="2" t="str">
        <f>IF(G36=1, "PB-" &amp; TEXT(COUNTIFS(G$2:G36, 1) + 372, "000000"),
 IF(G36=2, "PBM-" &amp; TEXT(COUNTIFS(G$2:G36, 2) + 384, "000000"),
 IF(G36=3, "MMU-" &amp; TEXT(COUNTIFS(G$2:G36, 3) + 536, "000000"),
 "")))</f>
        <v>PB-000388</v>
      </c>
      <c r="I36" s="25" t="s">
        <v>5342</v>
      </c>
    </row>
    <row r="37" spans="1:9" ht="38.25" x14ac:dyDescent="0.25">
      <c r="A37" s="3">
        <v>36</v>
      </c>
      <c r="B37" s="3" t="s">
        <v>3892</v>
      </c>
      <c r="C37" s="3" t="s">
        <v>3893</v>
      </c>
      <c r="D37" s="3" t="s">
        <v>10</v>
      </c>
      <c r="E37" s="3" t="s">
        <v>3894</v>
      </c>
      <c r="F37" s="2" t="s">
        <v>6524</v>
      </c>
      <c r="G37" s="2">
        <v>3</v>
      </c>
      <c r="H37" s="2" t="str">
        <f>IF(G37=1, "PB-" &amp; TEXT(COUNTIFS(G$2:G37, 1) + 372, "000000"),
 IF(G37=2, "PBM-" &amp; TEXT(COUNTIFS(G$2:G37, 2) + 384, "000000"),
 IF(G37=3, "MMU-" &amp; TEXT(COUNTIFS(G$2:G37, 3) + 536, "000000"),
 "")))</f>
        <v>MMU-000546</v>
      </c>
      <c r="I37" s="25" t="s">
        <v>5342</v>
      </c>
    </row>
    <row r="38" spans="1:9" ht="38.25" x14ac:dyDescent="0.25">
      <c r="A38" s="3">
        <v>37</v>
      </c>
      <c r="B38" s="3" t="s">
        <v>3895</v>
      </c>
      <c r="C38" s="3" t="s">
        <v>3896</v>
      </c>
      <c r="D38" s="3" t="s">
        <v>65</v>
      </c>
      <c r="E38" s="3" t="s">
        <v>3897</v>
      </c>
      <c r="F38" s="2" t="s">
        <v>6525</v>
      </c>
      <c r="G38" s="2">
        <v>1</v>
      </c>
      <c r="H38" s="2" t="str">
        <f>IF(G38=1, "PB-" &amp; TEXT(COUNTIFS(G$2:G38, 1) + 372, "000000"),
 IF(G38=2, "PBM-" &amp; TEXT(COUNTIFS(G$2:G38, 2) + 384, "000000"),
 IF(G38=3, "MMU-" &amp; TEXT(COUNTIFS(G$2:G38, 3) + 536, "000000"),
 "")))</f>
        <v>PB-000389</v>
      </c>
      <c r="I38" s="25" t="s">
        <v>5342</v>
      </c>
    </row>
    <row r="39" spans="1:9" ht="38.25" x14ac:dyDescent="0.25">
      <c r="A39" s="3">
        <v>38</v>
      </c>
      <c r="B39" s="3" t="s">
        <v>4725</v>
      </c>
      <c r="C39" s="3" t="s">
        <v>3884</v>
      </c>
      <c r="D39" s="3" t="s">
        <v>33</v>
      </c>
      <c r="E39" s="3" t="s">
        <v>3898</v>
      </c>
      <c r="F39" s="2" t="s">
        <v>6526</v>
      </c>
      <c r="G39" s="2">
        <v>2</v>
      </c>
      <c r="H39" s="2" t="str">
        <f>IF(G39=1, "PB-" &amp; TEXT(COUNTIFS(G$2:G39, 1) + 372, "000000"),
 IF(G39=2, "PBM-" &amp; TEXT(COUNTIFS(G$2:G39, 2) + 384, "000000"),
 IF(G39=3, "MMU-" &amp; TEXT(COUNTIFS(G$2:G39, 3) + 536, "000000"),
 "")))</f>
        <v>PBM-000395</v>
      </c>
      <c r="I39" s="25" t="s">
        <v>5342</v>
      </c>
    </row>
    <row r="40" spans="1:9" ht="63.75" x14ac:dyDescent="0.25">
      <c r="A40" s="3">
        <v>39</v>
      </c>
      <c r="B40" s="3" t="s">
        <v>3899</v>
      </c>
      <c r="C40" s="3" t="s">
        <v>3900</v>
      </c>
      <c r="D40" s="3" t="s">
        <v>226</v>
      </c>
      <c r="E40" s="3" t="s">
        <v>3901</v>
      </c>
      <c r="F40" s="2" t="s">
        <v>6527</v>
      </c>
      <c r="G40" s="2">
        <v>3</v>
      </c>
      <c r="H40" s="2" t="str">
        <f>IF(G40=1, "PB-" &amp; TEXT(COUNTIFS(G$2:G40, 1) + 372, "000000"),
 IF(G40=2, "PBM-" &amp; TEXT(COUNTIFS(G$2:G40, 2) + 384, "000000"),
 IF(G40=3, "MMU-" &amp; TEXT(COUNTIFS(G$2:G40, 3) + 536, "000000"),
 "")))</f>
        <v>MMU-000547</v>
      </c>
      <c r="I40" s="25" t="s">
        <v>5342</v>
      </c>
    </row>
    <row r="41" spans="1:9" ht="38.25" x14ac:dyDescent="0.25">
      <c r="A41" s="3">
        <v>40</v>
      </c>
      <c r="B41" s="3" t="s">
        <v>3902</v>
      </c>
      <c r="C41" s="3" t="s">
        <v>3903</v>
      </c>
      <c r="D41" s="3" t="s">
        <v>3904</v>
      </c>
      <c r="E41" s="3" t="s">
        <v>3905</v>
      </c>
      <c r="F41" s="2" t="s">
        <v>6528</v>
      </c>
      <c r="G41" s="2">
        <v>3</v>
      </c>
      <c r="H41" s="2" t="str">
        <f>IF(G41=1, "PB-" &amp; TEXT(COUNTIFS(G$2:G41, 1) + 372, "000000"),
 IF(G41=2, "PBM-" &amp; TEXT(COUNTIFS(G$2:G41, 2) + 384, "000000"),
 IF(G41=3, "MMU-" &amp; TEXT(COUNTIFS(G$2:G41, 3) + 536, "000000"),
 "")))</f>
        <v>MMU-000548</v>
      </c>
      <c r="I41" s="25" t="s">
        <v>5342</v>
      </c>
    </row>
    <row r="42" spans="1:9" ht="25.5" x14ac:dyDescent="0.25">
      <c r="A42" s="3">
        <v>41</v>
      </c>
      <c r="B42" s="3" t="s">
        <v>3906</v>
      </c>
      <c r="C42" s="3" t="s">
        <v>3907</v>
      </c>
      <c r="D42" s="3" t="s">
        <v>3908</v>
      </c>
      <c r="E42" s="3">
        <v>701494</v>
      </c>
      <c r="F42" s="2" t="s">
        <v>6529</v>
      </c>
      <c r="G42" s="2">
        <v>2</v>
      </c>
      <c r="H42" s="2" t="str">
        <f>IF(G42=1, "PB-" &amp; TEXT(COUNTIFS(G$2:G42, 1) + 372, "000000"),
 IF(G42=2, "PBM-" &amp; TEXT(COUNTIFS(G$2:G42, 2) + 384, "000000"),
 IF(G42=3, "MMU-" &amp; TEXT(COUNTIFS(G$2:G42, 3) + 536, "000000"),
 "")))</f>
        <v>PBM-000396</v>
      </c>
      <c r="I42" s="25" t="s">
        <v>5342</v>
      </c>
    </row>
    <row r="43" spans="1:9" ht="51" x14ac:dyDescent="0.25">
      <c r="A43" s="3">
        <v>42</v>
      </c>
      <c r="B43" s="3" t="s">
        <v>3909</v>
      </c>
      <c r="C43" s="3" t="s">
        <v>3910</v>
      </c>
      <c r="D43" s="3" t="s">
        <v>10</v>
      </c>
      <c r="E43" s="3" t="s">
        <v>3911</v>
      </c>
      <c r="F43" s="2" t="s">
        <v>6530</v>
      </c>
      <c r="G43" s="2">
        <v>1</v>
      </c>
      <c r="H43" s="2" t="str">
        <f>IF(G43=1, "PB-" &amp; TEXT(COUNTIFS(G$2:G43, 1) + 372, "000000"),
 IF(G43=2, "PBM-" &amp; TEXT(COUNTIFS(G$2:G43, 2) + 384, "000000"),
 IF(G43=3, "MMU-" &amp; TEXT(COUNTIFS(G$2:G43, 3) + 536, "000000"),
 "")))</f>
        <v>PB-000390</v>
      </c>
      <c r="I43" s="25" t="s">
        <v>5342</v>
      </c>
    </row>
    <row r="44" spans="1:9" ht="51" x14ac:dyDescent="0.25">
      <c r="A44" s="3">
        <v>43</v>
      </c>
      <c r="B44" s="3" t="s">
        <v>3912</v>
      </c>
      <c r="C44" s="3" t="s">
        <v>3913</v>
      </c>
      <c r="D44" s="3" t="s">
        <v>2164</v>
      </c>
      <c r="E44" s="3" t="s">
        <v>3914</v>
      </c>
      <c r="F44" s="2" t="s">
        <v>6531</v>
      </c>
      <c r="G44" s="2">
        <v>3</v>
      </c>
      <c r="H44" s="2" t="str">
        <f>IF(G44=1, "PB-" &amp; TEXT(COUNTIFS(G$2:G44, 1) + 372, "000000"),
 IF(G44=2, "PBM-" &amp; TEXT(COUNTIFS(G$2:G44, 2) + 384, "000000"),
 IF(G44=3, "MMU-" &amp; TEXT(COUNTIFS(G$2:G44, 3) + 536, "000000"),
 "")))</f>
        <v>MMU-000549</v>
      </c>
      <c r="I44" s="25" t="s">
        <v>5342</v>
      </c>
    </row>
    <row r="45" spans="1:9" ht="38.25" x14ac:dyDescent="0.25">
      <c r="A45" s="3">
        <v>44</v>
      </c>
      <c r="B45" s="3" t="s">
        <v>3915</v>
      </c>
      <c r="C45" s="3" t="s">
        <v>3916</v>
      </c>
      <c r="D45" s="3" t="s">
        <v>464</v>
      </c>
      <c r="E45" s="3" t="s">
        <v>3917</v>
      </c>
      <c r="F45" s="2" t="s">
        <v>6532</v>
      </c>
      <c r="G45" s="2">
        <v>3</v>
      </c>
      <c r="H45" s="2" t="str">
        <f>IF(G45=1, "PB-" &amp; TEXT(COUNTIFS(G$2:G45, 1) + 372, "000000"),
 IF(G45=2, "PBM-" &amp; TEXT(COUNTIFS(G$2:G45, 2) + 384, "000000"),
 IF(G45=3, "MMU-" &amp; TEXT(COUNTIFS(G$2:G45, 3) + 536, "000000"),
 "")))</f>
        <v>MMU-000550</v>
      </c>
      <c r="I45" s="25" t="s">
        <v>5342</v>
      </c>
    </row>
    <row r="46" spans="1:9" ht="38.25" x14ac:dyDescent="0.25">
      <c r="A46" s="3">
        <v>45</v>
      </c>
      <c r="B46" s="3" t="s">
        <v>3918</v>
      </c>
      <c r="C46" s="3" t="s">
        <v>3919</v>
      </c>
      <c r="D46" s="3" t="s">
        <v>409</v>
      </c>
      <c r="E46" s="3" t="s">
        <v>3920</v>
      </c>
      <c r="F46" s="2" t="s">
        <v>6533</v>
      </c>
      <c r="G46" s="2">
        <v>3</v>
      </c>
      <c r="H46" s="2" t="str">
        <f>IF(G46=1, "PB-" &amp; TEXT(COUNTIFS(G$2:G46, 1) + 372, "000000"),
 IF(G46=2, "PBM-" &amp; TEXT(COUNTIFS(G$2:G46, 2) + 384, "000000"),
 IF(G46=3, "MMU-" &amp; TEXT(COUNTIFS(G$2:G46, 3) + 536, "000000"),
 "")))</f>
        <v>MMU-000551</v>
      </c>
      <c r="I46" s="25" t="s">
        <v>5342</v>
      </c>
    </row>
    <row r="47" spans="1:9" ht="25.5" x14ac:dyDescent="0.25">
      <c r="A47" s="3">
        <v>46</v>
      </c>
      <c r="B47" s="3" t="s">
        <v>3921</v>
      </c>
      <c r="C47" s="3" t="s">
        <v>3922</v>
      </c>
      <c r="D47" s="3" t="s">
        <v>795</v>
      </c>
      <c r="E47" s="3" t="s">
        <v>3923</v>
      </c>
      <c r="F47" s="2" t="s">
        <v>6534</v>
      </c>
      <c r="G47" s="2">
        <v>3</v>
      </c>
      <c r="H47" s="2" t="str">
        <f>IF(G47=1, "PB-" &amp; TEXT(COUNTIFS(G$2:G47, 1) + 372, "000000"),
 IF(G47=2, "PBM-" &amp; TEXT(COUNTIFS(G$2:G47, 2) + 384, "000000"),
 IF(G47=3, "MMU-" &amp; TEXT(COUNTIFS(G$2:G47, 3) + 536, "000000"),
 "")))</f>
        <v>MMU-000552</v>
      </c>
      <c r="I47" s="25" t="s">
        <v>5342</v>
      </c>
    </row>
    <row r="48" spans="1:9" ht="25.5" x14ac:dyDescent="0.25">
      <c r="A48" s="3">
        <v>47</v>
      </c>
      <c r="B48" s="3" t="s">
        <v>3924</v>
      </c>
      <c r="C48" s="3" t="s">
        <v>3925</v>
      </c>
      <c r="D48" s="3" t="s">
        <v>268</v>
      </c>
      <c r="E48" s="3" t="s">
        <v>3926</v>
      </c>
      <c r="F48" s="2" t="s">
        <v>6535</v>
      </c>
      <c r="G48" s="2">
        <v>3</v>
      </c>
      <c r="H48" s="2" t="str">
        <f>IF(G48=1, "PB-" &amp; TEXT(COUNTIFS(G$2:G48, 1) + 372, "000000"),
 IF(G48=2, "PBM-" &amp; TEXT(COUNTIFS(G$2:G48, 2) + 384, "000000"),
 IF(G48=3, "MMU-" &amp; TEXT(COUNTIFS(G$2:G48, 3) + 536, "000000"),
 "")))</f>
        <v>MMU-000553</v>
      </c>
      <c r="I48" s="25" t="s">
        <v>5342</v>
      </c>
    </row>
    <row r="49" spans="1:9" ht="51" x14ac:dyDescent="0.25">
      <c r="A49" s="3">
        <v>48</v>
      </c>
      <c r="B49" s="3" t="s">
        <v>3945</v>
      </c>
      <c r="C49" s="3" t="s">
        <v>3927</v>
      </c>
      <c r="D49" s="3" t="s">
        <v>3928</v>
      </c>
      <c r="E49" s="3" t="s">
        <v>3929</v>
      </c>
      <c r="F49" s="2" t="s">
        <v>6536</v>
      </c>
      <c r="G49" s="2">
        <v>3</v>
      </c>
      <c r="H49" s="2" t="str">
        <f>IF(G49=1, "PB-" &amp; TEXT(COUNTIFS(G$2:G49, 1) + 372, "000000"),
 IF(G49=2, "PBM-" &amp; TEXT(COUNTIFS(G$2:G49, 2) + 384, "000000"),
 IF(G49=3, "MMU-" &amp; TEXT(COUNTIFS(G$2:G49, 3) + 536, "000000"),
 "")))</f>
        <v>MMU-000554</v>
      </c>
      <c r="I49" s="25" t="s">
        <v>5342</v>
      </c>
    </row>
    <row r="50" spans="1:9" ht="38.25" x14ac:dyDescent="0.25">
      <c r="A50" s="3">
        <v>49</v>
      </c>
      <c r="B50" s="3" t="s">
        <v>3930</v>
      </c>
      <c r="C50" s="3" t="s">
        <v>3931</v>
      </c>
      <c r="D50" s="3" t="s">
        <v>3932</v>
      </c>
      <c r="E50" s="3" t="s">
        <v>3933</v>
      </c>
      <c r="F50" s="2" t="s">
        <v>6537</v>
      </c>
      <c r="G50" s="2">
        <v>3</v>
      </c>
      <c r="H50" s="2" t="str">
        <f>IF(G50=1, "PB-" &amp; TEXT(COUNTIFS(G$2:G50, 1) + 372, "000000"),
 IF(G50=2, "PBM-" &amp; TEXT(COUNTIFS(G$2:G50, 2) + 384, "000000"),
 IF(G50=3, "MMU-" &amp; TEXT(COUNTIFS(G$2:G50, 3) + 536, "000000"),
 "")))</f>
        <v>MMU-000555</v>
      </c>
      <c r="I50" s="25" t="s">
        <v>5342</v>
      </c>
    </row>
    <row r="51" spans="1:9" ht="38.25" x14ac:dyDescent="0.25">
      <c r="A51" s="3">
        <v>50</v>
      </c>
      <c r="B51" s="3" t="s">
        <v>3934</v>
      </c>
      <c r="C51" s="3" t="s">
        <v>3935</v>
      </c>
      <c r="D51" s="3" t="s">
        <v>2296</v>
      </c>
      <c r="E51" s="3" t="s">
        <v>3936</v>
      </c>
      <c r="F51" s="2" t="s">
        <v>6538</v>
      </c>
      <c r="G51" s="2">
        <v>3</v>
      </c>
      <c r="H51" s="2" t="str">
        <f>IF(G51=1, "PB-" &amp; TEXT(COUNTIFS(G$2:G51, 1) + 372, "000000"),
 IF(G51=2, "PBM-" &amp; TEXT(COUNTIFS(G$2:G51, 2) + 384, "000000"),
 IF(G51=3, "MMU-" &amp; TEXT(COUNTIFS(G$2:G51, 3) + 536, "000000"),
 "")))</f>
        <v>MMU-000556</v>
      </c>
      <c r="I51" s="25" t="s">
        <v>5342</v>
      </c>
    </row>
    <row r="52" spans="1:9" ht="25.5" x14ac:dyDescent="0.25">
      <c r="A52" s="3">
        <v>51</v>
      </c>
      <c r="B52" s="3" t="s">
        <v>3937</v>
      </c>
      <c r="C52" s="3" t="s">
        <v>3938</v>
      </c>
      <c r="D52" s="3" t="s">
        <v>3928</v>
      </c>
      <c r="E52" s="3" t="s">
        <v>3939</v>
      </c>
      <c r="F52" s="2" t="s">
        <v>6539</v>
      </c>
      <c r="G52" s="2">
        <v>3</v>
      </c>
      <c r="H52" s="2" t="str">
        <f>IF(G52=1, "PB-" &amp; TEXT(COUNTIFS(G$2:G52, 1) + 372, "000000"),
 IF(G52=2, "PBM-" &amp; TEXT(COUNTIFS(G$2:G52, 2) + 384, "000000"),
 IF(G52=3, "MMU-" &amp; TEXT(COUNTIFS(G$2:G52, 3) + 536, "000000"),
 "")))</f>
        <v>MMU-000557</v>
      </c>
      <c r="I52" s="25" t="s">
        <v>5342</v>
      </c>
    </row>
    <row r="53" spans="1:9" ht="51" x14ac:dyDescent="0.25">
      <c r="A53" s="3">
        <v>52</v>
      </c>
      <c r="B53" s="3" t="s">
        <v>3940</v>
      </c>
      <c r="C53" s="3" t="s">
        <v>3941</v>
      </c>
      <c r="D53" s="3" t="s">
        <v>678</v>
      </c>
      <c r="E53" s="3" t="s">
        <v>3942</v>
      </c>
      <c r="F53" s="2" t="s">
        <v>6540</v>
      </c>
      <c r="G53" s="2">
        <v>2</v>
      </c>
      <c r="H53" s="2" t="str">
        <f>IF(G53=1, "PB-" &amp; TEXT(COUNTIFS(G$2:G53, 1) + 372, "000000"),
 IF(G53=2, "PBM-" &amp; TEXT(COUNTIFS(G$2:G53, 2) + 384, "000000"),
 IF(G53=3, "MMU-" &amp; TEXT(COUNTIFS(G$2:G53, 3) + 536, "000000"),
 "")))</f>
        <v>PBM-000397</v>
      </c>
      <c r="I53" s="25" t="s">
        <v>5342</v>
      </c>
    </row>
  </sheetData>
  <phoneticPr fontId="8" type="noConversion"/>
  <conditionalFormatting sqref="I2:I53">
    <cfRule type="uniqueValues" dxfId="7" priority="1"/>
  </conditionalFormatting>
  <pageMargins left="0.31496062992125984" right="0.19685039370078741" top="0.31496062992125984" bottom="0.19685039370078741" header="0.31496062992125984" footer="0.31496062992125984"/>
  <pageSetup paperSize="9" scale="91" fitToHeight="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6D98E-E37D-4B86-8F5D-2FB7D11AA4B2}">
  <sheetPr codeName="Sheet31">
    <pageSetUpPr fitToPage="1"/>
  </sheetPr>
  <dimension ref="A1:J51"/>
  <sheetViews>
    <sheetView topLeftCell="A25" zoomScale="80" zoomScaleNormal="80" workbookViewId="0">
      <selection activeCell="B30" sqref="B30"/>
    </sheetView>
  </sheetViews>
  <sheetFormatPr defaultRowHeight="15" x14ac:dyDescent="0.25"/>
  <cols>
    <col min="1" max="1" width="3.140625" bestFit="1" customWidth="1"/>
    <col min="2" max="2" width="25.28515625" customWidth="1"/>
    <col min="3" max="3" width="28" customWidth="1"/>
    <col min="4" max="4" width="20.140625" customWidth="1"/>
    <col min="5" max="5" width="13.140625" bestFit="1" customWidth="1"/>
    <col min="6" max="6" width="10" bestFit="1" customWidth="1"/>
    <col min="7" max="7" width="3" hidden="1" customWidth="1"/>
    <col min="8" max="8" width="15.7109375" hidden="1" customWidth="1"/>
    <col min="9" max="9" width="19.140625" style="27" hidden="1" customWidth="1"/>
    <col min="10" max="10" width="20.140625" bestFit="1" customWidth="1"/>
  </cols>
  <sheetData>
    <row r="1" spans="1:9" ht="33.75" customHeight="1" x14ac:dyDescent="0.25">
      <c r="A1" s="3" t="s">
        <v>146</v>
      </c>
      <c r="B1" s="3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3" t="s">
        <v>5143</v>
      </c>
      <c r="I1" s="26" t="s">
        <v>5144</v>
      </c>
    </row>
    <row r="2" spans="1:9" ht="38.25" x14ac:dyDescent="0.25">
      <c r="A2" s="3">
        <v>1</v>
      </c>
      <c r="B2" s="3" t="s">
        <v>3946</v>
      </c>
      <c r="C2" s="3" t="s">
        <v>3947</v>
      </c>
      <c r="D2" s="3" t="s">
        <v>3948</v>
      </c>
      <c r="E2" s="3" t="s">
        <v>3949</v>
      </c>
      <c r="F2" s="2" t="s">
        <v>6541</v>
      </c>
      <c r="G2" s="2">
        <v>1</v>
      </c>
      <c r="H2" s="2" t="str">
        <f>IF(G2=1, "PB-" &amp; TEXT(COUNTIFS(G$2:G2, 1) + 390, "000000"),
 IF(G2=2, "PBM-" &amp; TEXT(COUNTIFS(G$2:G2, 2) + 397, "000000"),
 IF(G2=3, "MMU-" &amp; TEXT(COUNTIFS(G$2:G2, 3) + 557, "000000"),
 "")))</f>
        <v>PB-000391</v>
      </c>
      <c r="I2" s="25" t="s">
        <v>5342</v>
      </c>
    </row>
    <row r="3" spans="1:9" ht="51" x14ac:dyDescent="0.25">
      <c r="A3" s="3">
        <v>2</v>
      </c>
      <c r="B3" s="3" t="s">
        <v>3950</v>
      </c>
      <c r="C3" s="3" t="s">
        <v>3951</v>
      </c>
      <c r="D3" s="3" t="s">
        <v>425</v>
      </c>
      <c r="E3" s="3" t="s">
        <v>3952</v>
      </c>
      <c r="F3" s="2" t="s">
        <v>6542</v>
      </c>
      <c r="G3" s="2">
        <v>1</v>
      </c>
      <c r="H3" s="2" t="str">
        <f>IF(G3=1, "PB-" &amp; TEXT(COUNTIFS(G$2:G3, 1) + 390, "000000"),
 IF(G3=2, "PBM-" &amp; TEXT(COUNTIFS(G$2:G3, 2) + 397, "000000"),
 IF(G3=3, "MMU-" &amp; TEXT(COUNTIFS(G$2:G3, 3) + 557, "000000"),
 "")))</f>
        <v>PB-000392</v>
      </c>
      <c r="I3" s="25" t="s">
        <v>5342</v>
      </c>
    </row>
    <row r="4" spans="1:9" ht="25.5" x14ac:dyDescent="0.25">
      <c r="A4" s="3">
        <v>3</v>
      </c>
      <c r="B4" s="3" t="s">
        <v>3953</v>
      </c>
      <c r="C4" s="3" t="s">
        <v>3954</v>
      </c>
      <c r="D4" s="3" t="s">
        <v>102</v>
      </c>
      <c r="E4" s="3" t="s">
        <v>3307</v>
      </c>
      <c r="F4" s="2" t="s">
        <v>6543</v>
      </c>
      <c r="G4" s="2">
        <v>2</v>
      </c>
      <c r="H4" s="2" t="str">
        <f>IF(G4=1, "PB-" &amp; TEXT(COUNTIFS(G$2:G4, 1) + 390, "000000"),
 IF(G4=2, "PBM-" &amp; TEXT(COUNTIFS(G$2:G4, 2) + 397, "000000"),
 IF(G4=3, "MMU-" &amp; TEXT(COUNTIFS(G$2:G4, 3) + 557, "000000"),
 "")))</f>
        <v>PBM-000398</v>
      </c>
      <c r="I4" s="25" t="s">
        <v>5342</v>
      </c>
    </row>
    <row r="5" spans="1:9" ht="38.25" x14ac:dyDescent="0.25">
      <c r="A5" s="3">
        <v>4</v>
      </c>
      <c r="B5" s="3" t="s">
        <v>3955</v>
      </c>
      <c r="C5" s="3" t="s">
        <v>3956</v>
      </c>
      <c r="D5" s="3" t="s">
        <v>19</v>
      </c>
      <c r="E5" s="3" t="s">
        <v>447</v>
      </c>
      <c r="F5" s="2" t="s">
        <v>6544</v>
      </c>
      <c r="G5" s="2">
        <v>3</v>
      </c>
      <c r="H5" s="2" t="str">
        <f>IF(G5=1, "PB-" &amp; TEXT(COUNTIFS(G$2:G5, 1) + 390, "000000"),
 IF(G5=2, "PBM-" &amp; TEXT(COUNTIFS(G$2:G5, 2) + 397, "000000"),
 IF(G5=3, "MMU-" &amp; TEXT(COUNTIFS(G$2:G5, 3) + 557, "000000"),
 "")))</f>
        <v>MMU-000558</v>
      </c>
      <c r="I5" s="25" t="s">
        <v>5342</v>
      </c>
    </row>
    <row r="6" spans="1:9" ht="51" x14ac:dyDescent="0.25">
      <c r="A6" s="3">
        <v>5</v>
      </c>
      <c r="B6" s="3" t="s">
        <v>3957</v>
      </c>
      <c r="C6" s="3" t="s">
        <v>3958</v>
      </c>
      <c r="D6" s="3" t="s">
        <v>33</v>
      </c>
      <c r="E6" s="3" t="s">
        <v>3959</v>
      </c>
      <c r="F6" s="2" t="s">
        <v>6545</v>
      </c>
      <c r="G6" s="2">
        <v>3</v>
      </c>
      <c r="H6" s="2" t="str">
        <f>IF(G6=1, "PB-" &amp; TEXT(COUNTIFS(G$2:G6, 1) + 390, "000000"),
 IF(G6=2, "PBM-" &amp; TEXT(COUNTIFS(G$2:G6, 2) + 397, "000000"),
 IF(G6=3, "MMU-" &amp; TEXT(COUNTIFS(G$2:G6, 3) + 557, "000000"),
 "")))</f>
        <v>MMU-000559</v>
      </c>
      <c r="I6" s="25" t="s">
        <v>5342</v>
      </c>
    </row>
    <row r="7" spans="1:9" ht="25.5" x14ac:dyDescent="0.25">
      <c r="A7" s="3">
        <v>6</v>
      </c>
      <c r="B7" s="3" t="s">
        <v>3960</v>
      </c>
      <c r="C7" s="3" t="s">
        <v>3961</v>
      </c>
      <c r="D7" s="3" t="s">
        <v>102</v>
      </c>
      <c r="E7" s="3" t="s">
        <v>3962</v>
      </c>
      <c r="F7" s="2" t="s">
        <v>6546</v>
      </c>
      <c r="G7" s="2">
        <v>1</v>
      </c>
      <c r="H7" s="2" t="str">
        <f>IF(G7=1, "PB-" &amp; TEXT(COUNTIFS(G$2:G7, 1) + 390, "000000"),
 IF(G7=2, "PBM-" &amp; TEXT(COUNTIFS(G$2:G7, 2) + 397, "000000"),
 IF(G7=3, "MMU-" &amp; TEXT(COUNTIFS(G$2:G7, 3) + 557, "000000"),
 "")))</f>
        <v>PB-000393</v>
      </c>
      <c r="I7" s="25" t="s">
        <v>5342</v>
      </c>
    </row>
    <row r="8" spans="1:9" ht="51" x14ac:dyDescent="0.25">
      <c r="A8" s="3">
        <v>7</v>
      </c>
      <c r="B8" s="3" t="s">
        <v>3963</v>
      </c>
      <c r="C8" s="3" t="s">
        <v>3964</v>
      </c>
      <c r="D8" s="3" t="s">
        <v>3965</v>
      </c>
      <c r="E8" s="3" t="s">
        <v>3966</v>
      </c>
      <c r="F8" s="2" t="s">
        <v>6547</v>
      </c>
      <c r="G8" s="2">
        <v>3</v>
      </c>
      <c r="H8" s="2" t="str">
        <f>IF(G8=1, "PB-" &amp; TEXT(COUNTIFS(G$2:G8, 1) + 390, "000000"),
 IF(G8=2, "PBM-" &amp; TEXT(COUNTIFS(G$2:G8, 2) + 397, "000000"),
 IF(G8=3, "MMU-" &amp; TEXT(COUNTIFS(G$2:G8, 3) + 557, "000000"),
 "")))</f>
        <v>MMU-000560</v>
      </c>
      <c r="I8" s="25" t="s">
        <v>5342</v>
      </c>
    </row>
    <row r="9" spans="1:9" ht="38.25" x14ac:dyDescent="0.25">
      <c r="A9" s="3">
        <v>8</v>
      </c>
      <c r="B9" s="3" t="s">
        <v>3967</v>
      </c>
      <c r="C9" s="3" t="s">
        <v>3968</v>
      </c>
      <c r="D9" s="3" t="s">
        <v>875</v>
      </c>
      <c r="E9" s="3" t="s">
        <v>3969</v>
      </c>
      <c r="F9" s="2" t="s">
        <v>6548</v>
      </c>
      <c r="G9" s="2">
        <v>2</v>
      </c>
      <c r="H9" s="2" t="str">
        <f>IF(G9=1, "PB-" &amp; TEXT(COUNTIFS(G$2:G9, 1) + 390, "000000"),
 IF(G9=2, "PBM-" &amp; TEXT(COUNTIFS(G$2:G9, 2) + 397, "000000"),
 IF(G9=3, "MMU-" &amp; TEXT(COUNTIFS(G$2:G9, 3) + 557, "000000"),
 "")))</f>
        <v>PBM-000399</v>
      </c>
      <c r="I9" s="25" t="s">
        <v>5342</v>
      </c>
    </row>
    <row r="10" spans="1:9" ht="25.5" x14ac:dyDescent="0.25">
      <c r="A10" s="3">
        <v>9</v>
      </c>
      <c r="B10" s="3" t="s">
        <v>3970</v>
      </c>
      <c r="C10" s="3" t="s">
        <v>3971</v>
      </c>
      <c r="D10" s="3" t="s">
        <v>3972</v>
      </c>
      <c r="E10" s="3" t="s">
        <v>3973</v>
      </c>
      <c r="F10" s="2" t="s">
        <v>6549</v>
      </c>
      <c r="G10" s="2">
        <v>1</v>
      </c>
      <c r="H10" s="2" t="str">
        <f>IF(G10=1, "PB-" &amp; TEXT(COUNTIFS(G$2:G10, 1) + 390, "000000"),
 IF(G10=2, "PBM-" &amp; TEXT(COUNTIFS(G$2:G10, 2) + 397, "000000"),
 IF(G10=3, "MMU-" &amp; TEXT(COUNTIFS(G$2:G10, 3) + 557, "000000"),
 "")))</f>
        <v>PB-000394</v>
      </c>
      <c r="I10" s="25" t="s">
        <v>5342</v>
      </c>
    </row>
    <row r="11" spans="1:9" ht="38.25" x14ac:dyDescent="0.25">
      <c r="A11" s="3">
        <v>10</v>
      </c>
      <c r="B11" s="3" t="s">
        <v>3974</v>
      </c>
      <c r="C11" s="3" t="s">
        <v>3975</v>
      </c>
      <c r="D11" s="3" t="s">
        <v>534</v>
      </c>
      <c r="E11" s="3" t="s">
        <v>3976</v>
      </c>
      <c r="F11" s="2" t="s">
        <v>6550</v>
      </c>
      <c r="G11" s="2">
        <v>1</v>
      </c>
      <c r="H11" s="2" t="str">
        <f>IF(G11=1, "PB-" &amp; TEXT(COUNTIFS(G$2:G11, 1) + 390, "000000"),
 IF(G11=2, "PBM-" &amp; TEXT(COUNTIFS(G$2:G11, 2) + 397, "000000"),
 IF(G11=3, "MMU-" &amp; TEXT(COUNTIFS(G$2:G11, 3) + 557, "000000"),
 "")))</f>
        <v>PB-000395</v>
      </c>
      <c r="I11" s="25" t="s">
        <v>5342</v>
      </c>
    </row>
    <row r="12" spans="1:9" x14ac:dyDescent="0.25">
      <c r="A12" s="3">
        <v>11</v>
      </c>
      <c r="B12" s="3" t="s">
        <v>3977</v>
      </c>
      <c r="C12" s="3" t="s">
        <v>3978</v>
      </c>
      <c r="D12" s="3" t="s">
        <v>3979</v>
      </c>
      <c r="E12" s="3" t="s">
        <v>3980</v>
      </c>
      <c r="F12" s="2" t="s">
        <v>6551</v>
      </c>
      <c r="G12" s="2">
        <v>2</v>
      </c>
      <c r="H12" s="2" t="str">
        <f>IF(G12=1, "PB-" &amp; TEXT(COUNTIFS(G$2:G12, 1) + 390, "000000"),
 IF(G12=2, "PBM-" &amp; TEXT(COUNTIFS(G$2:G12, 2) + 397, "000000"),
 IF(G12=3, "MMU-" &amp; TEXT(COUNTIFS(G$2:G12, 3) + 557, "000000"),
 "")))</f>
        <v>PBM-000400</v>
      </c>
      <c r="I12" s="25" t="s">
        <v>5342</v>
      </c>
    </row>
    <row r="13" spans="1:9" x14ac:dyDescent="0.25">
      <c r="A13" s="3">
        <v>12</v>
      </c>
      <c r="B13" s="3" t="s">
        <v>3981</v>
      </c>
      <c r="C13" s="3" t="s">
        <v>3982</v>
      </c>
      <c r="D13" s="3" t="s">
        <v>4089</v>
      </c>
      <c r="E13" s="3" t="s">
        <v>3983</v>
      </c>
      <c r="F13" s="2" t="s">
        <v>6552</v>
      </c>
      <c r="G13" s="2">
        <v>2</v>
      </c>
      <c r="H13" s="2" t="str">
        <f>IF(G13=1, "PB-" &amp; TEXT(COUNTIFS(G$2:G13, 1) + 390, "000000"),
 IF(G13=2, "PBM-" &amp; TEXT(COUNTIFS(G$2:G13, 2) + 397, "000000"),
 IF(G13=3, "MMU-" &amp; TEXT(COUNTIFS(G$2:G13, 3) + 557, "000000"),
 "")))</f>
        <v>PBM-000401</v>
      </c>
      <c r="I13" s="25" t="s">
        <v>5342</v>
      </c>
    </row>
    <row r="14" spans="1:9" ht="38.25" x14ac:dyDescent="0.25">
      <c r="A14" s="3">
        <v>13</v>
      </c>
      <c r="B14" s="3" t="s">
        <v>3984</v>
      </c>
      <c r="C14" s="3" t="s">
        <v>3985</v>
      </c>
      <c r="D14" s="3" t="s">
        <v>875</v>
      </c>
      <c r="E14" s="3" t="s">
        <v>3986</v>
      </c>
      <c r="F14" s="2" t="s">
        <v>6553</v>
      </c>
      <c r="G14" s="2">
        <v>2</v>
      </c>
      <c r="H14" s="2" t="str">
        <f>IF(G14=1, "PB-" &amp; TEXT(COUNTIFS(G$2:G14, 1) + 390, "000000"),
 IF(G14=2, "PBM-" &amp; TEXT(COUNTIFS(G$2:G14, 2) + 397, "000000"),
 IF(G14=3, "MMU-" &amp; TEXT(COUNTIFS(G$2:G14, 3) + 557, "000000"),
 "")))</f>
        <v>PBM-000402</v>
      </c>
      <c r="I14" s="25" t="s">
        <v>5342</v>
      </c>
    </row>
    <row r="15" spans="1:9" ht="25.5" x14ac:dyDescent="0.25">
      <c r="A15" s="3">
        <v>14</v>
      </c>
      <c r="B15" s="3" t="s">
        <v>3987</v>
      </c>
      <c r="C15" s="3" t="s">
        <v>3988</v>
      </c>
      <c r="D15" s="3" t="s">
        <v>134</v>
      </c>
      <c r="E15" s="3" t="s">
        <v>3989</v>
      </c>
      <c r="F15" s="2" t="s">
        <v>6554</v>
      </c>
      <c r="G15" s="2">
        <v>1</v>
      </c>
      <c r="H15" s="2" t="str">
        <f>IF(G15=1, "PB-" &amp; TEXT(COUNTIFS(G$2:G15, 1) + 390, "000000"),
 IF(G15=2, "PBM-" &amp; TEXT(COUNTIFS(G$2:G15, 2) + 397, "000000"),
 IF(G15=3, "MMU-" &amp; TEXT(COUNTIFS(G$2:G15, 3) + 557, "000000"),
 "")))</f>
        <v>PB-000396</v>
      </c>
      <c r="I15" s="25" t="s">
        <v>5342</v>
      </c>
    </row>
    <row r="16" spans="1:9" ht="51" x14ac:dyDescent="0.25">
      <c r="A16" s="3">
        <v>15</v>
      </c>
      <c r="B16" s="3" t="s">
        <v>3990</v>
      </c>
      <c r="C16" s="3" t="s">
        <v>3991</v>
      </c>
      <c r="D16" s="3" t="s">
        <v>76</v>
      </c>
      <c r="E16" s="3" t="s">
        <v>3992</v>
      </c>
      <c r="F16" s="2" t="s">
        <v>6555</v>
      </c>
      <c r="G16" s="2">
        <v>2</v>
      </c>
      <c r="H16" s="2" t="str">
        <f>IF(G16=1, "PB-" &amp; TEXT(COUNTIFS(G$2:G16, 1) + 390, "000000"),
 IF(G16=2, "PBM-" &amp; TEXT(COUNTIFS(G$2:G16, 2) + 397, "000000"),
 IF(G16=3, "MMU-" &amp; TEXT(COUNTIFS(G$2:G16, 3) + 557, "000000"),
 "")))</f>
        <v>PBM-000403</v>
      </c>
      <c r="I16" s="25" t="s">
        <v>5342</v>
      </c>
    </row>
    <row r="17" spans="1:10" ht="51" x14ac:dyDescent="0.25">
      <c r="A17" s="3">
        <v>16</v>
      </c>
      <c r="B17" s="3" t="s">
        <v>3993</v>
      </c>
      <c r="C17" s="3" t="s">
        <v>3994</v>
      </c>
      <c r="D17" s="3" t="s">
        <v>25</v>
      </c>
      <c r="E17" s="3" t="s">
        <v>3995</v>
      </c>
      <c r="F17" s="2" t="s">
        <v>6556</v>
      </c>
      <c r="G17" s="2">
        <v>1</v>
      </c>
      <c r="H17" s="2" t="str">
        <f>IF(G17=1, "PB-" &amp; TEXT(COUNTIFS(G$2:G17, 1) + 390, "000000"),
 IF(G17=2, "PBM-" &amp; TEXT(COUNTIFS(G$2:G17, 2) + 397, "000000"),
 IF(G17=3, "MMU-" &amp; TEXT(COUNTIFS(G$2:G17, 3) + 557, "000000"),
 "")))</f>
        <v>PB-000397</v>
      </c>
      <c r="I17" s="25" t="s">
        <v>5342</v>
      </c>
    </row>
    <row r="18" spans="1:10" ht="38.25" x14ac:dyDescent="0.25">
      <c r="A18" s="3">
        <v>17</v>
      </c>
      <c r="B18" s="3" t="s">
        <v>3996</v>
      </c>
      <c r="C18" s="3" t="s">
        <v>3997</v>
      </c>
      <c r="D18" s="3" t="s">
        <v>33</v>
      </c>
      <c r="E18" s="3" t="s">
        <v>3998</v>
      </c>
      <c r="F18" s="2" t="s">
        <v>6557</v>
      </c>
      <c r="G18" s="2">
        <v>1</v>
      </c>
      <c r="H18" s="2" t="str">
        <f>IF(G18=1, "PB-" &amp; TEXT(COUNTIFS(G$2:G18, 1) + 390, "000000"),
 IF(G18=2, "PBM-" &amp; TEXT(COUNTIFS(G$2:G18, 2) + 397, "000000"),
 IF(G18=3, "MMU-" &amp; TEXT(COUNTIFS(G$2:G18, 3) + 557, "000000"),
 "")))</f>
        <v>PB-000398</v>
      </c>
      <c r="I18" s="25" t="s">
        <v>5342</v>
      </c>
    </row>
    <row r="19" spans="1:10" ht="51" x14ac:dyDescent="0.25">
      <c r="A19" s="3">
        <v>18</v>
      </c>
      <c r="B19" s="3" t="s">
        <v>3999</v>
      </c>
      <c r="C19" s="3" t="s">
        <v>4000</v>
      </c>
      <c r="D19" s="3" t="s">
        <v>102</v>
      </c>
      <c r="E19" s="3" t="s">
        <v>59</v>
      </c>
      <c r="F19" s="2" t="s">
        <v>6558</v>
      </c>
      <c r="G19" s="2">
        <v>1</v>
      </c>
      <c r="H19" s="2" t="str">
        <f>IF(G19=1, "PB-" &amp; TEXT(COUNTIFS(G$2:G19, 1) + 390, "000000"),
 IF(G19=2, "PBM-" &amp; TEXT(COUNTIFS(G$2:G19, 2) + 397, "000000"),
 IF(G19=3, "MMU-" &amp; TEXT(COUNTIFS(G$2:G19, 3) + 557, "000000"),
 "")))</f>
        <v>PB-000399</v>
      </c>
      <c r="I19" s="25" t="s">
        <v>5342</v>
      </c>
    </row>
    <row r="20" spans="1:10" ht="25.5" x14ac:dyDescent="0.25">
      <c r="A20" s="3">
        <v>19</v>
      </c>
      <c r="B20" s="3" t="s">
        <v>4001</v>
      </c>
      <c r="C20" s="3" t="s">
        <v>4002</v>
      </c>
      <c r="D20" s="3" t="s">
        <v>952</v>
      </c>
      <c r="E20" s="3" t="s">
        <v>4003</v>
      </c>
      <c r="F20" s="2" t="s">
        <v>6559</v>
      </c>
      <c r="G20" s="2">
        <v>1</v>
      </c>
      <c r="H20" s="2" t="str">
        <f>IF(G20=1, "PB-" &amp; TEXT(COUNTIFS(G$2:G20, 1) + 390, "000000"),
 IF(G20=2, "PBM-" &amp; TEXT(COUNTIFS(G$2:G20, 2) + 397, "000000"),
 IF(G20=3, "MMU-" &amp; TEXT(COUNTIFS(G$2:G20, 3) + 557, "000000"),
 "")))</f>
        <v>PB-000400</v>
      </c>
      <c r="I20" s="25" t="s">
        <v>5342</v>
      </c>
    </row>
    <row r="21" spans="1:10" ht="38.25" x14ac:dyDescent="0.25">
      <c r="A21" s="3">
        <v>20</v>
      </c>
      <c r="B21" s="3" t="s">
        <v>4004</v>
      </c>
      <c r="C21" s="3" t="s">
        <v>4005</v>
      </c>
      <c r="D21" s="3" t="s">
        <v>4006</v>
      </c>
      <c r="E21" s="3" t="s">
        <v>4007</v>
      </c>
      <c r="F21" s="2" t="s">
        <v>6560</v>
      </c>
      <c r="G21" s="2">
        <v>3</v>
      </c>
      <c r="H21" s="2" t="str">
        <f>IF(G21=1, "PB-" &amp; TEXT(COUNTIFS(G$2:G21, 1) + 390, "000000"),
 IF(G21=2, "PBM-" &amp; TEXT(COUNTIFS(G$2:G21, 2) + 397, "000000"),
 IF(G21=3, "MMU-" &amp; TEXT(COUNTIFS(G$2:G21, 3) + 557, "000000"),
 "")))</f>
        <v>MMU-000561</v>
      </c>
      <c r="I21" s="25" t="s">
        <v>5342</v>
      </c>
    </row>
    <row r="22" spans="1:10" ht="38.25" x14ac:dyDescent="0.25">
      <c r="A22" s="3">
        <v>21</v>
      </c>
      <c r="B22" s="3" t="s">
        <v>4008</v>
      </c>
      <c r="C22" s="3" t="s">
        <v>4009</v>
      </c>
      <c r="D22" s="3" t="s">
        <v>102</v>
      </c>
      <c r="E22" s="3" t="s">
        <v>4010</v>
      </c>
      <c r="F22" s="2" t="s">
        <v>6561</v>
      </c>
      <c r="G22" s="2">
        <v>2</v>
      </c>
      <c r="H22" s="2" t="str">
        <f>IF(G22=1, "PB-" &amp; TEXT(COUNTIFS(G$2:G22, 1) + 390, "000000"),
 IF(G22=2, "PBM-" &amp; TEXT(COUNTIFS(G$2:G22, 2) + 397, "000000"),
 IF(G22=3, "MMU-" &amp; TEXT(COUNTIFS(G$2:G22, 3) + 557, "000000"),
 "")))</f>
        <v>PBM-000404</v>
      </c>
      <c r="I22" s="25" t="s">
        <v>5342</v>
      </c>
    </row>
    <row r="23" spans="1:10" ht="25.5" x14ac:dyDescent="0.25">
      <c r="A23" s="3">
        <v>22</v>
      </c>
      <c r="B23" s="3" t="s">
        <v>4011</v>
      </c>
      <c r="C23" s="3" t="s">
        <v>4012</v>
      </c>
      <c r="D23" s="3" t="s">
        <v>4089</v>
      </c>
      <c r="E23" s="3" t="s">
        <v>3983</v>
      </c>
      <c r="F23" s="2" t="s">
        <v>6562</v>
      </c>
      <c r="G23" s="2">
        <v>2</v>
      </c>
      <c r="H23" s="2" t="str">
        <f>IF(G23=1, "PB-" &amp; TEXT(COUNTIFS(G$2:G23, 1) + 390, "000000"),
 IF(G23=2, "PBM-" &amp; TEXT(COUNTIFS(G$2:G23, 2) + 397, "000000"),
 IF(G23=3, "MMU-" &amp; TEXT(COUNTIFS(G$2:G23, 3) + 557, "000000"),
 "")))</f>
        <v>PBM-000405</v>
      </c>
      <c r="I23" s="25" t="s">
        <v>5342</v>
      </c>
    </row>
    <row r="24" spans="1:10" ht="38.25" x14ac:dyDescent="0.25">
      <c r="A24" s="3">
        <v>23</v>
      </c>
      <c r="B24" s="3" t="s">
        <v>4013</v>
      </c>
      <c r="C24" s="3" t="s">
        <v>4014</v>
      </c>
      <c r="D24" s="3" t="s">
        <v>4015</v>
      </c>
      <c r="E24" s="3" t="s">
        <v>4016</v>
      </c>
      <c r="F24" s="2" t="s">
        <v>6563</v>
      </c>
      <c r="G24" s="2">
        <v>1</v>
      </c>
      <c r="H24" s="2" t="str">
        <f>IF(G24=1, "PB-" &amp; TEXT(COUNTIFS(G$2:G24, 1) + 390, "000000"),
 IF(G24=2, "PBM-" &amp; TEXT(COUNTIFS(G$2:G24, 2) + 397, "000000"),
 IF(G24=3, "MMU-" &amp; TEXT(COUNTIFS(G$2:G24, 3) + 557, "000000"),
 "")))</f>
        <v>PB-000401</v>
      </c>
      <c r="I24" s="25" t="s">
        <v>5342</v>
      </c>
    </row>
    <row r="25" spans="1:10" ht="25.5" x14ac:dyDescent="0.25">
      <c r="A25" s="3">
        <v>24</v>
      </c>
      <c r="B25" s="3" t="s">
        <v>4017</v>
      </c>
      <c r="C25" s="3" t="s">
        <v>4018</v>
      </c>
      <c r="D25" s="3" t="s">
        <v>4019</v>
      </c>
      <c r="E25" s="3" t="s">
        <v>4020</v>
      </c>
      <c r="F25" s="2" t="s">
        <v>6564</v>
      </c>
      <c r="G25" s="2">
        <v>3</v>
      </c>
      <c r="H25" s="2" t="str">
        <f>IF(G25=1, "PB-" &amp; TEXT(COUNTIFS(G$2:G25, 1) + 390, "000000"),
 IF(G25=2, "PBM-" &amp; TEXT(COUNTIFS(G$2:G25, 2) + 397, "000000"),
 IF(G25=3, "MMU-" &amp; TEXT(COUNTIFS(G$2:G25, 3) + 557, "000000"),
 "")))</f>
        <v>MMU-000562</v>
      </c>
      <c r="I25" s="25" t="s">
        <v>5342</v>
      </c>
    </row>
    <row r="26" spans="1:10" ht="38.25" x14ac:dyDescent="0.25">
      <c r="A26" s="3">
        <v>25</v>
      </c>
      <c r="B26" s="3" t="s">
        <v>4021</v>
      </c>
      <c r="C26" s="3" t="s">
        <v>4022</v>
      </c>
      <c r="D26" s="3" t="s">
        <v>4823</v>
      </c>
      <c r="E26" s="3" t="s">
        <v>1811</v>
      </c>
      <c r="F26" s="2" t="s">
        <v>6565</v>
      </c>
      <c r="G26" s="2">
        <v>1</v>
      </c>
      <c r="H26" s="2" t="str">
        <f>IF(G26=1, "PB-" &amp; TEXT(COUNTIFS(G$2:G26, 1) + 390, "000000"),
 IF(G26=2, "PBM-" &amp; TEXT(COUNTIFS(G$2:G26, 2) + 397, "000000"),
 IF(G26=3, "MMU-" &amp; TEXT(COUNTIFS(G$2:G26, 3) + 557, "000000"),
 "")))</f>
        <v>PB-000402</v>
      </c>
      <c r="I26" s="25" t="s">
        <v>5342</v>
      </c>
    </row>
    <row r="27" spans="1:10" ht="38.25" x14ac:dyDescent="0.25">
      <c r="A27" s="3">
        <v>26</v>
      </c>
      <c r="B27" s="3" t="s">
        <v>4023</v>
      </c>
      <c r="C27" s="3" t="s">
        <v>4024</v>
      </c>
      <c r="D27" s="3" t="s">
        <v>10</v>
      </c>
      <c r="E27" s="3" t="s">
        <v>513</v>
      </c>
      <c r="F27" s="2" t="s">
        <v>6566</v>
      </c>
      <c r="G27" s="2">
        <v>1</v>
      </c>
      <c r="H27" s="2" t="str">
        <f>IF(G27=1, "PB-" &amp; TEXT(COUNTIFS(G$2:G27, 1) + 390, "000000"),
 IF(G27=2, "PBM-" &amp; TEXT(COUNTIFS(G$2:G27, 2) + 397, "000000"),
 IF(G27=3, "MMU-" &amp; TEXT(COUNTIFS(G$2:G27, 3) + 557, "000000"),
 "")))</f>
        <v>PB-000403</v>
      </c>
      <c r="I27" s="25" t="s">
        <v>5342</v>
      </c>
    </row>
    <row r="28" spans="1:10" ht="51" x14ac:dyDescent="0.25">
      <c r="A28" s="3">
        <v>27</v>
      </c>
      <c r="B28" s="3" t="s">
        <v>4025</v>
      </c>
      <c r="C28" s="3" t="s">
        <v>4026</v>
      </c>
      <c r="D28" s="3" t="s">
        <v>4027</v>
      </c>
      <c r="E28" s="3" t="s">
        <v>4028</v>
      </c>
      <c r="F28" s="2" t="s">
        <v>6567</v>
      </c>
      <c r="G28" s="2">
        <v>1</v>
      </c>
      <c r="H28" s="2" t="str">
        <f>IF(G28=1, "PB-" &amp; TEXT(COUNTIFS(G$2:G28, 1) + 390, "000000"),
 IF(G28=2, "PBM-" &amp; TEXT(COUNTIFS(G$2:G28, 2) + 397, "000000"),
 IF(G28=3, "MMU-" &amp; TEXT(COUNTIFS(G$2:G28, 3) + 557, "000000"),
 "")))</f>
        <v>PB-000404</v>
      </c>
      <c r="I28" s="25" t="s">
        <v>5342</v>
      </c>
    </row>
    <row r="29" spans="1:10" ht="51" x14ac:dyDescent="0.25">
      <c r="A29" s="3">
        <v>28</v>
      </c>
      <c r="B29" s="3" t="s">
        <v>4029</v>
      </c>
      <c r="C29" s="3" t="s">
        <v>4030</v>
      </c>
      <c r="D29" s="3" t="s">
        <v>658</v>
      </c>
      <c r="E29" s="3" t="s">
        <v>4031</v>
      </c>
      <c r="F29" s="2" t="s">
        <v>6568</v>
      </c>
      <c r="G29" s="2">
        <v>1</v>
      </c>
      <c r="H29" s="2" t="str">
        <f>IF(G29=1, "PB-" &amp; TEXT(COUNTIFS(G$2:G29, 1) + 390, "000000"),
 IF(G29=2, "PBM-" &amp; TEXT(COUNTIFS(G$2:G29, 2) + 397, "000000"),
 IF(G29=3, "MMU-" &amp; TEXT(COUNTIFS(G$2:G29, 3) + 557, "000000"),
 "")))</f>
        <v>PB-000405</v>
      </c>
      <c r="I29" s="25" t="s">
        <v>5342</v>
      </c>
    </row>
    <row r="30" spans="1:10" ht="38.25" x14ac:dyDescent="0.25">
      <c r="A30" s="30">
        <v>29</v>
      </c>
      <c r="B30" s="30" t="s">
        <v>4032</v>
      </c>
      <c r="C30" s="30" t="s">
        <v>4033</v>
      </c>
      <c r="D30" s="30" t="s">
        <v>4034</v>
      </c>
      <c r="E30" s="30" t="s">
        <v>4035</v>
      </c>
      <c r="F30" s="31" t="s">
        <v>6569</v>
      </c>
      <c r="G30" s="2">
        <v>1</v>
      </c>
      <c r="H30" s="2" t="str">
        <f>IF(G30=1, "PB-" &amp; TEXT(COUNTIFS(G$2:G30, 1) + 390, "000000"),
 IF(G30=2, "PBM-" &amp; TEXT(COUNTIFS(G$2:G30, 2) + 397, "000000"),
 IF(G30=3, "MMU-" &amp; TEXT(COUNTIFS(G$2:G30, 3) + 557, "000000"),
 "")))</f>
        <v>PB-000406</v>
      </c>
      <c r="I30" s="25" t="s">
        <v>5342</v>
      </c>
      <c r="J30" s="32" t="s">
        <v>6851</v>
      </c>
    </row>
    <row r="31" spans="1:10" ht="38.25" x14ac:dyDescent="0.25">
      <c r="A31" s="3">
        <v>30</v>
      </c>
      <c r="B31" s="3" t="s">
        <v>4726</v>
      </c>
      <c r="C31" s="3" t="s">
        <v>4036</v>
      </c>
      <c r="D31" s="3" t="s">
        <v>914</v>
      </c>
      <c r="E31" s="3" t="s">
        <v>4037</v>
      </c>
      <c r="F31" s="2" t="s">
        <v>6570</v>
      </c>
      <c r="G31" s="2">
        <v>2</v>
      </c>
      <c r="H31" s="2" t="str">
        <f>IF(G31=1, "PB-" &amp; TEXT(COUNTIFS(G$2:G31, 1) + 390, "000000"),
 IF(G31=2, "PBM-" &amp; TEXT(COUNTIFS(G$2:G31, 2) + 397, "000000"),
 IF(G31=3, "MMU-" &amp; TEXT(COUNTIFS(G$2:G31, 3) + 557, "000000"),
 "")))</f>
        <v>PBM-000406</v>
      </c>
      <c r="I31" s="25" t="s">
        <v>5342</v>
      </c>
    </row>
    <row r="32" spans="1:10" ht="25.5" x14ac:dyDescent="0.25">
      <c r="A32" s="3">
        <v>31</v>
      </c>
      <c r="B32" s="3" t="s">
        <v>4038</v>
      </c>
      <c r="C32" s="3" t="s">
        <v>4039</v>
      </c>
      <c r="D32" s="3" t="s">
        <v>33</v>
      </c>
      <c r="E32" s="3" t="s">
        <v>4040</v>
      </c>
      <c r="F32" s="2" t="s">
        <v>6571</v>
      </c>
      <c r="G32" s="2">
        <v>1</v>
      </c>
      <c r="H32" s="2" t="str">
        <f>IF(G32=1, "PB-" &amp; TEXT(COUNTIFS(G$2:G32, 1) + 390, "000000"),
 IF(G32=2, "PBM-" &amp; TEXT(COUNTIFS(G$2:G32, 2) + 397, "000000"),
 IF(G32=3, "MMU-" &amp; TEXT(COUNTIFS(G$2:G32, 3) + 557, "000000"),
 "")))</f>
        <v>PB-000407</v>
      </c>
      <c r="I32" s="25" t="s">
        <v>5342</v>
      </c>
    </row>
    <row r="33" spans="1:9" ht="38.25" x14ac:dyDescent="0.25">
      <c r="A33" s="3">
        <v>32</v>
      </c>
      <c r="B33" s="3" t="s">
        <v>4041</v>
      </c>
      <c r="C33" s="3" t="s">
        <v>4042</v>
      </c>
      <c r="D33" s="3" t="s">
        <v>36</v>
      </c>
      <c r="E33" s="3" t="s">
        <v>4043</v>
      </c>
      <c r="F33" s="2" t="s">
        <v>6572</v>
      </c>
      <c r="G33" s="2">
        <v>3</v>
      </c>
      <c r="H33" s="2" t="str">
        <f>IF(G33=1, "PB-" &amp; TEXT(COUNTIFS(G$2:G33, 1) + 390, "000000"),
 IF(G33=2, "PBM-" &amp; TEXT(COUNTIFS(G$2:G33, 2) + 397, "000000"),
 IF(G33=3, "MMU-" &amp; TEXT(COUNTIFS(G$2:G33, 3) + 557, "000000"),
 "")))</f>
        <v>MMU-000563</v>
      </c>
      <c r="I33" s="25" t="s">
        <v>5342</v>
      </c>
    </row>
    <row r="34" spans="1:9" ht="38.25" x14ac:dyDescent="0.25">
      <c r="A34" s="3">
        <v>33</v>
      </c>
      <c r="B34" s="3" t="s">
        <v>4044</v>
      </c>
      <c r="C34" s="3" t="s">
        <v>4045</v>
      </c>
      <c r="D34" s="3" t="s">
        <v>3029</v>
      </c>
      <c r="E34" s="3" t="s">
        <v>4046</v>
      </c>
      <c r="F34" s="2" t="s">
        <v>6573</v>
      </c>
      <c r="G34" s="2">
        <v>1</v>
      </c>
      <c r="H34" s="2" t="str">
        <f>IF(G34=1, "PB-" &amp; TEXT(COUNTIFS(G$2:G34, 1) + 390, "000000"),
 IF(G34=2, "PBM-" &amp; TEXT(COUNTIFS(G$2:G34, 2) + 397, "000000"),
 IF(G34=3, "MMU-" &amp; TEXT(COUNTIFS(G$2:G34, 3) + 557, "000000"),
 "")))</f>
        <v>PB-000408</v>
      </c>
      <c r="I34" s="25" t="s">
        <v>5342</v>
      </c>
    </row>
    <row r="35" spans="1:9" ht="38.25" x14ac:dyDescent="0.25">
      <c r="A35" s="3">
        <v>34</v>
      </c>
      <c r="B35" s="3" t="s">
        <v>4047</v>
      </c>
      <c r="C35" s="3" t="s">
        <v>4048</v>
      </c>
      <c r="D35" s="3" t="s">
        <v>10</v>
      </c>
      <c r="E35" s="3" t="s">
        <v>62</v>
      </c>
      <c r="F35" s="2" t="s">
        <v>6574</v>
      </c>
      <c r="G35" s="2">
        <v>2</v>
      </c>
      <c r="H35" s="2" t="str">
        <f>IF(G35=1, "PB-" &amp; TEXT(COUNTIFS(G$2:G35, 1) + 390, "000000"),
 IF(G35=2, "PBM-" &amp; TEXT(COUNTIFS(G$2:G35, 2) + 397, "000000"),
 IF(G35=3, "MMU-" &amp; TEXT(COUNTIFS(G$2:G35, 3) + 557, "000000"),
 "")))</f>
        <v>PBM-000407</v>
      </c>
      <c r="I35" s="25" t="s">
        <v>5342</v>
      </c>
    </row>
    <row r="36" spans="1:9" ht="38.25" x14ac:dyDescent="0.25">
      <c r="A36" s="3">
        <v>35</v>
      </c>
      <c r="B36" s="3" t="s">
        <v>4049</v>
      </c>
      <c r="C36" s="3" t="s">
        <v>4050</v>
      </c>
      <c r="D36" s="3" t="s">
        <v>4051</v>
      </c>
      <c r="E36" s="3" t="s">
        <v>4052</v>
      </c>
      <c r="F36" s="2" t="s">
        <v>6575</v>
      </c>
      <c r="G36" s="2">
        <v>1</v>
      </c>
      <c r="H36" s="2" t="str">
        <f>IF(G36=1, "PB-" &amp; TEXT(COUNTIFS(G$2:G36, 1) + 390, "000000"),
 IF(G36=2, "PBM-" &amp; TEXT(COUNTIFS(G$2:G36, 2) + 397, "000000"),
 IF(G36=3, "MMU-" &amp; TEXT(COUNTIFS(G$2:G36, 3) + 557, "000000"),
 "")))</f>
        <v>PB-000409</v>
      </c>
      <c r="I36" s="25" t="s">
        <v>5342</v>
      </c>
    </row>
    <row r="37" spans="1:9" ht="25.5" x14ac:dyDescent="0.25">
      <c r="A37" s="3">
        <v>36</v>
      </c>
      <c r="B37" s="3" t="s">
        <v>4053</v>
      </c>
      <c r="C37" s="3" t="s">
        <v>4054</v>
      </c>
      <c r="D37" s="3" t="s">
        <v>534</v>
      </c>
      <c r="E37" s="3" t="s">
        <v>4055</v>
      </c>
      <c r="F37" s="2" t="s">
        <v>6576</v>
      </c>
      <c r="G37" s="2">
        <v>1</v>
      </c>
      <c r="H37" s="2" t="str">
        <f>IF(G37=1, "PB-" &amp; TEXT(COUNTIFS(G$2:G37, 1) + 390, "000000"),
 IF(G37=2, "PBM-" &amp; TEXT(COUNTIFS(G$2:G37, 2) + 397, "000000"),
 IF(G37=3, "MMU-" &amp; TEXT(COUNTIFS(G$2:G37, 3) + 557, "000000"),
 "")))</f>
        <v>PB-000410</v>
      </c>
      <c r="I37" s="25" t="s">
        <v>5342</v>
      </c>
    </row>
    <row r="38" spans="1:9" ht="38.25" x14ac:dyDescent="0.25">
      <c r="A38" s="3">
        <v>37</v>
      </c>
      <c r="B38" s="3" t="s">
        <v>4056</v>
      </c>
      <c r="C38" s="3" t="s">
        <v>4057</v>
      </c>
      <c r="D38" s="3" t="s">
        <v>182</v>
      </c>
      <c r="E38" s="3" t="s">
        <v>131</v>
      </c>
      <c r="F38" s="2" t="s">
        <v>6577</v>
      </c>
      <c r="G38" s="2">
        <v>1</v>
      </c>
      <c r="H38" s="2" t="str">
        <f>IF(G38=1, "PB-" &amp; TEXT(COUNTIFS(G$2:G38, 1) + 390, "000000"),
 IF(G38=2, "PBM-" &amp; TEXT(COUNTIFS(G$2:G38, 2) + 397, "000000"),
 IF(G38=3, "MMU-" &amp; TEXT(COUNTIFS(G$2:G38, 3) + 557, "000000"),
 "")))</f>
        <v>PB-000411</v>
      </c>
      <c r="I38" s="25" t="s">
        <v>5342</v>
      </c>
    </row>
    <row r="39" spans="1:9" ht="25.5" x14ac:dyDescent="0.25">
      <c r="A39" s="3">
        <v>38</v>
      </c>
      <c r="B39" s="3" t="s">
        <v>4058</v>
      </c>
      <c r="C39" s="3" t="s">
        <v>4059</v>
      </c>
      <c r="D39" s="3" t="s">
        <v>10</v>
      </c>
      <c r="E39" s="3" t="s">
        <v>4060</v>
      </c>
      <c r="F39" s="2" t="s">
        <v>6578</v>
      </c>
      <c r="G39" s="2">
        <v>2</v>
      </c>
      <c r="H39" s="2" t="str">
        <f>IF(G39=1, "PB-" &amp; TEXT(COUNTIFS(G$2:G39, 1) + 390, "000000"),
 IF(G39=2, "PBM-" &amp; TEXT(COUNTIFS(G$2:G39, 2) + 397, "000000"),
 IF(G39=3, "MMU-" &amp; TEXT(COUNTIFS(G$2:G39, 3) + 557, "000000"),
 "")))</f>
        <v>PBM-000408</v>
      </c>
      <c r="I39" s="25" t="s">
        <v>5342</v>
      </c>
    </row>
    <row r="40" spans="1:9" ht="38.25" x14ac:dyDescent="0.25">
      <c r="A40" s="3">
        <v>39</v>
      </c>
      <c r="B40" s="3" t="s">
        <v>4061</v>
      </c>
      <c r="C40" s="3" t="s">
        <v>4062</v>
      </c>
      <c r="D40" s="3" t="s">
        <v>690</v>
      </c>
      <c r="E40" s="3" t="s">
        <v>4063</v>
      </c>
      <c r="F40" s="2" t="s">
        <v>6579</v>
      </c>
      <c r="G40" s="2">
        <v>2</v>
      </c>
      <c r="H40" s="2" t="str">
        <f>IF(G40=1, "PB-" &amp; TEXT(COUNTIFS(G$2:G40, 1) + 390, "000000"),
 IF(G40=2, "PBM-" &amp; TEXT(COUNTIFS(G$2:G40, 2) + 397, "000000"),
 IF(G40=3, "MMU-" &amp; TEXT(COUNTIFS(G$2:G40, 3) + 557, "000000"),
 "")))</f>
        <v>PBM-000409</v>
      </c>
      <c r="I40" s="25" t="s">
        <v>5342</v>
      </c>
    </row>
    <row r="41" spans="1:9" ht="38.25" x14ac:dyDescent="0.25">
      <c r="A41" s="3">
        <v>40</v>
      </c>
      <c r="B41" s="3" t="s">
        <v>4824</v>
      </c>
      <c r="C41" s="3" t="s">
        <v>4064</v>
      </c>
      <c r="D41" s="3" t="s">
        <v>76</v>
      </c>
      <c r="E41" s="3"/>
      <c r="F41" s="2" t="s">
        <v>6580</v>
      </c>
      <c r="G41" s="2">
        <v>3</v>
      </c>
      <c r="H41" s="2" t="str">
        <f>IF(G41=1, "PB-" &amp; TEXT(COUNTIFS(G$2:G41, 1) + 390, "000000"),
 IF(G41=2, "PBM-" &amp; TEXT(COUNTIFS(G$2:G41, 2) + 397, "000000"),
 IF(G41=3, "MMU-" &amp; TEXT(COUNTIFS(G$2:G41, 3) + 557, "000000"),
 "")))</f>
        <v>MMU-000564</v>
      </c>
      <c r="I41" s="25" t="s">
        <v>5342</v>
      </c>
    </row>
    <row r="42" spans="1:9" ht="38.25" x14ac:dyDescent="0.25">
      <c r="A42" s="3">
        <v>41</v>
      </c>
      <c r="B42" s="3" t="s">
        <v>4065</v>
      </c>
      <c r="C42" s="3" t="s">
        <v>4066</v>
      </c>
      <c r="D42" s="3" t="s">
        <v>76</v>
      </c>
      <c r="E42" s="3" t="s">
        <v>4067</v>
      </c>
      <c r="F42" s="2" t="s">
        <v>6581</v>
      </c>
      <c r="G42" s="2">
        <v>3</v>
      </c>
      <c r="H42" s="2" t="str">
        <f>IF(G42=1, "PB-" &amp; TEXT(COUNTIFS(G$2:G42, 1) + 390, "000000"),
 IF(G42=2, "PBM-" &amp; TEXT(COUNTIFS(G$2:G42, 2) + 397, "000000"),
 IF(G42=3, "MMU-" &amp; TEXT(COUNTIFS(G$2:G42, 3) + 557, "000000"),
 "")))</f>
        <v>MMU-000565</v>
      </c>
      <c r="I42" s="25" t="s">
        <v>5342</v>
      </c>
    </row>
    <row r="43" spans="1:9" ht="25.5" x14ac:dyDescent="0.25">
      <c r="A43" s="3">
        <v>42</v>
      </c>
      <c r="B43" s="3" t="s">
        <v>4068</v>
      </c>
      <c r="C43" s="3" t="s">
        <v>4069</v>
      </c>
      <c r="D43" s="3" t="s">
        <v>4070</v>
      </c>
      <c r="E43" s="3" t="s">
        <v>127</v>
      </c>
      <c r="F43" s="2" t="s">
        <v>6582</v>
      </c>
      <c r="G43" s="2">
        <v>3</v>
      </c>
      <c r="H43" s="2" t="str">
        <f>IF(G43=1, "PB-" &amp; TEXT(COUNTIFS(G$2:G43, 1) + 390, "000000"),
 IF(G43=2, "PBM-" &amp; TEXT(COUNTIFS(G$2:G43, 2) + 397, "000000"),
 IF(G43=3, "MMU-" &amp; TEXT(COUNTIFS(G$2:G43, 3) + 557, "000000"),
 "")))</f>
        <v>MMU-000566</v>
      </c>
      <c r="I43" s="25" t="s">
        <v>5342</v>
      </c>
    </row>
    <row r="44" spans="1:9" ht="38.25" x14ac:dyDescent="0.25">
      <c r="A44" s="3">
        <v>43</v>
      </c>
      <c r="B44" s="3" t="s">
        <v>4071</v>
      </c>
      <c r="C44" s="3" t="s">
        <v>4072</v>
      </c>
      <c r="D44" s="3" t="s">
        <v>65</v>
      </c>
      <c r="E44" s="3" t="s">
        <v>4073</v>
      </c>
      <c r="F44" s="2" t="s">
        <v>6583</v>
      </c>
      <c r="G44" s="2">
        <v>1</v>
      </c>
      <c r="H44" s="2" t="str">
        <f>IF(G44=1, "PB-" &amp; TEXT(COUNTIFS(G$2:G44, 1) + 390, "000000"),
 IF(G44=2, "PBM-" &amp; TEXT(COUNTIFS(G$2:G44, 2) + 397, "000000"),
 IF(G44=3, "MMU-" &amp; TEXT(COUNTIFS(G$2:G44, 3) + 557, "000000"),
 "")))</f>
        <v>PB-000412</v>
      </c>
      <c r="I44" s="25" t="s">
        <v>5342</v>
      </c>
    </row>
    <row r="45" spans="1:9" ht="51" x14ac:dyDescent="0.25">
      <c r="A45" s="3">
        <v>44</v>
      </c>
      <c r="B45" s="3" t="s">
        <v>4074</v>
      </c>
      <c r="C45" s="3" t="s">
        <v>4075</v>
      </c>
      <c r="D45" s="3" t="s">
        <v>6829</v>
      </c>
      <c r="E45" s="3" t="s">
        <v>6830</v>
      </c>
      <c r="F45" s="2" t="s">
        <v>6584</v>
      </c>
      <c r="G45" s="2">
        <v>1</v>
      </c>
      <c r="H45" s="2" t="str">
        <f>IF(G45=1, "PB-" &amp; TEXT(COUNTIFS(G$2:G45, 1) + 390, "000000"),
 IF(G45=2, "PBM-" &amp; TEXT(COUNTIFS(G$2:G45, 2) + 397, "000000"),
 IF(G45=3, "MMU-" &amp; TEXT(COUNTIFS(G$2:G45, 3) + 557, "000000"),
 "")))</f>
        <v>PB-000413</v>
      </c>
      <c r="I45" s="25" t="s">
        <v>5342</v>
      </c>
    </row>
    <row r="46" spans="1:9" ht="51" x14ac:dyDescent="0.25">
      <c r="A46" s="3">
        <v>45</v>
      </c>
      <c r="B46" s="3" t="s">
        <v>4821</v>
      </c>
      <c r="C46" s="3" t="s">
        <v>4076</v>
      </c>
      <c r="D46" s="3" t="s">
        <v>33</v>
      </c>
      <c r="E46" s="3" t="s">
        <v>4077</v>
      </c>
      <c r="F46" s="2" t="s">
        <v>6585</v>
      </c>
      <c r="G46" s="2">
        <v>1</v>
      </c>
      <c r="H46" s="2" t="str">
        <f>IF(G46=1, "PB-" &amp; TEXT(COUNTIFS(G$2:G46, 1) + 390, "000000"),
 IF(G46=2, "PBM-" &amp; TEXT(COUNTIFS(G$2:G46, 2) + 397, "000000"),
 IF(G46=3, "MMU-" &amp; TEXT(COUNTIFS(G$2:G46, 3) + 557, "000000"),
 "")))</f>
        <v>PB-000414</v>
      </c>
      <c r="I46" s="25" t="s">
        <v>5342</v>
      </c>
    </row>
    <row r="47" spans="1:9" ht="51" x14ac:dyDescent="0.25">
      <c r="A47" s="3">
        <v>46</v>
      </c>
      <c r="B47" s="3" t="s">
        <v>4822</v>
      </c>
      <c r="C47" s="3" t="s">
        <v>4076</v>
      </c>
      <c r="D47" s="3" t="s">
        <v>33</v>
      </c>
      <c r="E47" s="3" t="s">
        <v>4078</v>
      </c>
      <c r="F47" s="2" t="s">
        <v>6586</v>
      </c>
      <c r="G47" s="2">
        <v>1</v>
      </c>
      <c r="H47" s="2" t="str">
        <f>IF(G47=1, "PB-" &amp; TEXT(COUNTIFS(G$2:G47, 1) + 390, "000000"),
 IF(G47=2, "PBM-" &amp; TEXT(COUNTIFS(G$2:G47, 2) + 397, "000000"),
 IF(G47=3, "MMU-" &amp; TEXT(COUNTIFS(G$2:G47, 3) + 557, "000000"),
 "")))</f>
        <v>PB-000415</v>
      </c>
      <c r="I47" s="25" t="s">
        <v>5342</v>
      </c>
    </row>
    <row r="48" spans="1:9" ht="51" x14ac:dyDescent="0.25">
      <c r="A48" s="3">
        <v>47</v>
      </c>
      <c r="B48" s="3" t="s">
        <v>4079</v>
      </c>
      <c r="C48" s="3" t="s">
        <v>4080</v>
      </c>
      <c r="D48" s="3" t="s">
        <v>4081</v>
      </c>
      <c r="E48" s="3">
        <v>534960</v>
      </c>
      <c r="F48" s="2" t="s">
        <v>6587</v>
      </c>
      <c r="G48" s="2">
        <v>3</v>
      </c>
      <c r="H48" s="2" t="str">
        <f>IF(G48=1, "PB-" &amp; TEXT(COUNTIFS(G$2:G48, 1) + 390, "000000"),
 IF(G48=2, "PBM-" &amp; TEXT(COUNTIFS(G$2:G48, 2) + 397, "000000"),
 IF(G48=3, "MMU-" &amp; TEXT(COUNTIFS(G$2:G48, 3) + 557, "000000"),
 "")))</f>
        <v>MMU-000567</v>
      </c>
      <c r="I48" s="25" t="s">
        <v>5342</v>
      </c>
    </row>
    <row r="49" spans="1:9" ht="63.75" x14ac:dyDescent="0.25">
      <c r="A49" s="3">
        <v>48</v>
      </c>
      <c r="B49" s="3" t="s">
        <v>4082</v>
      </c>
      <c r="C49" s="3" t="s">
        <v>4083</v>
      </c>
      <c r="D49" s="3" t="s">
        <v>803</v>
      </c>
      <c r="E49" s="3" t="s">
        <v>4084</v>
      </c>
      <c r="F49" s="2" t="s">
        <v>6588</v>
      </c>
      <c r="G49" s="2">
        <v>3</v>
      </c>
      <c r="H49" s="2" t="str">
        <f>IF(G49=1, "PB-" &amp; TEXT(COUNTIFS(G$2:G49, 1) + 390, "000000"),
 IF(G49=2, "PBM-" &amp; TEXT(COUNTIFS(G$2:G49, 2) + 397, "000000"),
 IF(G49=3, "MMU-" &amp; TEXT(COUNTIFS(G$2:G49, 3) + 557, "000000"),
 "")))</f>
        <v>MMU-000568</v>
      </c>
      <c r="I49" s="25" t="s">
        <v>5342</v>
      </c>
    </row>
    <row r="50" spans="1:9" ht="38.25" x14ac:dyDescent="0.25">
      <c r="A50" s="3">
        <v>49</v>
      </c>
      <c r="B50" s="3" t="s">
        <v>4820</v>
      </c>
      <c r="C50" s="3" t="s">
        <v>4085</v>
      </c>
      <c r="D50" s="3" t="s">
        <v>678</v>
      </c>
      <c r="E50" s="3" t="s">
        <v>4086</v>
      </c>
      <c r="F50" s="2" t="s">
        <v>6589</v>
      </c>
      <c r="G50" s="2">
        <v>2</v>
      </c>
      <c r="H50" s="2" t="str">
        <f>IF(G50=1, "PB-" &amp; TEXT(COUNTIFS(G$2:G50, 1) + 390, "000000"),
 IF(G50=2, "PBM-" &amp; TEXT(COUNTIFS(G$2:G50, 2) + 397, "000000"),
 IF(G50=3, "MMU-" &amp; TEXT(COUNTIFS(G$2:G50, 3) + 557, "000000"),
 "")))</f>
        <v>PBM-000410</v>
      </c>
      <c r="I50" s="25" t="s">
        <v>5342</v>
      </c>
    </row>
    <row r="51" spans="1:9" ht="51" x14ac:dyDescent="0.25">
      <c r="A51" s="3">
        <v>50</v>
      </c>
      <c r="B51" s="3" t="s">
        <v>4087</v>
      </c>
      <c r="C51" s="3" t="s">
        <v>4088</v>
      </c>
      <c r="D51" s="3" t="s">
        <v>626</v>
      </c>
      <c r="E51" s="3" t="s">
        <v>1020</v>
      </c>
      <c r="F51" s="2" t="s">
        <v>6590</v>
      </c>
      <c r="G51" s="2">
        <v>2</v>
      </c>
      <c r="H51" s="2" t="str">
        <f>IF(G51=1, "PB-" &amp; TEXT(COUNTIFS(G$2:G51, 1) + 390, "000000"),
 IF(G51=2, "PBM-" &amp; TEXT(COUNTIFS(G$2:G51, 2) + 397, "000000"),
 IF(G51=3, "MMU-" &amp; TEXT(COUNTIFS(G$2:G51, 3) + 557, "000000"),
 "")))</f>
        <v>PBM-000411</v>
      </c>
      <c r="I51" s="25" t="s">
        <v>5342</v>
      </c>
    </row>
  </sheetData>
  <phoneticPr fontId="8" type="noConversion"/>
  <conditionalFormatting sqref="I2:I51">
    <cfRule type="uniqueValues" dxfId="6" priority="1"/>
  </conditionalFormatting>
  <pageMargins left="0.31496062992125984" right="0.19685039370078741" top="0.31496062992125984" bottom="0.19685039370078741" header="0.31496062992125984" footer="0.31496062992125984"/>
  <pageSetup paperSize="9" scale="99" fitToHeight="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7BDD7-3F46-47D5-BAB6-B76E62B5BBB4}">
  <sheetPr codeName="Sheet32">
    <pageSetUpPr fitToPage="1"/>
  </sheetPr>
  <dimension ref="A1:I44"/>
  <sheetViews>
    <sheetView topLeftCell="A33" zoomScale="80" zoomScaleNormal="80" workbookViewId="0">
      <selection activeCell="L41" sqref="L41"/>
    </sheetView>
  </sheetViews>
  <sheetFormatPr defaultRowHeight="15" x14ac:dyDescent="0.25"/>
  <cols>
    <col min="1" max="1" width="4.140625" bestFit="1" customWidth="1"/>
    <col min="2" max="2" width="23.140625" customWidth="1"/>
    <col min="3" max="3" width="34" customWidth="1"/>
    <col min="4" max="4" width="22" customWidth="1"/>
    <col min="5" max="5" width="12.42578125" customWidth="1"/>
    <col min="6" max="6" width="10.28515625" bestFit="1" customWidth="1"/>
    <col min="7" max="7" width="3.42578125" hidden="1" customWidth="1"/>
    <col min="8" max="8" width="12.7109375" hidden="1" customWidth="1"/>
    <col min="9" max="9" width="19.140625" style="27" hidden="1" customWidth="1"/>
  </cols>
  <sheetData>
    <row r="1" spans="1:9" ht="33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5143</v>
      </c>
      <c r="I1" s="26" t="s">
        <v>5144</v>
      </c>
    </row>
    <row r="2" spans="1:9" ht="51" x14ac:dyDescent="0.25">
      <c r="A2" s="3">
        <v>1</v>
      </c>
      <c r="B2" s="3" t="s">
        <v>4090</v>
      </c>
      <c r="C2" s="3" t="s">
        <v>4091</v>
      </c>
      <c r="D2" s="3" t="s">
        <v>65</v>
      </c>
      <c r="E2" s="3" t="s">
        <v>4092</v>
      </c>
      <c r="F2" s="2" t="s">
        <v>6591</v>
      </c>
      <c r="G2" s="2">
        <v>1</v>
      </c>
      <c r="H2" s="2" t="str">
        <f>IF(G2=1, "PB-" &amp; TEXT(COUNTIFS(G$2:G2, 1) + 415, "000000"),
 IF(G2=2, "PBM-" &amp; TEXT(COUNTIFS(G$2:G2, 2) + 411, "000000"),
 IF(G2=3, "MMU-" &amp; TEXT(COUNTIFS(G$2:G2, 3) + 568, "000000"),
 "")))</f>
        <v>PB-000416</v>
      </c>
      <c r="I2" s="25" t="s">
        <v>5342</v>
      </c>
    </row>
    <row r="3" spans="1:9" ht="25.5" x14ac:dyDescent="0.25">
      <c r="A3" s="3">
        <v>2</v>
      </c>
      <c r="B3" s="3" t="s">
        <v>4093</v>
      </c>
      <c r="C3" s="3" t="s">
        <v>4094</v>
      </c>
      <c r="D3" s="3" t="s">
        <v>83</v>
      </c>
      <c r="E3" s="3" t="s">
        <v>4095</v>
      </c>
      <c r="F3" s="2" t="s">
        <v>6592</v>
      </c>
      <c r="G3" s="2">
        <v>2</v>
      </c>
      <c r="H3" s="2" t="str">
        <f>IF(G3=1, "PB-" &amp; TEXT(COUNTIFS(G$2:G3, 1) + 415, "000000"),
 IF(G3=2, "PBM-" &amp; TEXT(COUNTIFS(G$2:G3, 2) + 411, "000000"),
 IF(G3=3, "MMU-" &amp; TEXT(COUNTIFS(G$2:G3, 3) + 568, "000000"),
 "")))</f>
        <v>PBM-000412</v>
      </c>
      <c r="I3" s="25" t="s">
        <v>5342</v>
      </c>
    </row>
    <row r="4" spans="1:9" x14ac:dyDescent="0.25">
      <c r="A4" s="3">
        <v>3</v>
      </c>
      <c r="B4" s="3" t="s">
        <v>4096</v>
      </c>
      <c r="C4" s="3" t="s">
        <v>4097</v>
      </c>
      <c r="D4" s="3" t="s">
        <v>102</v>
      </c>
      <c r="E4" s="3" t="s">
        <v>4098</v>
      </c>
      <c r="F4" s="2" t="s">
        <v>6593</v>
      </c>
      <c r="G4" s="2">
        <v>2</v>
      </c>
      <c r="H4" s="2" t="str">
        <f>IF(G4=1, "PB-" &amp; TEXT(COUNTIFS(G$2:G4, 1) + 415, "000000"),
 IF(G4=2, "PBM-" &amp; TEXT(COUNTIFS(G$2:G4, 2) + 411, "000000"),
 IF(G4=3, "MMU-" &amp; TEXT(COUNTIFS(G$2:G4, 3) + 568, "000000"),
 "")))</f>
        <v>PBM-000413</v>
      </c>
      <c r="I4" s="25" t="s">
        <v>5342</v>
      </c>
    </row>
    <row r="5" spans="1:9" ht="25.5" x14ac:dyDescent="0.25">
      <c r="A5" s="3">
        <v>4</v>
      </c>
      <c r="B5" s="3" t="s">
        <v>4099</v>
      </c>
      <c r="C5" s="3" t="s">
        <v>4100</v>
      </c>
      <c r="D5" s="3" t="s">
        <v>875</v>
      </c>
      <c r="E5" s="3" t="s">
        <v>4101</v>
      </c>
      <c r="F5" s="2" t="s">
        <v>6594</v>
      </c>
      <c r="G5" s="2">
        <v>2</v>
      </c>
      <c r="H5" s="2" t="str">
        <f>IF(G5=1, "PB-" &amp; TEXT(COUNTIFS(G$2:G5, 1) + 415, "000000"),
 IF(G5=2, "PBM-" &amp; TEXT(COUNTIFS(G$2:G5, 2) + 411, "000000"),
 IF(G5=3, "MMU-" &amp; TEXT(COUNTIFS(G$2:G5, 3) + 568, "000000"),
 "")))</f>
        <v>PBM-000414</v>
      </c>
      <c r="I5" s="25" t="s">
        <v>5342</v>
      </c>
    </row>
    <row r="6" spans="1:9" ht="51" x14ac:dyDescent="0.25">
      <c r="A6" s="3">
        <v>5</v>
      </c>
      <c r="B6" s="3" t="s">
        <v>4102</v>
      </c>
      <c r="C6" s="3" t="s">
        <v>4103</v>
      </c>
      <c r="D6" s="3" t="s">
        <v>862</v>
      </c>
      <c r="E6" s="3" t="s">
        <v>3496</v>
      </c>
      <c r="F6" s="2" t="s">
        <v>6595</v>
      </c>
      <c r="G6" s="2">
        <v>1</v>
      </c>
      <c r="H6" s="2" t="str">
        <f>IF(G6=1, "PB-" &amp; TEXT(COUNTIFS(G$2:G6, 1) + 415, "000000"),
 IF(G6=2, "PBM-" &amp; TEXT(COUNTIFS(G$2:G6, 2) + 411, "000000"),
 IF(G6=3, "MMU-" &amp; TEXT(COUNTIFS(G$2:G6, 3) + 568, "000000"),
 "")))</f>
        <v>PB-000417</v>
      </c>
      <c r="I6" s="25" t="s">
        <v>5342</v>
      </c>
    </row>
    <row r="7" spans="1:9" ht="25.5" x14ac:dyDescent="0.25">
      <c r="A7" s="3">
        <v>6</v>
      </c>
      <c r="B7" s="3" t="s">
        <v>4104</v>
      </c>
      <c r="C7" s="3" t="s">
        <v>4105</v>
      </c>
      <c r="D7" s="3" t="s">
        <v>409</v>
      </c>
      <c r="E7" s="3" t="s">
        <v>4106</v>
      </c>
      <c r="F7" s="2" t="s">
        <v>6596</v>
      </c>
      <c r="G7" s="2">
        <v>1</v>
      </c>
      <c r="H7" s="2" t="str">
        <f>IF(G7=1, "PB-" &amp; TEXT(COUNTIFS(G$2:G7, 1) + 415, "000000"),
 IF(G7=2, "PBM-" &amp; TEXT(COUNTIFS(G$2:G7, 2) + 411, "000000"),
 IF(G7=3, "MMU-" &amp; TEXT(COUNTIFS(G$2:G7, 3) + 568, "000000"),
 "")))</f>
        <v>PB-000418</v>
      </c>
      <c r="I7" s="25" t="s">
        <v>5342</v>
      </c>
    </row>
    <row r="8" spans="1:9" x14ac:dyDescent="0.25">
      <c r="A8" s="3">
        <v>7</v>
      </c>
      <c r="B8" s="3" t="s">
        <v>4107</v>
      </c>
      <c r="C8" s="3" t="s">
        <v>4108</v>
      </c>
      <c r="D8" s="3" t="s">
        <v>914</v>
      </c>
      <c r="E8" s="3" t="s">
        <v>4109</v>
      </c>
      <c r="F8" s="2" t="s">
        <v>6597</v>
      </c>
      <c r="G8" s="2">
        <v>1</v>
      </c>
      <c r="H8" s="2" t="str">
        <f>IF(G8=1, "PB-" &amp; TEXT(COUNTIFS(G$2:G8, 1) + 415, "000000"),
 IF(G8=2, "PBM-" &amp; TEXT(COUNTIFS(G$2:G8, 2) + 411, "000000"),
 IF(G8=3, "MMU-" &amp; TEXT(COUNTIFS(G$2:G8, 3) + 568, "000000"),
 "")))</f>
        <v>PB-000419</v>
      </c>
      <c r="I8" s="25" t="s">
        <v>5342</v>
      </c>
    </row>
    <row r="9" spans="1:9" ht="38.25" x14ac:dyDescent="0.25">
      <c r="A9" s="3">
        <v>8</v>
      </c>
      <c r="B9" s="3" t="s">
        <v>4110</v>
      </c>
      <c r="C9" s="3" t="s">
        <v>4111</v>
      </c>
      <c r="D9" s="3" t="s">
        <v>10</v>
      </c>
      <c r="E9" s="3" t="s">
        <v>4112</v>
      </c>
      <c r="F9" s="2" t="s">
        <v>6598</v>
      </c>
      <c r="G9" s="2">
        <v>2</v>
      </c>
      <c r="H9" s="2" t="str">
        <f>IF(G9=1, "PB-" &amp; TEXT(COUNTIFS(G$2:G9, 1) + 415, "000000"),
 IF(G9=2, "PBM-" &amp; TEXT(COUNTIFS(G$2:G9, 2) + 411, "000000"),
 IF(G9=3, "MMU-" &amp; TEXT(COUNTIFS(G$2:G9, 3) + 568, "000000"),
 "")))</f>
        <v>PBM-000415</v>
      </c>
      <c r="I9" s="25" t="s">
        <v>5342</v>
      </c>
    </row>
    <row r="10" spans="1:9" ht="25.5" x14ac:dyDescent="0.25">
      <c r="A10" s="3">
        <v>9</v>
      </c>
      <c r="B10" s="3" t="s">
        <v>4113</v>
      </c>
      <c r="C10" s="3" t="s">
        <v>4114</v>
      </c>
      <c r="D10" s="3" t="s">
        <v>10</v>
      </c>
      <c r="E10" s="3" t="s">
        <v>4115</v>
      </c>
      <c r="F10" s="2" t="s">
        <v>6599</v>
      </c>
      <c r="G10" s="2">
        <v>3</v>
      </c>
      <c r="H10" s="2" t="str">
        <f>IF(G10=1, "PB-" &amp; TEXT(COUNTIFS(G$2:G10, 1) + 415, "000000"),
 IF(G10=2, "PBM-" &amp; TEXT(COUNTIFS(G$2:G10, 2) + 411, "000000"),
 IF(G10=3, "MMU-" &amp; TEXT(COUNTIFS(G$2:G10, 3) + 568, "000000"),
 "")))</f>
        <v>MMU-000569</v>
      </c>
      <c r="I10" s="25" t="s">
        <v>5342</v>
      </c>
    </row>
    <row r="11" spans="1:9" ht="25.5" x14ac:dyDescent="0.25">
      <c r="A11" s="3">
        <v>10</v>
      </c>
      <c r="B11" s="3" t="s">
        <v>4116</v>
      </c>
      <c r="C11" s="3" t="s">
        <v>4117</v>
      </c>
      <c r="D11" s="3" t="s">
        <v>19</v>
      </c>
      <c r="E11" s="3" t="s">
        <v>3307</v>
      </c>
      <c r="F11" s="2" t="s">
        <v>6600</v>
      </c>
      <c r="G11" s="2">
        <v>1</v>
      </c>
      <c r="H11" s="2" t="str">
        <f>IF(G11=1, "PB-" &amp; TEXT(COUNTIFS(G$2:G11, 1) + 415, "000000"),
 IF(G11=2, "PBM-" &amp; TEXT(COUNTIFS(G$2:G11, 2) + 411, "000000"),
 IF(G11=3, "MMU-" &amp; TEXT(COUNTIFS(G$2:G11, 3) + 568, "000000"),
 "")))</f>
        <v>PB-000420</v>
      </c>
      <c r="I11" s="25" t="s">
        <v>5342</v>
      </c>
    </row>
    <row r="12" spans="1:9" ht="25.5" x14ac:dyDescent="0.25">
      <c r="A12" s="3">
        <v>11</v>
      </c>
      <c r="B12" s="3" t="s">
        <v>4118</v>
      </c>
      <c r="C12" s="3" t="s">
        <v>4119</v>
      </c>
      <c r="D12" s="3" t="s">
        <v>10</v>
      </c>
      <c r="E12" s="3" t="s">
        <v>4120</v>
      </c>
      <c r="F12" s="2" t="s">
        <v>6601</v>
      </c>
      <c r="G12" s="2">
        <v>2</v>
      </c>
      <c r="H12" s="2" t="str">
        <f>IF(G12=1, "PB-" &amp; TEXT(COUNTIFS(G$2:G12, 1) + 415, "000000"),
 IF(G12=2, "PBM-" &amp; TEXT(COUNTIFS(G$2:G12, 2) + 411, "000000"),
 IF(G12=3, "MMU-" &amp; TEXT(COUNTIFS(G$2:G12, 3) + 568, "000000"),
 "")))</f>
        <v>PBM-000416</v>
      </c>
      <c r="I12" s="25" t="s">
        <v>5342</v>
      </c>
    </row>
    <row r="13" spans="1:9" ht="51" x14ac:dyDescent="0.25">
      <c r="A13" s="3">
        <v>12</v>
      </c>
      <c r="B13" s="3" t="s">
        <v>4121</v>
      </c>
      <c r="C13" s="3" t="s">
        <v>4122</v>
      </c>
      <c r="D13" s="3" t="s">
        <v>182</v>
      </c>
      <c r="E13" s="3" t="s">
        <v>4123</v>
      </c>
      <c r="F13" s="2" t="s">
        <v>6602</v>
      </c>
      <c r="G13" s="2">
        <v>1</v>
      </c>
      <c r="H13" s="2" t="str">
        <f>IF(G13=1, "PB-" &amp; TEXT(COUNTIFS(G$2:G13, 1) + 415, "000000"),
 IF(G13=2, "PBM-" &amp; TEXT(COUNTIFS(G$2:G13, 2) + 411, "000000"),
 IF(G13=3, "MMU-" &amp; TEXT(COUNTIFS(G$2:G13, 3) + 568, "000000"),
 "")))</f>
        <v>PB-000421</v>
      </c>
      <c r="I13" s="25" t="s">
        <v>5342</v>
      </c>
    </row>
    <row r="14" spans="1:9" ht="25.5" x14ac:dyDescent="0.25">
      <c r="A14" s="3">
        <v>13</v>
      </c>
      <c r="B14" s="3" t="s">
        <v>4124</v>
      </c>
      <c r="C14" s="3" t="s">
        <v>4125</v>
      </c>
      <c r="D14" s="3" t="s">
        <v>291</v>
      </c>
      <c r="E14" s="3" t="s">
        <v>4126</v>
      </c>
      <c r="F14" s="2" t="s">
        <v>6603</v>
      </c>
      <c r="G14" s="2">
        <v>1</v>
      </c>
      <c r="H14" s="2" t="str">
        <f>IF(G14=1, "PB-" &amp; TEXT(COUNTIFS(G$2:G14, 1) + 415, "000000"),
 IF(G14=2, "PBM-" &amp; TEXT(COUNTIFS(G$2:G14, 2) + 411, "000000"),
 IF(G14=3, "MMU-" &amp; TEXT(COUNTIFS(G$2:G14, 3) + 568, "000000"),
 "")))</f>
        <v>PB-000422</v>
      </c>
      <c r="I14" s="25" t="s">
        <v>5342</v>
      </c>
    </row>
    <row r="15" spans="1:9" ht="38.25" x14ac:dyDescent="0.25">
      <c r="A15" s="3">
        <v>14</v>
      </c>
      <c r="B15" s="3" t="s">
        <v>4127</v>
      </c>
      <c r="C15" s="3" t="s">
        <v>4128</v>
      </c>
      <c r="D15" s="3" t="s">
        <v>19</v>
      </c>
      <c r="E15" s="3" t="s">
        <v>4129</v>
      </c>
      <c r="F15" s="2" t="s">
        <v>6604</v>
      </c>
      <c r="G15" s="2">
        <v>2</v>
      </c>
      <c r="H15" s="2" t="str">
        <f>IF(G15=1, "PB-" &amp; TEXT(COUNTIFS(G$2:G15, 1) + 415, "000000"),
 IF(G15=2, "PBM-" &amp; TEXT(COUNTIFS(G$2:G15, 2) + 411, "000000"),
 IF(G15=3, "MMU-" &amp; TEXT(COUNTIFS(G$2:G15, 3) + 568, "000000"),
 "")))</f>
        <v>PBM-000417</v>
      </c>
      <c r="I15" s="25" t="s">
        <v>5342</v>
      </c>
    </row>
    <row r="16" spans="1:9" ht="25.5" x14ac:dyDescent="0.25">
      <c r="A16" s="3">
        <v>15</v>
      </c>
      <c r="B16" s="3" t="s">
        <v>4130</v>
      </c>
      <c r="C16" s="3" t="s">
        <v>4131</v>
      </c>
      <c r="D16" s="3" t="s">
        <v>19</v>
      </c>
      <c r="E16" s="3" t="s">
        <v>4132</v>
      </c>
      <c r="F16" s="2" t="s">
        <v>6605</v>
      </c>
      <c r="G16" s="2">
        <v>2</v>
      </c>
      <c r="H16" s="2" t="str">
        <f>IF(G16=1, "PB-" &amp; TEXT(COUNTIFS(G$2:G16, 1) + 415, "000000"),
 IF(G16=2, "PBM-" &amp; TEXT(COUNTIFS(G$2:G16, 2) + 411, "000000"),
 IF(G16=3, "MMU-" &amp; TEXT(COUNTIFS(G$2:G16, 3) + 568, "000000"),
 "")))</f>
        <v>PBM-000418</v>
      </c>
      <c r="I16" s="25" t="s">
        <v>5342</v>
      </c>
    </row>
    <row r="17" spans="1:9" ht="25.5" x14ac:dyDescent="0.25">
      <c r="A17" s="3">
        <v>16</v>
      </c>
      <c r="B17" s="3" t="s">
        <v>4133</v>
      </c>
      <c r="C17" s="3" t="s">
        <v>4134</v>
      </c>
      <c r="D17" s="3" t="s">
        <v>182</v>
      </c>
      <c r="E17" s="3" t="s">
        <v>4135</v>
      </c>
      <c r="F17" s="2" t="s">
        <v>6606</v>
      </c>
      <c r="G17" s="2">
        <v>1</v>
      </c>
      <c r="H17" s="2" t="str">
        <f>IF(G17=1, "PB-" &amp; TEXT(COUNTIFS(G$2:G17, 1) + 415, "000000"),
 IF(G17=2, "PBM-" &amp; TEXT(COUNTIFS(G$2:G17, 2) + 411, "000000"),
 IF(G17=3, "MMU-" &amp; TEXT(COUNTIFS(G$2:G17, 3) + 568, "000000"),
 "")))</f>
        <v>PB-000423</v>
      </c>
      <c r="I17" s="25" t="s">
        <v>5342</v>
      </c>
    </row>
    <row r="18" spans="1:9" ht="25.5" x14ac:dyDescent="0.25">
      <c r="A18" s="3">
        <v>17</v>
      </c>
      <c r="B18" s="3" t="s">
        <v>4136</v>
      </c>
      <c r="C18" s="3" t="s">
        <v>4137</v>
      </c>
      <c r="D18" s="3" t="s">
        <v>762</v>
      </c>
      <c r="E18" s="3" t="s">
        <v>4138</v>
      </c>
      <c r="F18" s="2" t="s">
        <v>6607</v>
      </c>
      <c r="G18" s="2">
        <v>2</v>
      </c>
      <c r="H18" s="2" t="str">
        <f>IF(G18=1, "PB-" &amp; TEXT(COUNTIFS(G$2:G18, 1) + 415, "000000"),
 IF(G18=2, "PBM-" &amp; TEXT(COUNTIFS(G$2:G18, 2) + 411, "000000"),
 IF(G18=3, "MMU-" &amp; TEXT(COUNTIFS(G$2:G18, 3) + 568, "000000"),
 "")))</f>
        <v>PBM-000419</v>
      </c>
      <c r="I18" s="25" t="s">
        <v>5342</v>
      </c>
    </row>
    <row r="19" spans="1:9" ht="25.5" x14ac:dyDescent="0.25">
      <c r="A19" s="3">
        <v>18</v>
      </c>
      <c r="B19" s="3" t="s">
        <v>4139</v>
      </c>
      <c r="C19" s="3" t="s">
        <v>4140</v>
      </c>
      <c r="D19" s="3" t="s">
        <v>102</v>
      </c>
      <c r="E19" s="3" t="s">
        <v>4141</v>
      </c>
      <c r="F19" s="2" t="s">
        <v>6608</v>
      </c>
      <c r="G19" s="2">
        <v>1</v>
      </c>
      <c r="H19" s="2" t="str">
        <f>IF(G19=1, "PB-" &amp; TEXT(COUNTIFS(G$2:G19, 1) + 415, "000000"),
 IF(G19=2, "PBM-" &amp; TEXT(COUNTIFS(G$2:G19, 2) + 411, "000000"),
 IF(G19=3, "MMU-" &amp; TEXT(COUNTIFS(G$2:G19, 3) + 568, "000000"),
 "")))</f>
        <v>PB-000424</v>
      </c>
      <c r="I19" s="25" t="s">
        <v>5342</v>
      </c>
    </row>
    <row r="20" spans="1:9" ht="25.5" x14ac:dyDescent="0.25">
      <c r="A20" s="3">
        <v>19</v>
      </c>
      <c r="B20" s="3" t="s">
        <v>4142</v>
      </c>
      <c r="C20" s="3" t="s">
        <v>4143</v>
      </c>
      <c r="D20" s="3" t="s">
        <v>10</v>
      </c>
      <c r="E20" s="3" t="s">
        <v>3221</v>
      </c>
      <c r="F20" s="2" t="s">
        <v>6609</v>
      </c>
      <c r="G20" s="2">
        <v>1</v>
      </c>
      <c r="H20" s="2" t="str">
        <f>IF(G20=1, "PB-" &amp; TEXT(COUNTIFS(G$2:G20, 1) + 415, "000000"),
 IF(G20=2, "PBM-" &amp; TEXT(COUNTIFS(G$2:G20, 2) + 411, "000000"),
 IF(G20=3, "MMU-" &amp; TEXT(COUNTIFS(G$2:G20, 3) + 568, "000000"),
 "")))</f>
        <v>PB-000425</v>
      </c>
      <c r="I20" s="25" t="s">
        <v>5342</v>
      </c>
    </row>
    <row r="21" spans="1:9" ht="63.75" x14ac:dyDescent="0.25">
      <c r="A21" s="3">
        <v>20</v>
      </c>
      <c r="B21" s="3" t="s">
        <v>4144</v>
      </c>
      <c r="C21" s="3" t="s">
        <v>4145</v>
      </c>
      <c r="D21" s="3" t="s">
        <v>630</v>
      </c>
      <c r="E21" s="3">
        <v>109390</v>
      </c>
      <c r="F21" s="2" t="s">
        <v>6610</v>
      </c>
      <c r="G21" s="2">
        <v>3</v>
      </c>
      <c r="H21" s="2" t="str">
        <f>IF(G21=1, "PB-" &amp; TEXT(COUNTIFS(G$2:G21, 1) + 415, "000000"),
 IF(G21=2, "PBM-" &amp; TEXT(COUNTIFS(G$2:G21, 2) + 411, "000000"),
 IF(G21=3, "MMU-" &amp; TEXT(COUNTIFS(G$2:G21, 3) + 568, "000000"),
 "")))</f>
        <v>MMU-000570</v>
      </c>
      <c r="I21" s="25" t="s">
        <v>5342</v>
      </c>
    </row>
    <row r="22" spans="1:9" ht="38.25" x14ac:dyDescent="0.25">
      <c r="A22" s="3">
        <v>21</v>
      </c>
      <c r="B22" s="3" t="s">
        <v>4146</v>
      </c>
      <c r="C22" s="3" t="s">
        <v>4147</v>
      </c>
      <c r="D22" s="3" t="s">
        <v>678</v>
      </c>
      <c r="E22" s="3" t="s">
        <v>4148</v>
      </c>
      <c r="F22" s="2" t="s">
        <v>6611</v>
      </c>
      <c r="G22" s="2">
        <v>1</v>
      </c>
      <c r="H22" s="2" t="str">
        <f>IF(G22=1, "PB-" &amp; TEXT(COUNTIFS(G$2:G22, 1) + 415, "000000"),
 IF(G22=2, "PBM-" &amp; TEXT(COUNTIFS(G$2:G22, 2) + 411, "000000"),
 IF(G22=3, "MMU-" &amp; TEXT(COUNTIFS(G$2:G22, 3) + 568, "000000"),
 "")))</f>
        <v>PB-000426</v>
      </c>
      <c r="I22" s="25" t="s">
        <v>5342</v>
      </c>
    </row>
    <row r="23" spans="1:9" ht="25.5" x14ac:dyDescent="0.25">
      <c r="A23" s="3">
        <v>22</v>
      </c>
      <c r="B23" s="3" t="s">
        <v>4205</v>
      </c>
      <c r="C23" s="3" t="s">
        <v>4206</v>
      </c>
      <c r="D23" s="3" t="s">
        <v>425</v>
      </c>
      <c r="E23" s="3" t="s">
        <v>4207</v>
      </c>
      <c r="F23" s="2" t="s">
        <v>6612</v>
      </c>
      <c r="G23" s="2">
        <v>1</v>
      </c>
      <c r="H23" s="2" t="str">
        <f>IF(G23=1, "PB-" &amp; TEXT(COUNTIFS(G$2:G23, 1) + 415, "000000"),
 IF(G23=2, "PBM-" &amp; TEXT(COUNTIFS(G$2:G23, 2) + 411, "000000"),
 IF(G23=3, "MMU-" &amp; TEXT(COUNTIFS(G$2:G23, 3) + 568, "000000"),
 "")))</f>
        <v>PB-000427</v>
      </c>
      <c r="I23" s="25" t="s">
        <v>5342</v>
      </c>
    </row>
    <row r="24" spans="1:9" x14ac:dyDescent="0.25">
      <c r="A24" s="3">
        <v>23</v>
      </c>
      <c r="B24" s="3" t="s">
        <v>4149</v>
      </c>
      <c r="C24" s="3" t="s">
        <v>4150</v>
      </c>
      <c r="D24" s="3" t="s">
        <v>4151</v>
      </c>
      <c r="E24" s="3" t="s">
        <v>4152</v>
      </c>
      <c r="F24" s="2" t="s">
        <v>6613</v>
      </c>
      <c r="G24" s="2">
        <v>1</v>
      </c>
      <c r="H24" s="2" t="str">
        <f>IF(G24=1, "PB-" &amp; TEXT(COUNTIFS(G$2:G24, 1) + 415, "000000"),
 IF(G24=2, "PBM-" &amp; TEXT(COUNTIFS(G$2:G24, 2) + 411, "000000"),
 IF(G24=3, "MMU-" &amp; TEXT(COUNTIFS(G$2:G24, 3) + 568, "000000"),
 "")))</f>
        <v>PB-000428</v>
      </c>
      <c r="I24" s="25" t="s">
        <v>5342</v>
      </c>
    </row>
    <row r="25" spans="1:9" ht="25.5" x14ac:dyDescent="0.25">
      <c r="A25" s="3">
        <v>24</v>
      </c>
      <c r="B25" s="3" t="s">
        <v>4153</v>
      </c>
      <c r="C25" s="3" t="s">
        <v>4154</v>
      </c>
      <c r="D25" s="3" t="s">
        <v>484</v>
      </c>
      <c r="E25" s="3" t="s">
        <v>251</v>
      </c>
      <c r="F25" s="2" t="s">
        <v>6614</v>
      </c>
      <c r="G25" s="2">
        <v>1</v>
      </c>
      <c r="H25" s="2" t="str">
        <f>IF(G25=1, "PB-" &amp; TEXT(COUNTIFS(G$2:G25, 1) + 415, "000000"),
 IF(G25=2, "PBM-" &amp; TEXT(COUNTIFS(G$2:G25, 2) + 411, "000000"),
 IF(G25=3, "MMU-" &amp; TEXT(COUNTIFS(G$2:G25, 3) + 568, "000000"),
 "")))</f>
        <v>PB-000429</v>
      </c>
      <c r="I25" s="25" t="s">
        <v>5342</v>
      </c>
    </row>
    <row r="26" spans="1:9" ht="38.25" x14ac:dyDescent="0.25">
      <c r="A26" s="3">
        <v>25</v>
      </c>
      <c r="B26" s="3" t="s">
        <v>4155</v>
      </c>
      <c r="C26" s="3" t="s">
        <v>4156</v>
      </c>
      <c r="D26" s="3" t="s">
        <v>4157</v>
      </c>
      <c r="E26" s="3" t="s">
        <v>4158</v>
      </c>
      <c r="F26" s="2" t="s">
        <v>6615</v>
      </c>
      <c r="G26" s="2">
        <v>2</v>
      </c>
      <c r="H26" s="2" t="str">
        <f>IF(G26=1, "PB-" &amp; TEXT(COUNTIFS(G$2:G26, 1) + 415, "000000"),
 IF(G26=2, "PBM-" &amp; TEXT(COUNTIFS(G$2:G26, 2) + 411, "000000"),
 IF(G26=3, "MMU-" &amp; TEXT(COUNTIFS(G$2:G26, 3) + 568, "000000"),
 "")))</f>
        <v>PBM-000420</v>
      </c>
      <c r="I26" s="25" t="s">
        <v>5342</v>
      </c>
    </row>
    <row r="27" spans="1:9" ht="25.5" x14ac:dyDescent="0.25">
      <c r="A27" s="3">
        <v>26</v>
      </c>
      <c r="B27" s="3" t="s">
        <v>4159</v>
      </c>
      <c r="C27" s="3" t="s">
        <v>4160</v>
      </c>
      <c r="D27" s="3" t="s">
        <v>409</v>
      </c>
      <c r="E27" s="3" t="s">
        <v>4161</v>
      </c>
      <c r="F27" s="2" t="s">
        <v>6616</v>
      </c>
      <c r="G27" s="2">
        <v>1</v>
      </c>
      <c r="H27" s="2" t="str">
        <f>IF(G27=1, "PB-" &amp; TEXT(COUNTIFS(G$2:G27, 1) + 415, "000000"),
 IF(G27=2, "PBM-" &amp; TEXT(COUNTIFS(G$2:G27, 2) + 411, "000000"),
 IF(G27=3, "MMU-" &amp; TEXT(COUNTIFS(G$2:G27, 3) + 568, "000000"),
 "")))</f>
        <v>PB-000430</v>
      </c>
      <c r="I27" s="25" t="s">
        <v>5342</v>
      </c>
    </row>
    <row r="28" spans="1:9" ht="38.25" x14ac:dyDescent="0.25">
      <c r="A28" s="3">
        <v>27</v>
      </c>
      <c r="B28" s="3" t="s">
        <v>4162</v>
      </c>
      <c r="C28" s="3" t="s">
        <v>4163</v>
      </c>
      <c r="D28" s="3" t="s">
        <v>291</v>
      </c>
      <c r="E28" s="3" t="s">
        <v>4164</v>
      </c>
      <c r="F28" s="2" t="s">
        <v>6617</v>
      </c>
      <c r="G28" s="2">
        <v>1</v>
      </c>
      <c r="H28" s="2" t="str">
        <f>IF(G28=1, "PB-" &amp; TEXT(COUNTIFS(G$2:G28, 1) + 415, "000000"),
 IF(G28=2, "PBM-" &amp; TEXT(COUNTIFS(G$2:G28, 2) + 411, "000000"),
 IF(G28=3, "MMU-" &amp; TEXT(COUNTIFS(G$2:G28, 3) + 568, "000000"),
 "")))</f>
        <v>PB-000431</v>
      </c>
      <c r="I28" s="25" t="s">
        <v>5342</v>
      </c>
    </row>
    <row r="29" spans="1:9" ht="38.25" x14ac:dyDescent="0.25">
      <c r="A29" s="3">
        <v>28</v>
      </c>
      <c r="B29" s="3" t="s">
        <v>4165</v>
      </c>
      <c r="C29" s="3" t="s">
        <v>4166</v>
      </c>
      <c r="D29" s="3" t="s">
        <v>10</v>
      </c>
      <c r="E29" s="3" t="s">
        <v>4167</v>
      </c>
      <c r="F29" s="2" t="s">
        <v>6618</v>
      </c>
      <c r="G29" s="2">
        <v>1</v>
      </c>
      <c r="H29" s="2" t="str">
        <f>IF(G29=1, "PB-" &amp; TEXT(COUNTIFS(G$2:G29, 1) + 415, "000000"),
 IF(G29=2, "PBM-" &amp; TEXT(COUNTIFS(G$2:G29, 2) + 411, "000000"),
 IF(G29=3, "MMU-" &amp; TEXT(COUNTIFS(G$2:G29, 3) + 568, "000000"),
 "")))</f>
        <v>PB-000432</v>
      </c>
      <c r="I29" s="25" t="s">
        <v>5342</v>
      </c>
    </row>
    <row r="30" spans="1:9" ht="25.5" x14ac:dyDescent="0.25">
      <c r="A30" s="3">
        <v>29</v>
      </c>
      <c r="B30" s="3" t="s">
        <v>4168</v>
      </c>
      <c r="C30" s="3" t="s">
        <v>4169</v>
      </c>
      <c r="D30" s="3" t="s">
        <v>19</v>
      </c>
      <c r="E30" s="3" t="s">
        <v>4170</v>
      </c>
      <c r="F30" s="2" t="s">
        <v>6619</v>
      </c>
      <c r="G30" s="2">
        <v>1</v>
      </c>
      <c r="H30" s="2" t="str">
        <f>IF(G30=1, "PB-" &amp; TEXT(COUNTIFS(G$2:G30, 1) + 415, "000000"),
 IF(G30=2, "PBM-" &amp; TEXT(COUNTIFS(G$2:G30, 2) + 411, "000000"),
 IF(G30=3, "MMU-" &amp; TEXT(COUNTIFS(G$2:G30, 3) + 568, "000000"),
 "")))</f>
        <v>PB-000433</v>
      </c>
      <c r="I30" s="25" t="s">
        <v>5342</v>
      </c>
    </row>
    <row r="31" spans="1:9" ht="38.25" x14ac:dyDescent="0.25">
      <c r="A31" s="3">
        <v>30</v>
      </c>
      <c r="B31" s="3" t="s">
        <v>4171</v>
      </c>
      <c r="C31" s="3" t="s">
        <v>4172</v>
      </c>
      <c r="D31" s="3" t="s">
        <v>4173</v>
      </c>
      <c r="E31" s="3" t="s">
        <v>3140</v>
      </c>
      <c r="F31" s="2" t="s">
        <v>6620</v>
      </c>
      <c r="G31" s="2">
        <v>1</v>
      </c>
      <c r="H31" s="2" t="str">
        <f>IF(G31=1, "PB-" &amp; TEXT(COUNTIFS(G$2:G31, 1) + 415, "000000"),
 IF(G31=2, "PBM-" &amp; TEXT(COUNTIFS(G$2:G31, 2) + 411, "000000"),
 IF(G31=3, "MMU-" &amp; TEXT(COUNTIFS(G$2:G31, 3) + 568, "000000"),
 "")))</f>
        <v>PB-000434</v>
      </c>
      <c r="I31" s="25" t="s">
        <v>5342</v>
      </c>
    </row>
    <row r="32" spans="1:9" ht="38.25" x14ac:dyDescent="0.25">
      <c r="A32" s="3">
        <v>31</v>
      </c>
      <c r="B32" s="3" t="s">
        <v>4727</v>
      </c>
      <c r="C32" s="3" t="s">
        <v>4174</v>
      </c>
      <c r="D32" s="3" t="s">
        <v>495</v>
      </c>
      <c r="E32" s="3" t="s">
        <v>4175</v>
      </c>
      <c r="F32" s="2" t="s">
        <v>6621</v>
      </c>
      <c r="G32" s="2">
        <v>2</v>
      </c>
      <c r="H32" s="2" t="str">
        <f>IF(G32=1, "PB-" &amp; TEXT(COUNTIFS(G$2:G32, 1) + 415, "000000"),
 IF(G32=2, "PBM-" &amp; TEXT(COUNTIFS(G$2:G32, 2) + 411, "000000"),
 IF(G32=3, "MMU-" &amp; TEXT(COUNTIFS(G$2:G32, 3) + 568, "000000"),
 "")))</f>
        <v>PBM-000421</v>
      </c>
      <c r="I32" s="25" t="s">
        <v>5342</v>
      </c>
    </row>
    <row r="33" spans="1:9" ht="25.5" x14ac:dyDescent="0.25">
      <c r="A33" s="3">
        <v>32</v>
      </c>
      <c r="B33" s="3" t="s">
        <v>4176</v>
      </c>
      <c r="C33" s="3" t="s">
        <v>4177</v>
      </c>
      <c r="D33" s="3" t="s">
        <v>1997</v>
      </c>
      <c r="E33" s="3" t="s">
        <v>4178</v>
      </c>
      <c r="F33" s="2" t="s">
        <v>6622</v>
      </c>
      <c r="G33" s="2">
        <v>1</v>
      </c>
      <c r="H33" s="2" t="str">
        <f>IF(G33=1, "PB-" &amp; TEXT(COUNTIFS(G$2:G33, 1) + 415, "000000"),
 IF(G33=2, "PBM-" &amp; TEXT(COUNTIFS(G$2:G33, 2) + 411, "000000"),
 IF(G33=3, "MMU-" &amp; TEXT(COUNTIFS(G$2:G33, 3) + 568, "000000"),
 "")))</f>
        <v>PB-000435</v>
      </c>
      <c r="I33" s="25" t="s">
        <v>5342</v>
      </c>
    </row>
    <row r="34" spans="1:9" ht="38.25" x14ac:dyDescent="0.25">
      <c r="A34" s="3">
        <v>33</v>
      </c>
      <c r="B34" s="3" t="s">
        <v>4728</v>
      </c>
      <c r="C34" s="3" t="s">
        <v>4179</v>
      </c>
      <c r="D34" s="3" t="s">
        <v>862</v>
      </c>
      <c r="E34" s="3" t="s">
        <v>4180</v>
      </c>
      <c r="F34" s="2" t="s">
        <v>6623</v>
      </c>
      <c r="G34" s="2">
        <v>1</v>
      </c>
      <c r="H34" s="2" t="str">
        <f>IF(G34=1, "PB-" &amp; TEXT(COUNTIFS(G$2:G34, 1) + 415, "000000"),
 IF(G34=2, "PBM-" &amp; TEXT(COUNTIFS(G$2:G34, 2) + 411, "000000"),
 IF(G34=3, "MMU-" &amp; TEXT(COUNTIFS(G$2:G34, 3) + 568, "000000"),
 "")))</f>
        <v>PB-000436</v>
      </c>
      <c r="I34" s="25" t="s">
        <v>5342</v>
      </c>
    </row>
    <row r="35" spans="1:9" ht="38.25" x14ac:dyDescent="0.25">
      <c r="A35" s="3">
        <v>34</v>
      </c>
      <c r="B35" s="3" t="s">
        <v>4729</v>
      </c>
      <c r="C35" s="3" t="s">
        <v>4179</v>
      </c>
      <c r="D35" s="3" t="s">
        <v>19</v>
      </c>
      <c r="E35" s="3" t="s">
        <v>80</v>
      </c>
      <c r="F35" s="2" t="s">
        <v>6624</v>
      </c>
      <c r="G35" s="2">
        <v>1</v>
      </c>
      <c r="H35" s="2" t="str">
        <f>IF(G35=1, "PB-" &amp; TEXT(COUNTIFS(G$2:G35, 1) + 415, "000000"),
 IF(G35=2, "PBM-" &amp; TEXT(COUNTIFS(G$2:G35, 2) + 411, "000000"),
 IF(G35=3, "MMU-" &amp; TEXT(COUNTIFS(G$2:G35, 3) + 568, "000000"),
 "")))</f>
        <v>PB-000437</v>
      </c>
      <c r="I35" s="25" t="s">
        <v>5342</v>
      </c>
    </row>
    <row r="36" spans="1:9" ht="25.5" x14ac:dyDescent="0.25">
      <c r="A36" s="3">
        <v>35</v>
      </c>
      <c r="B36" s="3" t="s">
        <v>4181</v>
      </c>
      <c r="C36" s="3" t="s">
        <v>4182</v>
      </c>
      <c r="D36" s="3" t="s">
        <v>678</v>
      </c>
      <c r="E36" s="3" t="s">
        <v>4183</v>
      </c>
      <c r="F36" s="2" t="s">
        <v>6625</v>
      </c>
      <c r="G36" s="2">
        <v>1</v>
      </c>
      <c r="H36" s="2" t="str">
        <f>IF(G36=1, "PB-" &amp; TEXT(COUNTIFS(G$2:G36, 1) + 415, "000000"),
 IF(G36=2, "PBM-" &amp; TEXT(COUNTIFS(G$2:G36, 2) + 411, "000000"),
 IF(G36=3, "MMU-" &amp; TEXT(COUNTIFS(G$2:G36, 3) + 568, "000000"),
 "")))</f>
        <v>PB-000438</v>
      </c>
      <c r="I36" s="25" t="s">
        <v>5342</v>
      </c>
    </row>
    <row r="37" spans="1:9" ht="51" x14ac:dyDescent="0.25">
      <c r="A37" s="3">
        <v>36</v>
      </c>
      <c r="B37" s="3" t="s">
        <v>4184</v>
      </c>
      <c r="C37" s="3" t="s">
        <v>4185</v>
      </c>
      <c r="D37" s="3" t="s">
        <v>10</v>
      </c>
      <c r="E37" s="3" t="s">
        <v>4186</v>
      </c>
      <c r="F37" s="2" t="s">
        <v>6626</v>
      </c>
      <c r="G37" s="2">
        <v>1</v>
      </c>
      <c r="H37" s="2" t="str">
        <f>IF(G37=1, "PB-" &amp; TEXT(COUNTIFS(G$2:G37, 1) + 415, "000000"),
 IF(G37=2, "PBM-" &amp; TEXT(COUNTIFS(G$2:G37, 2) + 411, "000000"),
 IF(G37=3, "MMU-" &amp; TEXT(COUNTIFS(G$2:G37, 3) + 568, "000000"),
 "")))</f>
        <v>PB-000439</v>
      </c>
      <c r="I37" s="25" t="s">
        <v>5342</v>
      </c>
    </row>
    <row r="38" spans="1:9" ht="25.5" x14ac:dyDescent="0.25">
      <c r="A38" s="3">
        <v>37</v>
      </c>
      <c r="B38" s="3" t="s">
        <v>4187</v>
      </c>
      <c r="C38" s="3" t="s">
        <v>4188</v>
      </c>
      <c r="D38" s="3" t="s">
        <v>3120</v>
      </c>
      <c r="E38" s="3" t="s">
        <v>4189</v>
      </c>
      <c r="F38" s="2" t="s">
        <v>6627</v>
      </c>
      <c r="G38" s="2">
        <v>1</v>
      </c>
      <c r="H38" s="2" t="str">
        <f>IF(G38=1, "PB-" &amp; TEXT(COUNTIFS(G$2:G38, 1) + 415, "000000"),
 IF(G38=2, "PBM-" &amp; TEXT(COUNTIFS(G$2:G38, 2) + 411, "000000"),
 IF(G38=3, "MMU-" &amp; TEXT(COUNTIFS(G$2:G38, 3) + 568, "000000"),
 "")))</f>
        <v>PB-000440</v>
      </c>
      <c r="I38" s="25" t="s">
        <v>5342</v>
      </c>
    </row>
    <row r="39" spans="1:9" ht="25.5" x14ac:dyDescent="0.25">
      <c r="A39" s="3">
        <v>38</v>
      </c>
      <c r="B39" s="3" t="s">
        <v>4093</v>
      </c>
      <c r="C39" s="3" t="s">
        <v>4094</v>
      </c>
      <c r="D39" s="3" t="s">
        <v>10</v>
      </c>
      <c r="E39" s="3" t="s">
        <v>4095</v>
      </c>
      <c r="F39" s="2" t="s">
        <v>6628</v>
      </c>
      <c r="G39" s="2">
        <v>2</v>
      </c>
      <c r="H39" s="2" t="str">
        <f>IF(G39=1, "PB-" &amp; TEXT(COUNTIFS(G$2:G39, 1) + 415, "000000"),
 IF(G39=2, "PBM-" &amp; TEXT(COUNTIFS(G$2:G39, 2) + 411, "000000"),
 IF(G39=3, "MMU-" &amp; TEXT(COUNTIFS(G$2:G39, 3) + 568, "000000"),
 "")))</f>
        <v>PBM-000422</v>
      </c>
      <c r="I39" s="25" t="s">
        <v>5342</v>
      </c>
    </row>
    <row r="40" spans="1:9" ht="38.25" x14ac:dyDescent="0.25">
      <c r="A40" s="3">
        <v>39</v>
      </c>
      <c r="B40" s="3" t="s">
        <v>4190</v>
      </c>
      <c r="C40" s="3" t="s">
        <v>4191</v>
      </c>
      <c r="D40" s="3" t="s">
        <v>4192</v>
      </c>
      <c r="E40" s="3">
        <v>181415</v>
      </c>
      <c r="F40" s="2" t="s">
        <v>6629</v>
      </c>
      <c r="G40" s="2">
        <v>1</v>
      </c>
      <c r="H40" s="2" t="str">
        <f>IF(G40=1, "PB-" &amp; TEXT(COUNTIFS(G$2:G40, 1) + 415, "000000"),
 IF(G40=2, "PBM-" &amp; TEXT(COUNTIFS(G$2:G40, 2) + 411, "000000"),
 IF(G40=3, "MMU-" &amp; TEXT(COUNTIFS(G$2:G40, 3) + 568, "000000"),
 "")))</f>
        <v>PB-000441</v>
      </c>
      <c r="I40" s="25" t="s">
        <v>5342</v>
      </c>
    </row>
    <row r="41" spans="1:9" ht="25.5" x14ac:dyDescent="0.25">
      <c r="A41" s="3">
        <v>40</v>
      </c>
      <c r="B41" s="3" t="s">
        <v>4193</v>
      </c>
      <c r="C41" s="3" t="s">
        <v>4194</v>
      </c>
      <c r="D41" s="3" t="s">
        <v>4195</v>
      </c>
      <c r="E41" s="3" t="s">
        <v>4196</v>
      </c>
      <c r="F41" s="2" t="s">
        <v>6630</v>
      </c>
      <c r="G41" s="2">
        <v>3</v>
      </c>
      <c r="H41" s="2" t="str">
        <f>IF(G41=1, "PB-" &amp; TEXT(COUNTIFS(G$2:G41, 1) + 415, "000000"),
 IF(G41=2, "PBM-" &amp; TEXT(COUNTIFS(G$2:G41, 2) + 411, "000000"),
 IF(G41=3, "MMU-" &amp; TEXT(COUNTIFS(G$2:G41, 3) + 568, "000000"),
 "")))</f>
        <v>MMU-000571</v>
      </c>
      <c r="I41" s="25" t="s">
        <v>5342</v>
      </c>
    </row>
    <row r="42" spans="1:9" ht="25.5" x14ac:dyDescent="0.25">
      <c r="A42" s="3">
        <v>41</v>
      </c>
      <c r="B42" s="3" t="s">
        <v>4197</v>
      </c>
      <c r="C42" s="3" t="s">
        <v>4198</v>
      </c>
      <c r="D42" s="3" t="s">
        <v>87</v>
      </c>
      <c r="E42" s="3" t="s">
        <v>4199</v>
      </c>
      <c r="F42" s="2" t="s">
        <v>6631</v>
      </c>
      <c r="G42" s="2">
        <v>3</v>
      </c>
      <c r="H42" s="2" t="str">
        <f>IF(G42=1, "PB-" &amp; TEXT(COUNTIFS(G$2:G42, 1) + 415, "000000"),
 IF(G42=2, "PBM-" &amp; TEXT(COUNTIFS(G$2:G42, 2) + 411, "000000"),
 IF(G42=3, "MMU-" &amp; TEXT(COUNTIFS(G$2:G42, 3) + 568, "000000"),
 "")))</f>
        <v>MMU-000572</v>
      </c>
      <c r="I42" s="25" t="s">
        <v>5342</v>
      </c>
    </row>
    <row r="43" spans="1:9" ht="25.5" x14ac:dyDescent="0.25">
      <c r="A43" s="3">
        <v>42</v>
      </c>
      <c r="B43" s="3" t="s">
        <v>4200</v>
      </c>
      <c r="C43" s="3" t="s">
        <v>4201</v>
      </c>
      <c r="D43" s="3" t="s">
        <v>1937</v>
      </c>
      <c r="E43" s="3" t="s">
        <v>965</v>
      </c>
      <c r="F43" s="2" t="s">
        <v>6632</v>
      </c>
      <c r="G43" s="2">
        <v>3</v>
      </c>
      <c r="H43" s="2" t="str">
        <f>IF(G43=1, "PB-" &amp; TEXT(COUNTIFS(G$2:G43, 1) + 415, "000000"),
 IF(G43=2, "PBM-" &amp; TEXT(COUNTIFS(G$2:G43, 2) + 411, "000000"),
 IF(G43=3, "MMU-" &amp; TEXT(COUNTIFS(G$2:G43, 3) + 568, "000000"),
 "")))</f>
        <v>MMU-000573</v>
      </c>
      <c r="I43" s="25" t="s">
        <v>5342</v>
      </c>
    </row>
    <row r="44" spans="1:9" ht="25.5" x14ac:dyDescent="0.25">
      <c r="A44" s="3">
        <v>43</v>
      </c>
      <c r="B44" s="3" t="s">
        <v>4202</v>
      </c>
      <c r="C44" s="3" t="s">
        <v>4203</v>
      </c>
      <c r="D44" s="3" t="s">
        <v>268</v>
      </c>
      <c r="E44" s="3" t="s">
        <v>4204</v>
      </c>
      <c r="F44" s="2" t="s">
        <v>6633</v>
      </c>
      <c r="G44" s="2">
        <v>3</v>
      </c>
      <c r="H44" s="2" t="str">
        <f>IF(G44=1, "PB-" &amp; TEXT(COUNTIFS(G$2:G44, 1) + 415, "000000"),
 IF(G44=2, "PBM-" &amp; TEXT(COUNTIFS(G$2:G44, 2) + 411, "000000"),
 IF(G44=3, "MMU-" &amp; TEXT(COUNTIFS(G$2:G44, 3) + 568, "000000"),
 "")))</f>
        <v>MMU-000574</v>
      </c>
      <c r="I44" s="25" t="s">
        <v>5342</v>
      </c>
    </row>
  </sheetData>
  <phoneticPr fontId="8" type="noConversion"/>
  <conditionalFormatting sqref="I2:I44">
    <cfRule type="uniqueValues" dxfId="5" priority="1"/>
  </conditionalFormatting>
  <pageMargins left="0.31496062992125984" right="0.19685039370078741" top="0.31496062992125984" bottom="0.19685039370078741" header="0.31496062992125984" footer="0.31496062992125984"/>
  <pageSetup paperSize="9" scale="93" fitToHeight="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C3ED-5486-4FC7-A999-BD31D6F70EC1}">
  <sheetPr codeName="Sheet33">
    <pageSetUpPr fitToPage="1"/>
  </sheetPr>
  <dimension ref="A1:I26"/>
  <sheetViews>
    <sheetView topLeftCell="A9" zoomScale="80" zoomScaleNormal="80" workbookViewId="0">
      <selection activeCell="F15" sqref="F15"/>
    </sheetView>
  </sheetViews>
  <sheetFormatPr defaultRowHeight="15" x14ac:dyDescent="0.25"/>
  <cols>
    <col min="1" max="1" width="3.28515625" bestFit="1" customWidth="1"/>
    <col min="2" max="2" width="24" customWidth="1"/>
    <col min="3" max="3" width="34.5703125" customWidth="1"/>
    <col min="4" max="4" width="22" customWidth="1"/>
    <col min="5" max="5" width="13" customWidth="1"/>
    <col min="6" max="6" width="10.7109375" bestFit="1" customWidth="1"/>
    <col min="7" max="7" width="3" style="1" hidden="1" customWidth="1"/>
    <col min="8" max="8" width="12.7109375" hidden="1" customWidth="1"/>
    <col min="9" max="9" width="19.140625" style="27" hidden="1" customWidth="1"/>
  </cols>
  <sheetData>
    <row r="1" spans="1:9" ht="24.75" customHeight="1" x14ac:dyDescent="0.3">
      <c r="A1" s="41" t="s">
        <v>6841</v>
      </c>
      <c r="B1" s="41"/>
      <c r="C1" s="41"/>
      <c r="D1" s="41"/>
      <c r="E1" s="41"/>
      <c r="F1" s="41"/>
      <c r="G1" s="3" t="s">
        <v>152</v>
      </c>
      <c r="H1" s="23" t="s">
        <v>5143</v>
      </c>
      <c r="I1" s="26" t="s">
        <v>5144</v>
      </c>
    </row>
    <row r="2" spans="1:9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2">
        <v>3</v>
      </c>
      <c r="H2" s="2" t="str">
        <f>IF(G2=1, "PB-" &amp; TEXT(COUNTIFS(G$2:G2, 1) + 441, "000000"),
 IF(G2=2, "PBM-" &amp; TEXT(COUNTIFS(G$2:G2, 2) + 422, "000000"),
 IF(G2=3, "MMU-" &amp; TEXT(COUNTIFS(G$2:G2, 3) + 574, "000000"),
 "")))</f>
        <v>MMU-000575</v>
      </c>
      <c r="I2" s="25" t="s">
        <v>5342</v>
      </c>
    </row>
    <row r="3" spans="1:9" ht="25.5" x14ac:dyDescent="0.25">
      <c r="A3" s="3">
        <v>1</v>
      </c>
      <c r="B3" s="3" t="s">
        <v>4730</v>
      </c>
      <c r="C3" s="3" t="s">
        <v>4208</v>
      </c>
      <c r="D3" s="3" t="s">
        <v>14</v>
      </c>
      <c r="E3" s="3" t="s">
        <v>4209</v>
      </c>
      <c r="F3" s="2" t="s">
        <v>6634</v>
      </c>
      <c r="G3" s="2">
        <v>1</v>
      </c>
      <c r="H3" s="2" t="str">
        <f>IF(G3=1, "PB-" &amp; TEXT(COUNTIFS(G$2:G3, 1) + 441, "000000"),
 IF(G3=2, "PBM-" &amp; TEXT(COUNTIFS(G$2:G3, 2) + 422, "000000"),
 IF(G3=3, "MMU-" &amp; TEXT(COUNTIFS(G$2:G3, 3) + 574, "000000"),
 "")))</f>
        <v>PB-000442</v>
      </c>
      <c r="I3" s="25" t="s">
        <v>5342</v>
      </c>
    </row>
    <row r="4" spans="1:9" ht="25.5" x14ac:dyDescent="0.25">
      <c r="A4" s="3">
        <v>2</v>
      </c>
      <c r="B4" s="3" t="s">
        <v>4210</v>
      </c>
      <c r="C4" s="3" t="s">
        <v>4211</v>
      </c>
      <c r="D4" s="3" t="s">
        <v>425</v>
      </c>
      <c r="E4" s="3" t="s">
        <v>4212</v>
      </c>
      <c r="F4" s="2" t="s">
        <v>6635</v>
      </c>
      <c r="G4" s="2">
        <v>2</v>
      </c>
      <c r="H4" s="2" t="str">
        <f>IF(G4=1, "PB-" &amp; TEXT(COUNTIFS(G$2:G4, 1) + 441, "000000"),
 IF(G4=2, "PBM-" &amp; TEXT(COUNTIFS(G$2:G4, 2) + 422, "000000"),
 IF(G4=3, "MMU-" &amp; TEXT(COUNTIFS(G$2:G4, 3) + 574, "000000"),
 "")))</f>
        <v>PBM-000423</v>
      </c>
      <c r="I4" s="25" t="s">
        <v>5342</v>
      </c>
    </row>
    <row r="5" spans="1:9" ht="25.5" x14ac:dyDescent="0.25">
      <c r="A5" s="3">
        <v>3</v>
      </c>
      <c r="B5" s="3" t="s">
        <v>4213</v>
      </c>
      <c r="C5" s="3" t="s">
        <v>4214</v>
      </c>
      <c r="D5" s="3" t="s">
        <v>4215</v>
      </c>
      <c r="E5" s="3" t="s">
        <v>4216</v>
      </c>
      <c r="F5" s="2" t="s">
        <v>6636</v>
      </c>
      <c r="G5" s="2">
        <v>3</v>
      </c>
      <c r="H5" s="2" t="str">
        <f>IF(G5=1, "PB-" &amp; TEXT(COUNTIFS(G$2:G5, 1) + 441, "000000"),
 IF(G5=2, "PBM-" &amp; TEXT(COUNTIFS(G$2:G5, 2) + 422, "000000"),
 IF(G5=3, "MMU-" &amp; TEXT(COUNTIFS(G$2:G5, 3) + 574, "000000"),
 "")))</f>
        <v>MMU-000576</v>
      </c>
      <c r="I5" s="25" t="s">
        <v>5342</v>
      </c>
    </row>
    <row r="6" spans="1:9" ht="38.25" x14ac:dyDescent="0.25">
      <c r="A6" s="3">
        <v>4</v>
      </c>
      <c r="B6" s="3" t="s">
        <v>4731</v>
      </c>
      <c r="C6" s="3" t="s">
        <v>4217</v>
      </c>
      <c r="D6" s="3" t="s">
        <v>291</v>
      </c>
      <c r="E6" s="3" t="s">
        <v>4218</v>
      </c>
      <c r="F6" s="2" t="s">
        <v>6637</v>
      </c>
      <c r="G6" s="2">
        <v>3</v>
      </c>
      <c r="H6" s="2" t="str">
        <f>IF(G6=1, "PB-" &amp; TEXT(COUNTIFS(G$2:G6, 1) + 441, "000000"),
 IF(G6=2, "PBM-" &amp; TEXT(COUNTIFS(G$2:G6, 2) + 422, "000000"),
 IF(G6=3, "MMU-" &amp; TEXT(COUNTIFS(G$2:G6, 3) + 574, "000000"),
 "")))</f>
        <v>MMU-000577</v>
      </c>
      <c r="I6" s="25" t="s">
        <v>5342</v>
      </c>
    </row>
    <row r="7" spans="1:9" ht="25.5" x14ac:dyDescent="0.25">
      <c r="A7" s="3">
        <v>5</v>
      </c>
      <c r="B7" s="3" t="s">
        <v>4732</v>
      </c>
      <c r="C7" s="3" t="s">
        <v>4219</v>
      </c>
      <c r="D7" s="3" t="s">
        <v>33</v>
      </c>
      <c r="E7" s="3" t="s">
        <v>4267</v>
      </c>
      <c r="F7" s="2" t="s">
        <v>6638</v>
      </c>
      <c r="G7" s="2">
        <v>3</v>
      </c>
      <c r="H7" s="2" t="str">
        <f>IF(G7=1, "PB-" &amp; TEXT(COUNTIFS(G$2:G7, 1) + 441, "000000"),
 IF(G7=2, "PBM-" &amp; TEXT(COUNTIFS(G$2:G7, 2) + 422, "000000"),
 IF(G7=3, "MMU-" &amp; TEXT(COUNTIFS(G$2:G7, 3) + 574, "000000"),
 "")))</f>
        <v>MMU-000578</v>
      </c>
      <c r="I7" s="25" t="s">
        <v>5342</v>
      </c>
    </row>
    <row r="8" spans="1:9" ht="25.5" x14ac:dyDescent="0.25">
      <c r="A8" s="3">
        <v>6</v>
      </c>
      <c r="B8" s="3" t="s">
        <v>4733</v>
      </c>
      <c r="C8" s="3" t="s">
        <v>4219</v>
      </c>
      <c r="D8" s="3" t="s">
        <v>4220</v>
      </c>
      <c r="E8" s="3" t="s">
        <v>4221</v>
      </c>
      <c r="F8" s="2" t="s">
        <v>6639</v>
      </c>
      <c r="G8" s="2">
        <v>2</v>
      </c>
      <c r="H8" s="2" t="str">
        <f>IF(G8=1, "PB-" &amp; TEXT(COUNTIFS(G$2:G8, 1) + 441, "000000"),
 IF(G8=2, "PBM-" &amp; TEXT(COUNTIFS(G$2:G8, 2) + 422, "000000"),
 IF(G8=3, "MMU-" &amp; TEXT(COUNTIFS(G$2:G8, 3) + 574, "000000"),
 "")))</f>
        <v>PBM-000424</v>
      </c>
      <c r="I8" s="25" t="s">
        <v>5342</v>
      </c>
    </row>
    <row r="9" spans="1:9" ht="38.25" x14ac:dyDescent="0.25">
      <c r="A9" s="3">
        <v>7</v>
      </c>
      <c r="B9" s="3" t="s">
        <v>4222</v>
      </c>
      <c r="C9" s="3" t="s">
        <v>4223</v>
      </c>
      <c r="D9" s="3" t="s">
        <v>4224</v>
      </c>
      <c r="E9" s="3" t="s">
        <v>4737</v>
      </c>
      <c r="F9" s="2" t="s">
        <v>6640</v>
      </c>
      <c r="G9" s="2">
        <v>1</v>
      </c>
      <c r="H9" s="2" t="str">
        <f>IF(G9=1, "PB-" &amp; TEXT(COUNTIFS(G$2:G9, 1) + 441, "000000"),
 IF(G9=2, "PBM-" &amp; TEXT(COUNTIFS(G$2:G9, 2) + 422, "000000"),
 IF(G9=3, "MMU-" &amp; TEXT(COUNTIFS(G$2:G9, 3) + 574, "000000"),
 "")))</f>
        <v>PB-000443</v>
      </c>
      <c r="I9" s="25" t="s">
        <v>5342</v>
      </c>
    </row>
    <row r="10" spans="1:9" ht="38.25" x14ac:dyDescent="0.25">
      <c r="A10" s="3">
        <v>8</v>
      </c>
      <c r="B10" s="3" t="s">
        <v>4225</v>
      </c>
      <c r="C10" s="3" t="s">
        <v>4226</v>
      </c>
      <c r="D10" s="3" t="s">
        <v>396</v>
      </c>
      <c r="E10" s="3" t="s">
        <v>4227</v>
      </c>
      <c r="F10" s="2" t="s">
        <v>6641</v>
      </c>
      <c r="G10" s="2">
        <v>1</v>
      </c>
      <c r="H10" s="2" t="str">
        <f>IF(G10=1, "PB-" &amp; TEXT(COUNTIFS(G$2:G10, 1) + 441, "000000"),
 IF(G10=2, "PBM-" &amp; TEXT(COUNTIFS(G$2:G10, 2) + 422, "000000"),
 IF(G10=3, "MMU-" &amp; TEXT(COUNTIFS(G$2:G10, 3) + 574, "000000"),
 "")))</f>
        <v>PB-000444</v>
      </c>
      <c r="I10" s="25" t="s">
        <v>5342</v>
      </c>
    </row>
    <row r="11" spans="1:9" ht="25.5" x14ac:dyDescent="0.25">
      <c r="A11" s="3">
        <v>9</v>
      </c>
      <c r="B11" s="3" t="s">
        <v>4228</v>
      </c>
      <c r="C11" s="3" t="s">
        <v>4229</v>
      </c>
      <c r="D11" s="3" t="s">
        <v>425</v>
      </c>
      <c r="E11" s="3" t="s">
        <v>4230</v>
      </c>
      <c r="F11" s="2" t="s">
        <v>6642</v>
      </c>
      <c r="G11" s="2">
        <v>1</v>
      </c>
      <c r="H11" s="2" t="str">
        <f>IF(G11=1, "PB-" &amp; TEXT(COUNTIFS(G$2:G11, 1) + 441, "000000"),
 IF(G11=2, "PBM-" &amp; TEXT(COUNTIFS(G$2:G11, 2) + 422, "000000"),
 IF(G11=3, "MMU-" &amp; TEXT(COUNTIFS(G$2:G11, 3) + 574, "000000"),
 "")))</f>
        <v>PB-000445</v>
      </c>
      <c r="I11" s="25" t="s">
        <v>5342</v>
      </c>
    </row>
    <row r="12" spans="1:9" ht="25.5" x14ac:dyDescent="0.25">
      <c r="A12" s="3">
        <v>10</v>
      </c>
      <c r="B12" s="3" t="s">
        <v>4231</v>
      </c>
      <c r="C12" s="3" t="s">
        <v>4232</v>
      </c>
      <c r="D12" s="3" t="s">
        <v>6</v>
      </c>
      <c r="E12" s="3" t="s">
        <v>936</v>
      </c>
      <c r="F12" s="2" t="s">
        <v>6643</v>
      </c>
      <c r="G12" s="2">
        <v>1</v>
      </c>
      <c r="H12" s="2" t="str">
        <f>IF(G12=1, "PB-" &amp; TEXT(COUNTIFS(G$2:G12, 1) + 441, "000000"),
 IF(G12=2, "PBM-" &amp; TEXT(COUNTIFS(G$2:G12, 2) + 422, "000000"),
 IF(G12=3, "MMU-" &amp; TEXT(COUNTIFS(G$2:G12, 3) + 574, "000000"),
 "")))</f>
        <v>PB-000446</v>
      </c>
      <c r="I12" s="25" t="s">
        <v>5342</v>
      </c>
    </row>
    <row r="13" spans="1:9" ht="51" x14ac:dyDescent="0.25">
      <c r="A13" s="3">
        <v>11</v>
      </c>
      <c r="B13" s="3" t="s">
        <v>4233</v>
      </c>
      <c r="C13" s="3" t="s">
        <v>4234</v>
      </c>
      <c r="D13" s="3" t="s">
        <v>87</v>
      </c>
      <c r="E13" s="3" t="s">
        <v>4235</v>
      </c>
      <c r="F13" s="2" t="s">
        <v>6644</v>
      </c>
      <c r="G13" s="2">
        <v>3</v>
      </c>
      <c r="H13" s="2" t="str">
        <f>IF(G13=1, "PB-" &amp; TEXT(COUNTIFS(G$2:G13, 1) + 441, "000000"),
 IF(G13=2, "PBM-" &amp; TEXT(COUNTIFS(G$2:G13, 2) + 422, "000000"),
 IF(G13=3, "MMU-" &amp; TEXT(COUNTIFS(G$2:G13, 3) + 574, "000000"),
 "")))</f>
        <v>MMU-000579</v>
      </c>
      <c r="I13" s="25" t="s">
        <v>5342</v>
      </c>
    </row>
    <row r="14" spans="1:9" ht="25.5" x14ac:dyDescent="0.25">
      <c r="A14" s="3">
        <v>12</v>
      </c>
      <c r="B14" s="3" t="s">
        <v>4236</v>
      </c>
      <c r="C14" s="3" t="s">
        <v>4237</v>
      </c>
      <c r="D14" s="3" t="s">
        <v>14</v>
      </c>
      <c r="E14" s="3" t="s">
        <v>4238</v>
      </c>
      <c r="F14" s="2" t="s">
        <v>6645</v>
      </c>
      <c r="G14" s="2">
        <v>3</v>
      </c>
      <c r="H14" s="2" t="str">
        <f>IF(G14=1, "PB-" &amp; TEXT(COUNTIFS(G$2:G14, 1) + 441, "000000"),
 IF(G14=2, "PBM-" &amp; TEXT(COUNTIFS(G$2:G14, 2) + 422, "000000"),
 IF(G14=3, "MMU-" &amp; TEXT(COUNTIFS(G$2:G14, 3) + 574, "000000"),
 "")))</f>
        <v>MMU-000580</v>
      </c>
      <c r="I14" s="25" t="s">
        <v>5342</v>
      </c>
    </row>
    <row r="15" spans="1:9" ht="38.25" x14ac:dyDescent="0.25">
      <c r="A15" s="3">
        <v>13</v>
      </c>
      <c r="B15" s="3" t="s">
        <v>4239</v>
      </c>
      <c r="C15" s="3" t="s">
        <v>4240</v>
      </c>
      <c r="D15" s="3" t="s">
        <v>14</v>
      </c>
      <c r="E15" s="3" t="s">
        <v>4241</v>
      </c>
      <c r="F15" s="2" t="s">
        <v>6646</v>
      </c>
      <c r="G15" s="2">
        <v>2</v>
      </c>
      <c r="H15" s="2" t="str">
        <f>IF(G15=1, "PB-" &amp; TEXT(COUNTIFS(G$2:G15, 1) + 441, "000000"),
 IF(G15=2, "PBM-" &amp; TEXT(COUNTIFS(G$2:G15, 2) + 422, "000000"),
 IF(G15=3, "MMU-" &amp; TEXT(COUNTIFS(G$2:G15, 3) + 574, "000000"),
 "")))</f>
        <v>PBM-000425</v>
      </c>
      <c r="I15" s="25" t="s">
        <v>5342</v>
      </c>
    </row>
    <row r="16" spans="1:9" ht="38.25" x14ac:dyDescent="0.25">
      <c r="A16" s="3">
        <v>14</v>
      </c>
      <c r="B16" s="3" t="s">
        <v>4242</v>
      </c>
      <c r="C16" s="3" t="s">
        <v>4243</v>
      </c>
      <c r="D16" s="3" t="s">
        <v>19</v>
      </c>
      <c r="E16" s="3" t="s">
        <v>2563</v>
      </c>
      <c r="F16" s="2" t="s">
        <v>6647</v>
      </c>
      <c r="G16" s="2">
        <v>1</v>
      </c>
      <c r="H16" s="2" t="str">
        <f>IF(G16=1, "PB-" &amp; TEXT(COUNTIFS(G$2:G16, 1) + 441, "000000"),
 IF(G16=2, "PBM-" &amp; TEXT(COUNTIFS(G$2:G16, 2) + 422, "000000"),
 IF(G16=3, "MMU-" &amp; TEXT(COUNTIFS(G$2:G16, 3) + 574, "000000"),
 "")))</f>
        <v>PB-000447</v>
      </c>
      <c r="I16" s="25" t="s">
        <v>5342</v>
      </c>
    </row>
    <row r="17" spans="1:9" ht="38.25" x14ac:dyDescent="0.25">
      <c r="A17" s="3">
        <v>15</v>
      </c>
      <c r="B17" s="3" t="s">
        <v>4738</v>
      </c>
      <c r="C17" s="3" t="s">
        <v>4244</v>
      </c>
      <c r="D17" s="3" t="s">
        <v>3173</v>
      </c>
      <c r="E17" s="3" t="s">
        <v>4245</v>
      </c>
      <c r="F17" s="2" t="s">
        <v>6648</v>
      </c>
      <c r="G17" s="2">
        <v>1</v>
      </c>
      <c r="H17" s="2" t="str">
        <f>IF(G17=1, "PB-" &amp; TEXT(COUNTIFS(G$2:G17, 1) + 441, "000000"),
 IF(G17=2, "PBM-" &amp; TEXT(COUNTIFS(G$2:G17, 2) + 422, "000000"),
 IF(G17=3, "MMU-" &amp; TEXT(COUNTIFS(G$2:G17, 3) + 574, "000000"),
 "")))</f>
        <v>PB-000448</v>
      </c>
      <c r="I17" s="25" t="s">
        <v>5342</v>
      </c>
    </row>
    <row r="18" spans="1:9" ht="25.5" x14ac:dyDescent="0.25">
      <c r="A18" s="3">
        <v>16</v>
      </c>
      <c r="B18" s="3" t="s">
        <v>4246</v>
      </c>
      <c r="C18" s="3" t="s">
        <v>4247</v>
      </c>
      <c r="D18" s="3" t="s">
        <v>384</v>
      </c>
      <c r="E18" s="3" t="s">
        <v>4248</v>
      </c>
      <c r="F18" s="2" t="s">
        <v>6649</v>
      </c>
      <c r="G18" s="2">
        <v>1</v>
      </c>
      <c r="H18" s="2" t="str">
        <f>IF(G18=1, "PB-" &amp; TEXT(COUNTIFS(G$2:G18, 1) + 441, "000000"),
 IF(G18=2, "PBM-" &amp; TEXT(COUNTIFS(G$2:G18, 2) + 422, "000000"),
 IF(G18=3, "MMU-" &amp; TEXT(COUNTIFS(G$2:G18, 3) + 574, "000000"),
 "")))</f>
        <v>PB-000449</v>
      </c>
      <c r="I18" s="25" t="s">
        <v>5342</v>
      </c>
    </row>
    <row r="19" spans="1:9" ht="38.25" x14ac:dyDescent="0.25">
      <c r="A19" s="3">
        <v>17</v>
      </c>
      <c r="B19" s="3" t="s">
        <v>4246</v>
      </c>
      <c r="C19" s="3" t="s">
        <v>4249</v>
      </c>
      <c r="D19" s="3" t="s">
        <v>19</v>
      </c>
      <c r="E19" s="3" t="s">
        <v>4250</v>
      </c>
      <c r="F19" s="2" t="s">
        <v>6650</v>
      </c>
      <c r="G19" s="2">
        <v>1</v>
      </c>
      <c r="H19" s="2" t="str">
        <f>IF(G19=1, "PB-" &amp; TEXT(COUNTIFS(G$2:G19, 1) + 441, "000000"),
 IF(G19=2, "PBM-" &amp; TEXT(COUNTIFS(G$2:G19, 2) + 422, "000000"),
 IF(G19=3, "MMU-" &amp; TEXT(COUNTIFS(G$2:G19, 3) + 574, "000000"),
 "")))</f>
        <v>PB-000450</v>
      </c>
      <c r="I19" s="25" t="s">
        <v>5342</v>
      </c>
    </row>
    <row r="20" spans="1:9" ht="25.5" x14ac:dyDescent="0.25">
      <c r="A20" s="3">
        <v>18</v>
      </c>
      <c r="B20" s="3" t="s">
        <v>2604</v>
      </c>
      <c r="C20" s="3" t="s">
        <v>4251</v>
      </c>
      <c r="D20" s="3" t="s">
        <v>4215</v>
      </c>
      <c r="E20" s="3" t="s">
        <v>4252</v>
      </c>
      <c r="F20" s="2" t="s">
        <v>6651</v>
      </c>
      <c r="G20" s="2">
        <v>1</v>
      </c>
      <c r="H20" s="2" t="str">
        <f>IF(G20=1, "PB-" &amp; TEXT(COUNTIFS(G$2:G20, 1) + 441, "000000"),
 IF(G20=2, "PBM-" &amp; TEXT(COUNTIFS(G$2:G20, 2) + 422, "000000"),
 IF(G20=3, "MMU-" &amp; TEXT(COUNTIFS(G$2:G20, 3) + 574, "000000"),
 "")))</f>
        <v>PB-000451</v>
      </c>
      <c r="I20" s="25" t="s">
        <v>5342</v>
      </c>
    </row>
    <row r="21" spans="1:9" ht="38.25" x14ac:dyDescent="0.25">
      <c r="A21" s="3">
        <v>19</v>
      </c>
      <c r="B21" s="3" t="s">
        <v>4253</v>
      </c>
      <c r="C21" s="3" t="s">
        <v>4254</v>
      </c>
      <c r="D21" s="3" t="s">
        <v>182</v>
      </c>
      <c r="E21" s="3" t="s">
        <v>62</v>
      </c>
      <c r="F21" s="2" t="s">
        <v>6652</v>
      </c>
      <c r="G21" s="2">
        <v>1</v>
      </c>
      <c r="H21" s="2" t="str">
        <f>IF(G21=1, "PB-" &amp; TEXT(COUNTIFS(G$2:G21, 1) + 441, "000000"),
 IF(G21=2, "PBM-" &amp; TEXT(COUNTIFS(G$2:G21, 2) + 422, "000000"),
 IF(G21=3, "MMU-" &amp; TEXT(COUNTIFS(G$2:G21, 3) + 574, "000000"),
 "")))</f>
        <v>PB-000452</v>
      </c>
      <c r="I21" s="25" t="s">
        <v>5342</v>
      </c>
    </row>
    <row r="22" spans="1:9" ht="38.25" x14ac:dyDescent="0.25">
      <c r="A22" s="3">
        <v>20</v>
      </c>
      <c r="B22" s="3" t="s">
        <v>4255</v>
      </c>
      <c r="C22" s="3" t="s">
        <v>4256</v>
      </c>
      <c r="D22" s="3" t="s">
        <v>4224</v>
      </c>
      <c r="E22" s="3" t="s">
        <v>4257</v>
      </c>
      <c r="F22" s="2" t="s">
        <v>6653</v>
      </c>
      <c r="G22" s="2">
        <v>1</v>
      </c>
      <c r="H22" s="2" t="str">
        <f>IF(G22=1, "PB-" &amp; TEXT(COUNTIFS(G$2:G22, 1) + 441, "000000"),
 IF(G22=2, "PBM-" &amp; TEXT(COUNTIFS(G$2:G22, 2) + 422, "000000"),
 IF(G22=3, "MMU-" &amp; TEXT(COUNTIFS(G$2:G22, 3) + 574, "000000"),
 "")))</f>
        <v>PB-000453</v>
      </c>
      <c r="I22" s="25" t="s">
        <v>5342</v>
      </c>
    </row>
    <row r="23" spans="1:9" ht="25.5" x14ac:dyDescent="0.25">
      <c r="A23" s="3">
        <v>21</v>
      </c>
      <c r="B23" s="3" t="s">
        <v>4258</v>
      </c>
      <c r="C23" s="3" t="s">
        <v>4259</v>
      </c>
      <c r="D23" s="3" t="s">
        <v>722</v>
      </c>
      <c r="E23" s="3" t="s">
        <v>4260</v>
      </c>
      <c r="F23" s="2" t="s">
        <v>6654</v>
      </c>
      <c r="G23" s="2">
        <v>1</v>
      </c>
      <c r="H23" s="2" t="str">
        <f>IF(G23=1, "PB-" &amp; TEXT(COUNTIFS(G$2:G23, 1) + 441, "000000"),
 IF(G23=2, "PBM-" &amp; TEXT(COUNTIFS(G$2:G23, 2) + 422, "000000"),
 IF(G23=3, "MMU-" &amp; TEXT(COUNTIFS(G$2:G23, 3) + 574, "000000"),
 "")))</f>
        <v>PB-000454</v>
      </c>
      <c r="I23" s="25" t="s">
        <v>5342</v>
      </c>
    </row>
    <row r="24" spans="1:9" ht="25.5" x14ac:dyDescent="0.25">
      <c r="A24" s="3">
        <v>22</v>
      </c>
      <c r="B24" s="3" t="s">
        <v>4261</v>
      </c>
      <c r="C24" s="3" t="s">
        <v>4262</v>
      </c>
      <c r="D24" s="3" t="s">
        <v>14</v>
      </c>
      <c r="E24" s="3" t="s">
        <v>4263</v>
      </c>
      <c r="F24" s="2" t="s">
        <v>6655</v>
      </c>
      <c r="G24" s="2">
        <v>2</v>
      </c>
      <c r="H24" s="2" t="str">
        <f>IF(G24=1, "PB-" &amp; TEXT(COUNTIFS(G$2:G24, 1) + 441, "000000"),
 IF(G24=2, "PBM-" &amp; TEXT(COUNTIFS(G$2:G24, 2) + 422, "000000"),
 IF(G24=3, "MMU-" &amp; TEXT(COUNTIFS(G$2:G24, 3) + 574, "000000"),
 "")))</f>
        <v>PBM-000426</v>
      </c>
      <c r="I24" s="25" t="s">
        <v>5342</v>
      </c>
    </row>
    <row r="25" spans="1:9" ht="38.25" x14ac:dyDescent="0.25">
      <c r="A25" s="3">
        <v>23</v>
      </c>
      <c r="B25" s="3" t="s">
        <v>4825</v>
      </c>
      <c r="C25" s="3" t="s">
        <v>4264</v>
      </c>
      <c r="D25" s="3" t="s">
        <v>4265</v>
      </c>
      <c r="E25" s="3" t="s">
        <v>4266</v>
      </c>
      <c r="F25" s="2" t="s">
        <v>6656</v>
      </c>
      <c r="G25" s="2">
        <v>2</v>
      </c>
      <c r="H25" s="2" t="str">
        <f>IF(G25=1, "PB-" &amp; TEXT(COUNTIFS(G$2:G25, 1) + 441, "000000"),
 IF(G25=2, "PBM-" &amp; TEXT(COUNTIFS(G$2:G25, 2) + 422, "000000"),
 IF(G25=3, "MMU-" &amp; TEXT(COUNTIFS(G$2:G25, 3) + 574, "000000"),
 "")))</f>
        <v>PBM-000427</v>
      </c>
      <c r="I25" s="25" t="s">
        <v>5342</v>
      </c>
    </row>
    <row r="26" spans="1:9" ht="38.25" x14ac:dyDescent="0.25">
      <c r="A26" s="3">
        <v>24</v>
      </c>
      <c r="B26" s="3" t="s">
        <v>4826</v>
      </c>
      <c r="C26" s="3" t="s">
        <v>4264</v>
      </c>
      <c r="D26" s="3" t="s">
        <v>4265</v>
      </c>
      <c r="E26" s="3" t="s">
        <v>4266</v>
      </c>
      <c r="F26" s="2" t="s">
        <v>6657</v>
      </c>
    </row>
  </sheetData>
  <mergeCells count="1">
    <mergeCell ref="A1:F1"/>
  </mergeCells>
  <phoneticPr fontId="8" type="noConversion"/>
  <conditionalFormatting sqref="I2:I25">
    <cfRule type="uniqueValues" dxfId="4" priority="1"/>
  </conditionalFormatting>
  <pageMargins left="0.31496062992125984" right="0.19685039370078741" top="0.31496062992125984" bottom="0.19685039370078741" header="0.31496062992125984" footer="0.31496062992125984"/>
  <pageSetup paperSize="9" scale="91" fitToHeight="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62DF5-2D3D-4BB8-9401-B13AC33DDA3A}">
  <sheetPr codeName="Sheet34">
    <pageSetUpPr fitToPage="1"/>
  </sheetPr>
  <dimension ref="A1:I29"/>
  <sheetViews>
    <sheetView zoomScale="80" zoomScaleNormal="80" workbookViewId="0">
      <selection sqref="A1:XFD1"/>
    </sheetView>
  </sheetViews>
  <sheetFormatPr defaultRowHeight="15" x14ac:dyDescent="0.25"/>
  <cols>
    <col min="1" max="1" width="3.28515625" bestFit="1" customWidth="1"/>
    <col min="2" max="2" width="24.28515625" customWidth="1"/>
    <col min="3" max="3" width="34.140625" customWidth="1"/>
    <col min="4" max="4" width="24.28515625" customWidth="1"/>
    <col min="5" max="5" width="13.140625" bestFit="1" customWidth="1"/>
    <col min="6" max="6" width="9.85546875" bestFit="1" customWidth="1"/>
    <col min="7" max="7" width="3" style="1" hidden="1" customWidth="1"/>
    <col min="8" max="8" width="13.42578125" hidden="1" customWidth="1"/>
    <col min="9" max="9" width="19.140625" style="27" hidden="1" customWidth="1"/>
  </cols>
  <sheetData>
    <row r="1" spans="1:9" ht="24.75" customHeight="1" x14ac:dyDescent="0.3">
      <c r="A1" s="41" t="s">
        <v>6842</v>
      </c>
      <c r="B1" s="41"/>
      <c r="C1" s="41"/>
      <c r="D1" s="41"/>
      <c r="E1" s="41"/>
      <c r="F1" s="41"/>
      <c r="G1" s="3" t="s">
        <v>152</v>
      </c>
      <c r="H1" s="23" t="s">
        <v>5143</v>
      </c>
      <c r="I1" s="26" t="s">
        <v>5144</v>
      </c>
    </row>
    <row r="2" spans="1:9" ht="19.5" customHeight="1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152</v>
      </c>
      <c r="H2" s="3" t="s">
        <v>5143</v>
      </c>
      <c r="I2" s="26" t="s">
        <v>5144</v>
      </c>
    </row>
    <row r="3" spans="1:9" ht="25.5" x14ac:dyDescent="0.25">
      <c r="A3" s="3">
        <v>1</v>
      </c>
      <c r="B3" s="3" t="s">
        <v>4268</v>
      </c>
      <c r="C3" s="3" t="s">
        <v>4269</v>
      </c>
      <c r="D3" s="3" t="s">
        <v>4270</v>
      </c>
      <c r="E3" s="3" t="s">
        <v>4271</v>
      </c>
      <c r="F3" s="2" t="s">
        <v>6658</v>
      </c>
      <c r="G3" s="2">
        <v>1</v>
      </c>
      <c r="H3" s="2" t="str">
        <f>IF(G3=1, "PB-" &amp; TEXT(COUNTIFS(G$3:G3, 1) + 454, "000000"),
 IF(G3=2, "PBM-" &amp; TEXT(COUNTIFS(G$3:G3, 2) + 427, "000000"),
 IF(G3=3, "MMU-" &amp; TEXT(COUNTIFS(G$3:G3, 3) + 580, "000000"),
 "")))</f>
        <v>PB-000455</v>
      </c>
      <c r="I3" s="25" t="s">
        <v>5342</v>
      </c>
    </row>
    <row r="4" spans="1:9" ht="25.5" x14ac:dyDescent="0.25">
      <c r="A4" s="3">
        <v>2</v>
      </c>
      <c r="B4" s="3" t="s">
        <v>4272</v>
      </c>
      <c r="C4" s="3" t="s">
        <v>4273</v>
      </c>
      <c r="D4" s="3" t="s">
        <v>824</v>
      </c>
      <c r="E4" s="3" t="s">
        <v>4274</v>
      </c>
      <c r="F4" s="2" t="s">
        <v>6659</v>
      </c>
      <c r="G4" s="2">
        <v>1</v>
      </c>
      <c r="H4" s="2" t="str">
        <f>IF(G4=1, "PB-" &amp; TEXT(COUNTIFS(G$3:G4, 1) + 454, "000000"),
 IF(G4=2, "PBM-" &amp; TEXT(COUNTIFS(G$3:G4, 2) + 427, "000000"),
 IF(G4=3, "MMU-" &amp; TEXT(COUNTIFS(G$3:G4, 3) + 580, "000000"),
 "")))</f>
        <v>PB-000456</v>
      </c>
      <c r="I4" s="25" t="s">
        <v>5342</v>
      </c>
    </row>
    <row r="5" spans="1:9" ht="25.5" x14ac:dyDescent="0.25">
      <c r="A5" s="3">
        <v>3</v>
      </c>
      <c r="B5" s="3" t="s">
        <v>4739</v>
      </c>
      <c r="C5" s="3" t="s">
        <v>4275</v>
      </c>
      <c r="D5" s="3" t="s">
        <v>4276</v>
      </c>
      <c r="E5" s="3" t="s">
        <v>4277</v>
      </c>
      <c r="F5" s="2" t="s">
        <v>6660</v>
      </c>
      <c r="G5" s="2">
        <v>1</v>
      </c>
      <c r="H5" s="2" t="str">
        <f>IF(G5=1, "PB-" &amp; TEXT(COUNTIFS(G$3:G5, 1) + 454, "000000"),
 IF(G5=2, "PBM-" &amp; TEXT(COUNTIFS(G$3:G5, 2) + 427, "000000"),
 IF(G5=3, "MMU-" &amp; TEXT(COUNTIFS(G$3:G5, 3) + 580, "000000"),
 "")))</f>
        <v>PB-000457</v>
      </c>
      <c r="I5" s="25" t="s">
        <v>5342</v>
      </c>
    </row>
    <row r="6" spans="1:9" ht="38.25" x14ac:dyDescent="0.25">
      <c r="A6" s="3">
        <v>4</v>
      </c>
      <c r="B6" s="3" t="s">
        <v>4278</v>
      </c>
      <c r="C6" s="3" t="s">
        <v>4279</v>
      </c>
      <c r="D6" s="3" t="s">
        <v>83</v>
      </c>
      <c r="E6" s="3" t="s">
        <v>4280</v>
      </c>
      <c r="F6" s="2" t="s">
        <v>6661</v>
      </c>
      <c r="G6" s="2">
        <v>3</v>
      </c>
      <c r="H6" s="2" t="str">
        <f>IF(G6=1, "PB-" &amp; TEXT(COUNTIFS(G$3:G6, 1) + 454, "000000"),
 IF(G6=2, "PBM-" &amp; TEXT(COUNTIFS(G$3:G6, 2) + 427, "000000"),
 IF(G6=3, "MMU-" &amp; TEXT(COUNTIFS(G$3:G6, 3) + 580, "000000"),
 "")))</f>
        <v>MMU-000581</v>
      </c>
      <c r="I6" s="25" t="s">
        <v>5342</v>
      </c>
    </row>
    <row r="7" spans="1:9" ht="25.5" x14ac:dyDescent="0.25">
      <c r="A7" s="3">
        <v>5</v>
      </c>
      <c r="B7" s="3" t="s">
        <v>4281</v>
      </c>
      <c r="C7" s="3" t="s">
        <v>4282</v>
      </c>
      <c r="D7" s="3" t="s">
        <v>4051</v>
      </c>
      <c r="E7" s="3" t="s">
        <v>3581</v>
      </c>
      <c r="F7" s="2" t="s">
        <v>6662</v>
      </c>
      <c r="G7" s="2">
        <v>1</v>
      </c>
      <c r="H7" s="2" t="str">
        <f>IF(G7=1, "PB-" &amp; TEXT(COUNTIFS(G$3:G7, 1) + 454, "000000"),
 IF(G7=2, "PBM-" &amp; TEXT(COUNTIFS(G$3:G7, 2) + 427, "000000"),
 IF(G7=3, "MMU-" &amp; TEXT(COUNTIFS(G$3:G7, 3) + 580, "000000"),
 "")))</f>
        <v>PB-000458</v>
      </c>
      <c r="I7" s="25" t="s">
        <v>5342</v>
      </c>
    </row>
    <row r="8" spans="1:9" ht="25.5" x14ac:dyDescent="0.25">
      <c r="A8" s="3">
        <v>6</v>
      </c>
      <c r="B8" s="3" t="s">
        <v>4283</v>
      </c>
      <c r="C8" s="3" t="s">
        <v>4284</v>
      </c>
      <c r="D8" s="3" t="s">
        <v>4285</v>
      </c>
      <c r="E8" s="3" t="s">
        <v>4286</v>
      </c>
      <c r="F8" s="2" t="s">
        <v>6663</v>
      </c>
      <c r="G8" s="2">
        <v>1</v>
      </c>
      <c r="H8" s="2" t="str">
        <f>IF(G8=1, "PB-" &amp; TEXT(COUNTIFS(G$3:G8, 1) + 454, "000000"),
 IF(G8=2, "PBM-" &amp; TEXT(COUNTIFS(G$3:G8, 2) + 427, "000000"),
 IF(G8=3, "MMU-" &amp; TEXT(COUNTIFS(G$3:G8, 3) + 580, "000000"),
 "")))</f>
        <v>PB-000459</v>
      </c>
      <c r="I8" s="25" t="s">
        <v>5342</v>
      </c>
    </row>
    <row r="9" spans="1:9" ht="25.5" x14ac:dyDescent="0.25">
      <c r="A9" s="3">
        <v>7</v>
      </c>
      <c r="B9" s="3" t="s">
        <v>4287</v>
      </c>
      <c r="C9" s="3" t="s">
        <v>4288</v>
      </c>
      <c r="D9" s="3" t="s">
        <v>4289</v>
      </c>
      <c r="E9" s="3" t="s">
        <v>4290</v>
      </c>
      <c r="F9" s="2" t="s">
        <v>6664</v>
      </c>
      <c r="G9" s="2">
        <v>1</v>
      </c>
      <c r="H9" s="2" t="str">
        <f>IF(G9=1, "PB-" &amp; TEXT(COUNTIFS(G$3:G9, 1) + 454, "000000"),
 IF(G9=2, "PBM-" &amp; TEXT(COUNTIFS(G$3:G9, 2) + 427, "000000"),
 IF(G9=3, "MMU-" &amp; TEXT(COUNTIFS(G$3:G9, 3) + 580, "000000"),
 "")))</f>
        <v>PB-000460</v>
      </c>
      <c r="I9" s="25" t="s">
        <v>5342</v>
      </c>
    </row>
    <row r="10" spans="1:9" ht="25.5" x14ac:dyDescent="0.25">
      <c r="A10" s="3">
        <v>8</v>
      </c>
      <c r="B10" s="3" t="s">
        <v>4291</v>
      </c>
      <c r="C10" s="3" t="s">
        <v>4292</v>
      </c>
      <c r="D10" s="3" t="s">
        <v>19</v>
      </c>
      <c r="E10" s="3" t="s">
        <v>4293</v>
      </c>
      <c r="F10" s="2" t="s">
        <v>6665</v>
      </c>
      <c r="G10" s="2">
        <v>1</v>
      </c>
      <c r="H10" s="2" t="str">
        <f>IF(G10=1, "PB-" &amp; TEXT(COUNTIFS(G$3:G10, 1) + 454, "000000"),
 IF(G10=2, "PBM-" &amp; TEXT(COUNTIFS(G$3:G10, 2) + 427, "000000"),
 IF(G10=3, "MMU-" &amp; TEXT(COUNTIFS(G$3:G10, 3) + 580, "000000"),
 "")))</f>
        <v>PB-000461</v>
      </c>
      <c r="I10" s="25" t="s">
        <v>5342</v>
      </c>
    </row>
    <row r="11" spans="1:9" ht="38.25" x14ac:dyDescent="0.25">
      <c r="A11" s="3">
        <v>9</v>
      </c>
      <c r="B11" s="3" t="s">
        <v>4294</v>
      </c>
      <c r="C11" s="3" t="s">
        <v>4295</v>
      </c>
      <c r="D11" s="3" t="s">
        <v>4296</v>
      </c>
      <c r="E11" s="3" t="s">
        <v>4297</v>
      </c>
      <c r="F11" s="2" t="s">
        <v>6666</v>
      </c>
      <c r="G11" s="2">
        <v>1</v>
      </c>
      <c r="H11" s="2" t="str">
        <f>IF(G11=1, "PB-" &amp; TEXT(COUNTIFS(G$3:G11, 1) + 454, "000000"),
 IF(G11=2, "PBM-" &amp; TEXT(COUNTIFS(G$3:G11, 2) + 427, "000000"),
 IF(G11=3, "MMU-" &amp; TEXT(COUNTIFS(G$3:G11, 3) + 580, "000000"),
 "")))</f>
        <v>PB-000462</v>
      </c>
      <c r="I11" s="25" t="s">
        <v>5342</v>
      </c>
    </row>
    <row r="12" spans="1:9" ht="25.5" x14ac:dyDescent="0.25">
      <c r="A12" s="3">
        <v>10</v>
      </c>
      <c r="B12" s="3" t="s">
        <v>4298</v>
      </c>
      <c r="C12" s="3" t="s">
        <v>4299</v>
      </c>
      <c r="D12" s="3" t="s">
        <v>4300</v>
      </c>
      <c r="E12" s="3" t="s">
        <v>463</v>
      </c>
      <c r="F12" s="2" t="s">
        <v>6667</v>
      </c>
      <c r="G12" s="2">
        <v>1</v>
      </c>
      <c r="H12" s="2" t="str">
        <f>IF(G12=1, "PB-" &amp; TEXT(COUNTIFS(G$3:G12, 1) + 454, "000000"),
 IF(G12=2, "PBM-" &amp; TEXT(COUNTIFS(G$3:G12, 2) + 427, "000000"),
 IF(G12=3, "MMU-" &amp; TEXT(COUNTIFS(G$3:G12, 3) + 580, "000000"),
 "")))</f>
        <v>PB-000463</v>
      </c>
      <c r="I12" s="25" t="s">
        <v>5342</v>
      </c>
    </row>
    <row r="13" spans="1:9" ht="25.5" x14ac:dyDescent="0.25">
      <c r="A13" s="3">
        <v>11</v>
      </c>
      <c r="B13" s="3" t="s">
        <v>4301</v>
      </c>
      <c r="C13" s="3" t="s">
        <v>4299</v>
      </c>
      <c r="D13" s="3" t="s">
        <v>76</v>
      </c>
      <c r="E13" s="3" t="s">
        <v>4302</v>
      </c>
      <c r="F13" s="2" t="s">
        <v>6668</v>
      </c>
      <c r="G13" s="2">
        <v>1</v>
      </c>
      <c r="H13" s="2" t="str">
        <f>IF(G13=1, "PB-" &amp; TEXT(COUNTIFS(G$3:G13, 1) + 454, "000000"),
 IF(G13=2, "PBM-" &amp; TEXT(COUNTIFS(G$3:G13, 2) + 427, "000000"),
 IF(G13=3, "MMU-" &amp; TEXT(COUNTIFS(G$3:G13, 3) + 580, "000000"),
 "")))</f>
        <v>PB-000464</v>
      </c>
      <c r="I13" s="25" t="s">
        <v>5342</v>
      </c>
    </row>
    <row r="14" spans="1:9" ht="25.5" x14ac:dyDescent="0.25">
      <c r="A14" s="3">
        <v>12</v>
      </c>
      <c r="B14" s="3" t="s">
        <v>4303</v>
      </c>
      <c r="C14" s="3" t="s">
        <v>4304</v>
      </c>
      <c r="D14" s="3" t="s">
        <v>1363</v>
      </c>
      <c r="E14" s="3" t="s">
        <v>4305</v>
      </c>
      <c r="F14" s="2" t="s">
        <v>6669</v>
      </c>
      <c r="G14" s="2">
        <v>1</v>
      </c>
      <c r="H14" s="2" t="str">
        <f>IF(G14=1, "PB-" &amp; TEXT(COUNTIFS(G$3:G14, 1) + 454, "000000"),
 IF(G14=2, "PBM-" &amp; TEXT(COUNTIFS(G$3:G14, 2) + 427, "000000"),
 IF(G14=3, "MMU-" &amp; TEXT(COUNTIFS(G$3:G14, 3) + 580, "000000"),
 "")))</f>
        <v>PB-000465</v>
      </c>
      <c r="I14" s="25" t="s">
        <v>5342</v>
      </c>
    </row>
    <row r="15" spans="1:9" ht="25.5" x14ac:dyDescent="0.25">
      <c r="A15" s="3">
        <v>13</v>
      </c>
      <c r="B15" s="3" t="s">
        <v>4306</v>
      </c>
      <c r="C15" s="3" t="s">
        <v>4307</v>
      </c>
      <c r="D15" s="3" t="s">
        <v>4308</v>
      </c>
      <c r="E15" s="3" t="s">
        <v>4309</v>
      </c>
      <c r="F15" s="2" t="s">
        <v>6670</v>
      </c>
      <c r="G15" s="2">
        <v>3</v>
      </c>
      <c r="H15" s="2" t="str">
        <f>IF(G15=1, "PB-" &amp; TEXT(COUNTIFS(G$3:G15, 1) + 454, "000000"),
 IF(G15=2, "PBM-" &amp; TEXT(COUNTIFS(G$3:G15, 2) + 427, "000000"),
 IF(G15=3, "MMU-" &amp; TEXT(COUNTIFS(G$3:G15, 3) + 580, "000000"),
 "")))</f>
        <v>MMU-000582</v>
      </c>
      <c r="I15" s="25" t="s">
        <v>5342</v>
      </c>
    </row>
    <row r="16" spans="1:9" ht="25.5" x14ac:dyDescent="0.25">
      <c r="A16" s="3">
        <v>14</v>
      </c>
      <c r="B16" s="3" t="s">
        <v>4310</v>
      </c>
      <c r="C16" s="3" t="s">
        <v>4311</v>
      </c>
      <c r="D16" s="3" t="s">
        <v>675</v>
      </c>
      <c r="E16" s="3" t="s">
        <v>4312</v>
      </c>
      <c r="F16" s="2" t="s">
        <v>6671</v>
      </c>
      <c r="G16" s="2">
        <v>1</v>
      </c>
      <c r="H16" s="2" t="str">
        <f>IF(G16=1, "PB-" &amp; TEXT(COUNTIFS(G$3:G16, 1) + 454, "000000"),
 IF(G16=2, "PBM-" &amp; TEXT(COUNTIFS(G$3:G16, 2) + 427, "000000"),
 IF(G16=3, "MMU-" &amp; TEXT(COUNTIFS(G$3:G16, 3) + 580, "000000"),
 "")))</f>
        <v>PB-000466</v>
      </c>
      <c r="I16" s="25" t="s">
        <v>5342</v>
      </c>
    </row>
    <row r="17" spans="1:9" ht="38.25" x14ac:dyDescent="0.25">
      <c r="A17" s="3">
        <v>15</v>
      </c>
      <c r="B17" s="3" t="s">
        <v>4313</v>
      </c>
      <c r="C17" s="3" t="s">
        <v>4314</v>
      </c>
      <c r="D17" s="3" t="s">
        <v>87</v>
      </c>
      <c r="E17" s="3" t="s">
        <v>4315</v>
      </c>
      <c r="F17" s="2" t="s">
        <v>6672</v>
      </c>
      <c r="G17" s="2">
        <v>1</v>
      </c>
      <c r="H17" s="2" t="str">
        <f>IF(G17=1, "PB-" &amp; TEXT(COUNTIFS(G$3:G17, 1) + 454, "000000"),
 IF(G17=2, "PBM-" &amp; TEXT(COUNTIFS(G$3:G17, 2) + 427, "000000"),
 IF(G17=3, "MMU-" &amp; TEXT(COUNTIFS(G$3:G17, 3) + 580, "000000"),
 "")))</f>
        <v>PB-000467</v>
      </c>
      <c r="I17" s="25" t="s">
        <v>5342</v>
      </c>
    </row>
    <row r="18" spans="1:9" ht="25.5" x14ac:dyDescent="0.25">
      <c r="A18" s="3">
        <v>16</v>
      </c>
      <c r="B18" s="3" t="s">
        <v>4316</v>
      </c>
      <c r="C18" s="3" t="s">
        <v>4317</v>
      </c>
      <c r="D18" s="3" t="s">
        <v>19</v>
      </c>
      <c r="E18" s="3" t="s">
        <v>2244</v>
      </c>
      <c r="F18" s="2" t="s">
        <v>6673</v>
      </c>
      <c r="G18" s="2">
        <v>1</v>
      </c>
      <c r="H18" s="2" t="str">
        <f>IF(G18=1, "PB-" &amp; TEXT(COUNTIFS(G$3:G18, 1) + 454, "000000"),
 IF(G18=2, "PBM-" &amp; TEXT(COUNTIFS(G$3:G18, 2) + 427, "000000"),
 IF(G18=3, "MMU-" &amp; TEXT(COUNTIFS(G$3:G18, 3) + 580, "000000"),
 "")))</f>
        <v>PB-000468</v>
      </c>
      <c r="I18" s="25" t="s">
        <v>5342</v>
      </c>
    </row>
    <row r="19" spans="1:9" ht="38.25" x14ac:dyDescent="0.25">
      <c r="A19" s="3">
        <v>17</v>
      </c>
      <c r="B19" s="3" t="s">
        <v>4318</v>
      </c>
      <c r="C19" s="3" t="s">
        <v>4319</v>
      </c>
      <c r="D19" s="3" t="s">
        <v>4224</v>
      </c>
      <c r="E19" s="3" t="s">
        <v>4346</v>
      </c>
      <c r="F19" s="2" t="s">
        <v>6674</v>
      </c>
      <c r="G19" s="2">
        <v>3</v>
      </c>
      <c r="H19" s="2" t="str">
        <f>IF(G19=1, "PB-" &amp; TEXT(COUNTIFS(G$3:G19, 1) + 454, "000000"),
 IF(G19=2, "PBM-" &amp; TEXT(COUNTIFS(G$3:G19, 2) + 427, "000000"),
 IF(G19=3, "MMU-" &amp; TEXT(COUNTIFS(G$3:G19, 3) + 580, "000000"),
 "")))</f>
        <v>MMU-000583</v>
      </c>
      <c r="I19" s="25" t="s">
        <v>5342</v>
      </c>
    </row>
    <row r="20" spans="1:9" ht="25.5" x14ac:dyDescent="0.25">
      <c r="A20" s="3">
        <v>18</v>
      </c>
      <c r="B20" s="3" t="s">
        <v>4320</v>
      </c>
      <c r="C20" s="3" t="s">
        <v>4321</v>
      </c>
      <c r="D20" s="3" t="s">
        <v>10</v>
      </c>
      <c r="E20" s="3" t="s">
        <v>1133</v>
      </c>
      <c r="F20" s="2" t="s">
        <v>6675</v>
      </c>
      <c r="G20" s="2">
        <v>1</v>
      </c>
      <c r="H20" s="2" t="str">
        <f>IF(G20=1, "PB-" &amp; TEXT(COUNTIFS(G$3:G20, 1) + 454, "000000"),
 IF(G20=2, "PBM-" &amp; TEXT(COUNTIFS(G$3:G20, 2) + 427, "000000"),
 IF(G20=3, "MMU-" &amp; TEXT(COUNTIFS(G$3:G20, 3) + 580, "000000"),
 "")))</f>
        <v>PB-000469</v>
      </c>
      <c r="I20" s="25" t="s">
        <v>5342</v>
      </c>
    </row>
    <row r="21" spans="1:9" ht="38.25" x14ac:dyDescent="0.25">
      <c r="A21" s="3">
        <v>19</v>
      </c>
      <c r="B21" s="3" t="s">
        <v>4322</v>
      </c>
      <c r="C21" s="3" t="s">
        <v>4323</v>
      </c>
      <c r="D21" s="3" t="s">
        <v>250</v>
      </c>
      <c r="E21" s="3" t="s">
        <v>4324</v>
      </c>
      <c r="F21" s="2" t="s">
        <v>6676</v>
      </c>
      <c r="G21" s="2">
        <v>2</v>
      </c>
      <c r="H21" s="2" t="str">
        <f>IF(G21=1, "PB-" &amp; TEXT(COUNTIFS(G$3:G21, 1) + 454, "000000"),
 IF(G21=2, "PBM-" &amp; TEXT(COUNTIFS(G$3:G21, 2) + 427, "000000"),
 IF(G21=3, "MMU-" &amp; TEXT(COUNTIFS(G$3:G21, 3) + 580, "000000"),
 "")))</f>
        <v>PBM-000428</v>
      </c>
      <c r="I21" s="25" t="s">
        <v>5342</v>
      </c>
    </row>
    <row r="22" spans="1:9" ht="25.5" x14ac:dyDescent="0.25">
      <c r="A22" s="3">
        <v>20</v>
      </c>
      <c r="B22" s="3" t="s">
        <v>4325</v>
      </c>
      <c r="C22" s="3" t="s">
        <v>4326</v>
      </c>
      <c r="D22" s="3" t="s">
        <v>4300</v>
      </c>
      <c r="E22" s="3" t="s">
        <v>4327</v>
      </c>
      <c r="F22" s="2" t="s">
        <v>6677</v>
      </c>
      <c r="G22" s="2">
        <v>1</v>
      </c>
      <c r="H22" s="2" t="str">
        <f>IF(G22=1, "PB-" &amp; TEXT(COUNTIFS(G$3:G22, 1) + 454, "000000"),
 IF(G22=2, "PBM-" &amp; TEXT(COUNTIFS(G$3:G22, 2) + 427, "000000"),
 IF(G22=3, "MMU-" &amp; TEXT(COUNTIFS(G$3:G22, 3) + 580, "000000"),
 "")))</f>
        <v>PB-000470</v>
      </c>
      <c r="I22" s="25" t="s">
        <v>5342</v>
      </c>
    </row>
    <row r="23" spans="1:9" ht="38.25" x14ac:dyDescent="0.25">
      <c r="A23" s="3">
        <v>21</v>
      </c>
      <c r="B23" s="3" t="s">
        <v>640</v>
      </c>
      <c r="C23" s="3" t="s">
        <v>4328</v>
      </c>
      <c r="D23" s="3" t="s">
        <v>4329</v>
      </c>
      <c r="E23" s="3" t="s">
        <v>4330</v>
      </c>
      <c r="F23" s="2" t="s">
        <v>6678</v>
      </c>
      <c r="G23" s="2">
        <v>2</v>
      </c>
      <c r="H23" s="2" t="str">
        <f>IF(G23=1, "PB-" &amp; TEXT(COUNTIFS(G$3:G23, 1) + 454, "000000"),
 IF(G23=2, "PBM-" &amp; TEXT(COUNTIFS(G$3:G23, 2) + 427, "000000"),
 IF(G23=3, "MMU-" &amp; TEXT(COUNTIFS(G$3:G23, 3) + 580, "000000"),
 "")))</f>
        <v>PBM-000429</v>
      </c>
      <c r="I23" s="25" t="s">
        <v>5342</v>
      </c>
    </row>
    <row r="24" spans="1:9" ht="38.25" x14ac:dyDescent="0.25">
      <c r="A24" s="3">
        <v>22</v>
      </c>
      <c r="B24" s="3" t="s">
        <v>4331</v>
      </c>
      <c r="C24" s="3" t="s">
        <v>4319</v>
      </c>
      <c r="D24" s="3" t="s">
        <v>102</v>
      </c>
      <c r="E24" s="3" t="s">
        <v>2244</v>
      </c>
      <c r="F24" s="2" t="s">
        <v>6679</v>
      </c>
      <c r="G24" s="2">
        <v>1</v>
      </c>
      <c r="H24" s="2" t="str">
        <f>IF(G24=1, "PB-" &amp; TEXT(COUNTIFS(G$3:G24, 1) + 454, "000000"),
 IF(G24=2, "PBM-" &amp; TEXT(COUNTIFS(G$3:G24, 2) + 427, "000000"),
 IF(G24=3, "MMU-" &amp; TEXT(COUNTIFS(G$3:G24, 3) + 580, "000000"),
 "")))</f>
        <v>PB-000471</v>
      </c>
      <c r="I24" s="25" t="s">
        <v>5342</v>
      </c>
    </row>
    <row r="25" spans="1:9" ht="38.25" x14ac:dyDescent="0.25">
      <c r="A25" s="3">
        <v>23</v>
      </c>
      <c r="B25" s="3" t="s">
        <v>4332</v>
      </c>
      <c r="C25" s="3" t="s">
        <v>4333</v>
      </c>
      <c r="D25" s="3" t="s">
        <v>65</v>
      </c>
      <c r="E25" s="3" t="s">
        <v>4334</v>
      </c>
      <c r="F25" s="2" t="s">
        <v>6680</v>
      </c>
      <c r="G25" s="2">
        <v>1</v>
      </c>
      <c r="H25" s="2" t="str">
        <f>IF(G25=1, "PB-" &amp; TEXT(COUNTIFS(G$3:G25, 1) + 454, "000000"),
 IF(G25=2, "PBM-" &amp; TEXT(COUNTIFS(G$3:G25, 2) + 427, "000000"),
 IF(G25=3, "MMU-" &amp; TEXT(COUNTIFS(G$3:G25, 3) + 580, "000000"),
 "")))</f>
        <v>PB-000472</v>
      </c>
      <c r="I25" s="25" t="s">
        <v>5342</v>
      </c>
    </row>
    <row r="26" spans="1:9" ht="38.25" x14ac:dyDescent="0.25">
      <c r="A26" s="3">
        <v>24</v>
      </c>
      <c r="B26" s="3" t="s">
        <v>4335</v>
      </c>
      <c r="C26" s="3" t="s">
        <v>4336</v>
      </c>
      <c r="D26" s="3" t="s">
        <v>10</v>
      </c>
      <c r="E26" s="3" t="s">
        <v>4337</v>
      </c>
      <c r="F26" s="2" t="s">
        <v>6681</v>
      </c>
      <c r="G26" s="2">
        <v>1</v>
      </c>
      <c r="H26" s="2" t="str">
        <f>IF(G26=1, "PB-" &amp; TEXT(COUNTIFS(G$3:G26, 1) + 454, "000000"),
 IF(G26=2, "PBM-" &amp; TEXT(COUNTIFS(G$3:G26, 2) + 427, "000000"),
 IF(G26=3, "MMU-" &amp; TEXT(COUNTIFS(G$3:G26, 3) + 580, "000000"),
 "")))</f>
        <v>PB-000473</v>
      </c>
      <c r="I26" s="25" t="s">
        <v>5342</v>
      </c>
    </row>
    <row r="27" spans="1:9" ht="25.5" x14ac:dyDescent="0.25">
      <c r="A27" s="3">
        <v>25</v>
      </c>
      <c r="B27" s="3" t="s">
        <v>4338</v>
      </c>
      <c r="C27" s="3" t="s">
        <v>4273</v>
      </c>
      <c r="D27" s="3" t="s">
        <v>4339</v>
      </c>
      <c r="E27" s="3" t="s">
        <v>4340</v>
      </c>
      <c r="F27" s="2" t="s">
        <v>6682</v>
      </c>
      <c r="G27" s="2">
        <v>1</v>
      </c>
      <c r="H27" s="2" t="str">
        <f>IF(G27=1, "PB-" &amp; TEXT(COUNTIFS(G$3:G27, 1) + 454, "000000"),
 IF(G27=2, "PBM-" &amp; TEXT(COUNTIFS(G$3:G27, 2) + 427, "000000"),
 IF(G27=3, "MMU-" &amp; TEXT(COUNTIFS(G$3:G27, 3) + 580, "000000"),
 "")))</f>
        <v>PB-000474</v>
      </c>
      <c r="I27" s="25" t="s">
        <v>5342</v>
      </c>
    </row>
    <row r="28" spans="1:9" ht="25.5" x14ac:dyDescent="0.25">
      <c r="A28" s="3">
        <v>26</v>
      </c>
      <c r="B28" s="3" t="s">
        <v>4341</v>
      </c>
      <c r="C28" s="3" t="s">
        <v>4740</v>
      </c>
      <c r="D28" s="3" t="s">
        <v>3097</v>
      </c>
      <c r="E28" s="3" t="s">
        <v>4342</v>
      </c>
      <c r="F28" s="2" t="s">
        <v>6683</v>
      </c>
      <c r="G28" s="2">
        <v>2</v>
      </c>
      <c r="H28" s="2" t="str">
        <f>IF(G28=1, "PB-" &amp; TEXT(COUNTIFS(G$3:G28, 1) + 454, "000000"),
 IF(G28=2, "PBM-" &amp; TEXT(COUNTIFS(G$3:G28, 2) + 427, "000000"),
 IF(G28=3, "MMU-" &amp; TEXT(COUNTIFS(G$3:G28, 3) + 580, "000000"),
 "")))</f>
        <v>PBM-000430</v>
      </c>
      <c r="I28" s="25" t="s">
        <v>5342</v>
      </c>
    </row>
    <row r="29" spans="1:9" ht="51" x14ac:dyDescent="0.25">
      <c r="A29" s="3">
        <v>27</v>
      </c>
      <c r="B29" s="3" t="s">
        <v>4343</v>
      </c>
      <c r="C29" s="3" t="s">
        <v>4344</v>
      </c>
      <c r="D29" s="3" t="s">
        <v>2924</v>
      </c>
      <c r="E29" s="3" t="s">
        <v>4345</v>
      </c>
      <c r="F29" s="2" t="s">
        <v>6684</v>
      </c>
      <c r="G29" s="2">
        <v>1</v>
      </c>
      <c r="H29" s="2" t="str">
        <f>IF(G29=1, "PB-" &amp; TEXT(COUNTIFS(G$3:G29, 1) + 454, "000000"),
 IF(G29=2, "PBM-" &amp; TEXT(COUNTIFS(G$3:G29, 2) + 427, "000000"),
 IF(G29=3, "MMU-" &amp; TEXT(COUNTIFS(G$3:G29, 3) + 580, "000000"),
 "")))</f>
        <v>PB-000475</v>
      </c>
      <c r="I29" s="25" t="s">
        <v>5342</v>
      </c>
    </row>
  </sheetData>
  <mergeCells count="1">
    <mergeCell ref="A1:F1"/>
  </mergeCells>
  <phoneticPr fontId="8" type="noConversion"/>
  <conditionalFormatting sqref="I3:I29">
    <cfRule type="uniqueValues" dxfId="3" priority="1"/>
  </conditionalFormatting>
  <pageMargins left="0.31496062992125984" right="0.19685039370078741" top="0.31496062992125984" bottom="0.19685039370078741" header="0.31496062992125984" footer="0.31496062992125984"/>
  <pageSetup paperSize="9" scale="90" fitToHeight="0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51E04-DF44-4146-9A82-9C1DEE4273C9}">
  <sheetPr codeName="Sheet35">
    <pageSetUpPr fitToPage="1"/>
  </sheetPr>
  <dimension ref="A1:I29"/>
  <sheetViews>
    <sheetView topLeftCell="A15" zoomScale="80" zoomScaleNormal="80" workbookViewId="0">
      <selection activeCell="F18" sqref="F18"/>
    </sheetView>
  </sheetViews>
  <sheetFormatPr defaultRowHeight="15" x14ac:dyDescent="0.25"/>
  <cols>
    <col min="1" max="1" width="3.85546875" bestFit="1" customWidth="1"/>
    <col min="2" max="2" width="28" customWidth="1"/>
    <col min="3" max="3" width="31.28515625" customWidth="1"/>
    <col min="4" max="4" width="22.42578125" customWidth="1"/>
    <col min="5" max="5" width="13.140625" bestFit="1" customWidth="1"/>
    <col min="6" max="6" width="9.85546875" bestFit="1" customWidth="1"/>
    <col min="7" max="7" width="3" style="1" hidden="1" customWidth="1"/>
    <col min="8" max="8" width="12.7109375" style="1" hidden="1" customWidth="1"/>
    <col min="9" max="9" width="19.140625" style="27" hidden="1" customWidth="1"/>
  </cols>
  <sheetData>
    <row r="1" spans="1:9" ht="24.75" customHeight="1" x14ac:dyDescent="0.3">
      <c r="A1" s="41" t="s">
        <v>6843</v>
      </c>
      <c r="B1" s="41"/>
      <c r="C1" s="41"/>
      <c r="D1" s="41"/>
      <c r="E1" s="41"/>
      <c r="F1" s="41"/>
      <c r="G1" s="3" t="s">
        <v>152</v>
      </c>
      <c r="H1" s="23" t="s">
        <v>5143</v>
      </c>
      <c r="I1" s="26" t="s">
        <v>5144</v>
      </c>
    </row>
    <row r="2" spans="1:9" ht="32.25" customHeight="1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152</v>
      </c>
      <c r="H2" s="3" t="s">
        <v>5143</v>
      </c>
      <c r="I2" s="26" t="s">
        <v>5144</v>
      </c>
    </row>
    <row r="3" spans="1:9" ht="25.5" x14ac:dyDescent="0.25">
      <c r="A3" s="3">
        <v>1</v>
      </c>
      <c r="B3" s="3" t="s">
        <v>4347</v>
      </c>
      <c r="C3" s="3" t="s">
        <v>4348</v>
      </c>
      <c r="D3" s="3" t="s">
        <v>291</v>
      </c>
      <c r="E3" s="3" t="s">
        <v>4349</v>
      </c>
      <c r="F3" s="2" t="s">
        <v>6685</v>
      </c>
      <c r="G3" s="2">
        <v>1</v>
      </c>
      <c r="H3" s="2" t="str">
        <f>IF(G3=1, "PB-" &amp; TEXT(COUNTIFS(G$3:G3, 1) + 475, "000000"),
 IF(G3=2, "PBM-" &amp; TEXT(COUNTIFS(G$3:G3, 2) + 430, "000000"),
 IF(G3=3, "MMU-" &amp; TEXT(COUNTIFS(G$3:G3, 3) + 583, "000000"),
 "")))</f>
        <v>PB-000476</v>
      </c>
      <c r="I3" s="25" t="s">
        <v>5342</v>
      </c>
    </row>
    <row r="4" spans="1:9" ht="38.25" x14ac:dyDescent="0.25">
      <c r="A4" s="3">
        <v>2</v>
      </c>
      <c r="B4" s="3" t="s">
        <v>4827</v>
      </c>
      <c r="C4" s="3" t="s">
        <v>4350</v>
      </c>
      <c r="D4" s="3" t="s">
        <v>19</v>
      </c>
      <c r="E4" s="3" t="s">
        <v>4351</v>
      </c>
      <c r="F4" s="2" t="s">
        <v>6686</v>
      </c>
      <c r="G4" s="2">
        <v>1</v>
      </c>
      <c r="H4" s="2" t="str">
        <f>IF(G4=1, "PB-" &amp; TEXT(COUNTIFS(G$3:G4, 1) + 475, "000000"),
 IF(G4=2, "PBM-" &amp; TEXT(COUNTIFS(G$3:G4, 2) + 430, "000000"),
 IF(G4=3, "MMU-" &amp; TEXT(COUNTIFS(G$3:G4, 3) + 583, "000000"),
 "")))</f>
        <v>PB-000477</v>
      </c>
      <c r="I4" s="25" t="s">
        <v>5342</v>
      </c>
    </row>
    <row r="5" spans="1:9" ht="38.25" x14ac:dyDescent="0.25">
      <c r="A5" s="3">
        <v>3</v>
      </c>
      <c r="B5" s="3" t="s">
        <v>4828</v>
      </c>
      <c r="C5" s="3" t="s">
        <v>4352</v>
      </c>
      <c r="D5" s="3" t="s">
        <v>19</v>
      </c>
      <c r="E5" s="3" t="s">
        <v>4353</v>
      </c>
      <c r="F5" s="2" t="s">
        <v>6687</v>
      </c>
      <c r="G5" s="2">
        <v>1</v>
      </c>
      <c r="H5" s="2" t="str">
        <f>IF(G5=1, "PB-" &amp; TEXT(COUNTIFS(G$3:G5, 1) + 475, "000000"),
 IF(G5=2, "PBM-" &amp; TEXT(COUNTIFS(G$3:G5, 2) + 430, "000000"),
 IF(G5=3, "MMU-" &amp; TEXT(COUNTIFS(G$3:G5, 3) + 583, "000000"),
 "")))</f>
        <v>PB-000478</v>
      </c>
      <c r="I5" s="25" t="s">
        <v>5342</v>
      </c>
    </row>
    <row r="6" spans="1:9" ht="38.25" x14ac:dyDescent="0.25">
      <c r="A6" s="3">
        <v>4</v>
      </c>
      <c r="B6" s="3" t="s">
        <v>4829</v>
      </c>
      <c r="C6" s="3" t="s">
        <v>4354</v>
      </c>
      <c r="D6" s="3" t="s">
        <v>19</v>
      </c>
      <c r="E6" s="3" t="s">
        <v>4355</v>
      </c>
      <c r="F6" s="2" t="s">
        <v>6688</v>
      </c>
      <c r="G6" s="2">
        <v>1</v>
      </c>
      <c r="H6" s="2" t="str">
        <f>IF(G6=1, "PB-" &amp; TEXT(COUNTIFS(G$3:G6, 1) + 475, "000000"),
 IF(G6=2, "PBM-" &amp; TEXT(COUNTIFS(G$3:G6, 2) + 430, "000000"),
 IF(G6=3, "MMU-" &amp; TEXT(COUNTIFS(G$3:G6, 3) + 583, "000000"),
 "")))</f>
        <v>PB-000479</v>
      </c>
      <c r="I6" s="25" t="s">
        <v>5342</v>
      </c>
    </row>
    <row r="7" spans="1:9" ht="25.5" x14ac:dyDescent="0.25">
      <c r="A7" s="3">
        <v>5</v>
      </c>
      <c r="B7" s="3" t="s">
        <v>4830</v>
      </c>
      <c r="C7" s="3" t="s">
        <v>4356</v>
      </c>
      <c r="D7" s="3" t="s">
        <v>14</v>
      </c>
      <c r="E7" s="3" t="s">
        <v>80</v>
      </c>
      <c r="F7" s="2" t="s">
        <v>6689</v>
      </c>
      <c r="G7" s="2">
        <v>1</v>
      </c>
      <c r="H7" s="2" t="str">
        <f>IF(G7=1, "PB-" &amp; TEXT(COUNTIFS(G$3:G7, 1) + 475, "000000"),
 IF(G7=2, "PBM-" &amp; TEXT(COUNTIFS(G$3:G7, 2) + 430, "000000"),
 IF(G7=3, "MMU-" &amp; TEXT(COUNTIFS(G$3:G7, 3) + 583, "000000"),
 "")))</f>
        <v>PB-000480</v>
      </c>
      <c r="I7" s="25" t="s">
        <v>5342</v>
      </c>
    </row>
    <row r="8" spans="1:9" ht="38.25" x14ac:dyDescent="0.25">
      <c r="A8" s="3">
        <v>6</v>
      </c>
      <c r="B8" s="3" t="s">
        <v>4831</v>
      </c>
      <c r="C8" s="3" t="s">
        <v>4357</v>
      </c>
      <c r="D8" s="3" t="s">
        <v>4358</v>
      </c>
      <c r="E8" s="3" t="s">
        <v>4359</v>
      </c>
      <c r="F8" s="2" t="s">
        <v>6690</v>
      </c>
      <c r="G8" s="2">
        <v>1</v>
      </c>
      <c r="H8" s="2" t="str">
        <f>IF(G8=1, "PB-" &amp; TEXT(COUNTIFS(G$3:G8, 1) + 475, "000000"),
 IF(G8=2, "PBM-" &amp; TEXT(COUNTIFS(G$3:G8, 2) + 430, "000000"),
 IF(G8=3, "MMU-" &amp; TEXT(COUNTIFS(G$3:G8, 3) + 583, "000000"),
 "")))</f>
        <v>PB-000481</v>
      </c>
      <c r="I8" s="25" t="s">
        <v>5342</v>
      </c>
    </row>
    <row r="9" spans="1:9" ht="38.25" x14ac:dyDescent="0.25">
      <c r="A9" s="3">
        <v>7</v>
      </c>
      <c r="B9" s="3" t="s">
        <v>4832</v>
      </c>
      <c r="C9" s="3" t="s">
        <v>4360</v>
      </c>
      <c r="D9" s="3" t="s">
        <v>19</v>
      </c>
      <c r="E9" s="3" t="s">
        <v>4361</v>
      </c>
      <c r="F9" s="2" t="s">
        <v>6691</v>
      </c>
      <c r="G9" s="2">
        <v>1</v>
      </c>
      <c r="H9" s="2" t="str">
        <f>IF(G9=1, "PB-" &amp; TEXT(COUNTIFS(G$3:G9, 1) + 475, "000000"),
 IF(G9=2, "PBM-" &amp; TEXT(COUNTIFS(G$3:G9, 2) + 430, "000000"),
 IF(G9=3, "MMU-" &amp; TEXT(COUNTIFS(G$3:G9, 3) + 583, "000000"),
 "")))</f>
        <v>PB-000482</v>
      </c>
      <c r="I9" s="25" t="s">
        <v>5342</v>
      </c>
    </row>
    <row r="10" spans="1:9" ht="38.25" x14ac:dyDescent="0.25">
      <c r="A10" s="3">
        <v>8</v>
      </c>
      <c r="B10" s="3" t="s">
        <v>4833</v>
      </c>
      <c r="C10" s="3" t="s">
        <v>4362</v>
      </c>
      <c r="D10" s="3" t="s">
        <v>3010</v>
      </c>
      <c r="E10" s="3" t="s">
        <v>4363</v>
      </c>
      <c r="F10" s="2" t="s">
        <v>6692</v>
      </c>
      <c r="G10" s="2">
        <v>1</v>
      </c>
      <c r="H10" s="2" t="str">
        <f>IF(G10=1, "PB-" &amp; TEXT(COUNTIFS(G$3:G10, 1) + 475, "000000"),
 IF(G10=2, "PBM-" &amp; TEXT(COUNTIFS(G$3:G10, 2) + 430, "000000"),
 IF(G10=3, "MMU-" &amp; TEXT(COUNTIFS(G$3:G10, 3) + 583, "000000"),
 "")))</f>
        <v>PB-000483</v>
      </c>
      <c r="I10" s="25" t="s">
        <v>5342</v>
      </c>
    </row>
    <row r="11" spans="1:9" ht="25.5" x14ac:dyDescent="0.25">
      <c r="A11" s="3">
        <v>9</v>
      </c>
      <c r="B11" s="3" t="s">
        <v>4834</v>
      </c>
      <c r="C11" s="3" t="s">
        <v>4364</v>
      </c>
      <c r="D11" s="3" t="s">
        <v>19</v>
      </c>
      <c r="E11" s="3" t="s">
        <v>4365</v>
      </c>
      <c r="F11" s="2" t="s">
        <v>6693</v>
      </c>
      <c r="G11" s="2">
        <v>1</v>
      </c>
      <c r="H11" s="2" t="str">
        <f>IF(G11=1, "PB-" &amp; TEXT(COUNTIFS(G$3:G11, 1) + 475, "000000"),
 IF(G11=2, "PBM-" &amp; TEXT(COUNTIFS(G$3:G11, 2) + 430, "000000"),
 IF(G11=3, "MMU-" &amp; TEXT(COUNTIFS(G$3:G11, 3) + 583, "000000"),
 "")))</f>
        <v>PB-000484</v>
      </c>
      <c r="I11" s="25" t="s">
        <v>5342</v>
      </c>
    </row>
    <row r="12" spans="1:9" ht="38.25" x14ac:dyDescent="0.25">
      <c r="A12" s="3">
        <v>10</v>
      </c>
      <c r="B12" s="3" t="s">
        <v>4835</v>
      </c>
      <c r="C12" s="3" t="s">
        <v>4366</v>
      </c>
      <c r="D12" s="3" t="s">
        <v>19</v>
      </c>
      <c r="E12" s="3" t="s">
        <v>4367</v>
      </c>
      <c r="F12" s="2" t="s">
        <v>6694</v>
      </c>
      <c r="G12" s="2">
        <v>1</v>
      </c>
      <c r="H12" s="2" t="str">
        <f>IF(G12=1, "PB-" &amp; TEXT(COUNTIFS(G$3:G12, 1) + 475, "000000"),
 IF(G12=2, "PBM-" &amp; TEXT(COUNTIFS(G$3:G12, 2) + 430, "000000"),
 IF(G12=3, "MMU-" &amp; TEXT(COUNTIFS(G$3:G12, 3) + 583, "000000"),
 "")))</f>
        <v>PB-000485</v>
      </c>
      <c r="I12" s="25" t="s">
        <v>5342</v>
      </c>
    </row>
    <row r="13" spans="1:9" ht="25.5" x14ac:dyDescent="0.25">
      <c r="A13" s="3">
        <v>11</v>
      </c>
      <c r="B13" s="3" t="s">
        <v>4836</v>
      </c>
      <c r="C13" s="3" t="s">
        <v>4368</v>
      </c>
      <c r="D13" s="3" t="s">
        <v>19</v>
      </c>
      <c r="E13" s="3" t="s">
        <v>4369</v>
      </c>
      <c r="F13" s="2" t="s">
        <v>6695</v>
      </c>
      <c r="G13" s="2">
        <v>1</v>
      </c>
      <c r="H13" s="2" t="str">
        <f>IF(G13=1, "PB-" &amp; TEXT(COUNTIFS(G$3:G13, 1) + 475, "000000"),
 IF(G13=2, "PBM-" &amp; TEXT(COUNTIFS(G$3:G13, 2) + 430, "000000"),
 IF(G13=3, "MMU-" &amp; TEXT(COUNTIFS(G$3:G13, 3) + 583, "000000"),
 "")))</f>
        <v>PB-000486</v>
      </c>
      <c r="I13" s="25" t="s">
        <v>5342</v>
      </c>
    </row>
    <row r="14" spans="1:9" ht="38.25" x14ac:dyDescent="0.25">
      <c r="A14" s="3">
        <v>12</v>
      </c>
      <c r="B14" s="3" t="s">
        <v>4837</v>
      </c>
      <c r="C14" s="3" t="s">
        <v>4370</v>
      </c>
      <c r="D14" s="3" t="s">
        <v>19</v>
      </c>
      <c r="E14" s="3" t="s">
        <v>4371</v>
      </c>
      <c r="F14" s="2" t="s">
        <v>6696</v>
      </c>
      <c r="G14" s="2">
        <v>1</v>
      </c>
      <c r="H14" s="2" t="str">
        <f>IF(G14=1, "PB-" &amp; TEXT(COUNTIFS(G$3:G14, 1) + 475, "000000"),
 IF(G14=2, "PBM-" &amp; TEXT(COUNTIFS(G$3:G14, 2) + 430, "000000"),
 IF(G14=3, "MMU-" &amp; TEXT(COUNTIFS(G$3:G14, 3) + 583, "000000"),
 "")))</f>
        <v>PB-000487</v>
      </c>
      <c r="I14" s="25" t="s">
        <v>5342</v>
      </c>
    </row>
    <row r="15" spans="1:9" ht="38.25" x14ac:dyDescent="0.25">
      <c r="A15" s="3">
        <v>13</v>
      </c>
      <c r="B15" s="3" t="s">
        <v>4372</v>
      </c>
      <c r="C15" s="3" t="s">
        <v>4373</v>
      </c>
      <c r="D15" s="3" t="s">
        <v>484</v>
      </c>
      <c r="E15" s="3" t="s">
        <v>4374</v>
      </c>
      <c r="F15" s="2" t="s">
        <v>6697</v>
      </c>
      <c r="G15" s="2">
        <v>1</v>
      </c>
      <c r="H15" s="2" t="str">
        <f>IF(G15=1, "PB-" &amp; TEXT(COUNTIFS(G$3:G15, 1) + 475, "000000"),
 IF(G15=2, "PBM-" &amp; TEXT(COUNTIFS(G$3:G15, 2) + 430, "000000"),
 IF(G15=3, "MMU-" &amp; TEXT(COUNTIFS(G$3:G15, 3) + 583, "000000"),
 "")))</f>
        <v>PB-000488</v>
      </c>
      <c r="I15" s="25" t="s">
        <v>5342</v>
      </c>
    </row>
    <row r="16" spans="1:9" ht="38.25" x14ac:dyDescent="0.25">
      <c r="A16" s="3">
        <v>14</v>
      </c>
      <c r="B16" s="3" t="s">
        <v>4375</v>
      </c>
      <c r="C16" s="3" t="s">
        <v>4376</v>
      </c>
      <c r="D16" s="3" t="s">
        <v>4377</v>
      </c>
      <c r="E16" s="3" t="s">
        <v>4378</v>
      </c>
      <c r="F16" s="2" t="s">
        <v>6698</v>
      </c>
      <c r="G16" s="2">
        <v>2</v>
      </c>
      <c r="H16" s="2" t="str">
        <f>IF(G16=1, "PB-" &amp; TEXT(COUNTIFS(G$3:G16, 1) + 475, "000000"),
 IF(G16=2, "PBM-" &amp; TEXT(COUNTIFS(G$3:G16, 2) + 430, "000000"),
 IF(G16=3, "MMU-" &amp; TEXT(COUNTIFS(G$3:G16, 3) + 583, "000000"),
 "")))</f>
        <v>PBM-000431</v>
      </c>
      <c r="I16" s="25" t="s">
        <v>5342</v>
      </c>
    </row>
    <row r="17" spans="1:9" ht="25.5" x14ac:dyDescent="0.25">
      <c r="A17" s="3">
        <v>15</v>
      </c>
      <c r="B17" s="3" t="s">
        <v>4379</v>
      </c>
      <c r="C17" s="3" t="s">
        <v>4380</v>
      </c>
      <c r="D17" s="3" t="s">
        <v>4816</v>
      </c>
      <c r="E17" s="16"/>
      <c r="F17" s="2" t="s">
        <v>6699</v>
      </c>
      <c r="G17" s="2">
        <v>3</v>
      </c>
      <c r="H17" s="2" t="str">
        <f>IF(G17=1, "PB-" &amp; TEXT(COUNTIFS(G$3:G17, 1) + 475, "000000"),
 IF(G17=2, "PBM-" &amp; TEXT(COUNTIFS(G$3:G17, 2) + 430, "000000"),
 IF(G17=3, "MMU-" &amp; TEXT(COUNTIFS(G$3:G17, 3) + 583, "000000"),
 "")))</f>
        <v>MMU-000584</v>
      </c>
      <c r="I17" s="25" t="s">
        <v>5342</v>
      </c>
    </row>
    <row r="18" spans="1:9" ht="38.25" x14ac:dyDescent="0.25">
      <c r="A18" s="3">
        <v>16</v>
      </c>
      <c r="B18" s="3" t="s">
        <v>4381</v>
      </c>
      <c r="C18" s="3" t="s">
        <v>4382</v>
      </c>
      <c r="D18" s="3" t="s">
        <v>409</v>
      </c>
      <c r="E18" s="3" t="s">
        <v>208</v>
      </c>
      <c r="F18" s="2" t="s">
        <v>6700</v>
      </c>
      <c r="G18" s="2">
        <v>3</v>
      </c>
      <c r="H18" s="2" t="str">
        <f>IF(G18=1, "PB-" &amp; TEXT(COUNTIFS(G$3:G18, 1) + 475, "000000"),
 IF(G18=2, "PBM-" &amp; TEXT(COUNTIFS(G$3:G18, 2) + 430, "000000"),
 IF(G18=3, "MMU-" &amp; TEXT(COUNTIFS(G$3:G18, 3) + 583, "000000"),
 "")))</f>
        <v>MMU-000585</v>
      </c>
      <c r="I18" s="25" t="s">
        <v>5342</v>
      </c>
    </row>
    <row r="19" spans="1:9" ht="38.25" x14ac:dyDescent="0.25">
      <c r="A19" s="3">
        <v>17</v>
      </c>
      <c r="B19" s="3" t="s">
        <v>4383</v>
      </c>
      <c r="C19" s="3" t="s">
        <v>4384</v>
      </c>
      <c r="D19" s="3" t="s">
        <v>1474</v>
      </c>
      <c r="E19" s="3" t="s">
        <v>4385</v>
      </c>
      <c r="F19" s="2" t="s">
        <v>6701</v>
      </c>
      <c r="G19" s="2">
        <v>3</v>
      </c>
      <c r="H19" s="2" t="str">
        <f>IF(G19=1, "PB-" &amp; TEXT(COUNTIFS(G$3:G19, 1) + 475, "000000"),
 IF(G19=2, "PBM-" &amp; TEXT(COUNTIFS(G$3:G19, 2) + 430, "000000"),
 IF(G19=3, "MMU-" &amp; TEXT(COUNTIFS(G$3:G19, 3) + 583, "000000"),
 "")))</f>
        <v>MMU-000586</v>
      </c>
      <c r="I19" s="25" t="s">
        <v>5342</v>
      </c>
    </row>
    <row r="20" spans="1:9" ht="38.25" x14ac:dyDescent="0.25">
      <c r="A20" s="3">
        <v>18</v>
      </c>
      <c r="B20" s="3" t="s">
        <v>4838</v>
      </c>
      <c r="C20" s="3" t="s">
        <v>4386</v>
      </c>
      <c r="D20" s="3" t="s">
        <v>4387</v>
      </c>
      <c r="E20" s="3" t="s">
        <v>440</v>
      </c>
      <c r="F20" s="2" t="s">
        <v>6702</v>
      </c>
      <c r="G20" s="2">
        <v>3</v>
      </c>
      <c r="H20" s="2" t="str">
        <f>IF(G20=1, "PB-" &amp; TEXT(COUNTIFS(G$3:G20, 1) + 475, "000000"),
 IF(G20=2, "PBM-" &amp; TEXT(COUNTIFS(G$3:G20, 2) + 430, "000000"),
 IF(G20=3, "MMU-" &amp; TEXT(COUNTIFS(G$3:G20, 3) + 583, "000000"),
 "")))</f>
        <v>MMU-000587</v>
      </c>
      <c r="I20" s="25" t="s">
        <v>5342</v>
      </c>
    </row>
    <row r="21" spans="1:9" ht="25.5" x14ac:dyDescent="0.25">
      <c r="A21" s="3">
        <v>19</v>
      </c>
      <c r="B21" s="3" t="s">
        <v>4388</v>
      </c>
      <c r="C21" s="3" t="s">
        <v>4389</v>
      </c>
      <c r="D21" s="3" t="s">
        <v>3863</v>
      </c>
      <c r="E21" s="3" t="s">
        <v>4390</v>
      </c>
      <c r="F21" s="2" t="s">
        <v>6703</v>
      </c>
      <c r="G21" s="2">
        <v>1</v>
      </c>
      <c r="H21" s="2" t="str">
        <f>IF(G21=1, "PB-" &amp; TEXT(COUNTIFS(G$3:G21, 1) + 475, "000000"),
 IF(G21=2, "PBM-" &amp; TEXT(COUNTIFS(G$3:G21, 2) + 430, "000000"),
 IF(G21=3, "MMU-" &amp; TEXT(COUNTIFS(G$3:G21, 3) + 583, "000000"),
 "")))</f>
        <v>PB-000489</v>
      </c>
      <c r="I21" s="25" t="s">
        <v>5342</v>
      </c>
    </row>
    <row r="22" spans="1:9" ht="38.25" x14ac:dyDescent="0.25">
      <c r="A22" s="3">
        <v>20</v>
      </c>
      <c r="B22" s="3" t="s">
        <v>4839</v>
      </c>
      <c r="C22" s="3" t="s">
        <v>4392</v>
      </c>
      <c r="D22" s="3" t="s">
        <v>381</v>
      </c>
      <c r="E22" s="3" t="s">
        <v>4393</v>
      </c>
      <c r="F22" s="2" t="s">
        <v>6704</v>
      </c>
      <c r="G22" s="2">
        <v>1</v>
      </c>
      <c r="H22" s="2" t="str">
        <f>IF(G22=1, "PB-" &amp; TEXT(COUNTIFS(G$3:G22, 1) + 475, "000000"),
 IF(G22=2, "PBM-" &amp; TEXT(COUNTIFS(G$3:G22, 2) + 430, "000000"),
 IF(G22=3, "MMU-" &amp; TEXT(COUNTIFS(G$3:G22, 3) + 583, "000000"),
 "")))</f>
        <v>PB-000490</v>
      </c>
      <c r="I22" s="25" t="s">
        <v>5342</v>
      </c>
    </row>
    <row r="23" spans="1:9" ht="38.25" x14ac:dyDescent="0.25">
      <c r="A23" s="3">
        <v>21</v>
      </c>
      <c r="B23" s="3" t="s">
        <v>4391</v>
      </c>
      <c r="C23" s="3" t="s">
        <v>4394</v>
      </c>
      <c r="D23" s="3" t="s">
        <v>381</v>
      </c>
      <c r="E23" s="3" t="s">
        <v>4395</v>
      </c>
      <c r="F23" s="2" t="s">
        <v>6705</v>
      </c>
      <c r="G23" s="2">
        <v>1</v>
      </c>
      <c r="H23" s="2" t="str">
        <f>IF(G23=1, "PB-" &amp; TEXT(COUNTIFS(G$3:G23, 1) + 475, "000000"),
 IF(G23=2, "PBM-" &amp; TEXT(COUNTIFS(G$3:G23, 2) + 430, "000000"),
 IF(G23=3, "MMU-" &amp; TEXT(COUNTIFS(G$3:G23, 3) + 583, "000000"),
 "")))</f>
        <v>PB-000491</v>
      </c>
      <c r="I23" s="25" t="s">
        <v>5342</v>
      </c>
    </row>
    <row r="24" spans="1:9" ht="38.25" x14ac:dyDescent="0.25">
      <c r="A24" s="3">
        <v>22</v>
      </c>
      <c r="B24" s="3" t="s">
        <v>4841</v>
      </c>
      <c r="C24" s="3" t="s">
        <v>4396</v>
      </c>
      <c r="D24" s="3" t="s">
        <v>705</v>
      </c>
      <c r="E24" s="3" t="s">
        <v>4397</v>
      </c>
      <c r="F24" s="2" t="s">
        <v>6706</v>
      </c>
      <c r="G24" s="2">
        <v>3</v>
      </c>
      <c r="H24" s="2" t="str">
        <f>IF(G24=1, "PB-" &amp; TEXT(COUNTIFS(G$3:G24, 1) + 475, "000000"),
 IF(G24=2, "PBM-" &amp; TEXT(COUNTIFS(G$3:G24, 2) + 430, "000000"),
 IF(G24=3, "MMU-" &amp; TEXT(COUNTIFS(G$3:G24, 3) + 583, "000000"),
 "")))</f>
        <v>MMU-000588</v>
      </c>
      <c r="I24" s="25" t="s">
        <v>5342</v>
      </c>
    </row>
    <row r="25" spans="1:9" ht="38.25" x14ac:dyDescent="0.25">
      <c r="A25" s="3">
        <v>23</v>
      </c>
      <c r="B25" s="3" t="s">
        <v>4840</v>
      </c>
      <c r="C25" s="3" t="s">
        <v>4398</v>
      </c>
      <c r="D25" s="3" t="s">
        <v>678</v>
      </c>
      <c r="E25" s="3" t="s">
        <v>4399</v>
      </c>
      <c r="F25" s="2" t="s">
        <v>6707</v>
      </c>
      <c r="G25" s="2">
        <v>2</v>
      </c>
      <c r="H25" s="2" t="str">
        <f>IF(G25=1, "PB-" &amp; TEXT(COUNTIFS(G$3:G25, 1) + 475, "000000"),
 IF(G25=2, "PBM-" &amp; TEXT(COUNTIFS(G$3:G25, 2) + 430, "000000"),
 IF(G25=3, "MMU-" &amp; TEXT(COUNTIFS(G$3:G25, 3) + 583, "000000"),
 "")))</f>
        <v>PBM-000432</v>
      </c>
      <c r="I25" s="25" t="s">
        <v>5342</v>
      </c>
    </row>
    <row r="26" spans="1:9" ht="38.25" x14ac:dyDescent="0.25">
      <c r="A26" s="3">
        <v>24</v>
      </c>
      <c r="B26" s="3" t="s">
        <v>4831</v>
      </c>
      <c r="C26" s="3" t="s">
        <v>4400</v>
      </c>
      <c r="D26" s="3" t="s">
        <v>14</v>
      </c>
      <c r="E26" s="16"/>
      <c r="F26" s="2" t="s">
        <v>6708</v>
      </c>
      <c r="G26" s="2">
        <v>1</v>
      </c>
      <c r="H26" s="2" t="str">
        <f>IF(G26=1, "PB-" &amp; TEXT(COUNTIFS(G$3:G26, 1) + 475, "000000"),
 IF(G26=2, "PBM-" &amp; TEXT(COUNTIFS(G$3:G26, 2) + 430, "000000"),
 IF(G26=3, "MMU-" &amp; TEXT(COUNTIFS(G$3:G26, 3) + 583, "000000"),
 "")))</f>
        <v>PB-000492</v>
      </c>
      <c r="I26" s="25" t="s">
        <v>5342</v>
      </c>
    </row>
    <row r="27" spans="1:9" ht="51" x14ac:dyDescent="0.25">
      <c r="A27" s="3">
        <v>25</v>
      </c>
      <c r="B27" s="3" t="s">
        <v>4842</v>
      </c>
      <c r="C27" s="3" t="s">
        <v>4401</v>
      </c>
      <c r="D27" s="3" t="s">
        <v>3679</v>
      </c>
      <c r="E27" s="3" t="s">
        <v>4402</v>
      </c>
      <c r="F27" s="2" t="s">
        <v>6709</v>
      </c>
      <c r="G27" s="2">
        <v>2</v>
      </c>
      <c r="H27" s="2" t="str">
        <f>IF(G27=1, "PB-" &amp; TEXT(COUNTIFS(G$3:G27, 1) + 475, "000000"),
 IF(G27=2, "PBM-" &amp; TEXT(COUNTIFS(G$3:G27, 2) + 430, "000000"),
 IF(G27=3, "MMU-" &amp; TEXT(COUNTIFS(G$3:G27, 3) + 583, "000000"),
 "")))</f>
        <v>PBM-000433</v>
      </c>
      <c r="I27" s="25" t="s">
        <v>5342</v>
      </c>
    </row>
    <row r="28" spans="1:9" ht="38.25" x14ac:dyDescent="0.25">
      <c r="A28" s="3">
        <v>26</v>
      </c>
      <c r="B28" s="3" t="s">
        <v>4403</v>
      </c>
      <c r="C28" s="3" t="s">
        <v>4404</v>
      </c>
      <c r="D28" s="3" t="s">
        <v>464</v>
      </c>
      <c r="E28" s="3" t="s">
        <v>4405</v>
      </c>
      <c r="F28" s="2" t="s">
        <v>6710</v>
      </c>
      <c r="G28" s="2">
        <v>3</v>
      </c>
      <c r="H28" s="2" t="str">
        <f>IF(G28=1, "PB-" &amp; TEXT(COUNTIFS(G$3:G28, 1) + 475, "000000"),
 IF(G28=2, "PBM-" &amp; TEXT(COUNTIFS(G$3:G28, 2) + 430, "000000"),
 IF(G28=3, "MMU-" &amp; TEXT(COUNTIFS(G$3:G28, 3) + 583, "000000"),
 "")))</f>
        <v>MMU-000589</v>
      </c>
      <c r="I28" s="25" t="s">
        <v>5342</v>
      </c>
    </row>
    <row r="29" spans="1:9" ht="38.25" x14ac:dyDescent="0.25">
      <c r="A29" s="3">
        <v>27</v>
      </c>
      <c r="B29" s="3" t="s">
        <v>4406</v>
      </c>
      <c r="C29" s="3" t="s">
        <v>4407</v>
      </c>
      <c r="D29" s="3" t="s">
        <v>799</v>
      </c>
      <c r="E29" s="3" t="s">
        <v>4408</v>
      </c>
      <c r="F29" s="2" t="s">
        <v>6711</v>
      </c>
      <c r="G29" s="2">
        <v>3</v>
      </c>
      <c r="H29" s="2" t="str">
        <f>IF(G29=1, "PB-" &amp; TEXT(COUNTIFS(G$3:G29, 1) + 475, "000000"),
 IF(G29=2, "PBM-" &amp; TEXT(COUNTIFS(G$3:G29, 2) + 430, "000000"),
 IF(G29=3, "MMU-" &amp; TEXT(COUNTIFS(G$3:G29, 3) + 583, "000000"),
 "")))</f>
        <v>MMU-000590</v>
      </c>
      <c r="I29" s="25" t="s">
        <v>5342</v>
      </c>
    </row>
  </sheetData>
  <mergeCells count="1">
    <mergeCell ref="A1:F1"/>
  </mergeCells>
  <phoneticPr fontId="8" type="noConversion"/>
  <conditionalFormatting sqref="I3:I29">
    <cfRule type="uniqueValues" dxfId="2" priority="1"/>
  </conditionalFormatting>
  <pageMargins left="0.31496062992125984" right="0.19685039370078741" top="0.31496062992125984" bottom="0.19685039370078741" header="0.31496062992125984" footer="0.31496062992125984"/>
  <pageSetup paperSize="9" scale="91" fitToHeight="0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08280-9D2B-45BC-BCAD-68B620AC1F9A}">
  <sheetPr codeName="Sheet36">
    <pageSetUpPr fitToPage="1"/>
  </sheetPr>
  <dimension ref="A1:J60"/>
  <sheetViews>
    <sheetView topLeftCell="A14" zoomScale="80" zoomScaleNormal="80" workbookViewId="0">
      <selection activeCell="N23" sqref="N23"/>
    </sheetView>
  </sheetViews>
  <sheetFormatPr defaultRowHeight="15" x14ac:dyDescent="0.25"/>
  <cols>
    <col min="1" max="1" width="3.5703125" bestFit="1" customWidth="1"/>
    <col min="2" max="2" width="28.5703125" customWidth="1"/>
    <col min="3" max="3" width="33.28515625" customWidth="1"/>
    <col min="4" max="4" width="21.42578125" customWidth="1"/>
    <col min="5" max="5" width="13.140625" bestFit="1" customWidth="1"/>
    <col min="6" max="6" width="12.140625" bestFit="1" customWidth="1"/>
    <col min="7" max="7" width="3.42578125" style="1" hidden="1" customWidth="1"/>
    <col min="8" max="8" width="14.7109375" hidden="1" customWidth="1"/>
    <col min="9" max="9" width="19.140625" style="27" hidden="1" customWidth="1"/>
    <col min="10" max="10" width="11.7109375" bestFit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3" t="s">
        <v>5143</v>
      </c>
      <c r="I1" s="26" t="s">
        <v>5144</v>
      </c>
    </row>
    <row r="2" spans="1:9" ht="38.25" x14ac:dyDescent="0.25">
      <c r="A2" s="3">
        <v>1</v>
      </c>
      <c r="B2" s="3" t="s">
        <v>4409</v>
      </c>
      <c r="C2" s="3" t="s">
        <v>4410</v>
      </c>
      <c r="D2" s="3" t="s">
        <v>4411</v>
      </c>
      <c r="E2" s="3" t="s">
        <v>4412</v>
      </c>
      <c r="F2" s="2" t="s">
        <v>6712</v>
      </c>
      <c r="G2" s="2">
        <v>2</v>
      </c>
      <c r="H2" s="11" t="str">
        <f>IF(G2=1, "PB-" &amp; TEXT(COUNTIFS(G$2:G2, 1) + 492, "000000"),
 IF(G2=2, "PBM-" &amp; TEXT(COUNTIFS(G$2:G2, 2) + 433, "000000"),
 IF(G2=3, "MMU-" &amp; TEXT(COUNTIFS(G$2:G2, 3) + 590, "000000"),
 "")))</f>
        <v>PBM-000434</v>
      </c>
      <c r="I2" s="25" t="s">
        <v>5342</v>
      </c>
    </row>
    <row r="3" spans="1:9" ht="38.25" x14ac:dyDescent="0.25">
      <c r="A3" s="3">
        <v>2</v>
      </c>
      <c r="B3" s="3" t="s">
        <v>4751</v>
      </c>
      <c r="C3" s="3" t="s">
        <v>4413</v>
      </c>
      <c r="D3" s="3" t="s">
        <v>865</v>
      </c>
      <c r="E3" s="3" t="s">
        <v>4741</v>
      </c>
      <c r="F3" s="2" t="s">
        <v>6713</v>
      </c>
      <c r="G3" s="2">
        <v>3</v>
      </c>
      <c r="H3" s="11" t="str">
        <f>IF(G3=1, "PB-" &amp; TEXT(COUNTIFS(G$2:G3, 1) + 492, "000000"),
 IF(G3=2, "PBM-" &amp; TEXT(COUNTIFS(G$2:G3, 2) + 433, "000000"),
 IF(G3=3, "MMU-" &amp; TEXT(COUNTIFS(G$2:G3, 3) + 590, "000000"),
 "")))</f>
        <v>MMU-000591</v>
      </c>
      <c r="I3" s="25" t="s">
        <v>5342</v>
      </c>
    </row>
    <row r="4" spans="1:9" ht="38.25" x14ac:dyDescent="0.25">
      <c r="A4" s="3">
        <v>3</v>
      </c>
      <c r="B4" s="3" t="s">
        <v>4752</v>
      </c>
      <c r="C4" s="3" t="s">
        <v>4414</v>
      </c>
      <c r="D4" s="3" t="s">
        <v>865</v>
      </c>
      <c r="E4" s="3" t="s">
        <v>2017</v>
      </c>
      <c r="F4" s="2" t="s">
        <v>6714</v>
      </c>
      <c r="G4" s="2">
        <v>3</v>
      </c>
      <c r="H4" s="11" t="str">
        <f>IF(G4=1, "PB-" &amp; TEXT(COUNTIFS(G$2:G4, 1) + 492, "000000"),
 IF(G4=2, "PBM-" &amp; TEXT(COUNTIFS(G$2:G4, 2) + 433, "000000"),
 IF(G4=3, "MMU-" &amp; TEXT(COUNTIFS(G$2:G4, 3) + 590, "000000"),
 "")))</f>
        <v>MMU-000592</v>
      </c>
      <c r="I4" s="25" t="s">
        <v>5342</v>
      </c>
    </row>
    <row r="5" spans="1:9" ht="38.25" x14ac:dyDescent="0.25">
      <c r="A5" s="3">
        <v>4</v>
      </c>
      <c r="B5" s="3" t="s">
        <v>4753</v>
      </c>
      <c r="C5" s="3" t="s">
        <v>4415</v>
      </c>
      <c r="D5" s="3" t="s">
        <v>865</v>
      </c>
      <c r="E5" s="3" t="s">
        <v>4742</v>
      </c>
      <c r="F5" s="2" t="s">
        <v>6715</v>
      </c>
      <c r="G5" s="2">
        <v>3</v>
      </c>
      <c r="H5" s="11" t="str">
        <f>IF(G5=1, "PB-" &amp; TEXT(COUNTIFS(G$2:G5, 1) + 492, "000000"),
 IF(G5=2, "PBM-" &amp; TEXT(COUNTIFS(G$2:G5, 2) + 433, "000000"),
 IF(G5=3, "MMU-" &amp; TEXT(COUNTIFS(G$2:G5, 3) + 590, "000000"),
 "")))</f>
        <v>MMU-000593</v>
      </c>
      <c r="I5" s="25" t="s">
        <v>5342</v>
      </c>
    </row>
    <row r="6" spans="1:9" ht="38.25" x14ac:dyDescent="0.25">
      <c r="A6" s="3">
        <v>5</v>
      </c>
      <c r="B6" s="3" t="s">
        <v>4754</v>
      </c>
      <c r="C6" s="3" t="s">
        <v>4416</v>
      </c>
      <c r="D6" s="3" t="s">
        <v>865</v>
      </c>
      <c r="E6" s="3" t="s">
        <v>4743</v>
      </c>
      <c r="F6" s="2" t="s">
        <v>6716</v>
      </c>
      <c r="G6" s="2">
        <v>3</v>
      </c>
      <c r="H6" s="11" t="str">
        <f>IF(G6=1, "PB-" &amp; TEXT(COUNTIFS(G$2:G6, 1) + 492, "000000"),
 IF(G6=2, "PBM-" &amp; TEXT(COUNTIFS(G$2:G6, 2) + 433, "000000"),
 IF(G6=3, "MMU-" &amp; TEXT(COUNTIFS(G$2:G6, 3) + 590, "000000"),
 "")))</f>
        <v>MMU-000594</v>
      </c>
      <c r="I6" s="25" t="s">
        <v>5342</v>
      </c>
    </row>
    <row r="7" spans="1:9" ht="38.25" x14ac:dyDescent="0.25">
      <c r="A7" s="3">
        <v>6</v>
      </c>
      <c r="B7" s="3" t="s">
        <v>4755</v>
      </c>
      <c r="C7" s="3" t="s">
        <v>4417</v>
      </c>
      <c r="D7" s="3" t="s">
        <v>865</v>
      </c>
      <c r="E7" s="3" t="s">
        <v>590</v>
      </c>
      <c r="F7" s="2" t="s">
        <v>6717</v>
      </c>
      <c r="G7" s="2">
        <v>3</v>
      </c>
      <c r="H7" s="11" t="str">
        <f>IF(G7=1, "PB-" &amp; TEXT(COUNTIFS(G$2:G7, 1) + 492, "000000"),
 IF(G7=2, "PBM-" &amp; TEXT(COUNTIFS(G$2:G7, 2) + 433, "000000"),
 IF(G7=3, "MMU-" &amp; TEXT(COUNTIFS(G$2:G7, 3) + 590, "000000"),
 "")))</f>
        <v>MMU-000595</v>
      </c>
      <c r="I7" s="25" t="s">
        <v>5342</v>
      </c>
    </row>
    <row r="8" spans="1:9" ht="38.25" x14ac:dyDescent="0.25">
      <c r="A8" s="3">
        <v>7</v>
      </c>
      <c r="B8" s="3" t="s">
        <v>4756</v>
      </c>
      <c r="C8" s="3" t="s">
        <v>4418</v>
      </c>
      <c r="D8" s="3" t="s">
        <v>865</v>
      </c>
      <c r="E8" s="3" t="s">
        <v>4744</v>
      </c>
      <c r="F8" s="2" t="s">
        <v>6718</v>
      </c>
      <c r="G8" s="2">
        <v>3</v>
      </c>
      <c r="H8" s="11" t="str">
        <f>IF(G8=1, "PB-" &amp; TEXT(COUNTIFS(G$2:G8, 1) + 492, "000000"),
 IF(G8=2, "PBM-" &amp; TEXT(COUNTIFS(G$2:G8, 2) + 433, "000000"),
 IF(G8=3, "MMU-" &amp; TEXT(COUNTIFS(G$2:G8, 3) + 590, "000000"),
 "")))</f>
        <v>MMU-000596</v>
      </c>
      <c r="I8" s="25" t="s">
        <v>5342</v>
      </c>
    </row>
    <row r="9" spans="1:9" ht="38.25" x14ac:dyDescent="0.25">
      <c r="A9" s="3">
        <v>8</v>
      </c>
      <c r="B9" s="3" t="s">
        <v>4757</v>
      </c>
      <c r="C9" s="3" t="s">
        <v>4419</v>
      </c>
      <c r="D9" s="3" t="s">
        <v>865</v>
      </c>
      <c r="E9" s="3" t="s">
        <v>4745</v>
      </c>
      <c r="F9" s="2" t="s">
        <v>6719</v>
      </c>
      <c r="G9" s="2">
        <v>3</v>
      </c>
      <c r="H9" s="11" t="str">
        <f>IF(G9=1, "PB-" &amp; TEXT(COUNTIFS(G$2:G9, 1) + 492, "000000"),
 IF(G9=2, "PBM-" &amp; TEXT(COUNTIFS(G$2:G9, 2) + 433, "000000"),
 IF(G9=3, "MMU-" &amp; TEXT(COUNTIFS(G$2:G9, 3) + 590, "000000"),
 "")))</f>
        <v>MMU-000597</v>
      </c>
      <c r="I9" s="25" t="s">
        <v>5342</v>
      </c>
    </row>
    <row r="10" spans="1:9" ht="38.25" x14ac:dyDescent="0.25">
      <c r="A10" s="3">
        <v>9</v>
      </c>
      <c r="B10" s="3" t="s">
        <v>4758</v>
      </c>
      <c r="C10" s="3" t="s">
        <v>4420</v>
      </c>
      <c r="D10" s="3" t="s">
        <v>865</v>
      </c>
      <c r="E10" s="3" t="s">
        <v>4746</v>
      </c>
      <c r="F10" s="2" t="s">
        <v>6720</v>
      </c>
      <c r="G10" s="2">
        <v>3</v>
      </c>
      <c r="H10" s="11" t="str">
        <f>IF(G10=1, "PB-" &amp; TEXT(COUNTIFS(G$2:G10, 1) + 492, "000000"),
 IF(G10=2, "PBM-" &amp; TEXT(COUNTIFS(G$2:G10, 2) + 433, "000000"),
 IF(G10=3, "MMU-" &amp; TEXT(COUNTIFS(G$2:G10, 3) + 590, "000000"),
 "")))</f>
        <v>MMU-000598</v>
      </c>
      <c r="I10" s="25" t="s">
        <v>5342</v>
      </c>
    </row>
    <row r="11" spans="1:9" ht="38.25" x14ac:dyDescent="0.25">
      <c r="A11" s="3">
        <v>10</v>
      </c>
      <c r="B11" s="3" t="s">
        <v>4759</v>
      </c>
      <c r="C11" s="3" t="s">
        <v>4421</v>
      </c>
      <c r="D11" s="3" t="s">
        <v>865</v>
      </c>
      <c r="E11" s="3" t="s">
        <v>4747</v>
      </c>
      <c r="F11" s="2" t="s">
        <v>6721</v>
      </c>
      <c r="G11" s="2">
        <v>3</v>
      </c>
      <c r="H11" s="11" t="str">
        <f>IF(G11=1, "PB-" &amp; TEXT(COUNTIFS(G$2:G11, 1) + 492, "000000"),
 IF(G11=2, "PBM-" &amp; TEXT(COUNTIFS(G$2:G11, 2) + 433, "000000"),
 IF(G11=3, "MMU-" &amp; TEXT(COUNTIFS(G$2:G11, 3) + 590, "000000"),
 "")))</f>
        <v>MMU-000599</v>
      </c>
      <c r="I11" s="25" t="s">
        <v>5342</v>
      </c>
    </row>
    <row r="12" spans="1:9" ht="38.25" x14ac:dyDescent="0.25">
      <c r="A12" s="3">
        <v>11</v>
      </c>
      <c r="B12" s="3" t="s">
        <v>4760</v>
      </c>
      <c r="C12" s="3" t="s">
        <v>4422</v>
      </c>
      <c r="D12" s="3" t="s">
        <v>865</v>
      </c>
      <c r="E12" s="3" t="s">
        <v>4748</v>
      </c>
      <c r="F12" s="2" t="s">
        <v>6722</v>
      </c>
      <c r="G12" s="2">
        <v>3</v>
      </c>
      <c r="H12" s="11" t="str">
        <f>IF(G12=1, "PB-" &amp; TEXT(COUNTIFS(G$2:G12, 1) + 492, "000000"),
 IF(G12=2, "PBM-" &amp; TEXT(COUNTIFS(G$2:G12, 2) + 433, "000000"),
 IF(G12=3, "MMU-" &amp; TEXT(COUNTIFS(G$2:G12, 3) + 590, "000000"),
 "")))</f>
        <v>MMU-000600</v>
      </c>
      <c r="I12" s="25" t="s">
        <v>5342</v>
      </c>
    </row>
    <row r="13" spans="1:9" ht="38.25" x14ac:dyDescent="0.25">
      <c r="A13" s="3">
        <v>12</v>
      </c>
      <c r="B13" s="3" t="s">
        <v>4761</v>
      </c>
      <c r="C13" s="3" t="s">
        <v>4423</v>
      </c>
      <c r="D13" s="3" t="s">
        <v>865</v>
      </c>
      <c r="E13" s="3" t="s">
        <v>4749</v>
      </c>
      <c r="F13" s="2" t="s">
        <v>6723</v>
      </c>
      <c r="G13" s="2">
        <v>3</v>
      </c>
      <c r="H13" s="11" t="str">
        <f>IF(G13=1, "PB-" &amp; TEXT(COUNTIFS(G$2:G13, 1) + 492, "000000"),
 IF(G13=2, "PBM-" &amp; TEXT(COUNTIFS(G$2:G13, 2) + 433, "000000"),
 IF(G13=3, "MMU-" &amp; TEXT(COUNTIFS(G$2:G13, 3) + 590, "000000"),
 "")))</f>
        <v>MMU-000601</v>
      </c>
      <c r="I13" s="25" t="s">
        <v>5342</v>
      </c>
    </row>
    <row r="14" spans="1:9" ht="38.25" x14ac:dyDescent="0.25">
      <c r="A14" s="3">
        <v>13</v>
      </c>
      <c r="B14" s="3" t="s">
        <v>4754</v>
      </c>
      <c r="C14" s="3" t="s">
        <v>4424</v>
      </c>
      <c r="D14" s="3" t="s">
        <v>865</v>
      </c>
      <c r="E14" s="3" t="s">
        <v>4750</v>
      </c>
      <c r="F14" s="2" t="s">
        <v>6724</v>
      </c>
      <c r="G14" s="2">
        <v>3</v>
      </c>
      <c r="H14" s="11" t="str">
        <f>IF(G14=1, "PB-" &amp; TEXT(COUNTIFS(G$2:G14, 1) + 492, "000000"),
 IF(G14=2, "PBM-" &amp; TEXT(COUNTIFS(G$2:G14, 2) + 433, "000000"),
 IF(G14=3, "MMU-" &amp; TEXT(COUNTIFS(G$2:G14, 3) + 590, "000000"),
 "")))</f>
        <v>MMU-000602</v>
      </c>
      <c r="I14" s="25" t="s">
        <v>5342</v>
      </c>
    </row>
    <row r="15" spans="1:9" ht="38.25" x14ac:dyDescent="0.25">
      <c r="A15" s="3">
        <v>14</v>
      </c>
      <c r="B15" s="3" t="s">
        <v>4762</v>
      </c>
      <c r="C15" s="3" t="s">
        <v>4425</v>
      </c>
      <c r="D15" s="3" t="s">
        <v>10</v>
      </c>
      <c r="E15" s="3" t="s">
        <v>4426</v>
      </c>
      <c r="F15" s="2" t="s">
        <v>6725</v>
      </c>
      <c r="G15" s="2">
        <v>1</v>
      </c>
      <c r="H15" s="11" t="str">
        <f>IF(G15=1, "PB-" &amp; TEXT(COUNTIFS(G$2:G15, 1) + 492, "000000"),
 IF(G15=2, "PBM-" &amp; TEXT(COUNTIFS(G$2:G15, 2) + 433, "000000"),
 IF(G15=3, "MMU-" &amp; TEXT(COUNTIFS(G$2:G15, 3) + 590, "000000"),
 "")))</f>
        <v>PB-000493</v>
      </c>
      <c r="I15" s="25" t="s">
        <v>5342</v>
      </c>
    </row>
    <row r="16" spans="1:9" ht="38.25" x14ac:dyDescent="0.25">
      <c r="A16" s="3">
        <v>15</v>
      </c>
      <c r="B16" s="3" t="s">
        <v>4763</v>
      </c>
      <c r="C16" s="3" t="s">
        <v>4425</v>
      </c>
      <c r="D16" s="3" t="s">
        <v>333</v>
      </c>
      <c r="E16" s="3" t="s">
        <v>4427</v>
      </c>
      <c r="F16" s="2" t="s">
        <v>6726</v>
      </c>
      <c r="G16" s="2">
        <v>1</v>
      </c>
      <c r="H16" s="11" t="str">
        <f>IF(G16=1, "PB-" &amp; TEXT(COUNTIFS(G$2:G16, 1) + 492, "000000"),
 IF(G16=2, "PBM-" &amp; TEXT(COUNTIFS(G$2:G16, 2) + 433, "000000"),
 IF(G16=3, "MMU-" &amp; TEXT(COUNTIFS(G$2:G16, 3) + 590, "000000"),
 "")))</f>
        <v>PB-000494</v>
      </c>
      <c r="I16" s="25" t="s">
        <v>5342</v>
      </c>
    </row>
    <row r="17" spans="1:10" ht="25.5" x14ac:dyDescent="0.25">
      <c r="A17" s="3">
        <v>16</v>
      </c>
      <c r="B17" s="3" t="s">
        <v>4428</v>
      </c>
      <c r="C17" s="3" t="s">
        <v>4429</v>
      </c>
      <c r="D17" s="3" t="s">
        <v>409</v>
      </c>
      <c r="E17" s="3" t="s">
        <v>208</v>
      </c>
      <c r="F17" s="2" t="s">
        <v>6727</v>
      </c>
      <c r="G17" s="2">
        <v>2</v>
      </c>
      <c r="H17" s="11" t="str">
        <f>IF(G17=1, "PB-" &amp; TEXT(COUNTIFS(G$2:G17, 1) + 492, "000000"),
 IF(G17=2, "PBM-" &amp; TEXT(COUNTIFS(G$2:G17, 2) + 433, "000000"),
 IF(G17=3, "MMU-" &amp; TEXT(COUNTIFS(G$2:G17, 3) + 590, "000000"),
 "")))</f>
        <v>PBM-000435</v>
      </c>
      <c r="I17" s="25" t="s">
        <v>5342</v>
      </c>
    </row>
    <row r="18" spans="1:10" ht="25.5" x14ac:dyDescent="0.25">
      <c r="A18" s="3">
        <v>17</v>
      </c>
      <c r="B18" s="3" t="s">
        <v>4430</v>
      </c>
      <c r="C18" s="3" t="s">
        <v>4431</v>
      </c>
      <c r="D18" s="3" t="s">
        <v>4432</v>
      </c>
      <c r="E18" s="3" t="s">
        <v>4433</v>
      </c>
      <c r="F18" s="2" t="s">
        <v>6728</v>
      </c>
      <c r="G18" s="2">
        <v>2</v>
      </c>
      <c r="H18" s="11" t="str">
        <f>IF(G18=1, "PB-" &amp; TEXT(COUNTIFS(G$2:G18, 1) + 492, "000000"),
 IF(G18=2, "PBM-" &amp; TEXT(COUNTIFS(G$2:G18, 2) + 433, "000000"),
 IF(G18=3, "MMU-" &amp; TEXT(COUNTIFS(G$2:G18, 3) + 590, "000000"),
 "")))</f>
        <v>PBM-000436</v>
      </c>
      <c r="I18" s="25" t="s">
        <v>5342</v>
      </c>
    </row>
    <row r="19" spans="1:10" ht="38.25" x14ac:dyDescent="0.25">
      <c r="A19" s="3">
        <v>18</v>
      </c>
      <c r="B19" s="3" t="s">
        <v>4434</v>
      </c>
      <c r="C19" s="3" t="s">
        <v>4435</v>
      </c>
      <c r="D19" s="3" t="s">
        <v>10</v>
      </c>
      <c r="E19" s="3" t="s">
        <v>4436</v>
      </c>
      <c r="F19" s="2" t="s">
        <v>6729</v>
      </c>
      <c r="G19" s="2">
        <v>2</v>
      </c>
      <c r="H19" s="11" t="str">
        <f>IF(G19=1, "PB-" &amp; TEXT(COUNTIFS(G$2:G19, 1) + 492, "000000"),
 IF(G19=2, "PBM-" &amp; TEXT(COUNTIFS(G$2:G19, 2) + 433, "000000"),
 IF(G19=3, "MMU-" &amp; TEXT(COUNTIFS(G$2:G19, 3) + 590, "000000"),
 "")))</f>
        <v>PBM-000437</v>
      </c>
      <c r="I19" s="25" t="s">
        <v>5342</v>
      </c>
    </row>
    <row r="20" spans="1:10" ht="38.25" x14ac:dyDescent="0.25">
      <c r="A20" s="30">
        <v>19</v>
      </c>
      <c r="B20" s="30" t="s">
        <v>4437</v>
      </c>
      <c r="C20" s="30" t="s">
        <v>4438</v>
      </c>
      <c r="D20" s="30" t="s">
        <v>19</v>
      </c>
      <c r="E20" s="30" t="s">
        <v>4439</v>
      </c>
      <c r="F20" s="31" t="s">
        <v>6730</v>
      </c>
      <c r="G20" s="2">
        <v>2</v>
      </c>
      <c r="H20" s="11" t="str">
        <f>IF(G20=1, "PB-" &amp; TEXT(COUNTIFS(G$2:G20, 1) + 492, "000000"),
 IF(G20=2, "PBM-" &amp; TEXT(COUNTIFS(G$2:G20, 2) + 433, "000000"),
 IF(G20=3, "MMU-" &amp; TEXT(COUNTIFS(G$2:G20, 3) + 590, "000000"),
 "")))</f>
        <v>PBM-000438</v>
      </c>
      <c r="I20" s="25" t="s">
        <v>5342</v>
      </c>
      <c r="J20" t="s">
        <v>6850</v>
      </c>
    </row>
    <row r="21" spans="1:10" ht="38.25" x14ac:dyDescent="0.25">
      <c r="A21" s="3">
        <v>20</v>
      </c>
      <c r="B21" s="3" t="s">
        <v>4440</v>
      </c>
      <c r="C21" s="3" t="s">
        <v>4441</v>
      </c>
      <c r="D21" s="3" t="s">
        <v>19</v>
      </c>
      <c r="E21" s="3" t="s">
        <v>4442</v>
      </c>
      <c r="F21" s="2" t="s">
        <v>6731</v>
      </c>
      <c r="G21" s="2">
        <v>1</v>
      </c>
      <c r="H21" s="11" t="str">
        <f>IF(G21=1, "PB-" &amp; TEXT(COUNTIFS(G$2:G21, 1) + 492, "000000"),
 IF(G21=2, "PBM-" &amp; TEXT(COUNTIFS(G$2:G21, 2) + 433, "000000"),
 IF(G21=3, "MMU-" &amp; TEXT(COUNTIFS(G$2:G21, 3) + 590, "000000"),
 "")))</f>
        <v>PB-000495</v>
      </c>
      <c r="I21" s="25" t="s">
        <v>5342</v>
      </c>
    </row>
    <row r="22" spans="1:10" ht="51" x14ac:dyDescent="0.25">
      <c r="A22" s="3">
        <v>21</v>
      </c>
      <c r="B22" s="3" t="s">
        <v>4443</v>
      </c>
      <c r="C22" s="3" t="s">
        <v>4444</v>
      </c>
      <c r="D22" s="3" t="s">
        <v>4445</v>
      </c>
      <c r="E22" s="3" t="s">
        <v>4446</v>
      </c>
      <c r="F22" s="2" t="s">
        <v>6732</v>
      </c>
      <c r="G22" s="2">
        <v>2</v>
      </c>
      <c r="H22" s="11" t="str">
        <f>IF(G22=1, "PB-" &amp; TEXT(COUNTIFS(G$2:G22, 1) + 492, "000000"),
 IF(G22=2, "PBM-" &amp; TEXT(COUNTIFS(G$2:G22, 2) + 433, "000000"),
 IF(G22=3, "MMU-" &amp; TEXT(COUNTIFS(G$2:G22, 3) + 590, "000000"),
 "")))</f>
        <v>PBM-000439</v>
      </c>
      <c r="I22" s="25" t="s">
        <v>5342</v>
      </c>
    </row>
    <row r="23" spans="1:10" ht="38.25" x14ac:dyDescent="0.25">
      <c r="A23" s="3">
        <v>22</v>
      </c>
      <c r="B23" s="3" t="s">
        <v>4447</v>
      </c>
      <c r="C23" s="3" t="s">
        <v>4448</v>
      </c>
      <c r="D23" s="3" t="s">
        <v>4449</v>
      </c>
      <c r="E23" s="3" t="s">
        <v>4450</v>
      </c>
      <c r="F23" s="2" t="s">
        <v>6733</v>
      </c>
      <c r="G23" s="2">
        <v>1</v>
      </c>
      <c r="H23" s="11" t="str">
        <f>IF(G23=1, "PB-" &amp; TEXT(COUNTIFS(G$2:G23, 1) + 492, "000000"),
 IF(G23=2, "PBM-" &amp; TEXT(COUNTIFS(G$2:G23, 2) + 433, "000000"),
 IF(G23=3, "MMU-" &amp; TEXT(COUNTIFS(G$2:G23, 3) + 590, "000000"),
 "")))</f>
        <v>PB-000496</v>
      </c>
      <c r="I23" s="25" t="s">
        <v>5342</v>
      </c>
    </row>
    <row r="24" spans="1:10" x14ac:dyDescent="0.25">
      <c r="A24" s="3">
        <v>23</v>
      </c>
      <c r="B24" s="3" t="s">
        <v>4451</v>
      </c>
      <c r="C24" s="3" t="s">
        <v>4452</v>
      </c>
      <c r="D24" s="3" t="s">
        <v>862</v>
      </c>
      <c r="E24" s="3" t="s">
        <v>4453</v>
      </c>
      <c r="F24" s="2" t="s">
        <v>6734</v>
      </c>
      <c r="G24" s="2">
        <v>1</v>
      </c>
      <c r="H24" s="11" t="str">
        <f>IF(G24=1, "PB-" &amp; TEXT(COUNTIFS(G$2:G24, 1) + 492, "000000"),
 IF(G24=2, "PBM-" &amp; TEXT(COUNTIFS(G$2:G24, 2) + 433, "000000"),
 IF(G24=3, "MMU-" &amp; TEXT(COUNTIFS(G$2:G24, 3) + 590, "000000"),
 "")))</f>
        <v>PB-000497</v>
      </c>
      <c r="I24" s="25" t="s">
        <v>5342</v>
      </c>
    </row>
    <row r="25" spans="1:10" ht="38.25" x14ac:dyDescent="0.25">
      <c r="A25" s="3">
        <v>24</v>
      </c>
      <c r="B25" s="3" t="s">
        <v>4454</v>
      </c>
      <c r="C25" s="3" t="s">
        <v>4455</v>
      </c>
      <c r="D25" s="3" t="s">
        <v>83</v>
      </c>
      <c r="E25" s="3" t="s">
        <v>4456</v>
      </c>
      <c r="F25" s="2" t="s">
        <v>6735</v>
      </c>
      <c r="G25" s="2">
        <v>2</v>
      </c>
      <c r="H25" s="11" t="str">
        <f>IF(G25=1, "PB-" &amp; TEXT(COUNTIFS(G$2:G25, 1) + 492, "000000"),
 IF(G25=2, "PBM-" &amp; TEXT(COUNTIFS(G$2:G25, 2) + 433, "000000"),
 IF(G25=3, "MMU-" &amp; TEXT(COUNTIFS(G$2:G25, 3) + 590, "000000"),
 "")))</f>
        <v>PBM-000440</v>
      </c>
      <c r="I25" s="25" t="s">
        <v>5342</v>
      </c>
    </row>
    <row r="26" spans="1:10" ht="38.25" x14ac:dyDescent="0.25">
      <c r="A26" s="3">
        <v>25</v>
      </c>
      <c r="B26" s="3" t="s">
        <v>4764</v>
      </c>
      <c r="C26" s="3" t="s">
        <v>4457</v>
      </c>
      <c r="D26" s="3" t="s">
        <v>843</v>
      </c>
      <c r="E26" s="3" t="s">
        <v>4458</v>
      </c>
      <c r="F26" s="2" t="s">
        <v>6736</v>
      </c>
      <c r="G26" s="2">
        <v>2</v>
      </c>
      <c r="H26" s="11" t="str">
        <f>IF(G26=1, "PB-" &amp; TEXT(COUNTIFS(G$2:G26, 1) + 492, "000000"),
 IF(G26=2, "PBM-" &amp; TEXT(COUNTIFS(G$2:G26, 2) + 433, "000000"),
 IF(G26=3, "MMU-" &amp; TEXT(COUNTIFS(G$2:G26, 3) + 590, "000000"),
 "")))</f>
        <v>PBM-000441</v>
      </c>
      <c r="I26" s="25" t="s">
        <v>5342</v>
      </c>
    </row>
    <row r="27" spans="1:10" ht="38.25" x14ac:dyDescent="0.25">
      <c r="A27" s="3">
        <v>26</v>
      </c>
      <c r="B27" s="3" t="s">
        <v>4765</v>
      </c>
      <c r="C27" s="3" t="s">
        <v>4459</v>
      </c>
      <c r="D27" s="3" t="s">
        <v>843</v>
      </c>
      <c r="E27" s="3" t="s">
        <v>4460</v>
      </c>
      <c r="F27" s="2" t="s">
        <v>6737</v>
      </c>
      <c r="G27" s="2">
        <v>2</v>
      </c>
      <c r="H27" s="11" t="str">
        <f>IF(G27=1, "PB-" &amp; TEXT(COUNTIFS(G$2:G27, 1) + 492, "000000"),
 IF(G27=2, "PBM-" &amp; TEXT(COUNTIFS(G$2:G27, 2) + 433, "000000"),
 IF(G27=3, "MMU-" &amp; TEXT(COUNTIFS(G$2:G27, 3) + 590, "000000"),
 "")))</f>
        <v>PBM-000442</v>
      </c>
      <c r="I27" s="25" t="s">
        <v>5342</v>
      </c>
    </row>
    <row r="28" spans="1:10" ht="38.25" x14ac:dyDescent="0.25">
      <c r="A28" s="3">
        <v>27</v>
      </c>
      <c r="B28" s="3" t="s">
        <v>4766</v>
      </c>
      <c r="C28" s="3" t="s">
        <v>4461</v>
      </c>
      <c r="D28" s="3" t="s">
        <v>843</v>
      </c>
      <c r="E28" s="3" t="s">
        <v>4462</v>
      </c>
      <c r="F28" s="2" t="s">
        <v>6738</v>
      </c>
      <c r="G28" s="2">
        <v>2</v>
      </c>
      <c r="H28" s="11" t="str">
        <f>IF(G28=1, "PB-" &amp; TEXT(COUNTIFS(G$2:G28, 1) + 492, "000000"),
 IF(G28=2, "PBM-" &amp; TEXT(COUNTIFS(G$2:G28, 2) + 433, "000000"),
 IF(G28=3, "MMU-" &amp; TEXT(COUNTIFS(G$2:G28, 3) + 590, "000000"),
 "")))</f>
        <v>PBM-000443</v>
      </c>
      <c r="I28" s="25" t="s">
        <v>5342</v>
      </c>
    </row>
    <row r="29" spans="1:10" ht="38.25" x14ac:dyDescent="0.25">
      <c r="A29" s="3">
        <v>28</v>
      </c>
      <c r="B29" s="3" t="s">
        <v>4767</v>
      </c>
      <c r="C29" s="3" t="s">
        <v>4463</v>
      </c>
      <c r="D29" s="3" t="s">
        <v>843</v>
      </c>
      <c r="E29" s="3" t="s">
        <v>4464</v>
      </c>
      <c r="F29" s="2" t="s">
        <v>6739</v>
      </c>
      <c r="G29" s="2">
        <v>2</v>
      </c>
      <c r="H29" s="11" t="str">
        <f>IF(G29=1, "PB-" &amp; TEXT(COUNTIFS(G$2:G29, 1) + 492, "000000"),
 IF(G29=2, "PBM-" &amp; TEXT(COUNTIFS(G$2:G29, 2) + 433, "000000"),
 IF(G29=3, "MMU-" &amp; TEXT(COUNTIFS(G$2:G29, 3) + 590, "000000"),
 "")))</f>
        <v>PBM-000444</v>
      </c>
      <c r="I29" s="25" t="s">
        <v>5342</v>
      </c>
    </row>
    <row r="30" spans="1:10" ht="51" x14ac:dyDescent="0.25">
      <c r="A30" s="3">
        <v>29</v>
      </c>
      <c r="B30" s="3" t="s">
        <v>4768</v>
      </c>
      <c r="C30" s="3" t="s">
        <v>4465</v>
      </c>
      <c r="D30" s="3" t="s">
        <v>843</v>
      </c>
      <c r="E30" s="3" t="s">
        <v>4466</v>
      </c>
      <c r="F30" s="2" t="s">
        <v>6740</v>
      </c>
      <c r="G30" s="2">
        <v>2</v>
      </c>
      <c r="H30" s="11" t="str">
        <f>IF(G30=1, "PB-" &amp; TEXT(COUNTIFS(G$2:G30, 1) + 492, "000000"),
 IF(G30=2, "PBM-" &amp; TEXT(COUNTIFS(G$2:G30, 2) + 433, "000000"),
 IF(G30=3, "MMU-" &amp; TEXT(COUNTIFS(G$2:G30, 3) + 590, "000000"),
 "")))</f>
        <v>PBM-000445</v>
      </c>
      <c r="I30" s="25" t="s">
        <v>5342</v>
      </c>
    </row>
    <row r="31" spans="1:10" ht="38.25" x14ac:dyDescent="0.25">
      <c r="A31" s="3">
        <v>30</v>
      </c>
      <c r="B31" s="3" t="s">
        <v>4769</v>
      </c>
      <c r="C31" s="3" t="s">
        <v>4467</v>
      </c>
      <c r="D31" s="3" t="s">
        <v>843</v>
      </c>
      <c r="E31" s="3" t="s">
        <v>4468</v>
      </c>
      <c r="F31" s="2" t="s">
        <v>6741</v>
      </c>
      <c r="G31" s="2">
        <v>2</v>
      </c>
      <c r="H31" s="11" t="str">
        <f>IF(G31=1, "PB-" &amp; TEXT(COUNTIFS(G$2:G31, 1) + 492, "000000"),
 IF(G31=2, "PBM-" &amp; TEXT(COUNTIFS(G$2:G31, 2) + 433, "000000"),
 IF(G31=3, "MMU-" &amp; TEXT(COUNTIFS(G$2:G31, 3) + 590, "000000"),
 "")))</f>
        <v>PBM-000446</v>
      </c>
      <c r="I31" s="25" t="s">
        <v>5342</v>
      </c>
    </row>
    <row r="32" spans="1:10" ht="38.25" x14ac:dyDescent="0.25">
      <c r="A32" s="3">
        <v>31</v>
      </c>
      <c r="B32" s="3" t="s">
        <v>4770</v>
      </c>
      <c r="C32" s="3" t="s">
        <v>4469</v>
      </c>
      <c r="D32" s="3" t="s">
        <v>33</v>
      </c>
      <c r="E32" s="3" t="s">
        <v>4470</v>
      </c>
      <c r="F32" s="2" t="s">
        <v>6742</v>
      </c>
      <c r="G32" s="2">
        <v>2</v>
      </c>
      <c r="H32" s="11" t="str">
        <f>IF(G32=1, "PB-" &amp; TEXT(COUNTIFS(G$2:G32, 1) + 492, "000000"),
 IF(G32=2, "PBM-" &amp; TEXT(COUNTIFS(G$2:G32, 2) + 433, "000000"),
 IF(G32=3, "MMU-" &amp; TEXT(COUNTIFS(G$2:G32, 3) + 590, "000000"),
 "")))</f>
        <v>PBM-000447</v>
      </c>
      <c r="I32" s="25" t="s">
        <v>5342</v>
      </c>
    </row>
    <row r="33" spans="1:9" ht="38.25" x14ac:dyDescent="0.25">
      <c r="A33" s="3">
        <v>32</v>
      </c>
      <c r="B33" s="3" t="s">
        <v>4771</v>
      </c>
      <c r="C33" s="3" t="s">
        <v>4471</v>
      </c>
      <c r="D33" s="3" t="s">
        <v>33</v>
      </c>
      <c r="E33" s="3" t="s">
        <v>4472</v>
      </c>
      <c r="F33" s="2" t="s">
        <v>6743</v>
      </c>
      <c r="G33" s="2">
        <v>2</v>
      </c>
      <c r="H33" s="11" t="str">
        <f>IF(G33=1, "PB-" &amp; TEXT(COUNTIFS(G$2:G33, 1) + 492, "000000"),
 IF(G33=2, "PBM-" &amp; TEXT(COUNTIFS(G$2:G33, 2) + 433, "000000"),
 IF(G33=3, "MMU-" &amp; TEXT(COUNTIFS(G$2:G33, 3) + 590, "000000"),
 "")))</f>
        <v>PBM-000448</v>
      </c>
      <c r="I33" s="25" t="s">
        <v>5342</v>
      </c>
    </row>
    <row r="34" spans="1:9" ht="38.25" x14ac:dyDescent="0.25">
      <c r="A34" s="3">
        <v>33</v>
      </c>
      <c r="B34" s="3" t="s">
        <v>4772</v>
      </c>
      <c r="C34" s="3" t="s">
        <v>4473</v>
      </c>
      <c r="D34" s="3" t="s">
        <v>33</v>
      </c>
      <c r="E34" s="3" t="s">
        <v>4474</v>
      </c>
      <c r="F34" s="2" t="s">
        <v>6744</v>
      </c>
      <c r="G34" s="2">
        <v>2</v>
      </c>
      <c r="H34" s="11" t="str">
        <f>IF(G34=1, "PB-" &amp; TEXT(COUNTIFS(G$2:G34, 1) + 492, "000000"),
 IF(G34=2, "PBM-" &amp; TEXT(COUNTIFS(G$2:G34, 2) + 433, "000000"),
 IF(G34=3, "MMU-" &amp; TEXT(COUNTIFS(G$2:G34, 3) + 590, "000000"),
 "")))</f>
        <v>PBM-000449</v>
      </c>
      <c r="I34" s="25" t="s">
        <v>5342</v>
      </c>
    </row>
    <row r="35" spans="1:9" ht="38.25" x14ac:dyDescent="0.25">
      <c r="A35" s="3">
        <v>34</v>
      </c>
      <c r="B35" s="3" t="s">
        <v>4773</v>
      </c>
      <c r="C35" s="3" t="s">
        <v>4475</v>
      </c>
      <c r="D35" s="3" t="s">
        <v>843</v>
      </c>
      <c r="E35" s="3" t="s">
        <v>4476</v>
      </c>
      <c r="F35" s="2" t="s">
        <v>6745</v>
      </c>
      <c r="G35" s="2">
        <v>2</v>
      </c>
      <c r="H35" s="11" t="str">
        <f>IF(G35=1, "PB-" &amp; TEXT(COUNTIFS(G$2:G35, 1) + 492, "000000"),
 IF(G35=2, "PBM-" &amp; TEXT(COUNTIFS(G$2:G35, 2) + 433, "000000"),
 IF(G35=3, "MMU-" &amp; TEXT(COUNTIFS(G$2:G35, 3) + 590, "000000"),
 "")))</f>
        <v>PBM-000450</v>
      </c>
      <c r="I35" s="25" t="s">
        <v>5342</v>
      </c>
    </row>
    <row r="36" spans="1:9" ht="38.25" x14ac:dyDescent="0.25">
      <c r="A36" s="3">
        <v>35</v>
      </c>
      <c r="B36" s="3" t="s">
        <v>4774</v>
      </c>
      <c r="C36" s="3" t="s">
        <v>4477</v>
      </c>
      <c r="D36" s="3" t="s">
        <v>843</v>
      </c>
      <c r="E36" s="3" t="s">
        <v>4478</v>
      </c>
      <c r="F36" s="2" t="s">
        <v>6746</v>
      </c>
      <c r="G36" s="2">
        <v>2</v>
      </c>
      <c r="H36" s="11" t="str">
        <f>IF(G36=1, "PB-" &amp; TEXT(COUNTIFS(G$2:G36, 1) + 492, "000000"),
 IF(G36=2, "PBM-" &amp; TEXT(COUNTIFS(G$2:G36, 2) + 433, "000000"),
 IF(G36=3, "MMU-" &amp; TEXT(COUNTIFS(G$2:G36, 3) + 590, "000000"),
 "")))</f>
        <v>PBM-000451</v>
      </c>
      <c r="I36" s="25" t="s">
        <v>5342</v>
      </c>
    </row>
    <row r="37" spans="1:9" ht="38.25" x14ac:dyDescent="0.25">
      <c r="A37" s="3">
        <v>36</v>
      </c>
      <c r="B37" s="3" t="s">
        <v>4775</v>
      </c>
      <c r="C37" s="3" t="s">
        <v>4479</v>
      </c>
      <c r="D37" s="3" t="s">
        <v>843</v>
      </c>
      <c r="E37" s="3" t="s">
        <v>4480</v>
      </c>
      <c r="F37" s="2" t="s">
        <v>6747</v>
      </c>
      <c r="G37" s="2">
        <v>2</v>
      </c>
      <c r="H37" s="11" t="str">
        <f>IF(G37=1, "PB-" &amp; TEXT(COUNTIFS(G$2:G37, 1) + 492, "000000"),
 IF(G37=2, "PBM-" &amp; TEXT(COUNTIFS(G$2:G37, 2) + 433, "000000"),
 IF(G37=3, "MMU-" &amp; TEXT(COUNTIFS(G$2:G37, 3) + 590, "000000"),
 "")))</f>
        <v>PBM-000452</v>
      </c>
      <c r="I37" s="25" t="s">
        <v>5342</v>
      </c>
    </row>
    <row r="38" spans="1:9" ht="38.25" x14ac:dyDescent="0.25">
      <c r="A38" s="3">
        <v>37</v>
      </c>
      <c r="B38" s="3" t="s">
        <v>4776</v>
      </c>
      <c r="C38" s="3" t="s">
        <v>4481</v>
      </c>
      <c r="D38" s="3" t="s">
        <v>843</v>
      </c>
      <c r="E38" s="3" t="s">
        <v>4482</v>
      </c>
      <c r="F38" s="2" t="s">
        <v>6748</v>
      </c>
      <c r="G38" s="2">
        <v>2</v>
      </c>
      <c r="H38" s="11" t="str">
        <f>IF(G38=1, "PB-" &amp; TEXT(COUNTIFS(G$2:G38, 1) + 492, "000000"),
 IF(G38=2, "PBM-" &amp; TEXT(COUNTIFS(G$2:G38, 2) + 433, "000000"),
 IF(G38=3, "MMU-" &amp; TEXT(COUNTIFS(G$2:G38, 3) + 590, "000000"),
 "")))</f>
        <v>PBM-000453</v>
      </c>
      <c r="I38" s="25" t="s">
        <v>5342</v>
      </c>
    </row>
    <row r="39" spans="1:9" ht="38.25" x14ac:dyDescent="0.25">
      <c r="A39" s="3">
        <v>38</v>
      </c>
      <c r="B39" s="3" t="s">
        <v>4777</v>
      </c>
      <c r="C39" s="3" t="s">
        <v>4483</v>
      </c>
      <c r="D39" s="3" t="s">
        <v>843</v>
      </c>
      <c r="E39" s="3" t="s">
        <v>4484</v>
      </c>
      <c r="F39" s="2" t="s">
        <v>6749</v>
      </c>
      <c r="G39" s="2">
        <v>2</v>
      </c>
      <c r="H39" s="11" t="str">
        <f>IF(G39=1, "PB-" &amp; TEXT(COUNTIFS(G$2:G39, 1) + 492, "000000"),
 IF(G39=2, "PBM-" &amp; TEXT(COUNTIFS(G$2:G39, 2) + 433, "000000"),
 IF(G39=3, "MMU-" &amp; TEXT(COUNTIFS(G$2:G39, 3) + 590, "000000"),
 "")))</f>
        <v>PBM-000454</v>
      </c>
      <c r="I39" s="25" t="s">
        <v>5342</v>
      </c>
    </row>
    <row r="40" spans="1:9" ht="38.25" x14ac:dyDescent="0.25">
      <c r="A40" s="3">
        <v>39</v>
      </c>
      <c r="B40" s="3" t="s">
        <v>4778</v>
      </c>
      <c r="C40" s="3" t="s">
        <v>4485</v>
      </c>
      <c r="D40" s="3" t="s">
        <v>843</v>
      </c>
      <c r="E40" s="3" t="s">
        <v>4486</v>
      </c>
      <c r="F40" s="2" t="s">
        <v>6750</v>
      </c>
      <c r="G40" s="2">
        <v>2</v>
      </c>
      <c r="H40" s="11" t="str">
        <f>IF(G40=1, "PB-" &amp; TEXT(COUNTIFS(G$2:G40, 1) + 492, "000000"),
 IF(G40=2, "PBM-" &amp; TEXT(COUNTIFS(G$2:G40, 2) + 433, "000000"),
 IF(G40=3, "MMU-" &amp; TEXT(COUNTIFS(G$2:G40, 3) + 590, "000000"),
 "")))</f>
        <v>PBM-000455</v>
      </c>
      <c r="I40" s="25" t="s">
        <v>5342</v>
      </c>
    </row>
    <row r="41" spans="1:9" ht="38.25" x14ac:dyDescent="0.25">
      <c r="A41" s="3">
        <v>40</v>
      </c>
      <c r="B41" s="3" t="s">
        <v>4779</v>
      </c>
      <c r="C41" s="3" t="s">
        <v>4487</v>
      </c>
      <c r="D41" s="3" t="s">
        <v>843</v>
      </c>
      <c r="E41" s="3" t="s">
        <v>4488</v>
      </c>
      <c r="F41" s="2" t="s">
        <v>6751</v>
      </c>
      <c r="G41" s="2">
        <v>2</v>
      </c>
      <c r="H41" s="11" t="str">
        <f>IF(G41=1, "PB-" &amp; TEXT(COUNTIFS(G$2:G41, 1) + 492, "000000"),
 IF(G41=2, "PBM-" &amp; TEXT(COUNTIFS(G$2:G41, 2) + 433, "000000"),
 IF(G41=3, "MMU-" &amp; TEXT(COUNTIFS(G$2:G41, 3) + 590, "000000"),
 "")))</f>
        <v>PBM-000456</v>
      </c>
      <c r="I41" s="25" t="s">
        <v>5342</v>
      </c>
    </row>
    <row r="42" spans="1:9" ht="38.25" x14ac:dyDescent="0.25">
      <c r="A42" s="3">
        <v>41</v>
      </c>
      <c r="B42" s="3" t="s">
        <v>4780</v>
      </c>
      <c r="C42" s="3" t="s">
        <v>4489</v>
      </c>
      <c r="D42" s="3" t="s">
        <v>87</v>
      </c>
      <c r="E42" s="3" t="s">
        <v>4490</v>
      </c>
      <c r="F42" s="2" t="s">
        <v>6752</v>
      </c>
      <c r="G42" s="2">
        <v>2</v>
      </c>
      <c r="H42" s="11" t="str">
        <f>IF(G42=1, "PB-" &amp; TEXT(COUNTIFS(G$2:G42, 1) + 492, "000000"),
 IF(G42=2, "PBM-" &amp; TEXT(COUNTIFS(G$2:G42, 2) + 433, "000000"),
 IF(G42=3, "MMU-" &amp; TEXT(COUNTIFS(G$2:G42, 3) + 590, "000000"),
 "")))</f>
        <v>PBM-000457</v>
      </c>
      <c r="I42" s="25" t="s">
        <v>5342</v>
      </c>
    </row>
    <row r="43" spans="1:9" ht="38.25" x14ac:dyDescent="0.25">
      <c r="A43" s="3">
        <v>42</v>
      </c>
      <c r="B43" s="3" t="s">
        <v>4781</v>
      </c>
      <c r="C43" s="3" t="s">
        <v>4491</v>
      </c>
      <c r="D43" s="3" t="s">
        <v>33</v>
      </c>
      <c r="E43" s="3" t="s">
        <v>4492</v>
      </c>
      <c r="F43" s="2" t="s">
        <v>6753</v>
      </c>
      <c r="G43" s="2">
        <v>2</v>
      </c>
      <c r="H43" s="11" t="str">
        <f>IF(G43=1, "PB-" &amp; TEXT(COUNTIFS(G$2:G43, 1) + 492, "000000"),
 IF(G43=2, "PBM-" &amp; TEXT(COUNTIFS(G$2:G43, 2) + 433, "000000"),
 IF(G43=3, "MMU-" &amp; TEXT(COUNTIFS(G$2:G43, 3) + 590, "000000"),
 "")))</f>
        <v>PBM-000458</v>
      </c>
      <c r="I43" s="25" t="s">
        <v>5342</v>
      </c>
    </row>
    <row r="44" spans="1:9" ht="51" x14ac:dyDescent="0.25">
      <c r="A44" s="3">
        <v>43</v>
      </c>
      <c r="B44" s="3" t="s">
        <v>4782</v>
      </c>
      <c r="C44" s="3" t="s">
        <v>4493</v>
      </c>
      <c r="D44" s="3" t="s">
        <v>87</v>
      </c>
      <c r="E44" s="3" t="s">
        <v>4494</v>
      </c>
      <c r="F44" s="2" t="s">
        <v>6754</v>
      </c>
      <c r="G44" s="2">
        <v>2</v>
      </c>
      <c r="H44" s="11" t="str">
        <f>IF(G44=1, "PB-" &amp; TEXT(COUNTIFS(G$2:G44, 1) + 492, "000000"),
 IF(G44=2, "PBM-" &amp; TEXT(COUNTIFS(G$2:G44, 2) + 433, "000000"),
 IF(G44=3, "MMU-" &amp; TEXT(COUNTIFS(G$2:G44, 3) + 590, "000000"),
 "")))</f>
        <v>PBM-000459</v>
      </c>
      <c r="I44" s="25" t="s">
        <v>5342</v>
      </c>
    </row>
    <row r="45" spans="1:9" ht="38.25" x14ac:dyDescent="0.25">
      <c r="A45" s="3">
        <v>44</v>
      </c>
      <c r="B45" s="3" t="s">
        <v>4783</v>
      </c>
      <c r="C45" s="3" t="s">
        <v>4495</v>
      </c>
      <c r="D45" s="3" t="s">
        <v>87</v>
      </c>
      <c r="E45" s="3" t="s">
        <v>4496</v>
      </c>
      <c r="F45" s="2" t="s">
        <v>6755</v>
      </c>
      <c r="G45" s="2">
        <v>2</v>
      </c>
      <c r="H45" s="11" t="str">
        <f>IF(G45=1, "PB-" &amp; TEXT(COUNTIFS(G$2:G45, 1) + 492, "000000"),
 IF(G45=2, "PBM-" &amp; TEXT(COUNTIFS(G$2:G45, 2) + 433, "000000"),
 IF(G45=3, "MMU-" &amp; TEXT(COUNTIFS(G$2:G45, 3) + 590, "000000"),
 "")))</f>
        <v>PBM-000460</v>
      </c>
      <c r="I45" s="25" t="s">
        <v>5342</v>
      </c>
    </row>
    <row r="46" spans="1:9" ht="38.25" x14ac:dyDescent="0.25">
      <c r="A46" s="3">
        <v>45</v>
      </c>
      <c r="B46" s="3" t="s">
        <v>4784</v>
      </c>
      <c r="C46" s="3" t="s">
        <v>4497</v>
      </c>
      <c r="D46" s="3" t="s">
        <v>4498</v>
      </c>
      <c r="E46" s="3" t="s">
        <v>4499</v>
      </c>
      <c r="F46" s="2" t="s">
        <v>6756</v>
      </c>
      <c r="G46" s="2">
        <v>2</v>
      </c>
      <c r="H46" s="11" t="str">
        <f>IF(G46=1, "PB-" &amp; TEXT(COUNTIFS(G$2:G46, 1) + 492, "000000"),
 IF(G46=2, "PBM-" &amp; TEXT(COUNTIFS(G$2:G46, 2) + 433, "000000"),
 IF(G46=3, "MMU-" &amp; TEXT(COUNTIFS(G$2:G46, 3) + 590, "000000"),
 "")))</f>
        <v>PBM-000461</v>
      </c>
      <c r="I46" s="25" t="s">
        <v>5342</v>
      </c>
    </row>
    <row r="47" spans="1:9" ht="38.25" x14ac:dyDescent="0.25">
      <c r="A47" s="3">
        <v>46</v>
      </c>
      <c r="B47" s="3" t="s">
        <v>4785</v>
      </c>
      <c r="C47" s="3" t="s">
        <v>4495</v>
      </c>
      <c r="D47" s="3" t="s">
        <v>87</v>
      </c>
      <c r="E47" s="3" t="s">
        <v>4500</v>
      </c>
      <c r="F47" s="2" t="s">
        <v>6757</v>
      </c>
      <c r="G47" s="2">
        <v>2</v>
      </c>
      <c r="H47" s="11" t="str">
        <f>IF(G47=1, "PB-" &amp; TEXT(COUNTIFS(G$2:G47, 1) + 492, "000000"),
 IF(G47=2, "PBM-" &amp; TEXT(COUNTIFS(G$2:G47, 2) + 433, "000000"),
 IF(G47=3, "MMU-" &amp; TEXT(COUNTIFS(G$2:G47, 3) + 590, "000000"),
 "")))</f>
        <v>PBM-000462</v>
      </c>
      <c r="I47" s="25" t="s">
        <v>5342</v>
      </c>
    </row>
    <row r="48" spans="1:9" ht="51" x14ac:dyDescent="0.25">
      <c r="A48" s="3">
        <v>47</v>
      </c>
      <c r="B48" s="3" t="s">
        <v>4786</v>
      </c>
      <c r="C48" s="3" t="s">
        <v>4501</v>
      </c>
      <c r="D48" s="3" t="s">
        <v>33</v>
      </c>
      <c r="E48" s="3" t="s">
        <v>4502</v>
      </c>
      <c r="F48" s="2" t="s">
        <v>6758</v>
      </c>
      <c r="G48" s="2">
        <v>2</v>
      </c>
      <c r="H48" s="11" t="str">
        <f>IF(G48=1, "PB-" &amp; TEXT(COUNTIFS(G$2:G48, 1) + 492, "000000"),
 IF(G48=2, "PBM-" &amp; TEXT(COUNTIFS(G$2:G48, 2) + 433, "000000"),
 IF(G48=3, "MMU-" &amp; TEXT(COUNTIFS(G$2:G48, 3) + 590, "000000"),
 "")))</f>
        <v>PBM-000463</v>
      </c>
      <c r="I48" s="25" t="s">
        <v>5342</v>
      </c>
    </row>
    <row r="49" spans="1:9" ht="51" x14ac:dyDescent="0.25">
      <c r="A49" s="3">
        <v>48</v>
      </c>
      <c r="B49" s="3" t="s">
        <v>4787</v>
      </c>
      <c r="C49" s="3" t="s">
        <v>4501</v>
      </c>
      <c r="D49" s="3" t="s">
        <v>33</v>
      </c>
      <c r="E49" s="3" t="s">
        <v>4503</v>
      </c>
      <c r="F49" s="2" t="s">
        <v>6759</v>
      </c>
      <c r="G49" s="2">
        <v>2</v>
      </c>
      <c r="H49" s="11" t="str">
        <f>IF(G49=1, "PB-" &amp; TEXT(COUNTIFS(G$2:G49, 1) + 492, "000000"),
 IF(G49=2, "PBM-" &amp; TEXT(COUNTIFS(G$2:G49, 2) + 433, "000000"),
 IF(G49=3, "MMU-" &amp; TEXT(COUNTIFS(G$2:G49, 3) + 590, "000000"),
 "")))</f>
        <v>PBM-000464</v>
      </c>
      <c r="I49" s="25" t="s">
        <v>5342</v>
      </c>
    </row>
    <row r="50" spans="1:9" ht="38.25" x14ac:dyDescent="0.25">
      <c r="A50" s="3">
        <v>49</v>
      </c>
      <c r="B50" s="3" t="s">
        <v>4788</v>
      </c>
      <c r="C50" s="3" t="s">
        <v>4504</v>
      </c>
      <c r="D50" s="3" t="s">
        <v>33</v>
      </c>
      <c r="E50" s="3" t="s">
        <v>4505</v>
      </c>
      <c r="F50" s="2" t="s">
        <v>6760</v>
      </c>
      <c r="G50" s="2">
        <v>2</v>
      </c>
      <c r="H50" s="11" t="str">
        <f>IF(G50=1, "PB-" &amp; TEXT(COUNTIFS(G$2:G50, 1) + 492, "000000"),
 IF(G50=2, "PBM-" &amp; TEXT(COUNTIFS(G$2:G50, 2) + 433, "000000"),
 IF(G50=3, "MMU-" &amp; TEXT(COUNTIFS(G$2:G50, 3) + 590, "000000"),
 "")))</f>
        <v>PBM-000465</v>
      </c>
      <c r="I50" s="25" t="s">
        <v>5342</v>
      </c>
    </row>
    <row r="51" spans="1:9" ht="51" x14ac:dyDescent="0.25">
      <c r="A51" s="3">
        <v>50</v>
      </c>
      <c r="B51" s="3" t="s">
        <v>4789</v>
      </c>
      <c r="C51" s="3" t="s">
        <v>4506</v>
      </c>
      <c r="D51" s="3" t="s">
        <v>87</v>
      </c>
      <c r="E51" s="3" t="s">
        <v>4507</v>
      </c>
      <c r="F51" s="2" t="s">
        <v>6761</v>
      </c>
      <c r="G51" s="2">
        <v>2</v>
      </c>
      <c r="H51" s="11" t="str">
        <f>IF(G51=1, "PB-" &amp; TEXT(COUNTIFS(G$2:G51, 1) + 492, "000000"),
 IF(G51=2, "PBM-" &amp; TEXT(COUNTIFS(G$2:G51, 2) + 433, "000000"),
 IF(G51=3, "MMU-" &amp; TEXT(COUNTIFS(G$2:G51, 3) + 590, "000000"),
 "")))</f>
        <v>PBM-000466</v>
      </c>
      <c r="I51" s="25" t="s">
        <v>5342</v>
      </c>
    </row>
    <row r="52" spans="1:9" ht="51" x14ac:dyDescent="0.25">
      <c r="A52" s="3">
        <v>51</v>
      </c>
      <c r="B52" s="3" t="s">
        <v>4790</v>
      </c>
      <c r="C52" s="3" t="s">
        <v>4508</v>
      </c>
      <c r="D52" s="3" t="s">
        <v>87</v>
      </c>
      <c r="E52" s="3" t="s">
        <v>4509</v>
      </c>
      <c r="F52" s="2" t="s">
        <v>6762</v>
      </c>
      <c r="G52" s="2">
        <v>2</v>
      </c>
      <c r="H52" s="11" t="str">
        <f>IF(G52=1, "PB-" &amp; TEXT(COUNTIFS(G$2:G52, 1) + 492, "000000"),
 IF(G52=2, "PBM-" &amp; TEXT(COUNTIFS(G$2:G52, 2) + 433, "000000"),
 IF(G52=3, "MMU-" &amp; TEXT(COUNTIFS(G$2:G52, 3) + 590, "000000"),
 "")))</f>
        <v>PBM-000467</v>
      </c>
      <c r="I52" s="25" t="s">
        <v>5342</v>
      </c>
    </row>
    <row r="53" spans="1:9" ht="51" x14ac:dyDescent="0.25">
      <c r="A53" s="3">
        <v>52</v>
      </c>
      <c r="B53" s="3" t="s">
        <v>4791</v>
      </c>
      <c r="C53" s="3" t="s">
        <v>4510</v>
      </c>
      <c r="D53" s="3" t="s">
        <v>87</v>
      </c>
      <c r="E53" s="3" t="s">
        <v>4511</v>
      </c>
      <c r="F53" s="2" t="s">
        <v>6763</v>
      </c>
      <c r="G53" s="2">
        <v>2</v>
      </c>
      <c r="H53" s="11" t="str">
        <f>IF(G53=1, "PB-" &amp; TEXT(COUNTIFS(G$2:G53, 1) + 492, "000000"),
 IF(G53=2, "PBM-" &amp; TEXT(COUNTIFS(G$2:G53, 2) + 433, "000000"),
 IF(G53=3, "MMU-" &amp; TEXT(COUNTIFS(G$2:G53, 3) + 590, "000000"),
 "")))</f>
        <v>PBM-000468</v>
      </c>
      <c r="I53" s="25" t="s">
        <v>5342</v>
      </c>
    </row>
    <row r="54" spans="1:9" ht="51" x14ac:dyDescent="0.25">
      <c r="A54" s="3">
        <v>53</v>
      </c>
      <c r="B54" s="3" t="s">
        <v>4792</v>
      </c>
      <c r="C54" s="3" t="s">
        <v>4512</v>
      </c>
      <c r="D54" s="3" t="s">
        <v>87</v>
      </c>
      <c r="E54" s="3" t="s">
        <v>4513</v>
      </c>
      <c r="F54" s="2" t="s">
        <v>6764</v>
      </c>
      <c r="G54" s="2">
        <v>2</v>
      </c>
      <c r="H54" s="11" t="str">
        <f>IF(G54=1, "PB-" &amp; TEXT(COUNTIFS(G$2:G54, 1) + 492, "000000"),
 IF(G54=2, "PBM-" &amp; TEXT(COUNTIFS(G$2:G54, 2) + 433, "000000"),
 IF(G54=3, "MMU-" &amp; TEXT(COUNTIFS(G$2:G54, 3) + 590, "000000"),
 "")))</f>
        <v>PBM-000469</v>
      </c>
      <c r="I54" s="25" t="s">
        <v>5342</v>
      </c>
    </row>
    <row r="55" spans="1:9" ht="51" x14ac:dyDescent="0.25">
      <c r="A55" s="3">
        <v>54</v>
      </c>
      <c r="B55" s="3" t="s">
        <v>4793</v>
      </c>
      <c r="C55" s="3" t="s">
        <v>4514</v>
      </c>
      <c r="D55" s="3" t="s">
        <v>33</v>
      </c>
      <c r="E55" s="3" t="s">
        <v>4515</v>
      </c>
      <c r="F55" s="2" t="s">
        <v>6765</v>
      </c>
      <c r="G55" s="2">
        <v>2</v>
      </c>
      <c r="H55" s="11" t="str">
        <f>IF(G55=1, "PB-" &amp; TEXT(COUNTIFS(G$2:G55, 1) + 492, "000000"),
 IF(G55=2, "PBM-" &amp; TEXT(COUNTIFS(G$2:G55, 2) + 433, "000000"),
 IF(G55=3, "MMU-" &amp; TEXT(COUNTIFS(G$2:G55, 3) + 590, "000000"),
 "")))</f>
        <v>PBM-000470</v>
      </c>
      <c r="I55" s="25" t="s">
        <v>5342</v>
      </c>
    </row>
    <row r="56" spans="1:9" ht="51" x14ac:dyDescent="0.25">
      <c r="A56" s="3">
        <v>55</v>
      </c>
      <c r="B56" s="3" t="s">
        <v>4794</v>
      </c>
      <c r="C56" s="3" t="s">
        <v>4516</v>
      </c>
      <c r="D56" s="3" t="s">
        <v>33</v>
      </c>
      <c r="E56" s="3" t="s">
        <v>4517</v>
      </c>
      <c r="F56" s="2" t="s">
        <v>6766</v>
      </c>
      <c r="G56" s="2">
        <v>2</v>
      </c>
      <c r="H56" s="11" t="str">
        <f>IF(G56=1, "PB-" &amp; TEXT(COUNTIFS(G$2:G56, 1) + 492, "000000"),
 IF(G56=2, "PBM-" &amp; TEXT(COUNTIFS(G$2:G56, 2) + 433, "000000"),
 IF(G56=3, "MMU-" &amp; TEXT(COUNTIFS(G$2:G56, 3) + 590, "000000"),
 "")))</f>
        <v>PBM-000471</v>
      </c>
      <c r="I56" s="25" t="s">
        <v>5342</v>
      </c>
    </row>
    <row r="57" spans="1:9" ht="51" x14ac:dyDescent="0.25">
      <c r="A57" s="3">
        <v>56</v>
      </c>
      <c r="B57" s="3" t="s">
        <v>4795</v>
      </c>
      <c r="C57" s="3" t="s">
        <v>4518</v>
      </c>
      <c r="D57" s="3" t="s">
        <v>33</v>
      </c>
      <c r="E57" s="3" t="s">
        <v>4519</v>
      </c>
      <c r="F57" s="2" t="s">
        <v>6767</v>
      </c>
      <c r="G57" s="2">
        <v>2</v>
      </c>
      <c r="H57" s="11" t="str">
        <f>IF(G57=1, "PB-" &amp; TEXT(COUNTIFS(G$2:G57, 1) + 492, "000000"),
 IF(G57=2, "PBM-" &amp; TEXT(COUNTIFS(G$2:G57, 2) + 433, "000000"),
 IF(G57=3, "MMU-" &amp; TEXT(COUNTIFS(G$2:G57, 3) + 590, "000000"),
 "")))</f>
        <v>PBM-000472</v>
      </c>
      <c r="I57" s="25" t="s">
        <v>5342</v>
      </c>
    </row>
    <row r="58" spans="1:9" ht="38.25" x14ac:dyDescent="0.25">
      <c r="A58" s="3">
        <v>57</v>
      </c>
      <c r="B58" s="3" t="s">
        <v>4796</v>
      </c>
      <c r="C58" s="3" t="s">
        <v>4520</v>
      </c>
      <c r="D58" s="3" t="s">
        <v>87</v>
      </c>
      <c r="E58" s="3" t="s">
        <v>4521</v>
      </c>
      <c r="F58" s="2" t="s">
        <v>6768</v>
      </c>
      <c r="G58" s="2">
        <v>2</v>
      </c>
      <c r="H58" s="11" t="str">
        <f>IF(G58=1, "PB-" &amp; TEXT(COUNTIFS(G$2:G58, 1) + 492, "000000"),
 IF(G58=2, "PBM-" &amp; TEXT(COUNTIFS(G$2:G58, 2) + 433, "000000"),
 IF(G58=3, "MMU-" &amp; TEXT(COUNTIFS(G$2:G58, 3) + 590, "000000"),
 "")))</f>
        <v>PBM-000473</v>
      </c>
      <c r="I58" s="25" t="s">
        <v>5342</v>
      </c>
    </row>
    <row r="59" spans="1:9" ht="38.25" x14ac:dyDescent="0.25">
      <c r="A59" s="3">
        <v>58</v>
      </c>
      <c r="B59" s="3" t="s">
        <v>4797</v>
      </c>
      <c r="C59" s="3" t="s">
        <v>4522</v>
      </c>
      <c r="D59" s="3" t="s">
        <v>87</v>
      </c>
      <c r="E59" s="3" t="s">
        <v>4523</v>
      </c>
      <c r="F59" s="2" t="s">
        <v>6769</v>
      </c>
      <c r="G59" s="2">
        <v>2</v>
      </c>
      <c r="H59" s="11" t="str">
        <f>IF(G59=1, "PB-" &amp; TEXT(COUNTIFS(G$2:G59, 1) + 492, "000000"),
 IF(G59=2, "PBM-" &amp; TEXT(COUNTIFS(G$2:G59, 2) + 433, "000000"),
 IF(G59=3, "MMU-" &amp; TEXT(COUNTIFS(G$2:G59, 3) + 590, "000000"),
 "")))</f>
        <v>PBM-000474</v>
      </c>
      <c r="I59" s="25" t="s">
        <v>5342</v>
      </c>
    </row>
    <row r="60" spans="1:9" ht="38.25" x14ac:dyDescent="0.25">
      <c r="A60" s="3">
        <v>59</v>
      </c>
      <c r="B60" s="3" t="s">
        <v>4798</v>
      </c>
      <c r="C60" s="3" t="s">
        <v>4524</v>
      </c>
      <c r="D60" s="3" t="s">
        <v>33</v>
      </c>
      <c r="E60" s="3" t="s">
        <v>4525</v>
      </c>
      <c r="F60" s="2" t="s">
        <v>6770</v>
      </c>
      <c r="G60" s="2">
        <v>2</v>
      </c>
      <c r="H60" s="11" t="str">
        <f>IF(G60=1, "PB-" &amp; TEXT(COUNTIFS(G$2:G60, 1) + 492, "000000"),
 IF(G60=2, "PBM-" &amp; TEXT(COUNTIFS(G$2:G60, 2) + 433, "000000"),
 IF(G60=3, "MMU-" &amp; TEXT(COUNTIFS(G$2:G60, 3) + 590, "000000"),
 "")))</f>
        <v>PBM-000475</v>
      </c>
      <c r="I60" s="25" t="s">
        <v>5342</v>
      </c>
    </row>
  </sheetData>
  <phoneticPr fontId="8" type="noConversion"/>
  <conditionalFormatting sqref="I2:I60">
    <cfRule type="uniqueValues" dxfId="1" priority="1"/>
  </conditionalFormatting>
  <pageMargins left="0.31496062992125984" right="0.19685039370078741" top="0.31496062992125984" bottom="0.19685039370078741" header="0.31496062992125984" footer="0.31496062992125984"/>
  <pageSetup paperSize="9" scale="88" fitToHeight="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96A7D-00EA-4EBB-AA4A-4A88FBDB5B73}">
  <sheetPr codeName="Sheet37">
    <pageSetUpPr fitToPage="1"/>
  </sheetPr>
  <dimension ref="A1:I58"/>
  <sheetViews>
    <sheetView topLeftCell="A41" zoomScale="80" zoomScaleNormal="80" workbookViewId="0">
      <selection activeCell="F46" sqref="F46"/>
    </sheetView>
  </sheetViews>
  <sheetFormatPr defaultRowHeight="15" x14ac:dyDescent="0.25"/>
  <cols>
    <col min="1" max="1" width="3.5703125" bestFit="1" customWidth="1"/>
    <col min="2" max="2" width="25" customWidth="1"/>
    <col min="3" max="3" width="30.42578125" customWidth="1"/>
    <col min="4" max="4" width="33.5703125" bestFit="1" customWidth="1"/>
    <col min="5" max="5" width="14.85546875" customWidth="1"/>
    <col min="6" max="6" width="10.28515625" bestFit="1" customWidth="1"/>
    <col min="7" max="7" width="3.42578125" style="1" hidden="1" customWidth="1"/>
    <col min="8" max="8" width="21.7109375" style="1" hidden="1" customWidth="1"/>
    <col min="9" max="9" width="19.140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5143</v>
      </c>
      <c r="I1" s="26" t="s">
        <v>5144</v>
      </c>
    </row>
    <row r="2" spans="1:9" ht="25.5" x14ac:dyDescent="0.25">
      <c r="A2" s="3">
        <v>1</v>
      </c>
      <c r="B2" s="3" t="s">
        <v>4526</v>
      </c>
      <c r="C2" s="3" t="s">
        <v>4527</v>
      </c>
      <c r="D2" s="3" t="s">
        <v>678</v>
      </c>
      <c r="E2" s="3" t="s">
        <v>4528</v>
      </c>
      <c r="F2" s="2" t="s">
        <v>6771</v>
      </c>
      <c r="G2" s="2">
        <v>1</v>
      </c>
      <c r="H2" s="2" t="str">
        <f>IF(G2=1, "PB-" &amp; TEXT(COUNTIFS(G$2:G2, 1) + 497, "000000"),
 IF(G2=2, "PBM-" &amp; TEXT(COUNTIFS(G$2:G2, 2) + 475, "000000"),
 IF(G2=3, "MMU-" &amp; TEXT(COUNTIFS(G$2:G2, 3) + 602, "000000"),
 "")))</f>
        <v>PB-000498</v>
      </c>
      <c r="I2" s="25" t="s">
        <v>5342</v>
      </c>
    </row>
    <row r="3" spans="1:9" ht="38.25" x14ac:dyDescent="0.25">
      <c r="A3" s="3">
        <v>2</v>
      </c>
      <c r="B3" s="3" t="s">
        <v>4801</v>
      </c>
      <c r="C3" s="3" t="s">
        <v>4529</v>
      </c>
      <c r="D3" s="3" t="s">
        <v>3010</v>
      </c>
      <c r="E3" s="3" t="s">
        <v>3012</v>
      </c>
      <c r="F3" s="2" t="s">
        <v>6772</v>
      </c>
      <c r="G3" s="2">
        <v>3</v>
      </c>
      <c r="H3" s="2" t="str">
        <f>IF(G3=1, "PB-" &amp; TEXT(COUNTIFS(G$2:G3, 1) + 497, "000000"),
 IF(G3=2, "PBM-" &amp; TEXT(COUNTIFS(G$2:G3, 2) + 475, "000000"),
 IF(G3=3, "MMU-" &amp; TEXT(COUNTIFS(G$2:G3, 3) + 602, "000000"),
 "")))</f>
        <v>MMU-000603</v>
      </c>
      <c r="I3" s="25" t="s">
        <v>5342</v>
      </c>
    </row>
    <row r="4" spans="1:9" ht="38.25" x14ac:dyDescent="0.25">
      <c r="A4" s="3">
        <v>3</v>
      </c>
      <c r="B4" s="3" t="s">
        <v>4802</v>
      </c>
      <c r="C4" s="3" t="s">
        <v>4530</v>
      </c>
      <c r="D4" s="3" t="s">
        <v>2186</v>
      </c>
      <c r="E4" s="16"/>
      <c r="F4" s="2" t="s">
        <v>6773</v>
      </c>
      <c r="G4" s="2">
        <v>3</v>
      </c>
      <c r="H4" s="2" t="str">
        <f>IF(G4=1, "PB-" &amp; TEXT(COUNTIFS(G$2:G4, 1) + 497, "000000"),
 IF(G4=2, "PBM-" &amp; TEXT(COUNTIFS(G$2:G4, 2) + 475, "000000"),
 IF(G4=3, "MMU-" &amp; TEXT(COUNTIFS(G$2:G4, 3) + 602, "000000"),
 "")))</f>
        <v>MMU-000604</v>
      </c>
      <c r="I4" s="25" t="s">
        <v>5342</v>
      </c>
    </row>
    <row r="5" spans="1:9" ht="38.25" x14ac:dyDescent="0.25">
      <c r="A5" s="3">
        <v>4</v>
      </c>
      <c r="B5" s="3" t="s">
        <v>4803</v>
      </c>
      <c r="C5" s="3" t="s">
        <v>4531</v>
      </c>
      <c r="D5" s="3" t="s">
        <v>4532</v>
      </c>
      <c r="E5" s="3" t="s">
        <v>4533</v>
      </c>
      <c r="F5" s="2" t="s">
        <v>6774</v>
      </c>
      <c r="G5" s="2">
        <v>3</v>
      </c>
      <c r="H5" s="2" t="str">
        <f>IF(G5=1, "PB-" &amp; TEXT(COUNTIFS(G$2:G5, 1) + 497, "000000"),
 IF(G5=2, "PBM-" &amp; TEXT(COUNTIFS(G$2:G5, 2) + 475, "000000"),
 IF(G5=3, "MMU-" &amp; TEXT(COUNTIFS(G$2:G5, 3) + 602, "000000"),
 "")))</f>
        <v>MMU-000605</v>
      </c>
      <c r="I5" s="25" t="s">
        <v>5342</v>
      </c>
    </row>
    <row r="6" spans="1:9" ht="38.25" x14ac:dyDescent="0.25">
      <c r="A6" s="3">
        <v>5</v>
      </c>
      <c r="B6" s="3" t="s">
        <v>4804</v>
      </c>
      <c r="C6" s="3" t="s">
        <v>4534</v>
      </c>
      <c r="D6" s="3" t="s">
        <v>4535</v>
      </c>
      <c r="E6" s="3" t="s">
        <v>4536</v>
      </c>
      <c r="F6" s="2" t="s">
        <v>6775</v>
      </c>
      <c r="G6" s="2">
        <v>1</v>
      </c>
      <c r="H6" s="2" t="str">
        <f>IF(G6=1, "PB-" &amp; TEXT(COUNTIFS(G$2:G6, 1) + 497, "000000"),
 IF(G6=2, "PBM-" &amp; TEXT(COUNTIFS(G$2:G6, 2) + 475, "000000"),
 IF(G6=3, "MMU-" &amp; TEXT(COUNTIFS(G$2:G6, 3) + 602, "000000"),
 "")))</f>
        <v>PB-000499</v>
      </c>
      <c r="I6" s="25" t="s">
        <v>5342</v>
      </c>
    </row>
    <row r="7" spans="1:9" ht="38.25" x14ac:dyDescent="0.25">
      <c r="A7" s="3">
        <v>6</v>
      </c>
      <c r="B7" s="3" t="s">
        <v>4537</v>
      </c>
      <c r="C7" s="3" t="s">
        <v>4538</v>
      </c>
      <c r="D7" s="3" t="s">
        <v>14</v>
      </c>
      <c r="E7" s="3" t="s">
        <v>4539</v>
      </c>
      <c r="F7" s="2" t="s">
        <v>6776</v>
      </c>
      <c r="G7" s="2">
        <v>1</v>
      </c>
      <c r="H7" s="2" t="str">
        <f>IF(G7=1, "PB-" &amp; TEXT(COUNTIFS(G$2:G7, 1) + 497, "000000"),
 IF(G7=2, "PBM-" &amp; TEXT(COUNTIFS(G$2:G7, 2) + 475, "000000"),
 IF(G7=3, "MMU-" &amp; TEXT(COUNTIFS(G$2:G7, 3) + 602, "000000"),
 "")))</f>
        <v>PB-000500</v>
      </c>
      <c r="I7" s="25" t="s">
        <v>5342</v>
      </c>
    </row>
    <row r="8" spans="1:9" ht="38.25" x14ac:dyDescent="0.25">
      <c r="A8" s="3">
        <v>7</v>
      </c>
      <c r="B8" s="3" t="s">
        <v>4540</v>
      </c>
      <c r="C8" s="3" t="s">
        <v>4541</v>
      </c>
      <c r="D8" s="3" t="s">
        <v>484</v>
      </c>
      <c r="E8" s="3" t="s">
        <v>4542</v>
      </c>
      <c r="F8" s="2" t="s">
        <v>6777</v>
      </c>
      <c r="G8" s="2">
        <v>1</v>
      </c>
      <c r="H8" s="2" t="str">
        <f>IF(G8=1, "PB-" &amp; TEXT(COUNTIFS(G$2:G8, 1) + 497, "000000"),
 IF(G8=2, "PBM-" &amp; TEXT(COUNTIFS(G$2:G8, 2) + 475, "000000"),
 IF(G8=3, "MMU-" &amp; TEXT(COUNTIFS(G$2:G8, 3) + 602, "000000"),
 "")))</f>
        <v>PB-000501</v>
      </c>
      <c r="I8" s="25" t="s">
        <v>5342</v>
      </c>
    </row>
    <row r="9" spans="1:9" ht="38.25" x14ac:dyDescent="0.25">
      <c r="A9" s="3">
        <v>8</v>
      </c>
      <c r="B9" s="3" t="s">
        <v>4543</v>
      </c>
      <c r="C9" s="3" t="s">
        <v>4544</v>
      </c>
      <c r="D9" s="3" t="s">
        <v>865</v>
      </c>
      <c r="E9" s="3" t="s">
        <v>4545</v>
      </c>
      <c r="F9" s="2" t="s">
        <v>6778</v>
      </c>
      <c r="G9" s="2">
        <v>3</v>
      </c>
      <c r="H9" s="2" t="str">
        <f>IF(G9=1, "PB-" &amp; TEXT(COUNTIFS(G$2:G9, 1) + 497, "000000"),
 IF(G9=2, "PBM-" &amp; TEXT(COUNTIFS(G$2:G9, 2) + 475, "000000"),
 IF(G9=3, "MMU-" &amp; TEXT(COUNTIFS(G$2:G9, 3) + 602, "000000"),
 "")))</f>
        <v>MMU-000606</v>
      </c>
      <c r="I9" s="25" t="s">
        <v>5342</v>
      </c>
    </row>
    <row r="10" spans="1:9" ht="51" x14ac:dyDescent="0.25">
      <c r="A10" s="3">
        <v>9</v>
      </c>
      <c r="B10" s="3" t="s">
        <v>4546</v>
      </c>
      <c r="C10" s="3" t="s">
        <v>4547</v>
      </c>
      <c r="D10" s="3" t="s">
        <v>87</v>
      </c>
      <c r="E10" s="3" t="s">
        <v>4548</v>
      </c>
      <c r="F10" s="2" t="s">
        <v>6779</v>
      </c>
      <c r="G10" s="2">
        <v>2</v>
      </c>
      <c r="H10" s="2" t="str">
        <f>IF(G10=1, "PB-" &amp; TEXT(COUNTIFS(G$2:G10, 1) + 497, "000000"),
 IF(G10=2, "PBM-" &amp; TEXT(COUNTIFS(G$2:G10, 2) + 475, "000000"),
 IF(G10=3, "MMU-" &amp; TEXT(COUNTIFS(G$2:G10, 3) + 602, "000000"),
 "")))</f>
        <v>PBM-000476</v>
      </c>
      <c r="I10" s="25" t="s">
        <v>5342</v>
      </c>
    </row>
    <row r="11" spans="1:9" x14ac:dyDescent="0.25">
      <c r="A11" s="3">
        <v>10</v>
      </c>
      <c r="B11" s="3" t="s">
        <v>4549</v>
      </c>
      <c r="C11" s="3" t="s">
        <v>4550</v>
      </c>
      <c r="D11" s="3" t="s">
        <v>10</v>
      </c>
      <c r="E11" s="3" t="s">
        <v>4551</v>
      </c>
      <c r="F11" s="2" t="s">
        <v>6780</v>
      </c>
      <c r="G11" s="2">
        <v>2</v>
      </c>
      <c r="H11" s="2" t="str">
        <f>IF(G11=1, "PB-" &amp; TEXT(COUNTIFS(G$2:G11, 1) + 497, "000000"),
 IF(G11=2, "PBM-" &amp; TEXT(COUNTIFS(G$2:G11, 2) + 475, "000000"),
 IF(G11=3, "MMU-" &amp; TEXT(COUNTIFS(G$2:G11, 3) + 602, "000000"),
 "")))</f>
        <v>PBM-000477</v>
      </c>
      <c r="I11" s="25" t="s">
        <v>5342</v>
      </c>
    </row>
    <row r="12" spans="1:9" ht="38.25" x14ac:dyDescent="0.25">
      <c r="A12" s="3">
        <v>11</v>
      </c>
      <c r="B12" s="3" t="s">
        <v>4552</v>
      </c>
      <c r="C12" s="3" t="s">
        <v>4553</v>
      </c>
      <c r="D12" s="3" t="s">
        <v>87</v>
      </c>
      <c r="E12" s="3" t="s">
        <v>4554</v>
      </c>
      <c r="F12" s="2" t="s">
        <v>6781</v>
      </c>
      <c r="G12" s="2">
        <v>2</v>
      </c>
      <c r="H12" s="2" t="str">
        <f>IF(G12=1, "PB-" &amp; TEXT(COUNTIFS(G$2:G12, 1) + 497, "000000"),
 IF(G12=2, "PBM-" &amp; TEXT(COUNTIFS(G$2:G12, 2) + 475, "000000"),
 IF(G12=3, "MMU-" &amp; TEXT(COUNTIFS(G$2:G12, 3) + 602, "000000"),
 "")))</f>
        <v>PBM-000478</v>
      </c>
      <c r="I12" s="25" t="s">
        <v>5342</v>
      </c>
    </row>
    <row r="13" spans="1:9" ht="38.25" x14ac:dyDescent="0.25">
      <c r="A13" s="3">
        <v>12</v>
      </c>
      <c r="B13" s="3" t="s">
        <v>4555</v>
      </c>
      <c r="C13" s="3" t="s">
        <v>4556</v>
      </c>
      <c r="D13" s="3" t="s">
        <v>4805</v>
      </c>
      <c r="E13" s="3" t="s">
        <v>4557</v>
      </c>
      <c r="F13" s="2" t="s">
        <v>6782</v>
      </c>
      <c r="G13" s="2">
        <v>1</v>
      </c>
      <c r="H13" s="2" t="str">
        <f>IF(G13=1, "PB-" &amp; TEXT(COUNTIFS(G$2:G13, 1) + 497, "000000"),
 IF(G13=2, "PBM-" &amp; TEXT(COUNTIFS(G$2:G13, 2) + 475, "000000"),
 IF(G13=3, "MMU-" &amp; TEXT(COUNTIFS(G$2:G13, 3) + 602, "000000"),
 "")))</f>
        <v>PB-000502</v>
      </c>
      <c r="I13" s="25" t="s">
        <v>5342</v>
      </c>
    </row>
    <row r="14" spans="1:9" ht="38.25" x14ac:dyDescent="0.25">
      <c r="A14" s="3">
        <v>13</v>
      </c>
      <c r="B14" s="3" t="s">
        <v>4558</v>
      </c>
      <c r="C14" s="3" t="s">
        <v>4559</v>
      </c>
      <c r="D14" s="3" t="s">
        <v>4560</v>
      </c>
      <c r="E14" s="3" t="s">
        <v>4561</v>
      </c>
      <c r="F14" s="2" t="s">
        <v>6783</v>
      </c>
      <c r="G14" s="2">
        <v>1</v>
      </c>
      <c r="H14" s="2" t="str">
        <f>IF(G14=1, "PB-" &amp; TEXT(COUNTIFS(G$2:G14, 1) + 497, "000000"),
 IF(G14=2, "PBM-" &amp; TEXT(COUNTIFS(G$2:G14, 2) + 475, "000000"),
 IF(G14=3, "MMU-" &amp; TEXT(COUNTIFS(G$2:G14, 3) + 602, "000000"),
 "")))</f>
        <v>PB-000503</v>
      </c>
      <c r="I14" s="25" t="s">
        <v>5342</v>
      </c>
    </row>
    <row r="15" spans="1:9" ht="25.5" x14ac:dyDescent="0.25">
      <c r="A15" s="3">
        <v>14</v>
      </c>
      <c r="B15" s="3" t="s">
        <v>4843</v>
      </c>
      <c r="C15" s="3" t="s">
        <v>4562</v>
      </c>
      <c r="D15" s="3" t="s">
        <v>484</v>
      </c>
      <c r="E15" s="3" t="s">
        <v>4563</v>
      </c>
      <c r="F15" s="2" t="s">
        <v>6784</v>
      </c>
      <c r="G15" s="2">
        <v>3</v>
      </c>
      <c r="H15" s="2" t="str">
        <f>IF(G15=1, "PB-" &amp; TEXT(COUNTIFS(G$2:G15, 1) + 497, "000000"),
 IF(G15=2, "PBM-" &amp; TEXT(COUNTIFS(G$2:G15, 2) + 475, "000000"),
 IF(G15=3, "MMU-" &amp; TEXT(COUNTIFS(G$2:G15, 3) + 602, "000000"),
 "")))</f>
        <v>MMU-000607</v>
      </c>
      <c r="I15" s="25" t="s">
        <v>5342</v>
      </c>
    </row>
    <row r="16" spans="1:9" ht="25.5" x14ac:dyDescent="0.25">
      <c r="A16" s="3">
        <v>15</v>
      </c>
      <c r="B16" s="3" t="s">
        <v>4844</v>
      </c>
      <c r="C16" s="3" t="s">
        <v>4564</v>
      </c>
      <c r="D16" s="3" t="s">
        <v>484</v>
      </c>
      <c r="E16" s="16"/>
      <c r="F16" s="2" t="s">
        <v>6785</v>
      </c>
      <c r="G16" s="2">
        <v>3</v>
      </c>
      <c r="H16" s="2" t="str">
        <f>IF(G16=1, "PB-" &amp; TEXT(COUNTIFS(G$2:G16, 1) + 497, "000000"),
 IF(G16=2, "PBM-" &amp; TEXT(COUNTIFS(G$2:G16, 2) + 475, "000000"),
 IF(G16=3, "MMU-" &amp; TEXT(COUNTIFS(G$2:G16, 3) + 602, "000000"),
 "")))</f>
        <v>MMU-000608</v>
      </c>
      <c r="I16" s="25" t="s">
        <v>5342</v>
      </c>
    </row>
    <row r="17" spans="1:9" ht="25.5" x14ac:dyDescent="0.25">
      <c r="A17" s="3">
        <v>16</v>
      </c>
      <c r="B17" s="3" t="s">
        <v>4845</v>
      </c>
      <c r="C17" s="3" t="s">
        <v>4564</v>
      </c>
      <c r="D17" s="3" t="s">
        <v>484</v>
      </c>
      <c r="E17" s="16"/>
      <c r="F17" s="2" t="s">
        <v>6786</v>
      </c>
      <c r="G17" s="2">
        <v>3</v>
      </c>
      <c r="H17" s="2" t="str">
        <f>IF(G17=1, "PB-" &amp; TEXT(COUNTIFS(G$2:G17, 1) + 497, "000000"),
 IF(G17=2, "PBM-" &amp; TEXT(COUNTIFS(G$2:G17, 2) + 475, "000000"),
 IF(G17=3, "MMU-" &amp; TEXT(COUNTIFS(G$2:G17, 3) + 602, "000000"),
 "")))</f>
        <v>MMU-000609</v>
      </c>
      <c r="I17" s="25" t="s">
        <v>5342</v>
      </c>
    </row>
    <row r="18" spans="1:9" ht="25.5" x14ac:dyDescent="0.25">
      <c r="A18" s="3">
        <v>17</v>
      </c>
      <c r="B18" s="3" t="s">
        <v>4846</v>
      </c>
      <c r="C18" s="3" t="s">
        <v>4564</v>
      </c>
      <c r="D18" s="3" t="s">
        <v>484</v>
      </c>
      <c r="E18" s="16"/>
      <c r="F18" s="2" t="s">
        <v>6787</v>
      </c>
      <c r="G18" s="2">
        <v>3</v>
      </c>
      <c r="H18" s="2" t="str">
        <f>IF(G18=1, "PB-" &amp; TEXT(COUNTIFS(G$2:G18, 1) + 497, "000000"),
 IF(G18=2, "PBM-" &amp; TEXT(COUNTIFS(G$2:G18, 2) + 475, "000000"),
 IF(G18=3, "MMU-" &amp; TEXT(COUNTIFS(G$2:G18, 3) + 602, "000000"),
 "")))</f>
        <v>MMU-000610</v>
      </c>
      <c r="I18" s="25" t="s">
        <v>5342</v>
      </c>
    </row>
    <row r="19" spans="1:9" ht="25.5" x14ac:dyDescent="0.25">
      <c r="A19" s="3">
        <v>18</v>
      </c>
      <c r="B19" s="3" t="s">
        <v>4847</v>
      </c>
      <c r="C19" s="3" t="s">
        <v>4564</v>
      </c>
      <c r="D19" s="3" t="s">
        <v>484</v>
      </c>
      <c r="E19" s="16"/>
      <c r="F19" s="2" t="s">
        <v>6788</v>
      </c>
      <c r="G19" s="2">
        <v>3</v>
      </c>
      <c r="H19" s="2" t="str">
        <f>IF(G19=1, "PB-" &amp; TEXT(COUNTIFS(G$2:G19, 1) + 497, "000000"),
 IF(G19=2, "PBM-" &amp; TEXT(COUNTIFS(G$2:G19, 2) + 475, "000000"),
 IF(G19=3, "MMU-" &amp; TEXT(COUNTIFS(G$2:G19, 3) + 602, "000000"),
 "")))</f>
        <v>MMU-000611</v>
      </c>
      <c r="I19" s="25" t="s">
        <v>5342</v>
      </c>
    </row>
    <row r="20" spans="1:9" ht="25.5" x14ac:dyDescent="0.25">
      <c r="A20" s="3">
        <v>19</v>
      </c>
      <c r="B20" s="3" t="s">
        <v>4848</v>
      </c>
      <c r="C20" s="3" t="s">
        <v>4564</v>
      </c>
      <c r="D20" s="3" t="s">
        <v>484</v>
      </c>
      <c r="E20" s="16"/>
      <c r="F20" s="2" t="s">
        <v>6789</v>
      </c>
      <c r="G20" s="2">
        <v>3</v>
      </c>
      <c r="H20" s="2" t="str">
        <f>IF(G20=1, "PB-" &amp; TEXT(COUNTIFS(G$2:G20, 1) + 497, "000000"),
 IF(G20=2, "PBM-" &amp; TEXT(COUNTIFS(G$2:G20, 2) + 475, "000000"),
 IF(G20=3, "MMU-" &amp; TEXT(COUNTIFS(G$2:G20, 3) + 602, "000000"),
 "")))</f>
        <v>MMU-000612</v>
      </c>
      <c r="I20" s="25" t="s">
        <v>5342</v>
      </c>
    </row>
    <row r="21" spans="1:9" ht="25.5" x14ac:dyDescent="0.25">
      <c r="A21" s="3">
        <v>20</v>
      </c>
      <c r="B21" s="3" t="s">
        <v>4849</v>
      </c>
      <c r="C21" s="3" t="s">
        <v>4564</v>
      </c>
      <c r="D21" s="3" t="s">
        <v>484</v>
      </c>
      <c r="E21" s="16"/>
      <c r="F21" s="2" t="s">
        <v>6790</v>
      </c>
      <c r="G21" s="2">
        <v>3</v>
      </c>
      <c r="H21" s="2" t="str">
        <f>IF(G21=1, "PB-" &amp; TEXT(COUNTIFS(G$2:G21, 1) + 497, "000000"),
 IF(G21=2, "PBM-" &amp; TEXT(COUNTIFS(G$2:G21, 2) + 475, "000000"),
 IF(G21=3, "MMU-" &amp; TEXT(COUNTIFS(G$2:G21, 3) + 602, "000000"),
 "")))</f>
        <v>MMU-000613</v>
      </c>
      <c r="I21" s="25" t="s">
        <v>5342</v>
      </c>
    </row>
    <row r="22" spans="1:9" ht="25.5" x14ac:dyDescent="0.25">
      <c r="A22" s="3">
        <v>21</v>
      </c>
      <c r="B22" s="3" t="s">
        <v>4806</v>
      </c>
      <c r="C22" s="3" t="s">
        <v>4565</v>
      </c>
      <c r="D22" s="3" t="s">
        <v>4015</v>
      </c>
      <c r="E22" s="3" t="s">
        <v>4566</v>
      </c>
      <c r="F22" s="2" t="s">
        <v>6791</v>
      </c>
      <c r="G22" s="2">
        <v>1</v>
      </c>
      <c r="H22" s="2" t="str">
        <f>IF(G22=1, "PB-" &amp; TEXT(COUNTIFS(G$2:G22, 1) + 497, "000000"),
 IF(G22=2, "PBM-" &amp; TEXT(COUNTIFS(G$2:G22, 2) + 475, "000000"),
 IF(G22=3, "MMU-" &amp; TEXT(COUNTIFS(G$2:G22, 3) + 602, "000000"),
 "")))</f>
        <v>PB-000504</v>
      </c>
      <c r="I22" s="25" t="s">
        <v>5342</v>
      </c>
    </row>
    <row r="23" spans="1:9" ht="25.5" x14ac:dyDescent="0.25">
      <c r="A23" s="3">
        <v>22</v>
      </c>
      <c r="B23" s="3" t="s">
        <v>4807</v>
      </c>
      <c r="C23" s="3" t="s">
        <v>4565</v>
      </c>
      <c r="D23" s="3" t="s">
        <v>824</v>
      </c>
      <c r="E23" s="3" t="s">
        <v>4567</v>
      </c>
      <c r="F23" s="2" t="s">
        <v>6792</v>
      </c>
      <c r="G23" s="2">
        <v>1</v>
      </c>
      <c r="H23" s="2" t="str">
        <f>IF(G23=1, "PB-" &amp; TEXT(COUNTIFS(G$2:G23, 1) + 497, "000000"),
 IF(G23=2, "PBM-" &amp; TEXT(COUNTIFS(G$2:G23, 2) + 475, "000000"),
 IF(G23=3, "MMU-" &amp; TEXT(COUNTIFS(G$2:G23, 3) + 602, "000000"),
 "")))</f>
        <v>PB-000505</v>
      </c>
      <c r="I23" s="25" t="s">
        <v>5342</v>
      </c>
    </row>
    <row r="24" spans="1:9" ht="25.5" x14ac:dyDescent="0.25">
      <c r="A24" s="3">
        <v>23</v>
      </c>
      <c r="B24" s="3" t="s">
        <v>4568</v>
      </c>
      <c r="C24" s="3" t="s">
        <v>4569</v>
      </c>
      <c r="D24" s="3" t="s">
        <v>10</v>
      </c>
      <c r="E24" s="3" t="s">
        <v>4570</v>
      </c>
      <c r="F24" s="2" t="s">
        <v>6793</v>
      </c>
      <c r="G24" s="2">
        <v>2</v>
      </c>
      <c r="H24" s="2" t="str">
        <f>IF(G24=1, "PB-" &amp; TEXT(COUNTIFS(G$2:G24, 1) + 497, "000000"),
 IF(G24=2, "PBM-" &amp; TEXT(COUNTIFS(G$2:G24, 2) + 475, "000000"),
 IF(G24=3, "MMU-" &amp; TEXT(COUNTIFS(G$2:G24, 3) + 602, "000000"),
 "")))</f>
        <v>PBM-000479</v>
      </c>
      <c r="I24" s="25" t="s">
        <v>5342</v>
      </c>
    </row>
    <row r="25" spans="1:9" ht="51" x14ac:dyDescent="0.25">
      <c r="A25" s="3">
        <v>24</v>
      </c>
      <c r="B25" s="3" t="s">
        <v>4808</v>
      </c>
      <c r="C25" s="3" t="s">
        <v>4571</v>
      </c>
      <c r="D25" s="3" t="s">
        <v>3965</v>
      </c>
      <c r="E25" s="3" t="s">
        <v>3966</v>
      </c>
      <c r="F25" s="2" t="s">
        <v>6794</v>
      </c>
      <c r="G25" s="2">
        <v>3</v>
      </c>
      <c r="H25" s="2" t="str">
        <f>IF(G25=1, "PB-" &amp; TEXT(COUNTIFS(G$2:G25, 1) + 497, "000000"),
 IF(G25=2, "PBM-" &amp; TEXT(COUNTIFS(G$2:G25, 2) + 475, "000000"),
 IF(G25=3, "MMU-" &amp; TEXT(COUNTIFS(G$2:G25, 3) + 602, "000000"),
 "")))</f>
        <v>MMU-000614</v>
      </c>
      <c r="I25" s="25" t="s">
        <v>5342</v>
      </c>
    </row>
    <row r="26" spans="1:9" ht="51" x14ac:dyDescent="0.25">
      <c r="A26" s="3">
        <v>25</v>
      </c>
      <c r="B26" s="3" t="s">
        <v>4809</v>
      </c>
      <c r="C26" s="3" t="s">
        <v>4572</v>
      </c>
      <c r="D26" s="3" t="s">
        <v>3965</v>
      </c>
      <c r="E26" s="3" t="s">
        <v>4573</v>
      </c>
      <c r="F26" s="2" t="s">
        <v>6795</v>
      </c>
      <c r="G26" s="2">
        <v>3</v>
      </c>
      <c r="H26" s="2" t="str">
        <f>IF(G26=1, "PB-" &amp; TEXT(COUNTIFS(G$2:G26, 1) + 497, "000000"),
 IF(G26=2, "PBM-" &amp; TEXT(COUNTIFS(G$2:G26, 2) + 475, "000000"),
 IF(G26=3, "MMU-" &amp; TEXT(COUNTIFS(G$2:G26, 3) + 602, "000000"),
 "")))</f>
        <v>MMU-000615</v>
      </c>
      <c r="I26" s="25" t="s">
        <v>5342</v>
      </c>
    </row>
    <row r="27" spans="1:9" ht="38.25" x14ac:dyDescent="0.25">
      <c r="A27" s="3">
        <v>26</v>
      </c>
      <c r="B27" s="3" t="s">
        <v>4810</v>
      </c>
      <c r="C27" s="3" t="s">
        <v>4574</v>
      </c>
      <c r="D27" s="3" t="s">
        <v>3965</v>
      </c>
      <c r="E27" s="3" t="s">
        <v>4575</v>
      </c>
      <c r="F27" s="2" t="s">
        <v>6796</v>
      </c>
      <c r="G27" s="2">
        <v>3</v>
      </c>
      <c r="H27" s="2" t="str">
        <f>IF(G27=1, "PB-" &amp; TEXT(COUNTIFS(G$2:G27, 1) + 497, "000000"),
 IF(G27=2, "PBM-" &amp; TEXT(COUNTIFS(G$2:G27, 2) + 475, "000000"),
 IF(G27=3, "MMU-" &amp; TEXT(COUNTIFS(G$2:G27, 3) + 602, "000000"),
 "")))</f>
        <v>MMU-000616</v>
      </c>
      <c r="I27" s="25" t="s">
        <v>5342</v>
      </c>
    </row>
    <row r="28" spans="1:9" ht="51" x14ac:dyDescent="0.25">
      <c r="A28" s="3">
        <v>27</v>
      </c>
      <c r="B28" s="3" t="s">
        <v>4811</v>
      </c>
      <c r="C28" s="3" t="s">
        <v>4576</v>
      </c>
      <c r="D28" s="3" t="s">
        <v>2186</v>
      </c>
      <c r="E28" s="3" t="s">
        <v>4577</v>
      </c>
      <c r="F28" s="2" t="s">
        <v>6797</v>
      </c>
      <c r="G28" s="2">
        <v>3</v>
      </c>
      <c r="H28" s="2" t="str">
        <f>IF(G28=1, "PB-" &amp; TEXT(COUNTIFS(G$2:G28, 1) + 497, "000000"),
 IF(G28=2, "PBM-" &amp; TEXT(COUNTIFS(G$2:G28, 2) + 475, "000000"),
 IF(G28=3, "MMU-" &amp; TEXT(COUNTIFS(G$2:G28, 3) + 602, "000000"),
 "")))</f>
        <v>MMU-000617</v>
      </c>
      <c r="I28" s="25" t="s">
        <v>5342</v>
      </c>
    </row>
    <row r="29" spans="1:9" ht="38.25" x14ac:dyDescent="0.25">
      <c r="A29" s="3">
        <v>28</v>
      </c>
      <c r="B29" s="3" t="s">
        <v>4812</v>
      </c>
      <c r="C29" s="3" t="s">
        <v>4578</v>
      </c>
      <c r="D29" s="3" t="s">
        <v>2524</v>
      </c>
      <c r="E29" s="3">
        <v>884531</v>
      </c>
      <c r="F29" s="2" t="s">
        <v>6798</v>
      </c>
      <c r="G29" s="2">
        <v>3</v>
      </c>
      <c r="H29" s="2" t="str">
        <f>IF(G29=1, "PB-" &amp; TEXT(COUNTIFS(G$2:G29, 1) + 497, "000000"),
 IF(G29=2, "PBM-" &amp; TEXT(COUNTIFS(G$2:G29, 2) + 475, "000000"),
 IF(G29=3, "MMU-" &amp; TEXT(COUNTIFS(G$2:G29, 3) + 602, "000000"),
 "")))</f>
        <v>MMU-000618</v>
      </c>
      <c r="I29" s="25" t="s">
        <v>5342</v>
      </c>
    </row>
    <row r="30" spans="1:9" ht="38.25" x14ac:dyDescent="0.25">
      <c r="A30" s="3">
        <v>29</v>
      </c>
      <c r="B30" s="3" t="s">
        <v>4813</v>
      </c>
      <c r="C30" s="3" t="s">
        <v>4579</v>
      </c>
      <c r="D30" s="3" t="s">
        <v>2524</v>
      </c>
      <c r="E30" s="3">
        <v>884531</v>
      </c>
      <c r="F30" s="2" t="s">
        <v>6799</v>
      </c>
      <c r="G30" s="2">
        <v>3</v>
      </c>
      <c r="H30" s="2" t="str">
        <f>IF(G30=1, "PB-" &amp; TEXT(COUNTIFS(G$2:G30, 1) + 497, "000000"),
 IF(G30=2, "PBM-" &amp; TEXT(COUNTIFS(G$2:G30, 2) + 475, "000000"),
 IF(G30=3, "MMU-" &amp; TEXT(COUNTIFS(G$2:G30, 3) + 602, "000000"),
 "")))</f>
        <v>MMU-000619</v>
      </c>
      <c r="I30" s="25" t="s">
        <v>5342</v>
      </c>
    </row>
    <row r="31" spans="1:9" x14ac:dyDescent="0.25">
      <c r="A31" s="3">
        <v>30</v>
      </c>
      <c r="B31" s="3" t="s">
        <v>4580</v>
      </c>
      <c r="C31" s="3" t="s">
        <v>4581</v>
      </c>
      <c r="D31" s="3" t="s">
        <v>134</v>
      </c>
      <c r="E31" s="3" t="s">
        <v>4582</v>
      </c>
      <c r="F31" s="2" t="s">
        <v>6800</v>
      </c>
      <c r="G31" s="2">
        <v>2</v>
      </c>
      <c r="H31" s="2" t="str">
        <f>IF(G31=1, "PB-" &amp; TEXT(COUNTIFS(G$2:G31, 1) + 497, "000000"),
 IF(G31=2, "PBM-" &amp; TEXT(COUNTIFS(G$2:G31, 2) + 475, "000000"),
 IF(G31=3, "MMU-" &amp; TEXT(COUNTIFS(G$2:G31, 3) + 602, "000000"),
 "")))</f>
        <v>PBM-000480</v>
      </c>
      <c r="I31" s="25" t="s">
        <v>5342</v>
      </c>
    </row>
    <row r="32" spans="1:9" ht="25.5" x14ac:dyDescent="0.25">
      <c r="A32" s="3">
        <v>31</v>
      </c>
      <c r="B32" s="3" t="s">
        <v>4800</v>
      </c>
      <c r="C32" s="3" t="s">
        <v>4583</v>
      </c>
      <c r="D32" s="3" t="s">
        <v>33</v>
      </c>
      <c r="E32" s="3" t="s">
        <v>4799</v>
      </c>
      <c r="F32" s="2" t="s">
        <v>6801</v>
      </c>
      <c r="G32" s="2">
        <v>1</v>
      </c>
      <c r="H32" s="2" t="str">
        <f>IF(G32=1, "PB-" &amp; TEXT(COUNTIFS(G$2:G32, 1) + 497, "000000"),
 IF(G32=2, "PBM-" &amp; TEXT(COUNTIFS(G$2:G32, 2) + 475, "000000"),
 IF(G32=3, "MMU-" &amp; TEXT(COUNTIFS(G$2:G32, 3) + 602, "000000"),
 "")))</f>
        <v>PB-000506</v>
      </c>
      <c r="I32" s="25" t="s">
        <v>5342</v>
      </c>
    </row>
    <row r="33" spans="1:9" ht="38.25" x14ac:dyDescent="0.25">
      <c r="A33" s="3">
        <v>32</v>
      </c>
      <c r="B33" s="3" t="s">
        <v>4584</v>
      </c>
      <c r="C33" s="3" t="s">
        <v>4585</v>
      </c>
      <c r="D33" s="3" t="s">
        <v>10</v>
      </c>
      <c r="E33" s="3" t="s">
        <v>4586</v>
      </c>
      <c r="F33" s="2" t="s">
        <v>6802</v>
      </c>
      <c r="G33" s="2">
        <v>1</v>
      </c>
      <c r="H33" s="2" t="str">
        <f>IF(G33=1, "PB-" &amp; TEXT(COUNTIFS(G$2:G33, 1) + 497, "000000"),
 IF(G33=2, "PBM-" &amp; TEXT(COUNTIFS(G$2:G33, 2) + 475, "000000"),
 IF(G33=3, "MMU-" &amp; TEXT(COUNTIFS(G$2:G33, 3) + 602, "000000"),
 "")))</f>
        <v>PB-000507</v>
      </c>
      <c r="I33" s="25" t="s">
        <v>5342</v>
      </c>
    </row>
    <row r="34" spans="1:9" ht="25.5" x14ac:dyDescent="0.25">
      <c r="A34" s="3">
        <v>33</v>
      </c>
      <c r="B34" s="3" t="s">
        <v>4587</v>
      </c>
      <c r="C34" s="3" t="s">
        <v>4588</v>
      </c>
      <c r="D34" s="3" t="s">
        <v>952</v>
      </c>
      <c r="E34" s="3" t="s">
        <v>4589</v>
      </c>
      <c r="F34" s="2" t="s">
        <v>6803</v>
      </c>
      <c r="G34" s="2">
        <v>3</v>
      </c>
      <c r="H34" s="2" t="str">
        <f>IF(G34=1, "PB-" &amp; TEXT(COUNTIFS(G$2:G34, 1) + 497, "000000"),
 IF(G34=2, "PBM-" &amp; TEXT(COUNTIFS(G$2:G34, 2) + 475, "000000"),
 IF(G34=3, "MMU-" &amp; TEXT(COUNTIFS(G$2:G34, 3) + 602, "000000"),
 "")))</f>
        <v>MMU-000620</v>
      </c>
      <c r="I34" s="25" t="s">
        <v>5342</v>
      </c>
    </row>
    <row r="35" spans="1:9" ht="25.5" x14ac:dyDescent="0.25">
      <c r="A35" s="3">
        <v>34</v>
      </c>
      <c r="B35" s="3" t="s">
        <v>4590</v>
      </c>
      <c r="C35" s="3" t="s">
        <v>4591</v>
      </c>
      <c r="D35" s="3" t="s">
        <v>488</v>
      </c>
      <c r="E35" s="3" t="s">
        <v>4592</v>
      </c>
      <c r="F35" s="2" t="s">
        <v>6804</v>
      </c>
      <c r="G35" s="2">
        <v>1</v>
      </c>
      <c r="H35" s="2" t="str">
        <f>IF(G35=1, "PB-" &amp; TEXT(COUNTIFS(G$2:G35, 1) + 497, "000000"),
 IF(G35=2, "PBM-" &amp; TEXT(COUNTIFS(G$2:G35, 2) + 475, "000000"),
 IF(G35=3, "MMU-" &amp; TEXT(COUNTIFS(G$2:G35, 3) + 602, "000000"),
 "")))</f>
        <v>PB-000508</v>
      </c>
      <c r="I35" s="25" t="s">
        <v>5342</v>
      </c>
    </row>
    <row r="36" spans="1:9" ht="38.25" x14ac:dyDescent="0.25">
      <c r="A36" s="3">
        <v>35</v>
      </c>
      <c r="B36" s="3" t="s">
        <v>4593</v>
      </c>
      <c r="C36" s="3" t="s">
        <v>4594</v>
      </c>
      <c r="D36" s="3" t="s">
        <v>749</v>
      </c>
      <c r="E36" s="3" t="s">
        <v>4595</v>
      </c>
      <c r="F36" s="2" t="s">
        <v>6805</v>
      </c>
      <c r="G36" s="2">
        <v>3</v>
      </c>
      <c r="H36" s="2" t="str">
        <f>IF(G36=1, "PB-" &amp; TEXT(COUNTIFS(G$2:G36, 1) + 497, "000000"),
 IF(G36=2, "PBM-" &amp; TEXT(COUNTIFS(G$2:G36, 2) + 475, "000000"),
 IF(G36=3, "MMU-" &amp; TEXT(COUNTIFS(G$2:G36, 3) + 602, "000000"),
 "")))</f>
        <v>MMU-000621</v>
      </c>
      <c r="I36" s="25" t="s">
        <v>5342</v>
      </c>
    </row>
    <row r="37" spans="1:9" ht="38.25" x14ac:dyDescent="0.25">
      <c r="A37" s="3">
        <v>36</v>
      </c>
      <c r="B37" s="3" t="s">
        <v>4596</v>
      </c>
      <c r="C37" s="3" t="s">
        <v>4597</v>
      </c>
      <c r="D37" s="3" t="s">
        <v>102</v>
      </c>
      <c r="E37" s="3" t="s">
        <v>4598</v>
      </c>
      <c r="F37" s="2" t="s">
        <v>6806</v>
      </c>
      <c r="G37" s="2">
        <v>1</v>
      </c>
      <c r="H37" s="2" t="str">
        <f>IF(G37=1, "PB-" &amp; TEXT(COUNTIFS(G$2:G37, 1) + 497, "000000"),
 IF(G37=2, "PBM-" &amp; TEXT(COUNTIFS(G$2:G37, 2) + 475, "000000"),
 IF(G37=3, "MMU-" &amp; TEXT(COUNTIFS(G$2:G37, 3) + 602, "000000"),
 "")))</f>
        <v>PB-000509</v>
      </c>
      <c r="I37" s="25" t="s">
        <v>5342</v>
      </c>
    </row>
    <row r="38" spans="1:9" ht="25.5" x14ac:dyDescent="0.25">
      <c r="A38" s="3">
        <v>37</v>
      </c>
      <c r="B38" s="3" t="s">
        <v>4599</v>
      </c>
      <c r="C38" s="3" t="s">
        <v>4600</v>
      </c>
      <c r="D38" s="3" t="s">
        <v>102</v>
      </c>
      <c r="E38" s="3" t="s">
        <v>4601</v>
      </c>
      <c r="F38" s="2" t="s">
        <v>6807</v>
      </c>
      <c r="G38" s="2">
        <v>2</v>
      </c>
      <c r="H38" s="2" t="str">
        <f>IF(G38=1, "PB-" &amp; TEXT(COUNTIFS(G$2:G38, 1) + 497, "000000"),
 IF(G38=2, "PBM-" &amp; TEXT(COUNTIFS(G$2:G38, 2) + 475, "000000"),
 IF(G38=3, "MMU-" &amp; TEXT(COUNTIFS(G$2:G38, 3) + 602, "000000"),
 "")))</f>
        <v>PBM-000481</v>
      </c>
      <c r="I38" s="25" t="s">
        <v>5342</v>
      </c>
    </row>
    <row r="39" spans="1:9" ht="51" x14ac:dyDescent="0.25">
      <c r="A39" s="3">
        <v>38</v>
      </c>
      <c r="B39" s="3" t="s">
        <v>4602</v>
      </c>
      <c r="C39" s="3" t="s">
        <v>4603</v>
      </c>
      <c r="D39" s="3" t="s">
        <v>65</v>
      </c>
      <c r="E39" s="3" t="s">
        <v>4604</v>
      </c>
      <c r="F39" s="2" t="s">
        <v>6808</v>
      </c>
      <c r="G39" s="2">
        <v>1</v>
      </c>
      <c r="H39" s="2" t="str">
        <f>IF(G39=1, "PB-" &amp; TEXT(COUNTIFS(G$2:G39, 1) + 497, "000000"),
 IF(G39=2, "PBM-" &amp; TEXT(COUNTIFS(G$2:G39, 2) + 475, "000000"),
 IF(G39=3, "MMU-" &amp; TEXT(COUNTIFS(G$2:G39, 3) + 602, "000000"),
 "")))</f>
        <v>PB-000510</v>
      </c>
      <c r="I39" s="25" t="s">
        <v>5342</v>
      </c>
    </row>
    <row r="40" spans="1:9" ht="25.5" x14ac:dyDescent="0.25">
      <c r="A40" s="3">
        <v>39</v>
      </c>
      <c r="B40" s="3" t="s">
        <v>4814</v>
      </c>
      <c r="C40" s="3" t="s">
        <v>4605</v>
      </c>
      <c r="D40" s="3" t="s">
        <v>33</v>
      </c>
      <c r="E40" s="3" t="s">
        <v>4606</v>
      </c>
      <c r="F40" s="2" t="s">
        <v>6809</v>
      </c>
      <c r="G40" s="2">
        <v>3</v>
      </c>
      <c r="H40" s="2" t="str">
        <f>IF(G40=1, "PB-" &amp; TEXT(COUNTIFS(G$2:G40, 1) + 497, "000000"),
 IF(G40=2, "PBM-" &amp; TEXT(COUNTIFS(G$2:G40, 2) + 475, "000000"),
 IF(G40=3, "MMU-" &amp; TEXT(COUNTIFS(G$2:G40, 3) + 602, "000000"),
 "")))</f>
        <v>MMU-000622</v>
      </c>
      <c r="I40" s="25" t="s">
        <v>5342</v>
      </c>
    </row>
    <row r="41" spans="1:9" ht="38.25" x14ac:dyDescent="0.25">
      <c r="A41" s="3">
        <v>40</v>
      </c>
      <c r="B41" s="3" t="s">
        <v>4815</v>
      </c>
      <c r="C41" s="3" t="s">
        <v>4607</v>
      </c>
      <c r="D41" s="3" t="s">
        <v>705</v>
      </c>
      <c r="E41" s="3" t="s">
        <v>4608</v>
      </c>
      <c r="F41" s="2" t="s">
        <v>6810</v>
      </c>
      <c r="G41" s="2">
        <v>3</v>
      </c>
      <c r="H41" s="2" t="str">
        <f>IF(G41=1, "PB-" &amp; TEXT(COUNTIFS(G$2:G41, 1) + 497, "000000"),
 IF(G41=2, "PBM-" &amp; TEXT(COUNTIFS(G$2:G41, 2) + 475, "000000"),
 IF(G41=3, "MMU-" &amp; TEXT(COUNTIFS(G$2:G41, 3) + 602, "000000"),
 "")))</f>
        <v>MMU-000623</v>
      </c>
      <c r="I41" s="25" t="s">
        <v>5342</v>
      </c>
    </row>
    <row r="42" spans="1:9" ht="38.25" x14ac:dyDescent="0.25">
      <c r="A42" s="3">
        <v>41</v>
      </c>
      <c r="B42" s="3" t="s">
        <v>4850</v>
      </c>
      <c r="C42" s="3" t="s">
        <v>4609</v>
      </c>
      <c r="D42" s="3" t="s">
        <v>4610</v>
      </c>
      <c r="E42" s="3">
        <v>121775</v>
      </c>
      <c r="F42" s="2" t="s">
        <v>6811</v>
      </c>
      <c r="G42" s="2">
        <v>3</v>
      </c>
      <c r="H42" s="2" t="str">
        <f>IF(G42=1, "PB-" &amp; TEXT(COUNTIFS(G$2:G42, 1) + 497, "000000"),
 IF(G42=2, "PBM-" &amp; TEXT(COUNTIFS(G$2:G42, 2) + 475, "000000"),
 IF(G42=3, "MMU-" &amp; TEXT(COUNTIFS(G$2:G42, 3) + 602, "000000"),
 "")))</f>
        <v>MMU-000624</v>
      </c>
      <c r="I42" s="25" t="s">
        <v>5342</v>
      </c>
    </row>
    <row r="43" spans="1:9" ht="51" x14ac:dyDescent="0.25">
      <c r="A43" s="3">
        <v>42</v>
      </c>
      <c r="B43" s="3" t="s">
        <v>4602</v>
      </c>
      <c r="C43" s="3" t="s">
        <v>4611</v>
      </c>
      <c r="D43" s="3" t="s">
        <v>4560</v>
      </c>
      <c r="E43" s="3" t="s">
        <v>4604</v>
      </c>
      <c r="F43" s="2" t="s">
        <v>6812</v>
      </c>
      <c r="G43" s="2">
        <v>3</v>
      </c>
      <c r="H43" s="2" t="str">
        <f>IF(G43=1, "PB-" &amp; TEXT(COUNTIFS(G$2:G43, 1) + 497, "000000"),
 IF(G43=2, "PBM-" &amp; TEXT(COUNTIFS(G$2:G43, 2) + 475, "000000"),
 IF(G43=3, "MMU-" &amp; TEXT(COUNTIFS(G$2:G43, 3) + 602, "000000"),
 "")))</f>
        <v>MMU-000625</v>
      </c>
      <c r="I43" s="25" t="s">
        <v>5342</v>
      </c>
    </row>
    <row r="44" spans="1:9" ht="38.25" x14ac:dyDescent="0.25">
      <c r="A44" s="3">
        <v>43</v>
      </c>
      <c r="B44" s="3" t="s">
        <v>720</v>
      </c>
      <c r="C44" s="3" t="s">
        <v>4612</v>
      </c>
      <c r="D44" s="3" t="s">
        <v>722</v>
      </c>
      <c r="E44" s="3" t="s">
        <v>4613</v>
      </c>
      <c r="F44" s="2" t="s">
        <v>6813</v>
      </c>
      <c r="G44" s="2">
        <v>3</v>
      </c>
      <c r="H44" s="2" t="str">
        <f>IF(G44=1, "PB-" &amp; TEXT(COUNTIFS(G$2:G44, 1) + 497, "000000"),
 IF(G44=2, "PBM-" &amp; TEXT(COUNTIFS(G$2:G44, 2) + 475, "000000"),
 IF(G44=3, "MMU-" &amp; TEXT(COUNTIFS(G$2:G44, 3) + 602, "000000"),
 "")))</f>
        <v>MMU-000626</v>
      </c>
      <c r="I44" s="25" t="s">
        <v>5342</v>
      </c>
    </row>
    <row r="45" spans="1:9" ht="38.25" x14ac:dyDescent="0.25">
      <c r="A45" s="3">
        <v>44</v>
      </c>
      <c r="B45" s="3" t="s">
        <v>4614</v>
      </c>
      <c r="C45" s="3" t="s">
        <v>4615</v>
      </c>
      <c r="D45" s="3" t="s">
        <v>10</v>
      </c>
      <c r="E45" s="3" t="s">
        <v>4616</v>
      </c>
      <c r="F45" s="2" t="s">
        <v>6814</v>
      </c>
      <c r="G45" s="2">
        <v>3</v>
      </c>
      <c r="H45" s="2" t="str">
        <f>IF(G45=1, "PB-" &amp; TEXT(COUNTIFS(G$2:G45, 1) + 497, "000000"),
 IF(G45=2, "PBM-" &amp; TEXT(COUNTIFS(G$2:G45, 2) + 475, "000000"),
 IF(G45=3, "MMU-" &amp; TEXT(COUNTIFS(G$2:G45, 3) + 602, "000000"),
 "")))</f>
        <v>MMU-000627</v>
      </c>
      <c r="I45" s="25" t="s">
        <v>5342</v>
      </c>
    </row>
    <row r="46" spans="1:9" ht="63.75" x14ac:dyDescent="0.25">
      <c r="A46" s="3">
        <v>45</v>
      </c>
      <c r="B46" s="3" t="s">
        <v>4617</v>
      </c>
      <c r="C46" s="3" t="s">
        <v>4618</v>
      </c>
      <c r="D46" s="3" t="s">
        <v>4619</v>
      </c>
      <c r="E46" s="3" t="s">
        <v>4620</v>
      </c>
      <c r="F46" s="2" t="s">
        <v>6815</v>
      </c>
      <c r="G46" s="2">
        <v>2</v>
      </c>
      <c r="H46" s="2" t="str">
        <f>IF(G46=1, "PB-" &amp; TEXT(COUNTIFS(G$2:G46, 1) + 497, "000000"),
 IF(G46=2, "PBM-" &amp; TEXT(COUNTIFS(G$2:G46, 2) + 475, "000000"),
 IF(G46=3, "MMU-" &amp; TEXT(COUNTIFS(G$2:G46, 3) + 602, "000000"),
 "")))</f>
        <v>PBM-000482</v>
      </c>
      <c r="I46" s="25" t="s">
        <v>5342</v>
      </c>
    </row>
    <row r="47" spans="1:9" ht="38.25" x14ac:dyDescent="0.25">
      <c r="A47" s="3">
        <v>46</v>
      </c>
      <c r="B47" s="3" t="s">
        <v>4621</v>
      </c>
      <c r="C47" s="3" t="s">
        <v>4622</v>
      </c>
      <c r="D47" s="3" t="s">
        <v>10</v>
      </c>
      <c r="E47" s="3" t="s">
        <v>4623</v>
      </c>
      <c r="F47" s="2" t="s">
        <v>6816</v>
      </c>
      <c r="G47" s="2">
        <v>2</v>
      </c>
      <c r="H47" s="2" t="str">
        <f>IF(G47=1, "PB-" &amp; TEXT(COUNTIFS(G$2:G47, 1) + 497, "000000"),
 IF(G47=2, "PBM-" &amp; TEXT(COUNTIFS(G$2:G47, 2) + 475, "000000"),
 IF(G47=3, "MMU-" &amp; TEXT(COUNTIFS(G$2:G47, 3) + 602, "000000"),
 "")))</f>
        <v>PBM-000483</v>
      </c>
      <c r="I47" s="25" t="s">
        <v>5342</v>
      </c>
    </row>
    <row r="48" spans="1:9" ht="38.25" x14ac:dyDescent="0.25">
      <c r="A48" s="3">
        <v>47</v>
      </c>
      <c r="B48" s="3" t="s">
        <v>4624</v>
      </c>
      <c r="C48" s="3" t="s">
        <v>4625</v>
      </c>
      <c r="D48" s="3" t="s">
        <v>76</v>
      </c>
      <c r="E48" s="3" t="s">
        <v>4626</v>
      </c>
      <c r="F48" s="2" t="s">
        <v>6817</v>
      </c>
      <c r="G48" s="2">
        <v>2</v>
      </c>
      <c r="H48" s="2" t="str">
        <f>IF(G48=1, "PB-" &amp; TEXT(COUNTIFS(G$2:G48, 1) + 497, "000000"),
 IF(G48=2, "PBM-" &amp; TEXT(COUNTIFS(G$2:G48, 2) + 475, "000000"),
 IF(G48=3, "MMU-" &amp; TEXT(COUNTIFS(G$2:G48, 3) + 602, "000000"),
 "")))</f>
        <v>PBM-000484</v>
      </c>
      <c r="I48" s="25" t="s">
        <v>5342</v>
      </c>
    </row>
    <row r="49" spans="1:9" ht="38.25" x14ac:dyDescent="0.25">
      <c r="A49" s="3">
        <v>48</v>
      </c>
      <c r="B49" s="3" t="s">
        <v>4558</v>
      </c>
      <c r="C49" s="3" t="s">
        <v>4559</v>
      </c>
      <c r="D49" s="3" t="s">
        <v>4627</v>
      </c>
      <c r="E49" s="3" t="s">
        <v>4628</v>
      </c>
      <c r="F49" s="2" t="s">
        <v>6818</v>
      </c>
      <c r="G49" s="2">
        <v>1</v>
      </c>
      <c r="H49" s="2" t="str">
        <f>IF(G49=1, "PB-" &amp; TEXT(COUNTIFS(G$2:G49, 1) + 497, "000000"),
 IF(G49=2, "PBM-" &amp; TEXT(COUNTIFS(G$2:G49, 2) + 475, "000000"),
 IF(G49=3, "MMU-" &amp; TEXT(COUNTIFS(G$2:G49, 3) + 602, "000000"),
 "")))</f>
        <v>PB-000511</v>
      </c>
      <c r="I49" s="25" t="s">
        <v>5342</v>
      </c>
    </row>
    <row r="50" spans="1:9" ht="51" x14ac:dyDescent="0.25">
      <c r="A50" s="3">
        <v>49</v>
      </c>
      <c r="B50" s="3" t="s">
        <v>4546</v>
      </c>
      <c r="C50" s="3" t="s">
        <v>4629</v>
      </c>
      <c r="D50" s="3" t="s">
        <v>4630</v>
      </c>
      <c r="E50" s="3" t="s">
        <v>4548</v>
      </c>
      <c r="F50" s="2" t="s">
        <v>6819</v>
      </c>
      <c r="G50" s="2">
        <v>2</v>
      </c>
      <c r="H50" s="2" t="str">
        <f>IF(G50=1, "PB-" &amp; TEXT(COUNTIFS(G$2:G50, 1) + 497, "000000"),
 IF(G50=2, "PBM-" &amp; TEXT(COUNTIFS(G$2:G50, 2) + 475, "000000"),
 IF(G50=3, "MMU-" &amp; TEXT(COUNTIFS(G$2:G50, 3) + 602, "000000"),
 "")))</f>
        <v>PBM-000485</v>
      </c>
      <c r="I50" s="25" t="s">
        <v>5342</v>
      </c>
    </row>
    <row r="51" spans="1:9" ht="51" x14ac:dyDescent="0.25">
      <c r="A51" s="3">
        <v>50</v>
      </c>
      <c r="B51" s="3" t="s">
        <v>4851</v>
      </c>
      <c r="C51" s="3" t="s">
        <v>4631</v>
      </c>
      <c r="D51" s="3" t="s">
        <v>4632</v>
      </c>
      <c r="E51" s="3">
        <v>110179</v>
      </c>
      <c r="F51" s="2" t="s">
        <v>6820</v>
      </c>
      <c r="G51" s="2">
        <v>3</v>
      </c>
      <c r="H51" s="2" t="str">
        <f>IF(G51=1, "PB-" &amp; TEXT(COUNTIFS(G$2:G51, 1) + 497, "000000"),
 IF(G51=2, "PBM-" &amp; TEXT(COUNTIFS(G$2:G51, 2) + 475, "000000"),
 IF(G51=3, "MMU-" &amp; TEXT(COUNTIFS(G$2:G51, 3) + 602, "000000"),
 "")))</f>
        <v>MMU-000628</v>
      </c>
      <c r="I51" s="25" t="s">
        <v>5342</v>
      </c>
    </row>
    <row r="52" spans="1:9" ht="51" x14ac:dyDescent="0.25">
      <c r="A52" s="3">
        <v>51</v>
      </c>
      <c r="B52" s="3" t="s">
        <v>4852</v>
      </c>
      <c r="C52" s="3" t="s">
        <v>4633</v>
      </c>
      <c r="D52" s="3" t="s">
        <v>4634</v>
      </c>
      <c r="E52" s="3">
        <v>697901</v>
      </c>
      <c r="F52" s="2" t="s">
        <v>6821</v>
      </c>
      <c r="G52" s="2">
        <v>3</v>
      </c>
      <c r="H52" s="2" t="str">
        <f>IF(G52=1, "PB-" &amp; TEXT(COUNTIFS(G$2:G52, 1) + 497, "000000"),
 IF(G52=2, "PBM-" &amp; TEXT(COUNTIFS(G$2:G52, 2) + 475, "000000"),
 IF(G52=3, "MMU-" &amp; TEXT(COUNTIFS(G$2:G52, 3) + 602, "000000"),
 "")))</f>
        <v>MMU-000629</v>
      </c>
      <c r="I52" s="25" t="s">
        <v>5342</v>
      </c>
    </row>
    <row r="53" spans="1:9" ht="38.25" x14ac:dyDescent="0.25">
      <c r="A53" s="3">
        <v>52</v>
      </c>
      <c r="B53" s="3" t="s">
        <v>4635</v>
      </c>
      <c r="C53" s="3" t="s">
        <v>4636</v>
      </c>
      <c r="D53" s="3" t="s">
        <v>626</v>
      </c>
      <c r="E53" s="3" t="s">
        <v>3414</v>
      </c>
      <c r="F53" s="2" t="s">
        <v>6822</v>
      </c>
      <c r="G53" s="2">
        <v>2</v>
      </c>
      <c r="H53" s="2" t="str">
        <f>IF(G53=1, "PB-" &amp; TEXT(COUNTIFS(G$2:G53, 1) + 497, "000000"),
 IF(G53=2, "PBM-" &amp; TEXT(COUNTIFS(G$2:G53, 2) + 475, "000000"),
 IF(G53=3, "MMU-" &amp; TEXT(COUNTIFS(G$2:G53, 3) + 602, "000000"),
 "")))</f>
        <v>PBM-000486</v>
      </c>
      <c r="I53" s="25" t="s">
        <v>5342</v>
      </c>
    </row>
    <row r="54" spans="1:9" ht="63.75" x14ac:dyDescent="0.25">
      <c r="A54" s="3">
        <v>53</v>
      </c>
      <c r="B54" s="3" t="s">
        <v>4637</v>
      </c>
      <c r="C54" s="3" t="s">
        <v>4638</v>
      </c>
      <c r="D54" s="3" t="s">
        <v>4560</v>
      </c>
      <c r="E54" s="3" t="s">
        <v>4639</v>
      </c>
      <c r="F54" s="2" t="s">
        <v>6823</v>
      </c>
      <c r="G54" s="2">
        <v>1</v>
      </c>
      <c r="H54" s="2" t="str">
        <f>IF(G54=1, "PB-" &amp; TEXT(COUNTIFS(G$2:G54, 1) + 497, "000000"),
 IF(G54=2, "PBM-" &amp; TEXT(COUNTIFS(G$2:G54, 2) + 475, "000000"),
 IF(G54=3, "MMU-" &amp; TEXT(COUNTIFS(G$2:G54, 3) + 602, "000000"),
 "")))</f>
        <v>PB-000512</v>
      </c>
      <c r="I54" s="25" t="s">
        <v>5342</v>
      </c>
    </row>
    <row r="55" spans="1:9" ht="51" x14ac:dyDescent="0.25">
      <c r="A55" s="3">
        <v>54</v>
      </c>
      <c r="B55" s="3" t="s">
        <v>4640</v>
      </c>
      <c r="C55" s="3" t="s">
        <v>4641</v>
      </c>
      <c r="D55" s="3" t="s">
        <v>409</v>
      </c>
      <c r="E55" s="3" t="s">
        <v>4642</v>
      </c>
      <c r="F55" s="2" t="s">
        <v>6824</v>
      </c>
      <c r="G55" s="2">
        <v>3</v>
      </c>
      <c r="H55" s="2" t="str">
        <f>IF(G55=1, "PB-" &amp; TEXT(COUNTIFS(G$2:G55, 1) + 497, "000000"),
 IF(G55=2, "PBM-" &amp; TEXT(COUNTIFS(G$2:G55, 2) + 475, "000000"),
 IF(G55=3, "MMU-" &amp; TEXT(COUNTIFS(G$2:G55, 3) + 602, "000000"),
 "")))</f>
        <v>MMU-000630</v>
      </c>
      <c r="I55" s="25" t="s">
        <v>5342</v>
      </c>
    </row>
    <row r="56" spans="1:9" ht="38.25" x14ac:dyDescent="0.25">
      <c r="A56" s="3">
        <v>55</v>
      </c>
      <c r="B56" s="3" t="s">
        <v>4643</v>
      </c>
      <c r="C56" s="3" t="s">
        <v>4644</v>
      </c>
      <c r="D56" s="3" t="s">
        <v>803</v>
      </c>
      <c r="E56" s="3" t="s">
        <v>4645</v>
      </c>
      <c r="F56" s="2" t="s">
        <v>6825</v>
      </c>
      <c r="G56" s="2">
        <v>3</v>
      </c>
      <c r="H56" s="2" t="str">
        <f>IF(G56=1, "PB-" &amp; TEXT(COUNTIFS(G$2:G56, 1) + 497, "000000"),
 IF(G56=2, "PBM-" &amp; TEXT(COUNTIFS(G$2:G56, 2) + 475, "000000"),
 IF(G56=3, "MMU-" &amp; TEXT(COUNTIFS(G$2:G56, 3) + 602, "000000"),
 "")))</f>
        <v>MMU-000631</v>
      </c>
      <c r="I56" s="25" t="s">
        <v>5342</v>
      </c>
    </row>
    <row r="57" spans="1:9" ht="51" x14ac:dyDescent="0.25">
      <c r="A57" s="3">
        <v>56</v>
      </c>
      <c r="B57" s="3" t="s">
        <v>4646</v>
      </c>
      <c r="C57" s="3" t="s">
        <v>4647</v>
      </c>
      <c r="D57" s="3" t="s">
        <v>3599</v>
      </c>
      <c r="E57" s="3" t="s">
        <v>4648</v>
      </c>
      <c r="F57" s="2" t="s">
        <v>6826</v>
      </c>
      <c r="G57" s="2">
        <v>2</v>
      </c>
      <c r="H57" s="2" t="str">
        <f>IF(G57=1, "PB-" &amp; TEXT(COUNTIFS(G$2:G57, 1) + 497, "000000"),
 IF(G57=2, "PBM-" &amp; TEXT(COUNTIFS(G$2:G57, 2) + 475, "000000"),
 IF(G57=3, "MMU-" &amp; TEXT(COUNTIFS(G$2:G57, 3) + 602, "000000"),
 "")))</f>
        <v>PBM-000487</v>
      </c>
      <c r="I57" s="25" t="s">
        <v>5342</v>
      </c>
    </row>
    <row r="58" spans="1:9" ht="25.5" x14ac:dyDescent="0.25">
      <c r="A58" s="3">
        <v>57</v>
      </c>
      <c r="B58" s="3" t="s">
        <v>4649</v>
      </c>
      <c r="C58" s="3" t="s">
        <v>4650</v>
      </c>
      <c r="D58" s="3" t="s">
        <v>626</v>
      </c>
      <c r="E58" s="3" t="s">
        <v>4651</v>
      </c>
      <c r="F58" s="2" t="s">
        <v>6827</v>
      </c>
      <c r="G58" s="2">
        <v>2</v>
      </c>
      <c r="H58" s="2" t="str">
        <f>IF(G58=1, "PB-" &amp; TEXT(COUNTIFS(G$2:G58, 1) + 497, "000000"),
 IF(G58=2, "PBM-" &amp; TEXT(COUNTIFS(G$2:G58, 2) + 475, "000000"),
 IF(G58=3, "MMU-" &amp; TEXT(COUNTIFS(G$2:G58, 3) + 602, "000000"),
 "")))</f>
        <v>PBM-000488</v>
      </c>
      <c r="I58" s="25" t="s">
        <v>5342</v>
      </c>
    </row>
  </sheetData>
  <phoneticPr fontId="8" type="noConversion"/>
  <conditionalFormatting sqref="I2:I58">
    <cfRule type="uniqueValues" dxfId="0" priority="1"/>
  </conditionalFormatting>
  <pageMargins left="0.31496062992125984" right="0.19685039370078741" top="0.31496062992125984" bottom="0.19685039370078741" header="0.31496062992125984" footer="0.31496062992125984"/>
  <pageSetup paperSize="9" scale="83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57A45-9C91-47C7-AC61-5F0FAC5B9B8D}">
  <sheetPr codeName="Sheet4">
    <pageSetUpPr fitToPage="1"/>
  </sheetPr>
  <dimension ref="A1:I41"/>
  <sheetViews>
    <sheetView topLeftCell="A22" zoomScale="80" zoomScaleNormal="80" workbookViewId="0">
      <selection activeCell="P9" sqref="P9"/>
    </sheetView>
  </sheetViews>
  <sheetFormatPr defaultRowHeight="15" x14ac:dyDescent="0.25"/>
  <cols>
    <col min="1" max="1" width="3.28515625" bestFit="1" customWidth="1"/>
    <col min="2" max="2" width="25.140625" customWidth="1"/>
    <col min="3" max="3" width="28" customWidth="1"/>
    <col min="4" max="4" width="25.85546875" customWidth="1"/>
    <col min="5" max="5" width="14" customWidth="1"/>
    <col min="6" max="6" width="12.42578125" customWidth="1"/>
    <col min="7" max="7" width="2.85546875" hidden="1" customWidth="1"/>
    <col min="8" max="8" width="13.5703125" style="17" hidden="1" customWidth="1"/>
    <col min="9" max="9" width="19.140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165</v>
      </c>
      <c r="H1" s="2" t="s">
        <v>5143</v>
      </c>
      <c r="I1" s="26" t="s">
        <v>5144</v>
      </c>
    </row>
    <row r="2" spans="1:9" ht="38.25" x14ac:dyDescent="0.25">
      <c r="A2" s="3">
        <v>1</v>
      </c>
      <c r="B2" s="3" t="s">
        <v>5000</v>
      </c>
      <c r="C2" s="3" t="s">
        <v>4853</v>
      </c>
      <c r="D2" s="3" t="s">
        <v>10</v>
      </c>
      <c r="E2" s="3" t="s">
        <v>4854</v>
      </c>
      <c r="F2" s="3" t="s">
        <v>5247</v>
      </c>
      <c r="G2" s="3">
        <v>1</v>
      </c>
      <c r="H2" s="2" t="str">
        <f>IF(G2=1, "PB-" &amp; TEXT(COUNTIFS(G$2:G2, 1) + 512, "000000"),
 IF(G2=2, "PBM-" &amp; TEXT(COUNTIFS(G$2:G2, 2) + 488, "000000"),
 IF(G2=3, "MMU-" &amp; TEXT(COUNTIFS(G$2:G2, 3) + 631, "000000"),
 "")))</f>
        <v>PB-000513</v>
      </c>
      <c r="I2" s="25" t="s">
        <v>5342</v>
      </c>
    </row>
    <row r="3" spans="1:9" ht="25.5" x14ac:dyDescent="0.25">
      <c r="A3" s="3">
        <v>2</v>
      </c>
      <c r="B3" s="3" t="s">
        <v>4856</v>
      </c>
      <c r="C3" s="3" t="s">
        <v>4857</v>
      </c>
      <c r="D3" s="3" t="s">
        <v>250</v>
      </c>
      <c r="E3" s="3" t="s">
        <v>4858</v>
      </c>
      <c r="F3" s="3" t="s">
        <v>5248</v>
      </c>
      <c r="G3" s="3">
        <v>1</v>
      </c>
      <c r="H3" s="2" t="str">
        <f>IF(G3=1, "PB-" &amp; TEXT(COUNTIFS(G$2:G3, 1) + 512, "000000"),
 IF(G3=2, "PBM-" &amp; TEXT(COUNTIFS(G$2:G3, 2) + 488, "000000"),
 IF(G3=3, "MMU-" &amp; TEXT(COUNTIFS(G$2:G3, 3) + 631, "000000"),
 "")))</f>
        <v>PB-000514</v>
      </c>
      <c r="I3" s="25" t="s">
        <v>5342</v>
      </c>
    </row>
    <row r="4" spans="1:9" ht="25.5" x14ac:dyDescent="0.25">
      <c r="A4" s="3">
        <v>3</v>
      </c>
      <c r="B4" s="3" t="s">
        <v>4860</v>
      </c>
      <c r="C4" s="3" t="s">
        <v>4861</v>
      </c>
      <c r="D4" s="3" t="s">
        <v>567</v>
      </c>
      <c r="E4" s="3" t="s">
        <v>4862</v>
      </c>
      <c r="F4" s="3" t="s">
        <v>5249</v>
      </c>
      <c r="G4" s="3">
        <v>1</v>
      </c>
      <c r="H4" s="2" t="str">
        <f>IF(G4=1, "PB-" &amp; TEXT(COUNTIFS(G$2:G4, 1) + 512, "000000"),
 IF(G4=2, "PBM-" &amp; TEXT(COUNTIFS(G$2:G4, 2) + 488, "000000"),
 IF(G4=3, "MMU-" &amp; TEXT(COUNTIFS(G$2:G4, 3) + 631, "000000"),
 "")))</f>
        <v>PB-000515</v>
      </c>
      <c r="I4" s="25" t="s">
        <v>5342</v>
      </c>
    </row>
    <row r="5" spans="1:9" ht="25.5" x14ac:dyDescent="0.25">
      <c r="A5" s="3">
        <v>4</v>
      </c>
      <c r="B5" s="3" t="s">
        <v>4864</v>
      </c>
      <c r="C5" s="3" t="s">
        <v>4861</v>
      </c>
      <c r="D5" s="3" t="s">
        <v>567</v>
      </c>
      <c r="E5" s="3" t="s">
        <v>4865</v>
      </c>
      <c r="F5" s="3" t="s">
        <v>5250</v>
      </c>
      <c r="G5" s="3">
        <v>1</v>
      </c>
      <c r="H5" s="2" t="str">
        <f>IF(G5=1, "PB-" &amp; TEXT(COUNTIFS(G$2:G5, 1) + 512, "000000"),
 IF(G5=2, "PBM-" &amp; TEXT(COUNTIFS(G$2:G5, 2) + 488, "000000"),
 IF(G5=3, "MMU-" &amp; TEXT(COUNTIFS(G$2:G5, 3) + 631, "000000"),
 "")))</f>
        <v>PB-000516</v>
      </c>
      <c r="I5" s="25" t="s">
        <v>5342</v>
      </c>
    </row>
    <row r="6" spans="1:9" ht="38.25" x14ac:dyDescent="0.25">
      <c r="A6" s="3">
        <v>5</v>
      </c>
      <c r="B6" s="3" t="s">
        <v>4867</v>
      </c>
      <c r="C6" s="3" t="s">
        <v>4868</v>
      </c>
      <c r="D6" s="3" t="s">
        <v>567</v>
      </c>
      <c r="E6" s="3" t="s">
        <v>4869</v>
      </c>
      <c r="F6" s="3" t="s">
        <v>5251</v>
      </c>
      <c r="G6" s="3">
        <v>1</v>
      </c>
      <c r="H6" s="2" t="str">
        <f>IF(G6=1, "PB-" &amp; TEXT(COUNTIFS(G$2:G6, 1) + 512, "000000"),
 IF(G6=2, "PBM-" &amp; TEXT(COUNTIFS(G$2:G6, 2) + 488, "000000"),
 IF(G6=3, "MMU-" &amp; TEXT(COUNTIFS(G$2:G6, 3) + 631, "000000"),
 "")))</f>
        <v>PB-000517</v>
      </c>
      <c r="I6" s="25" t="s">
        <v>5342</v>
      </c>
    </row>
    <row r="7" spans="1:9" ht="38.25" x14ac:dyDescent="0.25">
      <c r="A7" s="3">
        <v>6</v>
      </c>
      <c r="B7" s="3" t="s">
        <v>4871</v>
      </c>
      <c r="C7" s="3" t="s">
        <v>4872</v>
      </c>
      <c r="D7" s="3" t="s">
        <v>567</v>
      </c>
      <c r="E7" s="3" t="s">
        <v>4873</v>
      </c>
      <c r="F7" s="3" t="s">
        <v>5252</v>
      </c>
      <c r="G7" s="3">
        <v>1</v>
      </c>
      <c r="H7" s="2" t="str">
        <f>IF(G7=1, "PB-" &amp; TEXT(COUNTIFS(G$2:G7, 1) + 512, "000000"),
 IF(G7=2, "PBM-" &amp; TEXT(COUNTIFS(G$2:G7, 2) + 488, "000000"),
 IF(G7=3, "MMU-" &amp; TEXT(COUNTIFS(G$2:G7, 3) + 631, "000000"),
 "")))</f>
        <v>PB-000518</v>
      </c>
      <c r="I7" s="25" t="s">
        <v>5342</v>
      </c>
    </row>
    <row r="8" spans="1:9" ht="25.5" x14ac:dyDescent="0.25">
      <c r="A8" s="3">
        <v>7</v>
      </c>
      <c r="B8" s="3" t="s">
        <v>4875</v>
      </c>
      <c r="C8" s="3" t="s">
        <v>4861</v>
      </c>
      <c r="D8" s="3" t="s">
        <v>10</v>
      </c>
      <c r="E8" s="3" t="s">
        <v>3299</v>
      </c>
      <c r="F8" s="3" t="s">
        <v>5253</v>
      </c>
      <c r="G8" s="3">
        <v>1</v>
      </c>
      <c r="H8" s="2" t="str">
        <f>IF(G8=1, "PB-" &amp; TEXT(COUNTIFS(G$2:G8, 1) + 512, "000000"),
 IF(G8=2, "PBM-" &amp; TEXT(COUNTIFS(G$2:G8, 2) + 488, "000000"),
 IF(G8=3, "MMU-" &amp; TEXT(COUNTIFS(G$2:G8, 3) + 631, "000000"),
 "")))</f>
        <v>PB-000519</v>
      </c>
      <c r="I8" s="25" t="s">
        <v>5342</v>
      </c>
    </row>
    <row r="9" spans="1:9" ht="51" x14ac:dyDescent="0.25">
      <c r="A9" s="3">
        <v>8</v>
      </c>
      <c r="B9" s="3" t="s">
        <v>4979</v>
      </c>
      <c r="C9" s="3" t="s">
        <v>4877</v>
      </c>
      <c r="D9" s="3" t="s">
        <v>19</v>
      </c>
      <c r="E9" s="3" t="s">
        <v>4878</v>
      </c>
      <c r="F9" s="3" t="s">
        <v>5254</v>
      </c>
      <c r="G9" s="3">
        <v>1</v>
      </c>
      <c r="H9" s="2" t="str">
        <f>IF(G9=1, "PB-" &amp; TEXT(COUNTIFS(G$2:G9, 1) + 512, "000000"),
 IF(G9=2, "PBM-" &amp; TEXT(COUNTIFS(G$2:G9, 2) + 488, "000000"),
 IF(G9=3, "MMU-" &amp; TEXT(COUNTIFS(G$2:G9, 3) + 631, "000000"),
 "")))</f>
        <v>PB-000520</v>
      </c>
      <c r="I9" s="25" t="s">
        <v>5342</v>
      </c>
    </row>
    <row r="10" spans="1:9" ht="39" customHeight="1" x14ac:dyDescent="0.25">
      <c r="A10" s="3">
        <v>9</v>
      </c>
      <c r="B10" s="3" t="s">
        <v>4978</v>
      </c>
      <c r="C10" s="3" t="s">
        <v>4880</v>
      </c>
      <c r="D10" s="3" t="s">
        <v>1548</v>
      </c>
      <c r="E10" s="3" t="s">
        <v>4881</v>
      </c>
      <c r="F10" s="3" t="s">
        <v>5255</v>
      </c>
      <c r="G10" s="3">
        <v>1</v>
      </c>
      <c r="H10" s="2" t="str">
        <f>IF(G10=1, "PB-" &amp; TEXT(COUNTIFS(G$2:G10, 1) + 512, "000000"),
 IF(G10=2, "PBM-" &amp; TEXT(COUNTIFS(G$2:G10, 2) + 488, "000000"),
 IF(G10=3, "MMU-" &amp; TEXT(COUNTIFS(G$2:G10, 3) + 631, "000000"),
 "")))</f>
        <v>PB-000521</v>
      </c>
      <c r="I10" s="25" t="s">
        <v>5342</v>
      </c>
    </row>
    <row r="11" spans="1:9" ht="51" x14ac:dyDescent="0.25">
      <c r="A11" s="3">
        <v>10</v>
      </c>
      <c r="B11" s="3" t="s">
        <v>4980</v>
      </c>
      <c r="C11" s="3" t="s">
        <v>4877</v>
      </c>
      <c r="D11" s="3" t="s">
        <v>10</v>
      </c>
      <c r="E11" s="3" t="s">
        <v>4883</v>
      </c>
      <c r="F11" s="3" t="s">
        <v>5256</v>
      </c>
      <c r="G11" s="3">
        <v>1</v>
      </c>
      <c r="H11" s="2" t="str">
        <f>IF(G11=1, "PB-" &amp; TEXT(COUNTIFS(G$2:G11, 1) + 512, "000000"),
 IF(G11=2, "PBM-" &amp; TEXT(COUNTIFS(G$2:G11, 2) + 488, "000000"),
 IF(G11=3, "MMU-" &amp; TEXT(COUNTIFS(G$2:G11, 3) + 631, "000000"),
 "")))</f>
        <v>PB-000522</v>
      </c>
      <c r="I11" s="25" t="s">
        <v>5342</v>
      </c>
    </row>
    <row r="12" spans="1:9" ht="38.25" x14ac:dyDescent="0.25">
      <c r="A12" s="3">
        <v>11</v>
      </c>
      <c r="B12" s="3" t="s">
        <v>4981</v>
      </c>
      <c r="C12" s="3" t="s">
        <v>4885</v>
      </c>
      <c r="D12" s="3" t="s">
        <v>250</v>
      </c>
      <c r="E12" s="3" t="s">
        <v>4886</v>
      </c>
      <c r="F12" s="3" t="s">
        <v>5257</v>
      </c>
      <c r="G12" s="3">
        <v>1</v>
      </c>
      <c r="H12" s="2" t="str">
        <f>IF(G12=1, "PB-" &amp; TEXT(COUNTIFS(G$2:G12, 1) + 512, "000000"),
 IF(G12=2, "PBM-" &amp; TEXT(COUNTIFS(G$2:G12, 2) + 488, "000000"),
 IF(G12=3, "MMU-" &amp; TEXT(COUNTIFS(G$2:G12, 3) + 631, "000000"),
 "")))</f>
        <v>PB-000523</v>
      </c>
      <c r="I12" s="25" t="s">
        <v>5342</v>
      </c>
    </row>
    <row r="13" spans="1:9" ht="51" x14ac:dyDescent="0.25">
      <c r="A13" s="3">
        <v>12</v>
      </c>
      <c r="B13" s="3" t="s">
        <v>5002</v>
      </c>
      <c r="C13" s="3" t="s">
        <v>4888</v>
      </c>
      <c r="D13" s="3" t="s">
        <v>14</v>
      </c>
      <c r="E13" s="3" t="s">
        <v>4889</v>
      </c>
      <c r="F13" s="3" t="s">
        <v>5258</v>
      </c>
      <c r="G13" s="3">
        <v>1</v>
      </c>
      <c r="H13" s="2" t="str">
        <f>IF(G13=1, "PB-" &amp; TEXT(COUNTIFS(G$2:G13, 1) + 512, "000000"),
 IF(G13=2, "PBM-" &amp; TEXT(COUNTIFS(G$2:G13, 2) + 488, "000000"),
 IF(G13=3, "MMU-" &amp; TEXT(COUNTIFS(G$2:G13, 3) + 631, "000000"),
 "")))</f>
        <v>PB-000524</v>
      </c>
      <c r="I13" s="25" t="s">
        <v>5342</v>
      </c>
    </row>
    <row r="14" spans="1:9" ht="38.25" x14ac:dyDescent="0.25">
      <c r="A14" s="3">
        <v>13</v>
      </c>
      <c r="B14" s="3" t="s">
        <v>4982</v>
      </c>
      <c r="C14" s="3" t="s">
        <v>4891</v>
      </c>
      <c r="D14" s="3" t="s">
        <v>250</v>
      </c>
      <c r="E14" s="3" t="s">
        <v>4892</v>
      </c>
      <c r="F14" s="3" t="s">
        <v>5259</v>
      </c>
      <c r="G14" s="3">
        <v>1</v>
      </c>
      <c r="H14" s="2" t="str">
        <f>IF(G14=1, "PB-" &amp; TEXT(COUNTIFS(G$2:G14, 1) + 512, "000000"),
 IF(G14=2, "PBM-" &amp; TEXT(COUNTIFS(G$2:G14, 2) + 488, "000000"),
 IF(G14=3, "MMU-" &amp; TEXT(COUNTIFS(G$2:G14, 3) + 631, "000000"),
 "")))</f>
        <v>PB-000525</v>
      </c>
      <c r="I14" s="25" t="s">
        <v>5342</v>
      </c>
    </row>
    <row r="15" spans="1:9" ht="38.25" x14ac:dyDescent="0.25">
      <c r="A15" s="3">
        <v>14</v>
      </c>
      <c r="B15" s="3" t="s">
        <v>4983</v>
      </c>
      <c r="C15" s="3" t="s">
        <v>4894</v>
      </c>
      <c r="D15" s="3" t="s">
        <v>1548</v>
      </c>
      <c r="E15" s="3" t="s">
        <v>4895</v>
      </c>
      <c r="F15" s="3" t="s">
        <v>5260</v>
      </c>
      <c r="G15" s="3">
        <v>1</v>
      </c>
      <c r="H15" s="2" t="str">
        <f>IF(G15=1, "PB-" &amp; TEXT(COUNTIFS(G$2:G15, 1) + 512, "000000"),
 IF(G15=2, "PBM-" &amp; TEXT(COUNTIFS(G$2:G15, 2) + 488, "000000"),
 IF(G15=3, "MMU-" &amp; TEXT(COUNTIFS(G$2:G15, 3) + 631, "000000"),
 "")))</f>
        <v>PB-000526</v>
      </c>
      <c r="I15" s="25" t="s">
        <v>5342</v>
      </c>
    </row>
    <row r="16" spans="1:9" ht="38.25" x14ac:dyDescent="0.25">
      <c r="A16" s="3">
        <v>15</v>
      </c>
      <c r="B16" s="3" t="s">
        <v>4984</v>
      </c>
      <c r="C16" s="3" t="s">
        <v>4897</v>
      </c>
      <c r="D16" s="3" t="s">
        <v>250</v>
      </c>
      <c r="E16" s="3" t="s">
        <v>4898</v>
      </c>
      <c r="F16" s="3" t="s">
        <v>5261</v>
      </c>
      <c r="G16" s="3">
        <v>1</v>
      </c>
      <c r="H16" s="2" t="str">
        <f>IF(G16=1, "PB-" &amp; TEXT(COUNTIFS(G$2:G16, 1) + 512, "000000"),
 IF(G16=2, "PBM-" &amp; TEXT(COUNTIFS(G$2:G16, 2) + 488, "000000"),
 IF(G16=3, "MMU-" &amp; TEXT(COUNTIFS(G$2:G16, 3) + 631, "000000"),
 "")))</f>
        <v>PB-000527</v>
      </c>
      <c r="I16" s="25" t="s">
        <v>5342</v>
      </c>
    </row>
    <row r="17" spans="1:9" ht="89.25" x14ac:dyDescent="0.25">
      <c r="A17" s="3">
        <v>16</v>
      </c>
      <c r="B17" s="3" t="s">
        <v>4985</v>
      </c>
      <c r="C17" s="3" t="s">
        <v>4900</v>
      </c>
      <c r="D17" s="3" t="s">
        <v>10</v>
      </c>
      <c r="E17" s="3" t="s">
        <v>4901</v>
      </c>
      <c r="F17" s="3" t="s">
        <v>5262</v>
      </c>
      <c r="G17" s="3">
        <v>1</v>
      </c>
      <c r="H17" s="2" t="str">
        <f>IF(G17=1, "PB-" &amp; TEXT(COUNTIFS(G$2:G17, 1) + 512, "000000"),
 IF(G17=2, "PBM-" &amp; TEXT(COUNTIFS(G$2:G17, 2) + 488, "000000"),
 IF(G17=3, "MMU-" &amp; TEXT(COUNTIFS(G$2:G17, 3) + 631, "000000"),
 "")))</f>
        <v>PB-000528</v>
      </c>
      <c r="I17" s="25" t="s">
        <v>5342</v>
      </c>
    </row>
    <row r="18" spans="1:9" ht="76.5" x14ac:dyDescent="0.25">
      <c r="A18" s="3">
        <v>17</v>
      </c>
      <c r="B18" s="3" t="s">
        <v>4986</v>
      </c>
      <c r="C18" s="3" t="s">
        <v>4903</v>
      </c>
      <c r="D18" s="3" t="s">
        <v>409</v>
      </c>
      <c r="E18" s="3" t="s">
        <v>208</v>
      </c>
      <c r="F18" s="3" t="s">
        <v>5263</v>
      </c>
      <c r="G18" s="3">
        <v>1</v>
      </c>
      <c r="H18" s="2" t="str">
        <f>IF(G18=1, "PB-" &amp; TEXT(COUNTIFS(G$2:G18, 1) + 512, "000000"),
 IF(G18=2, "PBM-" &amp; TEXT(COUNTIFS(G$2:G18, 2) + 488, "000000"),
 IF(G18=3, "MMU-" &amp; TEXT(COUNTIFS(G$2:G18, 3) + 631, "000000"),
 "")))</f>
        <v>PB-000529</v>
      </c>
      <c r="I18" s="25" t="s">
        <v>5342</v>
      </c>
    </row>
    <row r="19" spans="1:9" ht="38.25" x14ac:dyDescent="0.25">
      <c r="A19" s="3">
        <v>18</v>
      </c>
      <c r="B19" s="3" t="s">
        <v>4987</v>
      </c>
      <c r="C19" s="3" t="s">
        <v>4905</v>
      </c>
      <c r="D19" s="3" t="s">
        <v>250</v>
      </c>
      <c r="E19" s="3" t="s">
        <v>4906</v>
      </c>
      <c r="F19" s="3" t="s">
        <v>5264</v>
      </c>
      <c r="G19" s="3">
        <v>1</v>
      </c>
      <c r="H19" s="2" t="str">
        <f>IF(G19=1, "PB-" &amp; TEXT(COUNTIFS(G$2:G19, 1) + 512, "000000"),
 IF(G19=2, "PBM-" &amp; TEXT(COUNTIFS(G$2:G19, 2) + 488, "000000"),
 IF(G19=3, "MMU-" &amp; TEXT(COUNTIFS(G$2:G19, 3) + 631, "000000"),
 "")))</f>
        <v>PB-000530</v>
      </c>
      <c r="I19" s="25" t="s">
        <v>5342</v>
      </c>
    </row>
    <row r="20" spans="1:9" ht="38.25" x14ac:dyDescent="0.25">
      <c r="A20" s="3">
        <v>19</v>
      </c>
      <c r="B20" s="3" t="s">
        <v>4988</v>
      </c>
      <c r="C20" s="3" t="s">
        <v>4908</v>
      </c>
      <c r="D20" s="3" t="s">
        <v>250</v>
      </c>
      <c r="E20" s="3" t="s">
        <v>4909</v>
      </c>
      <c r="F20" s="3" t="s">
        <v>5265</v>
      </c>
      <c r="G20" s="3">
        <v>1</v>
      </c>
      <c r="H20" s="2" t="str">
        <f>IF(G20=1, "PB-" &amp; TEXT(COUNTIFS(G$2:G20, 1) + 512, "000000"),
 IF(G20=2, "PBM-" &amp; TEXT(COUNTIFS(G$2:G20, 2) + 488, "000000"),
 IF(G20=3, "MMU-" &amp; TEXT(COUNTIFS(G$2:G20, 3) + 631, "000000"),
 "")))</f>
        <v>PB-000531</v>
      </c>
      <c r="I20" s="25" t="s">
        <v>5342</v>
      </c>
    </row>
    <row r="21" spans="1:9" ht="38.25" x14ac:dyDescent="0.25">
      <c r="A21" s="3">
        <v>20</v>
      </c>
      <c r="B21" s="3" t="s">
        <v>4989</v>
      </c>
      <c r="C21" s="3" t="s">
        <v>4911</v>
      </c>
      <c r="D21" s="3" t="s">
        <v>10</v>
      </c>
      <c r="E21" s="3" t="s">
        <v>4912</v>
      </c>
      <c r="F21" s="3" t="s">
        <v>5266</v>
      </c>
      <c r="G21" s="3">
        <v>1</v>
      </c>
      <c r="H21" s="2" t="str">
        <f>IF(G21=1, "PB-" &amp; TEXT(COUNTIFS(G$2:G21, 1) + 512, "000000"),
 IF(G21=2, "PBM-" &amp; TEXT(COUNTIFS(G$2:G21, 2) + 488, "000000"),
 IF(G21=3, "MMU-" &amp; TEXT(COUNTIFS(G$2:G21, 3) + 631, "000000"),
 "")))</f>
        <v>PB-000532</v>
      </c>
      <c r="I21" s="25" t="s">
        <v>5342</v>
      </c>
    </row>
    <row r="22" spans="1:9" ht="38.25" x14ac:dyDescent="0.25">
      <c r="A22" s="3">
        <v>21</v>
      </c>
      <c r="B22" s="3" t="s">
        <v>4992</v>
      </c>
      <c r="C22" s="3" t="s">
        <v>4914</v>
      </c>
      <c r="D22" s="3" t="s">
        <v>250</v>
      </c>
      <c r="E22" s="3"/>
      <c r="F22" s="3" t="s">
        <v>5267</v>
      </c>
      <c r="G22" s="3">
        <v>1</v>
      </c>
      <c r="H22" s="2" t="str">
        <f>IF(G22=1, "PB-" &amp; TEXT(COUNTIFS(G$2:G22, 1) + 512, "000000"),
 IF(G22=2, "PBM-" &amp; TEXT(COUNTIFS(G$2:G22, 2) + 488, "000000"),
 IF(G22=3, "MMU-" &amp; TEXT(COUNTIFS(G$2:G22, 3) + 631, "000000"),
 "")))</f>
        <v>PB-000533</v>
      </c>
      <c r="I22" s="25" t="s">
        <v>5342</v>
      </c>
    </row>
    <row r="23" spans="1:9" ht="38.25" x14ac:dyDescent="0.25">
      <c r="A23" s="3">
        <v>22</v>
      </c>
      <c r="B23" s="3" t="s">
        <v>4990</v>
      </c>
      <c r="C23" s="3" t="s">
        <v>4916</v>
      </c>
      <c r="D23" s="3" t="s">
        <v>250</v>
      </c>
      <c r="E23" s="3" t="s">
        <v>4917</v>
      </c>
      <c r="F23" s="3" t="s">
        <v>5268</v>
      </c>
      <c r="G23" s="3">
        <v>1</v>
      </c>
      <c r="H23" s="2" t="str">
        <f>IF(G23=1, "PB-" &amp; TEXT(COUNTIFS(G$2:G23, 1) + 512, "000000"),
 IF(G23=2, "PBM-" &amp; TEXT(COUNTIFS(G$2:G23, 2) + 488, "000000"),
 IF(G23=3, "MMU-" &amp; TEXT(COUNTIFS(G$2:G23, 3) + 631, "000000"),
 "")))</f>
        <v>PB-000534</v>
      </c>
      <c r="I23" s="25" t="s">
        <v>5342</v>
      </c>
    </row>
    <row r="24" spans="1:9" ht="38.25" x14ac:dyDescent="0.25">
      <c r="A24" s="3">
        <v>23</v>
      </c>
      <c r="B24" s="3" t="s">
        <v>4991</v>
      </c>
      <c r="C24" s="3" t="s">
        <v>4914</v>
      </c>
      <c r="D24" s="3" t="s">
        <v>250</v>
      </c>
      <c r="E24" s="3"/>
      <c r="F24" s="3" t="s">
        <v>5269</v>
      </c>
      <c r="G24" s="3">
        <v>1</v>
      </c>
      <c r="H24" s="2" t="str">
        <f>IF(G24=1, "PB-" &amp; TEXT(COUNTIFS(G$2:G24, 1) + 512, "000000"),
 IF(G24=2, "PBM-" &amp; TEXT(COUNTIFS(G$2:G24, 2) + 488, "000000"),
 IF(G24=3, "MMU-" &amp; TEXT(COUNTIFS(G$2:G24, 3) + 631, "000000"),
 "")))</f>
        <v>PB-000535</v>
      </c>
      <c r="I24" s="25" t="s">
        <v>5342</v>
      </c>
    </row>
    <row r="25" spans="1:9" ht="25.5" x14ac:dyDescent="0.25">
      <c r="A25" s="3">
        <v>24</v>
      </c>
      <c r="B25" s="3" t="s">
        <v>4920</v>
      </c>
      <c r="C25" s="3" t="s">
        <v>4921</v>
      </c>
      <c r="D25" s="3" t="s">
        <v>1548</v>
      </c>
      <c r="E25" s="3" t="s">
        <v>4922</v>
      </c>
      <c r="F25" s="3" t="s">
        <v>5270</v>
      </c>
      <c r="G25" s="3">
        <v>1</v>
      </c>
      <c r="H25" s="2" t="str">
        <f>IF(G25=1, "PB-" &amp; TEXT(COUNTIFS(G$2:G25, 1) + 512, "000000"),
 IF(G25=2, "PBM-" &amp; TEXT(COUNTIFS(G$2:G25, 2) + 488, "000000"),
 IF(G25=3, "MMU-" &amp; TEXT(COUNTIFS(G$2:G25, 3) + 631, "000000"),
 "")))</f>
        <v>PB-000536</v>
      </c>
      <c r="I25" s="25" t="s">
        <v>5342</v>
      </c>
    </row>
    <row r="26" spans="1:9" ht="25.5" x14ac:dyDescent="0.25">
      <c r="A26" s="3">
        <v>25</v>
      </c>
      <c r="B26" s="3" t="s">
        <v>4924</v>
      </c>
      <c r="C26" s="3" t="s">
        <v>4925</v>
      </c>
      <c r="D26" s="3" t="s">
        <v>930</v>
      </c>
      <c r="E26" s="3" t="s">
        <v>4926</v>
      </c>
      <c r="F26" s="3" t="s">
        <v>5271</v>
      </c>
      <c r="G26" s="3">
        <v>1</v>
      </c>
      <c r="H26" s="2" t="str">
        <f>IF(G26=1, "PB-" &amp; TEXT(COUNTIFS(G$2:G26, 1) + 512, "000000"),
 IF(G26=2, "PBM-" &amp; TEXT(COUNTIFS(G$2:G26, 2) + 488, "000000"),
 IF(G26=3, "MMU-" &amp; TEXT(COUNTIFS(G$2:G26, 3) + 631, "000000"),
 "")))</f>
        <v>PB-000537</v>
      </c>
      <c r="I26" s="25" t="s">
        <v>5342</v>
      </c>
    </row>
    <row r="27" spans="1:9" ht="63.75" x14ac:dyDescent="0.25">
      <c r="A27" s="3">
        <v>26</v>
      </c>
      <c r="B27" s="3" t="s">
        <v>4928</v>
      </c>
      <c r="C27" s="3" t="s">
        <v>4929</v>
      </c>
      <c r="D27" s="3" t="s">
        <v>4930</v>
      </c>
      <c r="E27" s="3">
        <v>111539</v>
      </c>
      <c r="F27" s="3" t="s">
        <v>5272</v>
      </c>
      <c r="G27" s="3">
        <v>2</v>
      </c>
      <c r="H27" s="2" t="str">
        <f>IF(G27=1, "PB-" &amp; TEXT(COUNTIFS(G$2:G27, 1) + 512, "000000"),
 IF(G27=2, "PBM-" &amp; TEXT(COUNTIFS(G$2:G27, 2) + 488, "000000"),
 IF(G27=3, "MMU-" &amp; TEXT(COUNTIFS(G$2:G27, 3) + 631, "000000"),
 "")))</f>
        <v>PBM-000489</v>
      </c>
      <c r="I27" s="25" t="s">
        <v>5342</v>
      </c>
    </row>
    <row r="28" spans="1:9" ht="25.5" x14ac:dyDescent="0.25">
      <c r="A28" s="3">
        <v>27</v>
      </c>
      <c r="B28" s="3" t="s">
        <v>4993</v>
      </c>
      <c r="C28" s="3" t="s">
        <v>4932</v>
      </c>
      <c r="D28" s="3" t="s">
        <v>1548</v>
      </c>
      <c r="E28" s="3"/>
      <c r="F28" s="3" t="s">
        <v>5273</v>
      </c>
      <c r="G28" s="3">
        <v>1</v>
      </c>
      <c r="H28" s="2" t="str">
        <f>IF(G28=1, "PB-" &amp; TEXT(COUNTIFS(G$2:G28, 1) + 512, "000000"),
 IF(G28=2, "PBM-" &amp; TEXT(COUNTIFS(G$2:G28, 2) + 488, "000000"),
 IF(G28=3, "MMU-" &amp; TEXT(COUNTIFS(G$2:G28, 3) + 631, "000000"),
 "")))</f>
        <v>PB-000538</v>
      </c>
      <c r="I28" s="25" t="s">
        <v>5342</v>
      </c>
    </row>
    <row r="29" spans="1:9" ht="38.25" x14ac:dyDescent="0.25">
      <c r="A29" s="3">
        <v>28</v>
      </c>
      <c r="B29" s="3" t="s">
        <v>4994</v>
      </c>
      <c r="C29" s="3" t="s">
        <v>4934</v>
      </c>
      <c r="D29" s="3" t="s">
        <v>1548</v>
      </c>
      <c r="E29" s="3" t="s">
        <v>4935</v>
      </c>
      <c r="F29" s="3" t="s">
        <v>5274</v>
      </c>
      <c r="G29" s="3">
        <v>1</v>
      </c>
      <c r="H29" s="2" t="str">
        <f>IF(G29=1, "PB-" &amp; TEXT(COUNTIFS(G$2:G29, 1) + 512, "000000"),
 IF(G29=2, "PBM-" &amp; TEXT(COUNTIFS(G$2:G29, 2) + 488, "000000"),
 IF(G29=3, "MMU-" &amp; TEXT(COUNTIFS(G$2:G29, 3) + 631, "000000"),
 "")))</f>
        <v>PB-000539</v>
      </c>
      <c r="I29" s="25" t="s">
        <v>5342</v>
      </c>
    </row>
    <row r="30" spans="1:9" ht="38.25" x14ac:dyDescent="0.25">
      <c r="A30" s="3">
        <v>29</v>
      </c>
      <c r="B30" s="3" t="s">
        <v>4995</v>
      </c>
      <c r="C30" s="3" t="s">
        <v>4937</v>
      </c>
      <c r="D30" s="3" t="s">
        <v>553</v>
      </c>
      <c r="E30" s="3" t="s">
        <v>39</v>
      </c>
      <c r="F30" s="3" t="s">
        <v>5275</v>
      </c>
      <c r="G30" s="3">
        <v>1</v>
      </c>
      <c r="H30" s="2" t="str">
        <f>IF(G30=1, "PB-" &amp; TEXT(COUNTIFS(G$2:G30, 1) + 512, "000000"),
 IF(G30=2, "PBM-" &amp; TEXT(COUNTIFS(G$2:G30, 2) + 488, "000000"),
 IF(G30=3, "MMU-" &amp; TEXT(COUNTIFS(G$2:G30, 3) + 631, "000000"),
 "")))</f>
        <v>PB-000540</v>
      </c>
      <c r="I30" s="25" t="s">
        <v>5342</v>
      </c>
    </row>
    <row r="31" spans="1:9" ht="38.25" x14ac:dyDescent="0.25">
      <c r="A31" s="3">
        <v>30</v>
      </c>
      <c r="B31" s="3" t="s">
        <v>4996</v>
      </c>
      <c r="C31" s="3" t="s">
        <v>4939</v>
      </c>
      <c r="D31" s="3" t="s">
        <v>250</v>
      </c>
      <c r="E31" s="3" t="s">
        <v>4940</v>
      </c>
      <c r="F31" s="3" t="s">
        <v>5276</v>
      </c>
      <c r="G31" s="3">
        <v>1</v>
      </c>
      <c r="H31" s="2" t="str">
        <f>IF(G31=1, "PB-" &amp; TEXT(COUNTIFS(G$2:G31, 1) + 512, "000000"),
 IF(G31=2, "PBM-" &amp; TEXT(COUNTIFS(G$2:G31, 2) + 488, "000000"),
 IF(G31=3, "MMU-" &amp; TEXT(COUNTIFS(G$2:G31, 3) + 631, "000000"),
 "")))</f>
        <v>PB-000541</v>
      </c>
      <c r="I31" s="25" t="s">
        <v>5342</v>
      </c>
    </row>
    <row r="32" spans="1:9" ht="38.25" x14ac:dyDescent="0.25">
      <c r="A32" s="3">
        <v>31</v>
      </c>
      <c r="B32" s="3" t="s">
        <v>4942</v>
      </c>
      <c r="C32" s="3" t="s">
        <v>4943</v>
      </c>
      <c r="D32" s="3" t="s">
        <v>2168</v>
      </c>
      <c r="E32" s="3"/>
      <c r="F32" s="3" t="s">
        <v>5277</v>
      </c>
      <c r="G32" s="3">
        <v>1</v>
      </c>
      <c r="H32" s="2" t="str">
        <f>IF(G32=1, "PB-" &amp; TEXT(COUNTIFS(G$2:G32, 1) + 512, "000000"),
 IF(G32=2, "PBM-" &amp; TEXT(COUNTIFS(G$2:G32, 2) + 488, "000000"),
 IF(G32=3, "MMU-" &amp; TEXT(COUNTIFS(G$2:G32, 3) + 631, "000000"),
 "")))</f>
        <v>PB-000542</v>
      </c>
      <c r="I32" s="25" t="s">
        <v>5342</v>
      </c>
    </row>
    <row r="33" spans="1:9" ht="38.25" x14ac:dyDescent="0.25">
      <c r="A33" s="3">
        <v>32</v>
      </c>
      <c r="B33" s="3" t="s">
        <v>4997</v>
      </c>
      <c r="C33" s="3" t="s">
        <v>4945</v>
      </c>
      <c r="D33" s="3" t="s">
        <v>1677</v>
      </c>
      <c r="E33" s="3" t="s">
        <v>4946</v>
      </c>
      <c r="F33" s="3" t="s">
        <v>5278</v>
      </c>
      <c r="G33" s="3">
        <v>3</v>
      </c>
      <c r="H33" s="2" t="str">
        <f>IF(G33=1, "PB-" &amp; TEXT(COUNTIFS(G$2:G33, 1) + 512, "000000"),
 IF(G33=2, "PBM-" &amp; TEXT(COUNTIFS(G$2:G33, 2) + 488, "000000"),
 IF(G33=3, "MMU-" &amp; TEXT(COUNTIFS(G$2:G33, 3) + 631, "000000"),
 "")))</f>
        <v>MMU-000632</v>
      </c>
      <c r="I33" s="25" t="s">
        <v>5342</v>
      </c>
    </row>
    <row r="34" spans="1:9" ht="38.25" x14ac:dyDescent="0.25">
      <c r="A34" s="3">
        <v>33</v>
      </c>
      <c r="B34" s="3" t="s">
        <v>4998</v>
      </c>
      <c r="C34" s="3" t="s">
        <v>4948</v>
      </c>
      <c r="D34" s="3" t="s">
        <v>1677</v>
      </c>
      <c r="E34" s="3" t="s">
        <v>4949</v>
      </c>
      <c r="F34" s="3" t="s">
        <v>5279</v>
      </c>
      <c r="G34" s="3">
        <v>3</v>
      </c>
      <c r="H34" s="2" t="str">
        <f>IF(G34=1, "PB-" &amp; TEXT(COUNTIFS(G$2:G34, 1) + 512, "000000"),
 IF(G34=2, "PBM-" &amp; TEXT(COUNTIFS(G$2:G34, 2) + 488, "000000"),
 IF(G34=3, "MMU-" &amp; TEXT(COUNTIFS(G$2:G34, 3) + 631, "000000"),
 "")))</f>
        <v>MMU-000633</v>
      </c>
      <c r="I34" s="25" t="s">
        <v>5342</v>
      </c>
    </row>
    <row r="35" spans="1:9" ht="63.75" x14ac:dyDescent="0.25">
      <c r="A35" s="3">
        <v>34</v>
      </c>
      <c r="B35" s="3" t="s">
        <v>4951</v>
      </c>
      <c r="C35" s="3" t="s">
        <v>4952</v>
      </c>
      <c r="D35" s="3" t="s">
        <v>4953</v>
      </c>
      <c r="E35" s="3" t="s">
        <v>4954</v>
      </c>
      <c r="F35" s="3" t="s">
        <v>5280</v>
      </c>
      <c r="G35" s="3">
        <v>3</v>
      </c>
      <c r="H35" s="2" t="str">
        <f>IF(G35=1, "PB-" &amp; TEXT(COUNTIFS(G$2:G35, 1) + 512, "000000"),
 IF(G35=2, "PBM-" &amp; TEXT(COUNTIFS(G$2:G35, 2) + 488, "000000"),
 IF(G35=3, "MMU-" &amp; TEXT(COUNTIFS(G$2:G35, 3) + 631, "000000"),
 "")))</f>
        <v>MMU-000634</v>
      </c>
      <c r="I35" s="25" t="s">
        <v>5342</v>
      </c>
    </row>
    <row r="36" spans="1:9" ht="38.25" x14ac:dyDescent="0.25">
      <c r="A36" s="3">
        <v>35</v>
      </c>
      <c r="B36" s="3" t="s">
        <v>5001</v>
      </c>
      <c r="C36" s="3" t="s">
        <v>4956</v>
      </c>
      <c r="D36" s="3" t="s">
        <v>567</v>
      </c>
      <c r="E36" s="3" t="s">
        <v>4957</v>
      </c>
      <c r="F36" s="3" t="s">
        <v>5281</v>
      </c>
      <c r="G36" s="3">
        <v>1</v>
      </c>
      <c r="H36" s="2" t="str">
        <f>IF(G36=1, "PB-" &amp; TEXT(COUNTIFS(G$2:G36, 1) + 512, "000000"),
 IF(G36=2, "PBM-" &amp; TEXT(COUNTIFS(G$2:G36, 2) + 488, "000000"),
 IF(G36=3, "MMU-" &amp; TEXT(COUNTIFS(G$2:G36, 3) + 631, "000000"),
 "")))</f>
        <v>PB-000543</v>
      </c>
      <c r="I36" s="25" t="s">
        <v>5342</v>
      </c>
    </row>
    <row r="37" spans="1:9" ht="51" x14ac:dyDescent="0.25">
      <c r="A37" s="3">
        <v>36</v>
      </c>
      <c r="B37" s="3" t="s">
        <v>4959</v>
      </c>
      <c r="C37" s="3" t="s">
        <v>4960</v>
      </c>
      <c r="D37" s="3" t="s">
        <v>4961</v>
      </c>
      <c r="E37" s="3" t="s">
        <v>4962</v>
      </c>
      <c r="F37" s="3" t="s">
        <v>5282</v>
      </c>
      <c r="G37" s="3">
        <v>3</v>
      </c>
      <c r="H37" s="2" t="str">
        <f>IF(G37=1, "PB-" &amp; TEXT(COUNTIFS(G$2:G37, 1) + 512, "000000"),
 IF(G37=2, "PBM-" &amp; TEXT(COUNTIFS(G$2:G37, 2) + 488, "000000"),
 IF(G37=3, "MMU-" &amp; TEXT(COUNTIFS(G$2:G37, 3) + 631, "000000"),
 "")))</f>
        <v>MMU-000635</v>
      </c>
      <c r="I37" s="25" t="s">
        <v>5342</v>
      </c>
    </row>
    <row r="38" spans="1:9" ht="38.25" x14ac:dyDescent="0.25">
      <c r="A38" s="3">
        <v>37</v>
      </c>
      <c r="B38" s="3" t="s">
        <v>4964</v>
      </c>
      <c r="C38" s="3" t="s">
        <v>4965</v>
      </c>
      <c r="D38" s="3" t="s">
        <v>4966</v>
      </c>
      <c r="E38" s="3" t="s">
        <v>4967</v>
      </c>
      <c r="F38" s="3" t="s">
        <v>5283</v>
      </c>
      <c r="G38" s="3">
        <v>2</v>
      </c>
      <c r="H38" s="2" t="str">
        <f>IF(G38=1, "PB-" &amp; TEXT(COUNTIFS(G$2:G38, 1) + 512, "000000"),
 IF(G38=2, "PBM-" &amp; TEXT(COUNTIFS(G$2:G38, 2) + 488, "000000"),
 IF(G38=3, "MMU-" &amp; TEXT(COUNTIFS(G$2:G38, 3) + 631, "000000"),
 "")))</f>
        <v>PBM-000490</v>
      </c>
      <c r="I38" s="25" t="s">
        <v>5342</v>
      </c>
    </row>
    <row r="39" spans="1:9" ht="51" x14ac:dyDescent="0.25">
      <c r="A39" s="3">
        <v>38</v>
      </c>
      <c r="B39" s="3" t="s">
        <v>4999</v>
      </c>
      <c r="C39" s="3" t="s">
        <v>4969</v>
      </c>
      <c r="D39" s="3" t="s">
        <v>464</v>
      </c>
      <c r="E39" s="3" t="s">
        <v>3943</v>
      </c>
      <c r="F39" s="3" t="s">
        <v>5284</v>
      </c>
      <c r="G39" s="3">
        <v>1</v>
      </c>
      <c r="H39" s="2" t="str">
        <f>IF(G39=1, "PB-" &amp; TEXT(COUNTIFS(G$2:G39, 1) + 512, "000000"),
 IF(G39=2, "PBM-" &amp; TEXT(COUNTIFS(G$2:G39, 2) + 488, "000000"),
 IF(G39=3, "MMU-" &amp; TEXT(COUNTIFS(G$2:G39, 3) + 631, "000000"),
 "")))</f>
        <v>PB-000544</v>
      </c>
      <c r="I39" s="25" t="s">
        <v>5342</v>
      </c>
    </row>
    <row r="40" spans="1:9" ht="25.5" x14ac:dyDescent="0.25">
      <c r="A40" s="3">
        <v>39</v>
      </c>
      <c r="B40" s="3" t="s">
        <v>4971</v>
      </c>
      <c r="C40" s="3" t="s">
        <v>4972</v>
      </c>
      <c r="D40" s="3" t="s">
        <v>409</v>
      </c>
      <c r="E40" s="3" t="s">
        <v>3920</v>
      </c>
      <c r="F40" s="3" t="s">
        <v>5285</v>
      </c>
      <c r="G40" s="3">
        <v>2</v>
      </c>
      <c r="H40" s="2" t="str">
        <f>IF(G40=1, "PB-" &amp; TEXT(COUNTIFS(G$2:G40, 1) + 512, "000000"),
 IF(G40=2, "PBM-" &amp; TEXT(COUNTIFS(G$2:G40, 2) + 488, "000000"),
 IF(G40=3, "MMU-" &amp; TEXT(COUNTIFS(G$2:G40, 3) + 631, "000000"),
 "")))</f>
        <v>PBM-000491</v>
      </c>
      <c r="I40" s="25" t="s">
        <v>5342</v>
      </c>
    </row>
    <row r="41" spans="1:9" ht="25.5" x14ac:dyDescent="0.25">
      <c r="A41" s="3">
        <v>40</v>
      </c>
      <c r="B41" s="3" t="s">
        <v>4974</v>
      </c>
      <c r="C41" s="3" t="s">
        <v>4975</v>
      </c>
      <c r="D41" s="3" t="s">
        <v>409</v>
      </c>
      <c r="E41" s="3" t="s">
        <v>4976</v>
      </c>
      <c r="F41" s="3" t="s">
        <v>5286</v>
      </c>
      <c r="G41" s="3">
        <v>2</v>
      </c>
      <c r="H41" s="2" t="str">
        <f>IF(G41=1, "PB-" &amp; TEXT(COUNTIFS(G$2:G41, 1) + 512, "000000"),
 IF(G41=2, "PBM-" &amp; TEXT(COUNTIFS(G$2:G41, 2) + 488, "000000"),
 IF(G41=3, "MMU-" &amp; TEXT(COUNTIFS(G$2:G41, 3) + 631, "000000"),
 "")))</f>
        <v>PBM-000492</v>
      </c>
      <c r="I41" s="25" t="s">
        <v>5342</v>
      </c>
    </row>
  </sheetData>
  <pageMargins left="0.31496062992125984" right="0.19685039370078741" top="0.31496062992125984" bottom="0.19685039370078741" header="0.31496062992125984" footer="0.31496062992125984"/>
  <pageSetup paperSize="9" scale="9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06A49-2BDF-448F-9604-0CBFE882A012}">
  <sheetPr codeName="Sheet5">
    <pageSetUpPr fitToPage="1"/>
  </sheetPr>
  <dimension ref="A1:J58"/>
  <sheetViews>
    <sheetView topLeftCell="A52" zoomScale="85" zoomScaleNormal="85" workbookViewId="0">
      <selection activeCell="J58" sqref="J58"/>
    </sheetView>
  </sheetViews>
  <sheetFormatPr defaultColWidth="29.42578125" defaultRowHeight="15" x14ac:dyDescent="0.25"/>
  <cols>
    <col min="1" max="1" width="3.85546875" bestFit="1" customWidth="1"/>
    <col min="2" max="2" width="18" customWidth="1"/>
    <col min="3" max="3" width="33.85546875" customWidth="1"/>
    <col min="4" max="4" width="21.42578125" customWidth="1"/>
    <col min="5" max="5" width="15.140625" customWidth="1"/>
    <col min="6" max="6" width="9.5703125" bestFit="1" customWidth="1"/>
    <col min="7" max="7" width="5.85546875" hidden="1" customWidth="1"/>
    <col min="8" max="8" width="12.5703125" hidden="1" customWidth="1"/>
    <col min="9" max="9" width="19.140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165</v>
      </c>
      <c r="H1" s="2" t="s">
        <v>5143</v>
      </c>
      <c r="I1" s="26" t="s">
        <v>5144</v>
      </c>
    </row>
    <row r="2" spans="1:9" ht="25.5" x14ac:dyDescent="0.25">
      <c r="A2" s="3">
        <v>1</v>
      </c>
      <c r="B2" s="3" t="s">
        <v>482</v>
      </c>
      <c r="C2" s="3" t="s">
        <v>483</v>
      </c>
      <c r="D2" s="3" t="s">
        <v>484</v>
      </c>
      <c r="E2" s="3" t="s">
        <v>485</v>
      </c>
      <c r="F2" s="3" t="s">
        <v>5287</v>
      </c>
      <c r="G2" s="3">
        <v>1</v>
      </c>
      <c r="H2" s="11" t="str">
        <f>IF(G2=1, "PB-" &amp; TEXT(COUNTIFS(G$2:G2, 1) + 62, "000000"),
 IF(G2=2, "PBM-" &amp; TEXT(COUNTIFS(G$2:G2, 2) + 38, "000000"),
 IF(G2=3, "MMU-" &amp; TEXT(COUNTIFS(G$2:G2, 3) + 42, "000000"),
 "")))</f>
        <v>PB-000063</v>
      </c>
      <c r="I2" s="25" t="s">
        <v>5342</v>
      </c>
    </row>
    <row r="3" spans="1:9" ht="38.25" x14ac:dyDescent="0.25">
      <c r="A3" s="3">
        <v>2</v>
      </c>
      <c r="B3" s="3" t="s">
        <v>486</v>
      </c>
      <c r="C3" s="3" t="s">
        <v>487</v>
      </c>
      <c r="D3" s="3" t="s">
        <v>488</v>
      </c>
      <c r="E3" s="3" t="s">
        <v>489</v>
      </c>
      <c r="F3" s="3" t="s">
        <v>5288</v>
      </c>
      <c r="G3" s="3">
        <v>2</v>
      </c>
      <c r="H3" s="11" t="str">
        <f>IF(G3=1, "PB-" &amp; TEXT(COUNTIFS(G$2:G3, 1) + 62, "000000"),
 IF(G3=2, "PBM-" &amp; TEXT(COUNTIFS(G$2:G3, 2) + 38, "000000"),
 IF(G3=3, "MMU-" &amp; TEXT(COUNTIFS(G$2:G3, 3) + 42, "000000"),
 "")))</f>
        <v>PBM-000039</v>
      </c>
      <c r="I3" s="25" t="s">
        <v>5342</v>
      </c>
    </row>
    <row r="4" spans="1:9" ht="38.25" x14ac:dyDescent="0.25">
      <c r="A4" s="3">
        <v>3</v>
      </c>
      <c r="B4" s="3" t="s">
        <v>490</v>
      </c>
      <c r="C4" s="3" t="s">
        <v>491</v>
      </c>
      <c r="D4" s="3" t="s">
        <v>4734</v>
      </c>
      <c r="E4" s="3" t="s">
        <v>492</v>
      </c>
      <c r="F4" s="3" t="s">
        <v>5289</v>
      </c>
      <c r="G4" s="3">
        <v>2</v>
      </c>
      <c r="H4" s="11" t="str">
        <f>IF(G4=1, "PB-" &amp; TEXT(COUNTIFS(G$2:G4, 1) + 62, "000000"),
 IF(G4=2, "PBM-" &amp; TEXT(COUNTIFS(G$2:G4, 2) + 38, "000000"),
 IF(G4=3, "MMU-" &amp; TEXT(COUNTIFS(G$2:G4, 3) + 42, "000000"),
 "")))</f>
        <v>PBM-000040</v>
      </c>
      <c r="I4" s="25" t="s">
        <v>5342</v>
      </c>
    </row>
    <row r="5" spans="1:9" ht="38.25" x14ac:dyDescent="0.25">
      <c r="A5" s="3">
        <v>4</v>
      </c>
      <c r="B5" s="3" t="s">
        <v>493</v>
      </c>
      <c r="C5" s="3" t="s">
        <v>494</v>
      </c>
      <c r="D5" s="3" t="s">
        <v>495</v>
      </c>
      <c r="E5" s="3" t="s">
        <v>496</v>
      </c>
      <c r="F5" s="3" t="s">
        <v>5290</v>
      </c>
      <c r="G5" s="3">
        <v>2</v>
      </c>
      <c r="H5" s="11" t="str">
        <f>IF(G5=1, "PB-" &amp; TEXT(COUNTIFS(G$2:G5, 1) + 62, "000000"),
 IF(G5=2, "PBM-" &amp; TEXT(COUNTIFS(G$2:G5, 2) + 38, "000000"),
 IF(G5=3, "MMU-" &amp; TEXT(COUNTIFS(G$2:G5, 3) + 42, "000000"),
 "")))</f>
        <v>PBM-000041</v>
      </c>
      <c r="I5" s="25" t="s">
        <v>5342</v>
      </c>
    </row>
    <row r="6" spans="1:9" ht="63.75" x14ac:dyDescent="0.25">
      <c r="A6" s="3">
        <v>5</v>
      </c>
      <c r="B6" s="3" t="s">
        <v>497</v>
      </c>
      <c r="C6" s="3" t="s">
        <v>498</v>
      </c>
      <c r="D6" s="3" t="s">
        <v>499</v>
      </c>
      <c r="E6" s="3">
        <v>884531</v>
      </c>
      <c r="F6" s="3" t="s">
        <v>5291</v>
      </c>
      <c r="G6" s="3">
        <v>2</v>
      </c>
      <c r="H6" s="11" t="str">
        <f>IF(G6=1, "PB-" &amp; TEXT(COUNTIFS(G$2:G6, 1) + 62, "000000"),
 IF(G6=2, "PBM-" &amp; TEXT(COUNTIFS(G$2:G6, 2) + 38, "000000"),
 IF(G6=3, "MMU-" &amp; TEXT(COUNTIFS(G$2:G6, 3) + 42, "000000"),
 "")))</f>
        <v>PBM-000042</v>
      </c>
      <c r="I6" s="25" t="s">
        <v>5342</v>
      </c>
    </row>
    <row r="7" spans="1:9" ht="63.75" x14ac:dyDescent="0.25">
      <c r="A7" s="3">
        <v>6</v>
      </c>
      <c r="B7" s="3" t="s">
        <v>500</v>
      </c>
      <c r="C7" s="3" t="s">
        <v>501</v>
      </c>
      <c r="D7" s="3" t="s">
        <v>502</v>
      </c>
      <c r="E7" s="3" t="s">
        <v>503</v>
      </c>
      <c r="F7" s="3" t="s">
        <v>5292</v>
      </c>
      <c r="G7" s="3">
        <v>1</v>
      </c>
      <c r="H7" s="11" t="str">
        <f>IF(G7=1, "PB-" &amp; TEXT(COUNTIFS(G$2:G7, 1) + 62, "000000"),
 IF(G7=2, "PBM-" &amp; TEXT(COUNTIFS(G$2:G7, 2) + 38, "000000"),
 IF(G7=3, "MMU-" &amp; TEXT(COUNTIFS(G$2:G7, 3) + 42, "000000"),
 "")))</f>
        <v>PB-000064</v>
      </c>
      <c r="I7" s="25" t="s">
        <v>5342</v>
      </c>
    </row>
    <row r="8" spans="1:9" ht="38.25" x14ac:dyDescent="0.25">
      <c r="A8" s="3">
        <v>7</v>
      </c>
      <c r="B8" s="3" t="s">
        <v>504</v>
      </c>
      <c r="C8" s="3" t="s">
        <v>505</v>
      </c>
      <c r="D8" s="3" t="s">
        <v>495</v>
      </c>
      <c r="E8" s="3" t="s">
        <v>506</v>
      </c>
      <c r="F8" s="3" t="s">
        <v>5293</v>
      </c>
      <c r="G8" s="3">
        <v>2</v>
      </c>
      <c r="H8" s="11" t="str">
        <f>IF(G8=1, "PB-" &amp; TEXT(COUNTIFS(G$2:G8, 1) + 62, "000000"),
 IF(G8=2, "PBM-" &amp; TEXT(COUNTIFS(G$2:G8, 2) + 38, "000000"),
 IF(G8=3, "MMU-" &amp; TEXT(COUNTIFS(G$2:G8, 3) + 42, "000000"),
 "")))</f>
        <v>PBM-000043</v>
      </c>
      <c r="I8" s="25" t="s">
        <v>5342</v>
      </c>
    </row>
    <row r="9" spans="1:9" ht="25.5" x14ac:dyDescent="0.25">
      <c r="A9" s="3">
        <v>8</v>
      </c>
      <c r="B9" s="3" t="s">
        <v>507</v>
      </c>
      <c r="C9" s="3" t="s">
        <v>508</v>
      </c>
      <c r="D9" s="3" t="s">
        <v>509</v>
      </c>
      <c r="E9" s="3" t="s">
        <v>510</v>
      </c>
      <c r="F9" s="3" t="s">
        <v>5294</v>
      </c>
      <c r="G9" s="3">
        <v>1</v>
      </c>
      <c r="H9" s="11" t="str">
        <f>IF(G9=1, "PB-" &amp; TEXT(COUNTIFS(G$2:G9, 1) + 62, "000000"),
 IF(G9=2, "PBM-" &amp; TEXT(COUNTIFS(G$2:G9, 2) + 38, "000000"),
 IF(G9=3, "MMU-" &amp; TEXT(COUNTIFS(G$2:G9, 3) + 42, "000000"),
 "")))</f>
        <v>PB-000065</v>
      </c>
      <c r="I9" s="25" t="s">
        <v>5342</v>
      </c>
    </row>
    <row r="10" spans="1:9" ht="51" x14ac:dyDescent="0.25">
      <c r="A10" s="3">
        <v>9</v>
      </c>
      <c r="B10" s="3" t="s">
        <v>511</v>
      </c>
      <c r="C10" s="3" t="s">
        <v>512</v>
      </c>
      <c r="D10" s="3" t="s">
        <v>10</v>
      </c>
      <c r="E10" s="3" t="s">
        <v>513</v>
      </c>
      <c r="F10" s="3" t="s">
        <v>5295</v>
      </c>
      <c r="G10" s="3">
        <v>1</v>
      </c>
      <c r="H10" s="11" t="str">
        <f>IF(G10=1, "PB-" &amp; TEXT(COUNTIFS(G$2:G10, 1) + 62, "000000"),
 IF(G10=2, "PBM-" &amp; TEXT(COUNTIFS(G$2:G10, 2) + 38, "000000"),
 IF(G10=3, "MMU-" &amp; TEXT(COUNTIFS(G$2:G10, 3) + 42, "000000"),
 "")))</f>
        <v>PB-000066</v>
      </c>
      <c r="I10" s="25" t="s">
        <v>5342</v>
      </c>
    </row>
    <row r="11" spans="1:9" ht="38.25" x14ac:dyDescent="0.25">
      <c r="A11" s="3">
        <v>10</v>
      </c>
      <c r="B11" s="3" t="s">
        <v>514</v>
      </c>
      <c r="C11" s="3" t="s">
        <v>515</v>
      </c>
      <c r="D11" s="3" t="s">
        <v>434</v>
      </c>
      <c r="E11" s="3" t="s">
        <v>516</v>
      </c>
      <c r="F11" s="3" t="s">
        <v>5296</v>
      </c>
      <c r="G11" s="3">
        <v>3</v>
      </c>
      <c r="H11" s="11" t="str">
        <f>IF(G11=1, "PB-" &amp; TEXT(COUNTIFS(G$2:G11, 1) + 62, "000000"),
 IF(G11=2, "PBM-" &amp; TEXT(COUNTIFS(G$2:G11, 2) + 38, "000000"),
 IF(G11=3, "MMU-" &amp; TEXT(COUNTIFS(G$2:G11, 3) + 42, "000000"),
 "")))</f>
        <v>MMU-000043</v>
      </c>
      <c r="I11" s="25" t="s">
        <v>5342</v>
      </c>
    </row>
    <row r="12" spans="1:9" ht="38.25" x14ac:dyDescent="0.25">
      <c r="A12" s="3">
        <v>11</v>
      </c>
      <c r="B12" s="3" t="s">
        <v>517</v>
      </c>
      <c r="C12" s="3" t="s">
        <v>518</v>
      </c>
      <c r="D12" s="3" t="s">
        <v>449</v>
      </c>
      <c r="E12" s="3" t="s">
        <v>519</v>
      </c>
      <c r="F12" s="3" t="s">
        <v>5297</v>
      </c>
      <c r="G12" s="3">
        <v>3</v>
      </c>
      <c r="H12" s="11" t="str">
        <f>IF(G12=1, "PB-" &amp; TEXT(COUNTIFS(G$2:G12, 1) + 62, "000000"),
 IF(G12=2, "PBM-" &amp; TEXT(COUNTIFS(G$2:G12, 2) + 38, "000000"),
 IF(G12=3, "MMU-" &amp; TEXT(COUNTIFS(G$2:G12, 3) + 42, "000000"),
 "")))</f>
        <v>MMU-000044</v>
      </c>
      <c r="I12" s="25" t="s">
        <v>5342</v>
      </c>
    </row>
    <row r="13" spans="1:9" ht="38.25" x14ac:dyDescent="0.25">
      <c r="A13" s="3">
        <v>12</v>
      </c>
      <c r="B13" s="3" t="s">
        <v>520</v>
      </c>
      <c r="C13" s="3" t="s">
        <v>521</v>
      </c>
      <c r="D13" s="3" t="s">
        <v>230</v>
      </c>
      <c r="E13" s="3" t="s">
        <v>522</v>
      </c>
      <c r="F13" s="3" t="s">
        <v>5298</v>
      </c>
      <c r="G13" s="3">
        <v>2</v>
      </c>
      <c r="H13" s="11" t="str">
        <f>IF(G13=1, "PB-" &amp; TEXT(COUNTIFS(G$2:G13, 1) + 62, "000000"),
 IF(G13=2, "PBM-" &amp; TEXT(COUNTIFS(G$2:G13, 2) + 38, "000000"),
 IF(G13=3, "MMU-" &amp; TEXT(COUNTIFS(G$2:G13, 3) + 42, "000000"),
 "")))</f>
        <v>PBM-000044</v>
      </c>
      <c r="I13" s="25" t="s">
        <v>5342</v>
      </c>
    </row>
    <row r="14" spans="1:9" ht="38.25" x14ac:dyDescent="0.25">
      <c r="A14" s="3">
        <v>13</v>
      </c>
      <c r="B14" s="3" t="s">
        <v>523</v>
      </c>
      <c r="C14" s="3" t="s">
        <v>524</v>
      </c>
      <c r="D14" s="3" t="s">
        <v>525</v>
      </c>
      <c r="E14" s="3" t="s">
        <v>526</v>
      </c>
      <c r="F14" s="3" t="s">
        <v>5299</v>
      </c>
      <c r="G14" s="3">
        <v>1</v>
      </c>
      <c r="H14" s="11" t="str">
        <f>IF(G14=1, "PB-" &amp; TEXT(COUNTIFS(G$2:G14, 1) + 62, "000000"),
 IF(G14=2, "PBM-" &amp; TEXT(COUNTIFS(G$2:G14, 2) + 38, "000000"),
 IF(G14=3, "MMU-" &amp; TEXT(COUNTIFS(G$2:G14, 3) + 42, "000000"),
 "")))</f>
        <v>PB-000067</v>
      </c>
      <c r="I14" s="25" t="s">
        <v>5342</v>
      </c>
    </row>
    <row r="15" spans="1:9" ht="38.25" x14ac:dyDescent="0.25">
      <c r="A15" s="3">
        <v>14</v>
      </c>
      <c r="B15" s="3" t="s">
        <v>213</v>
      </c>
      <c r="C15" s="3" t="s">
        <v>527</v>
      </c>
      <c r="D15" s="3" t="s">
        <v>215</v>
      </c>
      <c r="E15" s="3" t="s">
        <v>528</v>
      </c>
      <c r="F15" s="3" t="s">
        <v>5300</v>
      </c>
      <c r="G15" s="3">
        <v>3</v>
      </c>
      <c r="H15" s="11" t="str">
        <f>IF(G15=1, "PB-" &amp; TEXT(COUNTIFS(G$2:G15, 1) + 62, "000000"),
 IF(G15=2, "PBM-" &amp; TEXT(COUNTIFS(G$2:G15, 2) + 38, "000000"),
 IF(G15=3, "MMU-" &amp; TEXT(COUNTIFS(G$2:G15, 3) + 42, "000000"),
 "")))</f>
        <v>MMU-000045</v>
      </c>
      <c r="I15" s="25" t="s">
        <v>5342</v>
      </c>
    </row>
    <row r="16" spans="1:9" ht="25.5" x14ac:dyDescent="0.25">
      <c r="A16" s="3">
        <v>15</v>
      </c>
      <c r="B16" s="3" t="s">
        <v>529</v>
      </c>
      <c r="C16" s="3" t="s">
        <v>530</v>
      </c>
      <c r="D16" s="3" t="s">
        <v>10</v>
      </c>
      <c r="E16" s="3" t="s">
        <v>531</v>
      </c>
      <c r="F16" s="3" t="s">
        <v>5301</v>
      </c>
      <c r="G16" s="3">
        <v>3</v>
      </c>
      <c r="H16" s="11" t="str">
        <f>IF(G16=1, "PB-" &amp; TEXT(COUNTIFS(G$2:G16, 1) + 62, "000000"),
 IF(G16=2, "PBM-" &amp; TEXT(COUNTIFS(G$2:G16, 2) + 38, "000000"),
 IF(G16=3, "MMU-" &amp; TEXT(COUNTIFS(G$2:G16, 3) + 42, "000000"),
 "")))</f>
        <v>MMU-000046</v>
      </c>
      <c r="I16" s="25" t="s">
        <v>5342</v>
      </c>
    </row>
    <row r="17" spans="1:9" ht="25.5" x14ac:dyDescent="0.25">
      <c r="A17" s="3">
        <v>16</v>
      </c>
      <c r="B17" s="3" t="s">
        <v>532</v>
      </c>
      <c r="C17" s="3" t="s">
        <v>533</v>
      </c>
      <c r="D17" s="3" t="s">
        <v>534</v>
      </c>
      <c r="E17" s="3" t="s">
        <v>535</v>
      </c>
      <c r="F17" s="3" t="s">
        <v>5302</v>
      </c>
      <c r="G17" s="3">
        <v>2</v>
      </c>
      <c r="H17" s="11" t="str">
        <f>IF(G17=1, "PB-" &amp; TEXT(COUNTIFS(G$2:G17, 1) + 62, "000000"),
 IF(G17=2, "PBM-" &amp; TEXT(COUNTIFS(G$2:G17, 2) + 38, "000000"),
 IF(G17=3, "MMU-" &amp; TEXT(COUNTIFS(G$2:G17, 3) + 42, "000000"),
 "")))</f>
        <v>PBM-000045</v>
      </c>
      <c r="I17" s="25" t="s">
        <v>5342</v>
      </c>
    </row>
    <row r="18" spans="1:9" ht="25.5" x14ac:dyDescent="0.25">
      <c r="A18" s="3">
        <v>17</v>
      </c>
      <c r="B18" s="3" t="s">
        <v>536</v>
      </c>
      <c r="C18" s="3" t="s">
        <v>537</v>
      </c>
      <c r="D18" s="3" t="s">
        <v>538</v>
      </c>
      <c r="E18" s="3" t="s">
        <v>539</v>
      </c>
      <c r="F18" s="3" t="s">
        <v>5303</v>
      </c>
      <c r="G18" s="3">
        <v>3</v>
      </c>
      <c r="H18" s="11" t="str">
        <f>IF(G18=1, "PB-" &amp; TEXT(COUNTIFS(G$2:G18, 1) + 62, "000000"),
 IF(G18=2, "PBM-" &amp; TEXT(COUNTIFS(G$2:G18, 2) + 38, "000000"),
 IF(G18=3, "MMU-" &amp; TEXT(COUNTIFS(G$2:G18, 3) + 42, "000000"),
 "")))</f>
        <v>MMU-000047</v>
      </c>
      <c r="I18" s="25" t="s">
        <v>5342</v>
      </c>
    </row>
    <row r="19" spans="1:9" ht="51" x14ac:dyDescent="0.25">
      <c r="A19" s="3">
        <v>18</v>
      </c>
      <c r="B19" s="3" t="s">
        <v>637</v>
      </c>
      <c r="C19" s="3" t="s">
        <v>540</v>
      </c>
      <c r="D19" s="3" t="s">
        <v>541</v>
      </c>
      <c r="E19" s="3">
        <v>123809</v>
      </c>
      <c r="F19" s="3" t="s">
        <v>5304</v>
      </c>
      <c r="G19" s="3">
        <v>1</v>
      </c>
      <c r="H19" s="11" t="str">
        <f>IF(G19=1, "PB-" &amp; TEXT(COUNTIFS(G$2:G19, 1) + 62, "000000"),
 IF(G19=2, "PBM-" &amp; TEXT(COUNTIFS(G$2:G19, 2) + 38, "000000"),
 IF(G19=3, "MMU-" &amp; TEXT(COUNTIFS(G$2:G19, 3) + 42, "000000"),
 "")))</f>
        <v>PB-000068</v>
      </c>
      <c r="I19" s="25" t="s">
        <v>5342</v>
      </c>
    </row>
    <row r="20" spans="1:9" ht="38.25" x14ac:dyDescent="0.25">
      <c r="A20" s="3">
        <v>19</v>
      </c>
      <c r="B20" s="3" t="s">
        <v>642</v>
      </c>
      <c r="C20" s="3" t="s">
        <v>542</v>
      </c>
      <c r="D20" s="3" t="s">
        <v>543</v>
      </c>
      <c r="E20" s="3">
        <v>958222</v>
      </c>
      <c r="F20" s="3" t="s">
        <v>5305</v>
      </c>
      <c r="G20" s="3">
        <v>2</v>
      </c>
      <c r="H20" s="11" t="str">
        <f>IF(G20=1, "PB-" &amp; TEXT(COUNTIFS(G$2:G20, 1) + 62, "000000"),
 IF(G20=2, "PBM-" &amp; TEXT(COUNTIFS(G$2:G20, 2) + 38, "000000"),
 IF(G20=3, "MMU-" &amp; TEXT(COUNTIFS(G$2:G20, 3) + 42, "000000"),
 "")))</f>
        <v>PBM-000046</v>
      </c>
      <c r="I20" s="25" t="s">
        <v>5342</v>
      </c>
    </row>
    <row r="21" spans="1:9" ht="38.25" x14ac:dyDescent="0.25">
      <c r="A21" s="3">
        <v>20</v>
      </c>
      <c r="B21" s="3" t="s">
        <v>544</v>
      </c>
      <c r="C21" s="3" t="s">
        <v>545</v>
      </c>
      <c r="D21" s="3" t="s">
        <v>546</v>
      </c>
      <c r="E21" s="3" t="s">
        <v>127</v>
      </c>
      <c r="F21" s="3" t="s">
        <v>5306</v>
      </c>
      <c r="G21" s="3">
        <v>2</v>
      </c>
      <c r="H21" s="11" t="str">
        <f>IF(G21=1, "PB-" &amp; TEXT(COUNTIFS(G$2:G21, 1) + 62, "000000"),
 IF(G21=2, "PBM-" &amp; TEXT(COUNTIFS(G$2:G21, 2) + 38, "000000"),
 IF(G21=3, "MMU-" &amp; TEXT(COUNTIFS(G$2:G21, 3) + 42, "000000"),
 "")))</f>
        <v>PBM-000047</v>
      </c>
      <c r="I21" s="25" t="s">
        <v>5342</v>
      </c>
    </row>
    <row r="22" spans="1:9" ht="38.25" x14ac:dyDescent="0.25">
      <c r="A22" s="3">
        <v>21</v>
      </c>
      <c r="B22" s="3" t="s">
        <v>544</v>
      </c>
      <c r="C22" s="3" t="s">
        <v>545</v>
      </c>
      <c r="D22" s="3" t="s">
        <v>914</v>
      </c>
      <c r="E22" s="3" t="s">
        <v>547</v>
      </c>
      <c r="F22" s="3" t="s">
        <v>5307</v>
      </c>
      <c r="G22" s="3">
        <v>2</v>
      </c>
      <c r="H22" s="11" t="str">
        <f>IF(G22=1, "PB-" &amp; TEXT(COUNTIFS(G$2:G22, 1) + 62, "000000"),
 IF(G22=2, "PBM-" &amp; TEXT(COUNTIFS(G$2:G22, 2) + 38, "000000"),
 IF(G22=3, "MMU-" &amp; TEXT(COUNTIFS(G$2:G22, 3) + 42, "000000"),
 "")))</f>
        <v>PBM-000048</v>
      </c>
      <c r="I22" s="25" t="s">
        <v>5342</v>
      </c>
    </row>
    <row r="23" spans="1:9" ht="63.75" x14ac:dyDescent="0.25">
      <c r="A23" s="3">
        <v>22</v>
      </c>
      <c r="B23" s="3" t="s">
        <v>641</v>
      </c>
      <c r="C23" s="3" t="s">
        <v>548</v>
      </c>
      <c r="D23" s="3" t="s">
        <v>549</v>
      </c>
      <c r="E23" s="3" t="s">
        <v>550</v>
      </c>
      <c r="F23" s="3" t="s">
        <v>5308</v>
      </c>
      <c r="G23" s="3">
        <v>2</v>
      </c>
      <c r="H23" s="11" t="str">
        <f>IF(G23=1, "PB-" &amp; TEXT(COUNTIFS(G$2:G23, 1) + 62, "000000"),
 IF(G23=2, "PBM-" &amp; TEXT(COUNTIFS(G$2:G23, 2) + 38, "000000"),
 IF(G23=3, "MMU-" &amp; TEXT(COUNTIFS(G$2:G23, 3) + 42, "000000"),
 "")))</f>
        <v>PBM-000049</v>
      </c>
      <c r="I23" s="25" t="s">
        <v>5342</v>
      </c>
    </row>
    <row r="24" spans="1:9" ht="38.25" x14ac:dyDescent="0.25">
      <c r="A24" s="3">
        <v>23</v>
      </c>
      <c r="B24" s="3" t="s">
        <v>551</v>
      </c>
      <c r="C24" s="3" t="s">
        <v>552</v>
      </c>
      <c r="D24" s="3" t="s">
        <v>553</v>
      </c>
      <c r="E24" s="3" t="s">
        <v>554</v>
      </c>
      <c r="F24" s="3" t="s">
        <v>5309</v>
      </c>
      <c r="G24" s="3">
        <v>3</v>
      </c>
      <c r="H24" s="11" t="str">
        <f>IF(G24=1, "PB-" &amp; TEXT(COUNTIFS(G$2:G24, 1) + 62, "000000"),
 IF(G24=2, "PBM-" &amp; TEXT(COUNTIFS(G$2:G24, 2) + 38, "000000"),
 IF(G24=3, "MMU-" &amp; TEXT(COUNTIFS(G$2:G24, 3) + 42, "000000"),
 "")))</f>
        <v>MMU-000048</v>
      </c>
      <c r="I24" s="25" t="s">
        <v>5342</v>
      </c>
    </row>
    <row r="25" spans="1:9" ht="51" x14ac:dyDescent="0.25">
      <c r="A25" s="3">
        <v>24</v>
      </c>
      <c r="B25" s="3" t="s">
        <v>555</v>
      </c>
      <c r="C25" s="3" t="s">
        <v>556</v>
      </c>
      <c r="D25" s="3" t="s">
        <v>94</v>
      </c>
      <c r="E25" s="3"/>
      <c r="F25" s="3" t="s">
        <v>5310</v>
      </c>
      <c r="G25" s="3">
        <v>2</v>
      </c>
      <c r="H25" s="11" t="str">
        <f>IF(G25=1, "PB-" &amp; TEXT(COUNTIFS(G$2:G25, 1) + 62, "000000"),
 IF(G25=2, "PBM-" &amp; TEXT(COUNTIFS(G$2:G25, 2) + 38, "000000"),
 IF(G25=3, "MMU-" &amp; TEXT(COUNTIFS(G$2:G25, 3) + 42, "000000"),
 "")))</f>
        <v>PBM-000050</v>
      </c>
      <c r="I25" s="25" t="s">
        <v>5342</v>
      </c>
    </row>
    <row r="26" spans="1:9" ht="38.25" x14ac:dyDescent="0.25">
      <c r="A26" s="3">
        <v>25</v>
      </c>
      <c r="B26" s="3" t="s">
        <v>557</v>
      </c>
      <c r="C26" s="3" t="s">
        <v>558</v>
      </c>
      <c r="D26" s="3" t="s">
        <v>94</v>
      </c>
      <c r="E26" s="3" t="s">
        <v>59</v>
      </c>
      <c r="F26" s="3" t="s">
        <v>5311</v>
      </c>
      <c r="G26" s="3">
        <v>2</v>
      </c>
      <c r="H26" s="11" t="str">
        <f>IF(G26=1, "PB-" &amp; TEXT(COUNTIFS(G$2:G26, 1) + 62, "000000"),
 IF(G26=2, "PBM-" &amp; TEXT(COUNTIFS(G$2:G26, 2) + 38, "000000"),
 IF(G26=3, "MMU-" &amp; TEXT(COUNTIFS(G$2:G26, 3) + 42, "000000"),
 "")))</f>
        <v>PBM-000051</v>
      </c>
      <c r="I26" s="25" t="s">
        <v>5342</v>
      </c>
    </row>
    <row r="27" spans="1:9" ht="25.5" x14ac:dyDescent="0.25">
      <c r="A27" s="3">
        <v>26</v>
      </c>
      <c r="B27" s="3" t="s">
        <v>559</v>
      </c>
      <c r="C27" s="3" t="s">
        <v>560</v>
      </c>
      <c r="D27" s="3" t="s">
        <v>76</v>
      </c>
      <c r="E27" s="3" t="s">
        <v>561</v>
      </c>
      <c r="F27" s="3" t="s">
        <v>5312</v>
      </c>
      <c r="G27" s="3">
        <v>2</v>
      </c>
      <c r="H27" s="11" t="str">
        <f>IF(G27=1, "PB-" &amp; TEXT(COUNTIFS(G$2:G27, 1) + 62, "000000"),
 IF(G27=2, "PBM-" &amp; TEXT(COUNTIFS(G$2:G27, 2) + 38, "000000"),
 IF(G27=3, "MMU-" &amp; TEXT(COUNTIFS(G$2:G27, 3) + 42, "000000"),
 "")))</f>
        <v>PBM-000052</v>
      </c>
      <c r="I27" s="25" t="s">
        <v>5342</v>
      </c>
    </row>
    <row r="28" spans="1:9" ht="25.5" x14ac:dyDescent="0.25">
      <c r="A28" s="3">
        <v>27</v>
      </c>
      <c r="B28" s="3" t="s">
        <v>562</v>
      </c>
      <c r="C28" s="3" t="s">
        <v>563</v>
      </c>
      <c r="D28" s="3" t="s">
        <v>564</v>
      </c>
      <c r="E28" s="3" t="s">
        <v>127</v>
      </c>
      <c r="F28" s="3" t="s">
        <v>5313</v>
      </c>
      <c r="G28" s="3">
        <v>1</v>
      </c>
      <c r="H28" s="11" t="str">
        <f>IF(G28=1, "PB-" &amp; TEXT(COUNTIFS(G$2:G28, 1) + 62, "000000"),
 IF(G28=2, "PBM-" &amp; TEXT(COUNTIFS(G$2:G28, 2) + 38, "000000"),
 IF(G28=3, "MMU-" &amp; TEXT(COUNTIFS(G$2:G28, 3) + 42, "000000"),
 "")))</f>
        <v>PB-000069</v>
      </c>
      <c r="I28" s="25" t="s">
        <v>5342</v>
      </c>
    </row>
    <row r="29" spans="1:9" ht="25.5" x14ac:dyDescent="0.25">
      <c r="A29" s="3">
        <v>28</v>
      </c>
      <c r="B29" s="3" t="s">
        <v>565</v>
      </c>
      <c r="C29" s="3" t="s">
        <v>566</v>
      </c>
      <c r="D29" s="3" t="s">
        <v>567</v>
      </c>
      <c r="E29" s="3" t="s">
        <v>131</v>
      </c>
      <c r="F29" s="3" t="s">
        <v>5314</v>
      </c>
      <c r="G29" s="3">
        <v>1</v>
      </c>
      <c r="H29" s="11" t="str">
        <f>IF(G29=1, "PB-" &amp; TEXT(COUNTIFS(G$2:G29, 1) + 62, "000000"),
 IF(G29=2, "PBM-" &amp; TEXT(COUNTIFS(G$2:G29, 2) + 38, "000000"),
 IF(G29=3, "MMU-" &amp; TEXT(COUNTIFS(G$2:G29, 3) + 42, "000000"),
 "")))</f>
        <v>PB-000070</v>
      </c>
      <c r="I29" s="25" t="s">
        <v>5342</v>
      </c>
    </row>
    <row r="30" spans="1:9" ht="51" x14ac:dyDescent="0.25">
      <c r="A30" s="3">
        <v>29</v>
      </c>
      <c r="B30" s="3" t="s">
        <v>568</v>
      </c>
      <c r="C30" s="3" t="s">
        <v>569</v>
      </c>
      <c r="D30" s="3" t="s">
        <v>570</v>
      </c>
      <c r="E30" s="3" t="s">
        <v>571</v>
      </c>
      <c r="F30" s="3" t="s">
        <v>5315</v>
      </c>
      <c r="G30" s="3">
        <v>1</v>
      </c>
      <c r="H30" s="11" t="str">
        <f>IF(G30=1, "PB-" &amp; TEXT(COUNTIFS(G$2:G30, 1) + 62, "000000"),
 IF(G30=2, "PBM-" &amp; TEXT(COUNTIFS(G$2:G30, 2) + 38, "000000"),
 IF(G30=3, "MMU-" &amp; TEXT(COUNTIFS(G$2:G30, 3) + 42, "000000"),
 "")))</f>
        <v>PB-000071</v>
      </c>
      <c r="I30" s="25" t="s">
        <v>5342</v>
      </c>
    </row>
    <row r="31" spans="1:9" ht="51" x14ac:dyDescent="0.25">
      <c r="A31" s="3">
        <v>30</v>
      </c>
      <c r="B31" s="3" t="s">
        <v>639</v>
      </c>
      <c r="C31" s="3" t="s">
        <v>572</v>
      </c>
      <c r="D31" s="3" t="s">
        <v>291</v>
      </c>
      <c r="E31" s="3" t="s">
        <v>573</v>
      </c>
      <c r="F31" s="3" t="s">
        <v>5316</v>
      </c>
      <c r="G31" s="3">
        <v>2</v>
      </c>
      <c r="H31" s="11" t="str">
        <f>IF(G31=1, "PB-" &amp; TEXT(COUNTIFS(G$2:G31, 1) + 62, "000000"),
 IF(G31=2, "PBM-" &amp; TEXT(COUNTIFS(G$2:G31, 2) + 38, "000000"),
 IF(G31=3, "MMU-" &amp; TEXT(COUNTIFS(G$2:G31, 3) + 42, "000000"),
 "")))</f>
        <v>PBM-000053</v>
      </c>
      <c r="I31" s="25" t="s">
        <v>5342</v>
      </c>
    </row>
    <row r="32" spans="1:9" ht="51" x14ac:dyDescent="0.25">
      <c r="A32" s="3">
        <v>31</v>
      </c>
      <c r="B32" s="3" t="s">
        <v>638</v>
      </c>
      <c r="C32" s="3" t="s">
        <v>572</v>
      </c>
      <c r="D32" s="3" t="s">
        <v>574</v>
      </c>
      <c r="E32" s="3" t="s">
        <v>575</v>
      </c>
      <c r="F32" s="3" t="s">
        <v>5317</v>
      </c>
      <c r="G32" s="3">
        <v>2</v>
      </c>
      <c r="H32" s="11" t="str">
        <f>IF(G32=1, "PB-" &amp; TEXT(COUNTIFS(G$2:G32, 1) + 62, "000000"),
 IF(G32=2, "PBM-" &amp; TEXT(COUNTIFS(G$2:G32, 2) + 38, "000000"),
 IF(G32=3, "MMU-" &amp; TEXT(COUNTIFS(G$2:G32, 3) + 42, "000000"),
 "")))</f>
        <v>PBM-000054</v>
      </c>
      <c r="I32" s="25" t="s">
        <v>5342</v>
      </c>
    </row>
    <row r="33" spans="1:9" ht="38.25" x14ac:dyDescent="0.25">
      <c r="A33" s="3">
        <v>32</v>
      </c>
      <c r="B33" s="3" t="s">
        <v>640</v>
      </c>
      <c r="C33" s="3" t="s">
        <v>576</v>
      </c>
      <c r="D33" s="3" t="s">
        <v>10</v>
      </c>
      <c r="E33" s="3" t="s">
        <v>577</v>
      </c>
      <c r="F33" s="3" t="s">
        <v>5318</v>
      </c>
      <c r="G33" s="3">
        <v>2</v>
      </c>
      <c r="H33" s="11" t="str">
        <f>IF(G33=1, "PB-" &amp; TEXT(COUNTIFS(G$2:G33, 1) + 62, "000000"),
 IF(G33=2, "PBM-" &amp; TEXT(COUNTIFS(G$2:G33, 2) + 38, "000000"),
 IF(G33=3, "MMU-" &amp; TEXT(COUNTIFS(G$2:G33, 3) + 42, "000000"),
 "")))</f>
        <v>PBM-000055</v>
      </c>
      <c r="I33" s="25" t="s">
        <v>5342</v>
      </c>
    </row>
    <row r="34" spans="1:9" ht="25.5" x14ac:dyDescent="0.25">
      <c r="A34" s="3">
        <v>33</v>
      </c>
      <c r="B34" s="3" t="s">
        <v>644</v>
      </c>
      <c r="C34" s="3" t="s">
        <v>578</v>
      </c>
      <c r="D34" s="3" t="s">
        <v>579</v>
      </c>
      <c r="E34" s="3" t="s">
        <v>580</v>
      </c>
      <c r="F34" s="3" t="s">
        <v>5319</v>
      </c>
      <c r="G34" s="3">
        <v>2</v>
      </c>
      <c r="H34" s="11" t="str">
        <f>IF(G34=1, "PB-" &amp; TEXT(COUNTIFS(G$2:G34, 1) + 62, "000000"),
 IF(G34=2, "PBM-" &amp; TEXT(COUNTIFS(G$2:G34, 2) + 38, "000000"),
 IF(G34=3, "MMU-" &amp; TEXT(COUNTIFS(G$2:G34, 3) + 42, "000000"),
 "")))</f>
        <v>PBM-000056</v>
      </c>
      <c r="I34" s="25" t="s">
        <v>5342</v>
      </c>
    </row>
    <row r="35" spans="1:9" ht="38.25" x14ac:dyDescent="0.25">
      <c r="A35" s="3">
        <v>34</v>
      </c>
      <c r="B35" s="3" t="s">
        <v>643</v>
      </c>
      <c r="C35" s="3" t="s">
        <v>581</v>
      </c>
      <c r="D35" s="3" t="s">
        <v>543</v>
      </c>
      <c r="E35" s="3">
        <v>958222</v>
      </c>
      <c r="F35" s="3" t="s">
        <v>5320</v>
      </c>
      <c r="G35" s="3">
        <v>2</v>
      </c>
      <c r="H35" s="11" t="str">
        <f>IF(G35=1, "PB-" &amp; TEXT(COUNTIFS(G$2:G35, 1) + 62, "000000"),
 IF(G35=2, "PBM-" &amp; TEXT(COUNTIFS(G$2:G35, 2) + 38, "000000"),
 IF(G35=3, "MMU-" &amp; TEXT(COUNTIFS(G$2:G35, 3) + 42, "000000"),
 "")))</f>
        <v>PBM-000057</v>
      </c>
      <c r="I35" s="25" t="s">
        <v>5342</v>
      </c>
    </row>
    <row r="36" spans="1:9" ht="38.25" x14ac:dyDescent="0.25">
      <c r="A36" s="3">
        <v>35</v>
      </c>
      <c r="B36" s="3" t="s">
        <v>645</v>
      </c>
      <c r="C36" s="3" t="s">
        <v>582</v>
      </c>
      <c r="D36" s="3" t="s">
        <v>543</v>
      </c>
      <c r="E36" s="3">
        <v>322537</v>
      </c>
      <c r="F36" s="3" t="s">
        <v>5321</v>
      </c>
      <c r="G36" s="3">
        <v>2</v>
      </c>
      <c r="H36" s="11" t="str">
        <f>IF(G36=1, "PB-" &amp; TEXT(COUNTIFS(G$2:G36, 1) + 62, "000000"),
 IF(G36=2, "PBM-" &amp; TEXT(COUNTIFS(G$2:G36, 2) + 38, "000000"),
 IF(G36=3, "MMU-" &amp; TEXT(COUNTIFS(G$2:G36, 3) + 42, "000000"),
 "")))</f>
        <v>PBM-000058</v>
      </c>
      <c r="I36" s="25" t="s">
        <v>5342</v>
      </c>
    </row>
    <row r="37" spans="1:9" ht="38.25" x14ac:dyDescent="0.25">
      <c r="A37" s="3">
        <v>36</v>
      </c>
      <c r="B37" s="3" t="s">
        <v>583</v>
      </c>
      <c r="C37" s="3" t="s">
        <v>584</v>
      </c>
      <c r="D37" s="3" t="s">
        <v>499</v>
      </c>
      <c r="E37" s="3">
        <v>148115</v>
      </c>
      <c r="F37" s="3" t="s">
        <v>5322</v>
      </c>
      <c r="G37" s="3">
        <v>2</v>
      </c>
      <c r="H37" s="11" t="str">
        <f>IF(G37=1, "PB-" &amp; TEXT(COUNTIFS(G$2:G37, 1) + 62, "000000"),
 IF(G37=2, "PBM-" &amp; TEXT(COUNTIFS(G$2:G37, 2) + 38, "000000"),
 IF(G37=3, "MMU-" &amp; TEXT(COUNTIFS(G$2:G37, 3) + 42, "000000"),
 "")))</f>
        <v>PBM-000059</v>
      </c>
      <c r="I37" s="25" t="s">
        <v>5342</v>
      </c>
    </row>
    <row r="38" spans="1:9" ht="25.5" x14ac:dyDescent="0.25">
      <c r="A38" s="3">
        <v>37</v>
      </c>
      <c r="B38" s="3" t="s">
        <v>585</v>
      </c>
      <c r="C38" s="3" t="s">
        <v>586</v>
      </c>
      <c r="D38" s="3" t="s">
        <v>10</v>
      </c>
      <c r="E38" s="3" t="s">
        <v>587</v>
      </c>
      <c r="F38" s="3" t="s">
        <v>5323</v>
      </c>
      <c r="G38" s="3">
        <v>1</v>
      </c>
      <c r="H38" s="11" t="str">
        <f>IF(G38=1, "PB-" &amp; TEXT(COUNTIFS(G$2:G38, 1) + 62, "000000"),
 IF(G38=2, "PBM-" &amp; TEXT(COUNTIFS(G$2:G38, 2) + 38, "000000"),
 IF(G38=3, "MMU-" &amp; TEXT(COUNTIFS(G$2:G38, 3) + 42, "000000"),
 "")))</f>
        <v>PB-000072</v>
      </c>
      <c r="I38" s="25" t="s">
        <v>5342</v>
      </c>
    </row>
    <row r="39" spans="1:9" ht="63.75" x14ac:dyDescent="0.25">
      <c r="A39" s="3">
        <v>38</v>
      </c>
      <c r="B39" s="3" t="s">
        <v>588</v>
      </c>
      <c r="C39" s="3" t="s">
        <v>589</v>
      </c>
      <c r="D39" s="3" t="s">
        <v>337</v>
      </c>
      <c r="E39" s="3" t="s">
        <v>590</v>
      </c>
      <c r="F39" s="3" t="s">
        <v>5324</v>
      </c>
      <c r="G39" s="3">
        <v>1</v>
      </c>
      <c r="H39" s="11" t="str">
        <f>IF(G39=1, "PB-" &amp; TEXT(COUNTIFS(G$2:G39, 1) + 62, "000000"),
 IF(G39=2, "PBM-" &amp; TEXT(COUNTIFS(G$2:G39, 2) + 38, "000000"),
 IF(G39=3, "MMU-" &amp; TEXT(COUNTIFS(G$2:G39, 3) + 42, "000000"),
 "")))</f>
        <v>PB-000073</v>
      </c>
      <c r="I39" s="25" t="s">
        <v>5342</v>
      </c>
    </row>
    <row r="40" spans="1:9" ht="51" x14ac:dyDescent="0.25">
      <c r="A40" s="3">
        <v>39</v>
      </c>
      <c r="B40" s="3" t="s">
        <v>591</v>
      </c>
      <c r="C40" s="3" t="s">
        <v>592</v>
      </c>
      <c r="D40" s="3" t="s">
        <v>593</v>
      </c>
      <c r="E40" s="3">
        <v>733989</v>
      </c>
      <c r="F40" s="3" t="s">
        <v>5325</v>
      </c>
      <c r="G40" s="3">
        <v>1</v>
      </c>
      <c r="H40" s="11" t="str">
        <f>IF(G40=1, "PB-" &amp; TEXT(COUNTIFS(G$2:G40, 1) + 62, "000000"),
 IF(G40=2, "PBM-" &amp; TEXT(COUNTIFS(G$2:G40, 2) + 38, "000000"),
 IF(G40=3, "MMU-" &amp; TEXT(COUNTIFS(G$2:G40, 3) + 42, "000000"),
 "")))</f>
        <v>PB-000074</v>
      </c>
      <c r="I40" s="25" t="s">
        <v>5342</v>
      </c>
    </row>
    <row r="41" spans="1:9" ht="38.25" x14ac:dyDescent="0.25">
      <c r="A41" s="3">
        <v>40</v>
      </c>
      <c r="B41" s="3" t="s">
        <v>594</v>
      </c>
      <c r="C41" s="3" t="s">
        <v>595</v>
      </c>
      <c r="D41" s="3" t="s">
        <v>87</v>
      </c>
      <c r="E41" s="3" t="s">
        <v>596</v>
      </c>
      <c r="F41" s="3" t="s">
        <v>5326</v>
      </c>
      <c r="G41" s="3">
        <v>2</v>
      </c>
      <c r="H41" s="11" t="str">
        <f>IF(G41=1, "PB-" &amp; TEXT(COUNTIFS(G$2:G41, 1) + 62, "000000"),
 IF(G41=2, "PBM-" &amp; TEXT(COUNTIFS(G$2:G41, 2) + 38, "000000"),
 IF(G41=3, "MMU-" &amp; TEXT(COUNTIFS(G$2:G41, 3) + 42, "000000"),
 "")))</f>
        <v>PBM-000060</v>
      </c>
      <c r="I41" s="25" t="s">
        <v>5342</v>
      </c>
    </row>
    <row r="42" spans="1:9" ht="38.25" x14ac:dyDescent="0.25">
      <c r="A42" s="3">
        <v>41</v>
      </c>
      <c r="B42" s="3" t="s">
        <v>597</v>
      </c>
      <c r="C42" s="3" t="s">
        <v>598</v>
      </c>
      <c r="D42" s="3" t="s">
        <v>599</v>
      </c>
      <c r="E42" s="3" t="s">
        <v>600</v>
      </c>
      <c r="F42" s="3" t="s">
        <v>5327</v>
      </c>
      <c r="G42" s="3">
        <v>2</v>
      </c>
      <c r="H42" s="11" t="str">
        <f>IF(G42=1, "PB-" &amp; TEXT(COUNTIFS(G$2:G42, 1) + 62, "000000"),
 IF(G42=2, "PBM-" &amp; TEXT(COUNTIFS(G$2:G42, 2) + 38, "000000"),
 IF(G42=3, "MMU-" &amp; TEXT(COUNTIFS(G$2:G42, 3) + 42, "000000"),
 "")))</f>
        <v>PBM-000061</v>
      </c>
      <c r="I42" s="25" t="s">
        <v>5342</v>
      </c>
    </row>
    <row r="43" spans="1:9" ht="25.5" x14ac:dyDescent="0.25">
      <c r="A43" s="3">
        <v>42</v>
      </c>
      <c r="B43" s="3" t="s">
        <v>601</v>
      </c>
      <c r="C43" s="3" t="s">
        <v>602</v>
      </c>
      <c r="D43" s="3" t="s">
        <v>102</v>
      </c>
      <c r="E43" s="3" t="s">
        <v>603</v>
      </c>
      <c r="F43" s="3" t="s">
        <v>5328</v>
      </c>
      <c r="G43" s="3">
        <v>1</v>
      </c>
      <c r="H43" s="11" t="str">
        <f>IF(G43=1, "PB-" &amp; TEXT(COUNTIFS(G$2:G43, 1) + 62, "000000"),
 IF(G43=2, "PBM-" &amp; TEXT(COUNTIFS(G$2:G43, 2) + 38, "000000"),
 IF(G43=3, "MMU-" &amp; TEXT(COUNTIFS(G$2:G43, 3) + 42, "000000"),
 "")))</f>
        <v>PB-000075</v>
      </c>
      <c r="I43" s="25" t="s">
        <v>5342</v>
      </c>
    </row>
    <row r="44" spans="1:9" ht="25.5" x14ac:dyDescent="0.25">
      <c r="A44" s="3">
        <v>43</v>
      </c>
      <c r="B44" s="3" t="s">
        <v>604</v>
      </c>
      <c r="C44" s="3" t="s">
        <v>605</v>
      </c>
      <c r="D44" s="3" t="s">
        <v>409</v>
      </c>
      <c r="E44" s="3" t="s">
        <v>127</v>
      </c>
      <c r="F44" s="3" t="s">
        <v>5329</v>
      </c>
      <c r="G44" s="3">
        <v>1</v>
      </c>
      <c r="H44" s="11" t="str">
        <f>IF(G44=1, "PB-" &amp; TEXT(COUNTIFS(G$2:G44, 1) + 62, "000000"),
 IF(G44=2, "PBM-" &amp; TEXT(COUNTIFS(G$2:G44, 2) + 38, "000000"),
 IF(G44=3, "MMU-" &amp; TEXT(COUNTIFS(G$2:G44, 3) + 42, "000000"),
 "")))</f>
        <v>PB-000076</v>
      </c>
      <c r="I44" s="25" t="s">
        <v>5342</v>
      </c>
    </row>
    <row r="45" spans="1:9" ht="38.25" x14ac:dyDescent="0.25">
      <c r="A45" s="3">
        <v>44</v>
      </c>
      <c r="B45" s="3" t="s">
        <v>606</v>
      </c>
      <c r="C45" s="3" t="s">
        <v>607</v>
      </c>
      <c r="D45" s="3" t="s">
        <v>3120</v>
      </c>
      <c r="E45" s="3" t="s">
        <v>646</v>
      </c>
      <c r="F45" s="3" t="s">
        <v>5330</v>
      </c>
      <c r="G45" s="3">
        <v>1</v>
      </c>
      <c r="H45" s="11" t="str">
        <f>IF(G45=1, "PB-" &amp; TEXT(COUNTIFS(G$2:G45, 1) + 62, "000000"),
 IF(G45=2, "PBM-" &amp; TEXT(COUNTIFS(G$2:G45, 2) + 38, "000000"),
 IF(G45=3, "MMU-" &amp; TEXT(COUNTIFS(G$2:G45, 3) + 42, "000000"),
 "")))</f>
        <v>PB-000077</v>
      </c>
      <c r="I45" s="25" t="s">
        <v>5342</v>
      </c>
    </row>
    <row r="46" spans="1:9" ht="51" x14ac:dyDescent="0.25">
      <c r="A46" s="3">
        <v>45</v>
      </c>
      <c r="B46" s="3" t="s">
        <v>608</v>
      </c>
      <c r="C46" s="3" t="s">
        <v>609</v>
      </c>
      <c r="D46" s="3" t="s">
        <v>76</v>
      </c>
      <c r="E46" s="3" t="s">
        <v>610</v>
      </c>
      <c r="F46" s="3" t="s">
        <v>5331</v>
      </c>
      <c r="G46" s="3">
        <v>3</v>
      </c>
      <c r="H46" s="11" t="str">
        <f>IF(G46=1, "PB-" &amp; TEXT(COUNTIFS(G$2:G46, 1) + 62, "000000"),
 IF(G46=2, "PBM-" &amp; TEXT(COUNTIFS(G$2:G46, 2) + 38, "000000"),
 IF(G46=3, "MMU-" &amp; TEXT(COUNTIFS(G$2:G46, 3) + 42, "000000"),
 "")))</f>
        <v>MMU-000049</v>
      </c>
      <c r="I46" s="25" t="s">
        <v>5342</v>
      </c>
    </row>
    <row r="47" spans="1:9" ht="51" x14ac:dyDescent="0.25">
      <c r="A47" s="3">
        <v>46</v>
      </c>
      <c r="B47" s="3" t="s">
        <v>608</v>
      </c>
      <c r="C47" s="3" t="s">
        <v>609</v>
      </c>
      <c r="D47" s="3" t="s">
        <v>6</v>
      </c>
      <c r="E47" s="3" t="s">
        <v>611</v>
      </c>
      <c r="F47" s="3" t="s">
        <v>5332</v>
      </c>
      <c r="G47" s="3">
        <v>3</v>
      </c>
      <c r="H47" s="11" t="str">
        <f>IF(G47=1, "PB-" &amp; TEXT(COUNTIFS(G$2:G47, 1) + 62, "000000"),
 IF(G47=2, "PBM-" &amp; TEXT(COUNTIFS(G$2:G47, 2) + 38, "000000"),
 IF(G47=3, "MMU-" &amp; TEXT(COUNTIFS(G$2:G47, 3) + 42, "000000"),
 "")))</f>
        <v>MMU-000050</v>
      </c>
      <c r="I47" s="25" t="s">
        <v>5342</v>
      </c>
    </row>
    <row r="48" spans="1:9" ht="38.25" x14ac:dyDescent="0.25">
      <c r="A48" s="3">
        <v>47</v>
      </c>
      <c r="B48" s="3" t="s">
        <v>647</v>
      </c>
      <c r="C48" s="3" t="s">
        <v>612</v>
      </c>
      <c r="D48" s="3" t="s">
        <v>613</v>
      </c>
      <c r="E48" s="3" t="s">
        <v>614</v>
      </c>
      <c r="F48" s="3" t="s">
        <v>5333</v>
      </c>
      <c r="G48" s="3">
        <v>1</v>
      </c>
      <c r="H48" s="11" t="str">
        <f>IF(G48=1, "PB-" &amp; TEXT(COUNTIFS(G$2:G48, 1) + 62, "000000"),
 IF(G48=2, "PBM-" &amp; TEXT(COUNTIFS(G$2:G48, 2) + 38, "000000"),
 IF(G48=3, "MMU-" &amp; TEXT(COUNTIFS(G$2:G48, 3) + 42, "000000"),
 "")))</f>
        <v>PB-000078</v>
      </c>
      <c r="I48" s="25" t="s">
        <v>5342</v>
      </c>
    </row>
    <row r="49" spans="1:10" ht="63.75" x14ac:dyDescent="0.25">
      <c r="A49" s="3">
        <v>48</v>
      </c>
      <c r="B49" s="3" t="s">
        <v>615</v>
      </c>
      <c r="C49" s="3" t="s">
        <v>616</v>
      </c>
      <c r="D49" s="3" t="s">
        <v>617</v>
      </c>
      <c r="E49" s="3">
        <v>517410</v>
      </c>
      <c r="F49" s="3" t="s">
        <v>5334</v>
      </c>
      <c r="G49" s="3">
        <v>3</v>
      </c>
      <c r="H49" s="11" t="str">
        <f>IF(G49=1, "PB-" &amp; TEXT(COUNTIFS(G$2:G49, 1) + 62, "000000"),
 IF(G49=2, "PBM-" &amp; TEXT(COUNTIFS(G$2:G49, 2) + 38, "000000"),
 IF(G49=3, "MMU-" &amp; TEXT(COUNTIFS(G$2:G49, 3) + 42, "000000"),
 "")))</f>
        <v>MMU-000051</v>
      </c>
      <c r="I49" s="25" t="s">
        <v>5342</v>
      </c>
    </row>
    <row r="50" spans="1:10" ht="51" x14ac:dyDescent="0.25">
      <c r="A50" s="3">
        <v>49</v>
      </c>
      <c r="B50" s="3" t="s">
        <v>618</v>
      </c>
      <c r="C50" s="3" t="s">
        <v>619</v>
      </c>
      <c r="D50" s="3" t="s">
        <v>2</v>
      </c>
      <c r="E50" s="3" t="s">
        <v>620</v>
      </c>
      <c r="F50" s="3" t="s">
        <v>5335</v>
      </c>
      <c r="G50" s="3">
        <v>1</v>
      </c>
      <c r="H50" s="11" t="str">
        <f>IF(G50=1, "PB-" &amp; TEXT(COUNTIFS(G$2:G50, 1) + 62, "000000"),
 IF(G50=2, "PBM-" &amp; TEXT(COUNTIFS(G$2:G50, 2) + 38, "000000"),
 IF(G50=3, "MMU-" &amp; TEXT(COUNTIFS(G$2:G50, 3) + 42, "000000"),
 "")))</f>
        <v>PB-000079</v>
      </c>
      <c r="I50" s="25" t="s">
        <v>5342</v>
      </c>
    </row>
    <row r="51" spans="1:10" ht="38.25" x14ac:dyDescent="0.25">
      <c r="A51" s="3">
        <v>50</v>
      </c>
      <c r="B51" s="3" t="s">
        <v>621</v>
      </c>
      <c r="C51" s="3" t="s">
        <v>622</v>
      </c>
      <c r="D51" s="3" t="s">
        <v>623</v>
      </c>
      <c r="E51" s="3">
        <v>144086</v>
      </c>
      <c r="F51" s="3" t="s">
        <v>5336</v>
      </c>
      <c r="G51" s="3">
        <v>3</v>
      </c>
      <c r="H51" s="11" t="str">
        <f>IF(G51=1, "PB-" &amp; TEXT(COUNTIFS(G$2:G51, 1) + 62, "000000"),
 IF(G51=2, "PBM-" &amp; TEXT(COUNTIFS(G$2:G51, 2) + 38, "000000"),
 IF(G51=3, "MMU-" &amp; TEXT(COUNTIFS(G$2:G51, 3) + 42, "000000"),
 "")))</f>
        <v>MMU-000052</v>
      </c>
      <c r="I51" s="25" t="s">
        <v>5342</v>
      </c>
    </row>
    <row r="52" spans="1:10" ht="63.75" x14ac:dyDescent="0.25">
      <c r="A52" s="3">
        <v>51</v>
      </c>
      <c r="B52" s="3" t="s">
        <v>624</v>
      </c>
      <c r="C52" s="3" t="s">
        <v>625</v>
      </c>
      <c r="D52" s="3" t="s">
        <v>626</v>
      </c>
      <c r="E52" s="3" t="s">
        <v>627</v>
      </c>
      <c r="F52" s="3" t="s">
        <v>5337</v>
      </c>
      <c r="G52" s="3">
        <v>2</v>
      </c>
      <c r="H52" s="11" t="str">
        <f>IF(G52=1, "PB-" &amp; TEXT(COUNTIFS(G$2:G52, 1) + 62, "000000"),
 IF(G52=2, "PBM-" &amp; TEXT(COUNTIFS(G$2:G52, 2) + 38, "000000"),
 IF(G52=3, "MMU-" &amp; TEXT(COUNTIFS(G$2:G52, 3) + 42, "000000"),
 "")))</f>
        <v>PBM-000062</v>
      </c>
      <c r="I52" s="25" t="s">
        <v>5342</v>
      </c>
    </row>
    <row r="53" spans="1:10" ht="38.25" x14ac:dyDescent="0.25">
      <c r="A53" s="3">
        <v>52</v>
      </c>
      <c r="B53" s="3" t="s">
        <v>517</v>
      </c>
      <c r="C53" s="3" t="s">
        <v>518</v>
      </c>
      <c r="D53" s="3" t="s">
        <v>628</v>
      </c>
      <c r="E53" s="3" t="s">
        <v>519</v>
      </c>
      <c r="F53" s="3" t="s">
        <v>5338</v>
      </c>
      <c r="G53" s="3">
        <v>3</v>
      </c>
      <c r="H53" s="11" t="str">
        <f>IF(G53=1, "PB-" &amp; TEXT(COUNTIFS(G$2:G53, 1) + 62, "000000"),
 IF(G53=2, "PBM-" &amp; TEXT(COUNTIFS(G$2:G53, 2) + 38, "000000"),
 IF(G53=3, "MMU-" &amp; TEXT(COUNTIFS(G$2:G53, 3) + 42, "000000"),
 "")))</f>
        <v>MMU-000053</v>
      </c>
      <c r="I53" s="25" t="s">
        <v>5342</v>
      </c>
    </row>
    <row r="54" spans="1:10" ht="51" x14ac:dyDescent="0.25">
      <c r="A54" s="3">
        <v>53</v>
      </c>
      <c r="B54" s="3" t="s">
        <v>119</v>
      </c>
      <c r="C54" s="3" t="s">
        <v>629</v>
      </c>
      <c r="D54" s="3" t="s">
        <v>630</v>
      </c>
      <c r="E54" s="3">
        <v>169678</v>
      </c>
      <c r="F54" s="3" t="s">
        <v>5339</v>
      </c>
      <c r="G54" s="3">
        <v>3</v>
      </c>
      <c r="H54" s="11" t="str">
        <f>IF(G54=1, "PB-" &amp; TEXT(COUNTIFS(G$2:G54, 1) + 62, "000000"),
 IF(G54=2, "PBM-" &amp; TEXT(COUNTIFS(G$2:G54, 2) + 38, "000000"),
 IF(G54=3, "MMU-" &amp; TEXT(COUNTIFS(G$2:G54, 3) + 42, "000000"),
 "")))</f>
        <v>MMU-000054</v>
      </c>
      <c r="I54" s="25" t="s">
        <v>5342</v>
      </c>
    </row>
    <row r="55" spans="1:10" ht="25.5" x14ac:dyDescent="0.25">
      <c r="A55" s="3">
        <v>54</v>
      </c>
      <c r="B55" s="3" t="s">
        <v>631</v>
      </c>
      <c r="C55" s="3" t="s">
        <v>632</v>
      </c>
      <c r="D55" s="3" t="s">
        <v>626</v>
      </c>
      <c r="E55" s="3" t="s">
        <v>633</v>
      </c>
      <c r="F55" s="3" t="s">
        <v>5340</v>
      </c>
      <c r="G55" s="3">
        <v>2</v>
      </c>
      <c r="H55" s="11" t="str">
        <f>IF(G55=1, "PB-" &amp; TEXT(COUNTIFS(G$2:G55, 1) + 62, "000000"),
 IF(G55=2, "PBM-" &amp; TEXT(COUNTIFS(G$2:G55, 2) + 38, "000000"),
 IF(G55=3, "MMU-" &amp; TEXT(COUNTIFS(G$2:G55, 3) + 42, "000000"),
 "")))</f>
        <v>PBM-000063</v>
      </c>
      <c r="I55" s="25" t="s">
        <v>5342</v>
      </c>
    </row>
    <row r="56" spans="1:10" ht="38.25" x14ac:dyDescent="0.25">
      <c r="A56" s="3">
        <v>55</v>
      </c>
      <c r="B56" s="3" t="s">
        <v>634</v>
      </c>
      <c r="C56" s="3" t="s">
        <v>635</v>
      </c>
      <c r="D56" s="3" t="s">
        <v>290</v>
      </c>
      <c r="E56" s="3" t="s">
        <v>636</v>
      </c>
      <c r="F56" s="3" t="s">
        <v>5341</v>
      </c>
      <c r="G56" s="3">
        <v>2</v>
      </c>
      <c r="H56" s="11" t="str">
        <f>IF(G56=1, "PB-" &amp; TEXT(COUNTIFS(G$2:G56, 1) + 62, "000000"),
 IF(G56=2, "PBM-" &amp; TEXT(COUNTIFS(G$2:G56, 2) + 38, "000000"),
 IF(G56=3, "MMU-" &amp; TEXT(COUNTIFS(G$2:G56, 3) + 42, "000000"),
 "")))</f>
        <v>PBM-000064</v>
      </c>
      <c r="I56" s="25" t="s">
        <v>5342</v>
      </c>
    </row>
    <row r="57" spans="1:10" ht="51" x14ac:dyDescent="0.25">
      <c r="A57" s="37"/>
      <c r="B57" s="35" t="s">
        <v>6886</v>
      </c>
      <c r="C57" s="35" t="s">
        <v>6887</v>
      </c>
      <c r="D57" s="35" t="s">
        <v>6888</v>
      </c>
      <c r="E57" s="37">
        <v>189167</v>
      </c>
      <c r="F57" s="35" t="s">
        <v>6889</v>
      </c>
      <c r="G57" s="37"/>
      <c r="H57" s="37"/>
      <c r="I57" s="43"/>
      <c r="J57" s="37"/>
    </row>
    <row r="58" spans="1:10" ht="16.5" x14ac:dyDescent="0.3">
      <c r="A58" s="37"/>
      <c r="B58" s="44" t="s">
        <v>6890</v>
      </c>
      <c r="C58" s="44" t="s">
        <v>6891</v>
      </c>
      <c r="D58" s="35" t="s">
        <v>6892</v>
      </c>
      <c r="E58" s="37">
        <v>125497</v>
      </c>
      <c r="F58" s="35" t="s">
        <v>6893</v>
      </c>
      <c r="G58" s="37"/>
      <c r="H58" s="37"/>
      <c r="I58" s="43"/>
      <c r="J58" s="37"/>
    </row>
  </sheetData>
  <phoneticPr fontId="8" type="noConversion"/>
  <pageMargins left="0.31496062992125984" right="0.19685039370078741" top="0.31496062992125984" bottom="0.19685039370078741" header="0.31496062992125984" footer="0.31496062992125984"/>
  <pageSetup paperSize="9" scale="96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B9C3B-552E-4B99-B399-ABCA0E5EFEC7}">
  <sheetPr codeName="Sheet6">
    <pageSetUpPr fitToPage="1"/>
  </sheetPr>
  <dimension ref="A1:I32"/>
  <sheetViews>
    <sheetView topLeftCell="A28" zoomScale="80" zoomScaleNormal="80" workbookViewId="0">
      <selection activeCell="F3" sqref="F3"/>
    </sheetView>
  </sheetViews>
  <sheetFormatPr defaultColWidth="47.42578125" defaultRowHeight="15" x14ac:dyDescent="0.25"/>
  <cols>
    <col min="1" max="1" width="3.85546875" bestFit="1" customWidth="1"/>
    <col min="2" max="2" width="25.28515625" customWidth="1"/>
    <col min="3" max="3" width="24.85546875" customWidth="1"/>
    <col min="4" max="4" width="25.28515625" customWidth="1"/>
    <col min="5" max="5" width="12.7109375" bestFit="1" customWidth="1"/>
    <col min="6" max="6" width="10.5703125" bestFit="1" customWidth="1"/>
    <col min="7" max="7" width="3.28515625" hidden="1" customWidth="1"/>
    <col min="8" max="8" width="13.42578125" hidden="1" customWidth="1"/>
    <col min="9" max="9" width="19.140625" style="27" hidden="1" customWidth="1"/>
  </cols>
  <sheetData>
    <row r="1" spans="1:9" ht="33.7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5143</v>
      </c>
      <c r="I1" s="26" t="s">
        <v>5144</v>
      </c>
    </row>
    <row r="2" spans="1:9" ht="38.25" x14ac:dyDescent="0.25">
      <c r="A2" s="3">
        <v>1</v>
      </c>
      <c r="B2" s="3" t="s">
        <v>648</v>
      </c>
      <c r="C2" s="3" t="s">
        <v>649</v>
      </c>
      <c r="D2" s="3" t="s">
        <v>727</v>
      </c>
      <c r="E2" s="3" t="s">
        <v>650</v>
      </c>
      <c r="F2" s="2" t="s">
        <v>5343</v>
      </c>
      <c r="G2" s="3">
        <v>1</v>
      </c>
      <c r="H2" s="11" t="str">
        <f>IF(G2=1, "PB-" &amp; TEXT(COUNTIFS(G$2:G2, 1) + 79, "000000"),
 IF(G2=2, "PBM-" &amp; TEXT(COUNTIFS(G$2:G2, 2) + 64, "000000"),
 IF(G2=3, "MMU-" &amp; TEXT(COUNTIFS(G$2:G2, 3) + 54, "000000"),
 "")))</f>
        <v>PB-000080</v>
      </c>
      <c r="I2" s="25" t="s">
        <v>5342</v>
      </c>
    </row>
    <row r="3" spans="1:9" ht="51" x14ac:dyDescent="0.25">
      <c r="A3" s="3">
        <v>2</v>
      </c>
      <c r="B3" s="3" t="s">
        <v>653</v>
      </c>
      <c r="C3" s="3" t="s">
        <v>654</v>
      </c>
      <c r="D3" s="3" t="s">
        <v>182</v>
      </c>
      <c r="E3" s="3" t="s">
        <v>655</v>
      </c>
      <c r="F3" s="2" t="s">
        <v>5344</v>
      </c>
      <c r="G3" s="3">
        <v>1</v>
      </c>
      <c r="H3" s="11" t="str">
        <f>IF(G3=1, "PB-" &amp; TEXT(COUNTIFS(G$2:G3, 1) + 79, "000000"),
 IF(G3=2, "PBM-" &amp; TEXT(COUNTIFS(G$2:G3, 2) + 64, "000000"),
 IF(G3=3, "MMU-" &amp; TEXT(COUNTIFS(G$2:G3, 3) + 54, "000000"),
 "")))</f>
        <v>PB-000081</v>
      </c>
      <c r="I3" s="25" t="s">
        <v>5342</v>
      </c>
    </row>
    <row r="4" spans="1:9" ht="38.25" x14ac:dyDescent="0.25">
      <c r="A4" s="3">
        <v>3</v>
      </c>
      <c r="B4" s="3" t="s">
        <v>656</v>
      </c>
      <c r="C4" s="3" t="s">
        <v>657</v>
      </c>
      <c r="D4" s="3" t="s">
        <v>658</v>
      </c>
      <c r="E4" s="3" t="s">
        <v>659</v>
      </c>
      <c r="F4" s="2" t="s">
        <v>5345</v>
      </c>
      <c r="G4" s="3">
        <v>1</v>
      </c>
      <c r="H4" s="11" t="str">
        <f>IF(G4=1, "PB-" &amp; TEXT(COUNTIFS(G$2:G4, 1) + 79, "000000"),
 IF(G4=2, "PBM-" &amp; TEXT(COUNTIFS(G$2:G4, 2) + 64, "000000"),
 IF(G4=3, "MMU-" &amp; TEXT(COUNTIFS(G$2:G4, 3) + 54, "000000"),
 "")))</f>
        <v>PB-000082</v>
      </c>
      <c r="I4" s="25" t="s">
        <v>5342</v>
      </c>
    </row>
    <row r="5" spans="1:9" ht="38.25" x14ac:dyDescent="0.25">
      <c r="A5" s="3">
        <v>4</v>
      </c>
      <c r="B5" s="3" t="s">
        <v>660</v>
      </c>
      <c r="C5" s="3" t="s">
        <v>657</v>
      </c>
      <c r="D5" s="3" t="s">
        <v>658</v>
      </c>
      <c r="E5" s="3" t="s">
        <v>661</v>
      </c>
      <c r="F5" s="2" t="s">
        <v>5346</v>
      </c>
      <c r="G5" s="3">
        <v>1</v>
      </c>
      <c r="H5" s="11" t="str">
        <f>IF(G5=1, "PB-" &amp; TEXT(COUNTIFS(G$2:G5, 1) + 79, "000000"),
 IF(G5=2, "PBM-" &amp; TEXT(COUNTIFS(G$2:G5, 2) + 64, "000000"),
 IF(G5=3, "MMU-" &amp; TEXT(COUNTIFS(G$2:G5, 3) + 54, "000000"),
 "")))</f>
        <v>PB-000083</v>
      </c>
      <c r="I5" s="25" t="s">
        <v>5342</v>
      </c>
    </row>
    <row r="6" spans="1:9" ht="38.25" x14ac:dyDescent="0.25">
      <c r="A6" s="3">
        <v>5</v>
      </c>
      <c r="B6" s="3" t="s">
        <v>662</v>
      </c>
      <c r="C6" s="3" t="s">
        <v>657</v>
      </c>
      <c r="D6" s="3" t="s">
        <v>658</v>
      </c>
      <c r="E6" s="3" t="s">
        <v>663</v>
      </c>
      <c r="F6" s="2" t="s">
        <v>5347</v>
      </c>
      <c r="G6" s="3">
        <v>1</v>
      </c>
      <c r="H6" s="11" t="str">
        <f>IF(G6=1, "PB-" &amp; TEXT(COUNTIFS(G$2:G6, 1) + 79, "000000"),
 IF(G6=2, "PBM-" &amp; TEXT(COUNTIFS(G$2:G6, 2) + 64, "000000"),
 IF(G6=3, "MMU-" &amp; TEXT(COUNTIFS(G$2:G6, 3) + 54, "000000"),
 "")))</f>
        <v>PB-000084</v>
      </c>
      <c r="I6" s="25" t="s">
        <v>5342</v>
      </c>
    </row>
    <row r="7" spans="1:9" ht="38.25" x14ac:dyDescent="0.25">
      <c r="A7" s="3">
        <v>6</v>
      </c>
      <c r="B7" s="3" t="s">
        <v>664</v>
      </c>
      <c r="C7" s="3" t="s">
        <v>665</v>
      </c>
      <c r="D7" s="3" t="s">
        <v>525</v>
      </c>
      <c r="E7" s="3" t="s">
        <v>666</v>
      </c>
      <c r="F7" s="2" t="s">
        <v>5348</v>
      </c>
      <c r="G7" s="3">
        <v>1</v>
      </c>
      <c r="H7" s="11" t="str">
        <f>IF(G7=1, "PB-" &amp; TEXT(COUNTIFS(G$2:G7, 1) + 79, "000000"),
 IF(G7=2, "PBM-" &amp; TEXT(COUNTIFS(G$2:G7, 2) + 64, "000000"),
 IF(G7=3, "MMU-" &amp; TEXT(COUNTIFS(G$2:G7, 3) + 54, "000000"),
 "")))</f>
        <v>PB-000085</v>
      </c>
      <c r="I7" s="25" t="s">
        <v>5342</v>
      </c>
    </row>
    <row r="8" spans="1:9" ht="51" x14ac:dyDescent="0.25">
      <c r="A8" s="3">
        <v>7</v>
      </c>
      <c r="B8" s="3" t="s">
        <v>667</v>
      </c>
      <c r="C8" s="3" t="s">
        <v>668</v>
      </c>
      <c r="D8" s="3" t="s">
        <v>132</v>
      </c>
      <c r="E8" s="3" t="s">
        <v>669</v>
      </c>
      <c r="F8" s="2" t="s">
        <v>5349</v>
      </c>
      <c r="G8" s="3">
        <v>3</v>
      </c>
      <c r="H8" s="11" t="str">
        <f>IF(G8=1, "PB-" &amp; TEXT(COUNTIFS(G$2:G8, 1) + 79, "000000"),
 IF(G8=2, "PBM-" &amp; TEXT(COUNTIFS(G$2:G8, 2) + 64, "000000"),
 IF(G8=3, "MMU-" &amp; TEXT(COUNTIFS(G$2:G8, 3) + 54, "000000"),
 "")))</f>
        <v>MMU-000055</v>
      </c>
      <c r="I8" s="25" t="s">
        <v>5342</v>
      </c>
    </row>
    <row r="9" spans="1:9" ht="63.75" x14ac:dyDescent="0.25">
      <c r="A9" s="3">
        <v>8</v>
      </c>
      <c r="B9" s="3" t="s">
        <v>670</v>
      </c>
      <c r="C9" s="3" t="s">
        <v>671</v>
      </c>
      <c r="D9" s="3" t="s">
        <v>429</v>
      </c>
      <c r="E9" s="3" t="s">
        <v>728</v>
      </c>
      <c r="F9" s="2" t="s">
        <v>5350</v>
      </c>
      <c r="G9" s="3">
        <v>2</v>
      </c>
      <c r="H9" s="11" t="str">
        <f>IF(G9=1, "PB-" &amp; TEXT(COUNTIFS(G$2:G9, 1) + 79, "000000"),
 IF(G9=2, "PBM-" &amp; TEXT(COUNTIFS(G$2:G9, 2) + 64, "000000"),
 IF(G9=3, "MMU-" &amp; TEXT(COUNTIFS(G$2:G9, 3) + 54, "000000"),
 "")))</f>
        <v>PBM-000065</v>
      </c>
      <c r="I9" s="25" t="s">
        <v>5342</v>
      </c>
    </row>
    <row r="10" spans="1:9" ht="25.5" x14ac:dyDescent="0.25">
      <c r="A10" s="3">
        <v>9</v>
      </c>
      <c r="B10" s="3" t="s">
        <v>735</v>
      </c>
      <c r="C10" s="3" t="s">
        <v>672</v>
      </c>
      <c r="D10" s="3" t="s">
        <v>182</v>
      </c>
      <c r="E10" s="3" t="s">
        <v>673</v>
      </c>
      <c r="F10" s="2" t="s">
        <v>5351</v>
      </c>
      <c r="G10" s="3">
        <v>1</v>
      </c>
      <c r="H10" s="11" t="str">
        <f>IF(G10=1, "PB-" &amp; TEXT(COUNTIFS(G$2:G10, 1) + 79, "000000"),
 IF(G10=2, "PBM-" &amp; TEXT(COUNTIFS(G$2:G10, 2) + 64, "000000"),
 IF(G10=3, "MMU-" &amp; TEXT(COUNTIFS(G$2:G10, 3) + 54, "000000"),
 "")))</f>
        <v>PB-000086</v>
      </c>
      <c r="I10" s="25" t="s">
        <v>5342</v>
      </c>
    </row>
    <row r="11" spans="1:9" ht="51" x14ac:dyDescent="0.25">
      <c r="A11" s="3">
        <v>10</v>
      </c>
      <c r="B11" s="3" t="s">
        <v>736</v>
      </c>
      <c r="C11" s="3" t="s">
        <v>674</v>
      </c>
      <c r="D11" s="3" t="s">
        <v>675</v>
      </c>
      <c r="E11" s="3" t="s">
        <v>676</v>
      </c>
      <c r="F11" s="2" t="s">
        <v>5352</v>
      </c>
      <c r="G11" s="3">
        <v>1</v>
      </c>
      <c r="H11" s="11" t="str">
        <f>IF(G11=1, "PB-" &amp; TEXT(COUNTIFS(G$2:G11, 1) + 79, "000000"),
 IF(G11=2, "PBM-" &amp; TEXT(COUNTIFS(G$2:G11, 2) + 64, "000000"),
 IF(G11=3, "MMU-" &amp; TEXT(COUNTIFS(G$2:G11, 3) + 54, "000000"),
 "")))</f>
        <v>PB-000087</v>
      </c>
      <c r="I11" s="25" t="s">
        <v>5342</v>
      </c>
    </row>
    <row r="12" spans="1:9" ht="51" x14ac:dyDescent="0.25">
      <c r="A12" s="3">
        <v>11</v>
      </c>
      <c r="B12" s="3" t="s">
        <v>737</v>
      </c>
      <c r="C12" s="3" t="s">
        <v>677</v>
      </c>
      <c r="D12" s="3" t="s">
        <v>678</v>
      </c>
      <c r="E12" s="3" t="s">
        <v>679</v>
      </c>
      <c r="F12" s="2" t="s">
        <v>5353</v>
      </c>
      <c r="G12" s="3">
        <v>1</v>
      </c>
      <c r="H12" s="11" t="str">
        <f>IF(G12=1, "PB-" &amp; TEXT(COUNTIFS(G$2:G12, 1) + 79, "000000"),
 IF(G12=2, "PBM-" &amp; TEXT(COUNTIFS(G$2:G12, 2) + 64, "000000"),
 IF(G12=3, "MMU-" &amp; TEXT(COUNTIFS(G$2:G12, 3) + 54, "000000"),
 "")))</f>
        <v>PB-000088</v>
      </c>
      <c r="I12" s="25" t="s">
        <v>5342</v>
      </c>
    </row>
    <row r="13" spans="1:9" ht="38.25" x14ac:dyDescent="0.25">
      <c r="A13" s="3">
        <v>12</v>
      </c>
      <c r="B13" s="3" t="s">
        <v>738</v>
      </c>
      <c r="C13" s="3" t="s">
        <v>680</v>
      </c>
      <c r="D13" s="3" t="s">
        <v>681</v>
      </c>
      <c r="E13" s="3" t="s">
        <v>682</v>
      </c>
      <c r="F13" s="2" t="s">
        <v>5354</v>
      </c>
      <c r="G13" s="3">
        <v>1</v>
      </c>
      <c r="H13" s="11" t="str">
        <f>IF(G13=1, "PB-" &amp; TEXT(COUNTIFS(G$2:G13, 1) + 79, "000000"),
 IF(G13=2, "PBM-" &amp; TEXT(COUNTIFS(G$2:G13, 2) + 64, "000000"),
 IF(G13=3, "MMU-" &amp; TEXT(COUNTIFS(G$2:G13, 3) + 54, "000000"),
 "")))</f>
        <v>PB-000089</v>
      </c>
      <c r="I13" s="25" t="s">
        <v>5342</v>
      </c>
    </row>
    <row r="14" spans="1:9" ht="38.25" x14ac:dyDescent="0.25">
      <c r="A14" s="3">
        <v>13</v>
      </c>
      <c r="B14" s="3" t="s">
        <v>739</v>
      </c>
      <c r="C14" s="3" t="s">
        <v>680</v>
      </c>
      <c r="D14" s="3" t="s">
        <v>65</v>
      </c>
      <c r="E14" s="3" t="s">
        <v>683</v>
      </c>
      <c r="F14" s="2" t="s">
        <v>5355</v>
      </c>
      <c r="G14" s="3">
        <v>1</v>
      </c>
      <c r="H14" s="11" t="str">
        <f>IF(G14=1, "PB-" &amp; TEXT(COUNTIFS(G$2:G14, 1) + 79, "000000"),
 IF(G14=2, "PBM-" &amp; TEXT(COUNTIFS(G$2:G14, 2) + 64, "000000"),
 IF(G14=3, "MMU-" &amp; TEXT(COUNTIFS(G$2:G14, 3) + 54, "000000"),
 "")))</f>
        <v>PB-000090</v>
      </c>
      <c r="I14" s="25" t="s">
        <v>5342</v>
      </c>
    </row>
    <row r="15" spans="1:9" ht="51" x14ac:dyDescent="0.25">
      <c r="A15" s="3">
        <v>14</v>
      </c>
      <c r="B15" s="3" t="s">
        <v>684</v>
      </c>
      <c r="C15" s="3" t="s">
        <v>685</v>
      </c>
      <c r="D15" s="3" t="s">
        <v>226</v>
      </c>
      <c r="E15" s="3" t="s">
        <v>686</v>
      </c>
      <c r="F15" s="2" t="s">
        <v>5356</v>
      </c>
      <c r="G15" s="3">
        <v>3</v>
      </c>
      <c r="H15" s="11" t="str">
        <f>IF(G15=1, "PB-" &amp; TEXT(COUNTIFS(G$2:G15, 1) + 79, "000000"),
 IF(G15=2, "PBM-" &amp; TEXT(COUNTIFS(G$2:G15, 2) + 64, "000000"),
 IF(G15=3, "MMU-" &amp; TEXT(COUNTIFS(G$2:G15, 3) + 54, "000000"),
 "")))</f>
        <v>MMU-000056</v>
      </c>
      <c r="I15" s="25" t="s">
        <v>5342</v>
      </c>
    </row>
    <row r="16" spans="1:9" ht="38.25" x14ac:dyDescent="0.25">
      <c r="A16" s="3">
        <v>15</v>
      </c>
      <c r="B16" s="3" t="s">
        <v>687</v>
      </c>
      <c r="C16" s="3" t="s">
        <v>688</v>
      </c>
      <c r="D16" s="3" t="s">
        <v>33</v>
      </c>
      <c r="E16" s="3" t="s">
        <v>689</v>
      </c>
      <c r="F16" s="2" t="s">
        <v>5357</v>
      </c>
      <c r="G16" s="3">
        <v>1</v>
      </c>
      <c r="H16" s="11" t="str">
        <f>IF(G16=1, "PB-" &amp; TEXT(COUNTIFS(G$2:G16, 1) + 79, "000000"),
 IF(G16=2, "PBM-" &amp; TEXT(COUNTIFS(G$2:G16, 2) + 64, "000000"),
 IF(G16=3, "MMU-" &amp; TEXT(COUNTIFS(G$2:G16, 3) + 54, "000000"),
 "")))</f>
        <v>PB-000091</v>
      </c>
      <c r="I16" s="25" t="s">
        <v>5342</v>
      </c>
    </row>
    <row r="17" spans="1:9" ht="51" x14ac:dyDescent="0.25">
      <c r="A17" s="3">
        <v>16</v>
      </c>
      <c r="B17" s="3" t="s">
        <v>733</v>
      </c>
      <c r="C17" s="3" t="s">
        <v>651</v>
      </c>
      <c r="D17" s="3" t="s">
        <v>690</v>
      </c>
      <c r="E17" s="3" t="s">
        <v>652</v>
      </c>
      <c r="F17" s="2" t="s">
        <v>5358</v>
      </c>
      <c r="G17" s="3">
        <v>2</v>
      </c>
      <c r="H17" s="11" t="str">
        <f>IF(G17=1, "PB-" &amp; TEXT(COUNTIFS(G$2:G17, 1) + 79, "000000"),
 IF(G17=2, "PBM-" &amp; TEXT(COUNTIFS(G$2:G17, 2) + 64, "000000"),
 IF(G17=3, "MMU-" &amp; TEXT(COUNTIFS(G$2:G17, 3) + 54, "000000"),
 "")))</f>
        <v>PBM-000066</v>
      </c>
      <c r="I17" s="25" t="s">
        <v>5342</v>
      </c>
    </row>
    <row r="18" spans="1:9" ht="51" x14ac:dyDescent="0.25">
      <c r="A18" s="3">
        <v>17</v>
      </c>
      <c r="B18" s="3" t="s">
        <v>691</v>
      </c>
      <c r="C18" s="3" t="s">
        <v>692</v>
      </c>
      <c r="D18" s="3" t="s">
        <v>546</v>
      </c>
      <c r="E18" s="3" t="s">
        <v>693</v>
      </c>
      <c r="F18" s="2" t="s">
        <v>5359</v>
      </c>
      <c r="G18" s="3">
        <v>1</v>
      </c>
      <c r="H18" s="11" t="str">
        <f>IF(G18=1, "PB-" &amp; TEXT(COUNTIFS(G$2:G18, 1) + 79, "000000"),
 IF(G18=2, "PBM-" &amp; TEXT(COUNTIFS(G$2:G18, 2) + 64, "000000"),
 IF(G18=3, "MMU-" &amp; TEXT(COUNTIFS(G$2:G18, 3) + 54, "000000"),
 "")))</f>
        <v>PB-000092</v>
      </c>
      <c r="I18" s="25" t="s">
        <v>5342</v>
      </c>
    </row>
    <row r="19" spans="1:9" ht="38.25" x14ac:dyDescent="0.25">
      <c r="A19" s="3">
        <v>18</v>
      </c>
      <c r="B19" s="3" t="s">
        <v>694</v>
      </c>
      <c r="C19" s="3" t="s">
        <v>695</v>
      </c>
      <c r="D19" s="3" t="s">
        <v>409</v>
      </c>
      <c r="E19" s="3" t="s">
        <v>696</v>
      </c>
      <c r="F19" s="2" t="s">
        <v>5360</v>
      </c>
      <c r="G19" s="3">
        <v>1</v>
      </c>
      <c r="H19" s="11" t="str">
        <f>IF(G19=1, "PB-" &amp; TEXT(COUNTIFS(G$2:G19, 1) + 79, "000000"),
 IF(G19=2, "PBM-" &amp; TEXT(COUNTIFS(G$2:G19, 2) + 64, "000000"),
 IF(G19=3, "MMU-" &amp; TEXT(COUNTIFS(G$2:G19, 3) + 54, "000000"),
 "")))</f>
        <v>PB-000093</v>
      </c>
      <c r="I19" s="25" t="s">
        <v>5342</v>
      </c>
    </row>
    <row r="20" spans="1:9" ht="38.25" x14ac:dyDescent="0.25">
      <c r="A20" s="3">
        <v>19</v>
      </c>
      <c r="B20" s="3" t="s">
        <v>730</v>
      </c>
      <c r="C20" s="3" t="s">
        <v>697</v>
      </c>
      <c r="D20" s="3" t="s">
        <v>546</v>
      </c>
      <c r="E20" s="3" t="s">
        <v>698</v>
      </c>
      <c r="F20" s="2" t="s">
        <v>5361</v>
      </c>
      <c r="G20" s="3">
        <v>1</v>
      </c>
      <c r="H20" s="11" t="str">
        <f>IF(G20=1, "PB-" &amp; TEXT(COUNTIFS(G$2:G20, 1) + 79, "000000"),
 IF(G20=2, "PBM-" &amp; TEXT(COUNTIFS(G$2:G20, 2) + 64, "000000"),
 IF(G20=3, "MMU-" &amp; TEXT(COUNTIFS(G$2:G20, 3) + 54, "000000"),
 "")))</f>
        <v>PB-000094</v>
      </c>
      <c r="I20" s="25" t="s">
        <v>5342</v>
      </c>
    </row>
    <row r="21" spans="1:9" ht="38.25" x14ac:dyDescent="0.25">
      <c r="A21" s="3">
        <v>20</v>
      </c>
      <c r="B21" s="3" t="s">
        <v>729</v>
      </c>
      <c r="C21" s="3" t="s">
        <v>699</v>
      </c>
      <c r="D21" s="3" t="s">
        <v>700</v>
      </c>
      <c r="E21" s="3">
        <v>822203</v>
      </c>
      <c r="F21" s="2" t="s">
        <v>5362</v>
      </c>
      <c r="G21" s="3">
        <v>1</v>
      </c>
      <c r="H21" s="11" t="str">
        <f>IF(G21=1, "PB-" &amp; TEXT(COUNTIFS(G$2:G21, 1) + 79, "000000"),
 IF(G21=2, "PBM-" &amp; TEXT(COUNTIFS(G$2:G21, 2) + 64, "000000"),
 IF(G21=3, "MMU-" &amp; TEXT(COUNTIFS(G$2:G21, 3) + 54, "000000"),
 "")))</f>
        <v>PB-000095</v>
      </c>
      <c r="I21" s="25" t="s">
        <v>5342</v>
      </c>
    </row>
    <row r="22" spans="1:9" ht="38.25" x14ac:dyDescent="0.25">
      <c r="A22" s="3">
        <v>21</v>
      </c>
      <c r="B22" s="3" t="s">
        <v>731</v>
      </c>
      <c r="C22" s="3" t="s">
        <v>701</v>
      </c>
      <c r="D22" s="3" t="s">
        <v>702</v>
      </c>
      <c r="E22" s="3">
        <v>822203</v>
      </c>
      <c r="F22" s="2" t="s">
        <v>5363</v>
      </c>
      <c r="G22" s="3">
        <v>1</v>
      </c>
      <c r="H22" s="11" t="str">
        <f>IF(G22=1, "PB-" &amp; TEXT(COUNTIFS(G$2:G22, 1) + 79, "000000"),
 IF(G22=2, "PBM-" &amp; TEXT(COUNTIFS(G$2:G22, 2) + 64, "000000"),
 IF(G22=3, "MMU-" &amp; TEXT(COUNTIFS(G$2:G22, 3) + 54, "000000"),
 "")))</f>
        <v>PB-000096</v>
      </c>
      <c r="I22" s="25" t="s">
        <v>5342</v>
      </c>
    </row>
    <row r="23" spans="1:9" ht="38.25" x14ac:dyDescent="0.25">
      <c r="A23" s="3">
        <v>22</v>
      </c>
      <c r="B23" s="3" t="s">
        <v>703</v>
      </c>
      <c r="C23" s="3" t="s">
        <v>704</v>
      </c>
      <c r="D23" s="3" t="s">
        <v>705</v>
      </c>
      <c r="E23" s="3"/>
      <c r="F23" s="2" t="s">
        <v>5364</v>
      </c>
      <c r="G23" s="3">
        <v>3</v>
      </c>
      <c r="H23" s="11" t="str">
        <f>IF(G23=1, "PB-" &amp; TEXT(COUNTIFS(G$2:G23, 1) + 79, "000000"),
 IF(G23=2, "PBM-" &amp; TEXT(COUNTIFS(G$2:G23, 2) + 64, "000000"),
 IF(G23=3, "MMU-" &amp; TEXT(COUNTIFS(G$2:G23, 3) + 54, "000000"),
 "")))</f>
        <v>MMU-000057</v>
      </c>
      <c r="I23" s="25" t="s">
        <v>5342</v>
      </c>
    </row>
    <row r="24" spans="1:9" ht="51" x14ac:dyDescent="0.25">
      <c r="A24" s="3">
        <v>23</v>
      </c>
      <c r="B24" s="3" t="s">
        <v>706</v>
      </c>
      <c r="C24" s="3" t="s">
        <v>707</v>
      </c>
      <c r="D24" s="3" t="s">
        <v>10</v>
      </c>
      <c r="E24" s="3" t="s">
        <v>708</v>
      </c>
      <c r="F24" s="2" t="s">
        <v>5365</v>
      </c>
      <c r="G24" s="3">
        <v>2</v>
      </c>
      <c r="H24" s="11" t="str">
        <f>IF(G24=1, "PB-" &amp; TEXT(COUNTIFS(G$2:G24, 1) + 79, "000000"),
 IF(G24=2, "PBM-" &amp; TEXT(COUNTIFS(G$2:G24, 2) + 64, "000000"),
 IF(G24=3, "MMU-" &amp; TEXT(COUNTIFS(G$2:G24, 3) + 54, "000000"),
 "")))</f>
        <v>PBM-000067</v>
      </c>
      <c r="I24" s="25" t="s">
        <v>5342</v>
      </c>
    </row>
    <row r="25" spans="1:9" ht="25.5" x14ac:dyDescent="0.25">
      <c r="A25" s="3">
        <v>24</v>
      </c>
      <c r="B25" s="3" t="s">
        <v>709</v>
      </c>
      <c r="C25" s="3" t="s">
        <v>710</v>
      </c>
      <c r="D25" s="3" t="s">
        <v>134</v>
      </c>
      <c r="E25" s="3" t="s">
        <v>711</v>
      </c>
      <c r="F25" s="2" t="s">
        <v>5366</v>
      </c>
      <c r="G25" s="3">
        <v>1</v>
      </c>
      <c r="H25" s="11" t="str">
        <f>IF(G25=1, "PB-" &amp; TEXT(COUNTIFS(G$2:G25, 1) + 79, "000000"),
 IF(G25=2, "PBM-" &amp; TEXT(COUNTIFS(G$2:G25, 2) + 64, "000000"),
 IF(G25=3, "MMU-" &amp; TEXT(COUNTIFS(G$2:G25, 3) + 54, "000000"),
 "")))</f>
        <v>PB-000097</v>
      </c>
      <c r="I25" s="25" t="s">
        <v>5342</v>
      </c>
    </row>
    <row r="26" spans="1:9" ht="25.5" x14ac:dyDescent="0.25">
      <c r="A26" s="3">
        <v>25</v>
      </c>
      <c r="B26" s="3" t="s">
        <v>712</v>
      </c>
      <c r="C26" s="3" t="s">
        <v>713</v>
      </c>
      <c r="D26" s="3" t="s">
        <v>182</v>
      </c>
      <c r="E26" s="3" t="s">
        <v>732</v>
      </c>
      <c r="F26" s="2" t="s">
        <v>5367</v>
      </c>
      <c r="G26" s="3">
        <v>1</v>
      </c>
      <c r="H26" s="11" t="str">
        <f>IF(G26=1, "PB-" &amp; TEXT(COUNTIFS(G$2:G26, 1) + 79, "000000"),
 IF(G26=2, "PBM-" &amp; TEXT(COUNTIFS(G$2:G26, 2) + 64, "000000"),
 IF(G26=3, "MMU-" &amp; TEXT(COUNTIFS(G$2:G26, 3) + 54, "000000"),
 "")))</f>
        <v>PB-000098</v>
      </c>
      <c r="I26" s="25" t="s">
        <v>5342</v>
      </c>
    </row>
    <row r="27" spans="1:9" ht="89.25" x14ac:dyDescent="0.25">
      <c r="A27" s="3">
        <v>26</v>
      </c>
      <c r="B27" s="3" t="s">
        <v>714</v>
      </c>
      <c r="C27" s="3" t="s">
        <v>715</v>
      </c>
      <c r="D27" s="3" t="s">
        <v>626</v>
      </c>
      <c r="E27" s="3" t="s">
        <v>716</v>
      </c>
      <c r="F27" s="2" t="s">
        <v>5368</v>
      </c>
      <c r="G27" s="3">
        <v>1</v>
      </c>
      <c r="H27" s="11" t="str">
        <f>IF(G27=1, "PB-" &amp; TEXT(COUNTIFS(G$2:G27, 1) + 79, "000000"),
 IF(G27=2, "PBM-" &amp; TEXT(COUNTIFS(G$2:G27, 2) + 64, "000000"),
 IF(G27=3, "MMU-" &amp; TEXT(COUNTIFS(G$2:G27, 3) + 54, "000000"),
 "")))</f>
        <v>PB-000099</v>
      </c>
      <c r="I27" s="25" t="s">
        <v>5342</v>
      </c>
    </row>
    <row r="28" spans="1:9" ht="51" x14ac:dyDescent="0.25">
      <c r="A28" s="3">
        <v>27</v>
      </c>
      <c r="B28" s="3" t="s">
        <v>717</v>
      </c>
      <c r="C28" s="3" t="s">
        <v>718</v>
      </c>
      <c r="D28" s="3" t="s">
        <v>33</v>
      </c>
      <c r="E28" s="3" t="s">
        <v>719</v>
      </c>
      <c r="F28" s="2" t="s">
        <v>5369</v>
      </c>
      <c r="G28" s="3">
        <v>3</v>
      </c>
      <c r="H28" s="11" t="str">
        <f>IF(G28=1, "PB-" &amp; TEXT(COUNTIFS(G$2:G28, 1) + 79, "000000"),
 IF(G28=2, "PBM-" &amp; TEXT(COUNTIFS(G$2:G28, 2) + 64, "000000"),
 IF(G28=3, "MMU-" &amp; TEXT(COUNTIFS(G$2:G28, 3) + 54, "000000"),
 "")))</f>
        <v>MMU-000058</v>
      </c>
      <c r="I28" s="25" t="s">
        <v>5342</v>
      </c>
    </row>
    <row r="29" spans="1:9" ht="38.25" x14ac:dyDescent="0.25">
      <c r="A29" s="3">
        <v>28</v>
      </c>
      <c r="B29" s="3" t="s">
        <v>117</v>
      </c>
      <c r="C29" s="3" t="s">
        <v>133</v>
      </c>
      <c r="D29" s="3" t="s">
        <v>461</v>
      </c>
      <c r="E29" s="3" t="s">
        <v>118</v>
      </c>
      <c r="F29" s="2" t="s">
        <v>5370</v>
      </c>
      <c r="G29" s="3">
        <v>3</v>
      </c>
      <c r="H29" s="11" t="str">
        <f>IF(G29=1, "PB-" &amp; TEXT(COUNTIFS(G$2:G29, 1) + 79, "000000"),
 IF(G29=2, "PBM-" &amp; TEXT(COUNTIFS(G$2:G29, 2) + 64, "000000"),
 IF(G29=3, "MMU-" &amp; TEXT(COUNTIFS(G$2:G29, 3) + 54, "000000"),
 "")))</f>
        <v>MMU-000059</v>
      </c>
      <c r="I29" s="25" t="s">
        <v>5342</v>
      </c>
    </row>
    <row r="30" spans="1:9" ht="51" x14ac:dyDescent="0.25">
      <c r="A30" s="3">
        <v>29</v>
      </c>
      <c r="B30" s="3" t="s">
        <v>734</v>
      </c>
      <c r="C30" s="3" t="s">
        <v>651</v>
      </c>
      <c r="D30" s="6" t="s">
        <v>87</v>
      </c>
      <c r="E30" s="3" t="s">
        <v>652</v>
      </c>
      <c r="F30" s="2" t="s">
        <v>5371</v>
      </c>
      <c r="G30" s="3">
        <v>2</v>
      </c>
      <c r="H30" s="11" t="str">
        <f>IF(G30=1, "PB-" &amp; TEXT(COUNTIFS(G$2:G30, 1) + 79, "000000"),
 IF(G30=2, "PBM-" &amp; TEXT(COUNTIFS(G$2:G30, 2) + 64, "000000"),
 IF(G30=3, "MMU-" &amp; TEXT(COUNTIFS(G$2:G30, 3) + 54, "000000"),
 "")))</f>
        <v>PBM-000068</v>
      </c>
      <c r="I30" s="25" t="s">
        <v>5342</v>
      </c>
    </row>
    <row r="31" spans="1:9" ht="25.5" x14ac:dyDescent="0.25">
      <c r="A31" s="3">
        <v>30</v>
      </c>
      <c r="B31" s="3" t="s">
        <v>720</v>
      </c>
      <c r="C31" s="3" t="s">
        <v>721</v>
      </c>
      <c r="D31" s="3" t="s">
        <v>722</v>
      </c>
      <c r="E31" s="3" t="s">
        <v>723</v>
      </c>
      <c r="F31" s="2" t="s">
        <v>5372</v>
      </c>
      <c r="G31" s="3">
        <v>3</v>
      </c>
      <c r="H31" s="11" t="str">
        <f>IF(G31=1, "PB-" &amp; TEXT(COUNTIFS(G$2:G31, 1) + 79, "000000"),
 IF(G31=2, "PBM-" &amp; TEXT(COUNTIFS(G$2:G31, 2) + 64, "000000"),
 IF(G31=3, "MMU-" &amp; TEXT(COUNTIFS(G$2:G31, 3) + 54, "000000"),
 "")))</f>
        <v>MMU-000060</v>
      </c>
      <c r="I31" s="25" t="s">
        <v>5342</v>
      </c>
    </row>
    <row r="32" spans="1:9" ht="38.25" x14ac:dyDescent="0.25">
      <c r="A32" s="3">
        <v>31</v>
      </c>
      <c r="B32" s="3" t="s">
        <v>724</v>
      </c>
      <c r="C32" s="3" t="s">
        <v>725</v>
      </c>
      <c r="D32" s="3" t="s">
        <v>726</v>
      </c>
      <c r="E32" s="3" t="s">
        <v>208</v>
      </c>
      <c r="F32" s="2" t="s">
        <v>5373</v>
      </c>
      <c r="G32" s="3">
        <v>2</v>
      </c>
      <c r="H32" s="11" t="str">
        <f>IF(G32=1, "PB-" &amp; TEXT(COUNTIFS(G$2:G32, 1) + 79, "000000"),
 IF(G32=2, "PBM-" &amp; TEXT(COUNTIFS(G$2:G32, 2) + 64, "000000"),
 IF(G32=3, "MMU-" &amp; TEXT(COUNTIFS(G$2:G32, 3) + 54, "000000"),
 "")))</f>
        <v>PBM-000069</v>
      </c>
      <c r="I32" s="25" t="s">
        <v>5342</v>
      </c>
    </row>
  </sheetData>
  <phoneticPr fontId="8" type="noConversion"/>
  <pageMargins left="0.31496062992125984" right="0.19685039370078741" top="0.31496062992125984" bottom="0.19685039370078741" header="0.31496062992125984" footer="0.31496062992125984"/>
  <pageSetup paperSize="9" scale="9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9EF1B-9921-416D-BE11-D7BED0DB0169}">
  <sheetPr codeName="Sheet7">
    <pageSetUpPr fitToPage="1"/>
  </sheetPr>
  <dimension ref="A1:I53"/>
  <sheetViews>
    <sheetView topLeftCell="A52" zoomScale="80" zoomScaleNormal="80" workbookViewId="0">
      <selection sqref="A1:F1"/>
    </sheetView>
  </sheetViews>
  <sheetFormatPr defaultRowHeight="15" x14ac:dyDescent="0.25"/>
  <cols>
    <col min="1" max="1" width="4.140625" bestFit="1" customWidth="1"/>
    <col min="2" max="2" width="29.140625" customWidth="1"/>
    <col min="3" max="3" width="24" customWidth="1"/>
    <col min="4" max="4" width="22.42578125" customWidth="1"/>
    <col min="5" max="5" width="15" customWidth="1"/>
    <col min="6" max="6" width="13.5703125" customWidth="1"/>
    <col min="7" max="7" width="3.5703125" hidden="1" customWidth="1"/>
    <col min="8" max="8" width="11.5703125" hidden="1" customWidth="1"/>
    <col min="9" max="9" width="19.140625" style="27" hidden="1" customWidth="1"/>
  </cols>
  <sheetData>
    <row r="1" spans="1:9" ht="18.75" x14ac:dyDescent="0.3">
      <c r="A1" s="41" t="s">
        <v>6831</v>
      </c>
      <c r="B1" s="41"/>
      <c r="C1" s="41"/>
      <c r="D1" s="41"/>
      <c r="E1" s="41"/>
      <c r="F1" s="41"/>
    </row>
    <row r="2" spans="1:9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152</v>
      </c>
      <c r="H2" s="3" t="s">
        <v>5143</v>
      </c>
      <c r="I2" s="26" t="s">
        <v>5144</v>
      </c>
    </row>
    <row r="3" spans="1:9" ht="43.5" customHeight="1" x14ac:dyDescent="0.25">
      <c r="A3" s="3">
        <v>1</v>
      </c>
      <c r="B3" s="3" t="s">
        <v>5048</v>
      </c>
      <c r="C3" s="3" t="s">
        <v>5003</v>
      </c>
      <c r="D3" s="3" t="s">
        <v>250</v>
      </c>
      <c r="E3" s="3" t="s">
        <v>5004</v>
      </c>
      <c r="F3" s="11" t="s">
        <v>5374</v>
      </c>
      <c r="G3" s="2">
        <v>1</v>
      </c>
      <c r="H3" s="2" t="str">
        <f>IF(G3=1, "PB-" &amp; TEXT(COUNTIFS(G$3:G3, 1) + 544, "000000"),
 IF(G3=2, "PBM-" &amp; TEXT(COUNTIFS(G$3:G3, 2) + 492, "000000"),
 IF(G3=3, "MMU-" &amp; TEXT(COUNTIFS(G$3:G3, 3) + 635, "000000"),
 "")))</f>
        <v>PB-000545</v>
      </c>
      <c r="I3" s="25" t="s">
        <v>5342</v>
      </c>
    </row>
    <row r="4" spans="1:9" ht="38.25" x14ac:dyDescent="0.25">
      <c r="A4" s="3">
        <v>2</v>
      </c>
      <c r="B4" s="3" t="s">
        <v>5049</v>
      </c>
      <c r="C4" s="3" t="s">
        <v>5005</v>
      </c>
      <c r="D4" s="3" t="s">
        <v>10</v>
      </c>
      <c r="E4" s="3" t="s">
        <v>5006</v>
      </c>
      <c r="F4" s="11" t="s">
        <v>5375</v>
      </c>
      <c r="G4" s="2">
        <v>1</v>
      </c>
      <c r="H4" s="2" t="str">
        <f>IF(G4=1, "PB-" &amp; TEXT(COUNTIFS(G$3:G4, 1) + 544, "000000"),
 IF(G4=2, "PBM-" &amp; TEXT(COUNTIFS(G$3:G4, 2) + 492, "000000"),
 IF(G4=3, "MMU-" &amp; TEXT(COUNTIFS(G$3:G4, 3) + 635, "000000"),
 "")))</f>
        <v>PB-000546</v>
      </c>
      <c r="I4" s="25" t="s">
        <v>5342</v>
      </c>
    </row>
    <row r="5" spans="1:9" ht="25.5" x14ac:dyDescent="0.25">
      <c r="A5" s="3">
        <v>3</v>
      </c>
      <c r="B5" s="3" t="s">
        <v>5050</v>
      </c>
      <c r="C5" s="3" t="s">
        <v>5007</v>
      </c>
      <c r="D5" s="20" t="s">
        <v>250</v>
      </c>
      <c r="E5" s="3" t="s">
        <v>5008</v>
      </c>
      <c r="F5" s="11" t="s">
        <v>5376</v>
      </c>
      <c r="G5" s="2">
        <v>1</v>
      </c>
      <c r="H5" s="2" t="str">
        <f>IF(G5=1, "PB-" &amp; TEXT(COUNTIFS(G$3:G5, 1) + 544, "000000"),
 IF(G5=2, "PBM-" &amp; TEXT(COUNTIFS(G$3:G5, 2) + 492, "000000"),
 IF(G5=3, "MMU-" &amp; TEXT(COUNTIFS(G$3:G5, 3) + 635, "000000"),
 "")))</f>
        <v>PB-000547</v>
      </c>
      <c r="I5" s="25" t="s">
        <v>5342</v>
      </c>
    </row>
    <row r="6" spans="1:9" ht="25.5" x14ac:dyDescent="0.25">
      <c r="A6" s="3">
        <v>4</v>
      </c>
      <c r="B6" s="3" t="s">
        <v>5052</v>
      </c>
      <c r="C6" s="3" t="s">
        <v>5009</v>
      </c>
      <c r="D6" s="20" t="s">
        <v>250</v>
      </c>
      <c r="E6" s="3" t="s">
        <v>5010</v>
      </c>
      <c r="F6" s="11" t="s">
        <v>5377</v>
      </c>
      <c r="G6" s="2">
        <v>1</v>
      </c>
      <c r="H6" s="2" t="str">
        <f>IF(G6=1, "PB-" &amp; TEXT(COUNTIFS(G$3:G6, 1) + 544, "000000"),
 IF(G6=2, "PBM-" &amp; TEXT(COUNTIFS(G$3:G6, 2) + 492, "000000"),
 IF(G6=3, "MMU-" &amp; TEXT(COUNTIFS(G$3:G6, 3) + 635, "000000"),
 "")))</f>
        <v>PB-000548</v>
      </c>
      <c r="I6" s="25" t="s">
        <v>5342</v>
      </c>
    </row>
    <row r="7" spans="1:9" ht="25.5" x14ac:dyDescent="0.25">
      <c r="A7" s="3">
        <v>5</v>
      </c>
      <c r="B7" s="3" t="s">
        <v>5051</v>
      </c>
      <c r="C7" s="3" t="s">
        <v>5009</v>
      </c>
      <c r="D7" s="20" t="s">
        <v>1548</v>
      </c>
      <c r="E7" s="3" t="s">
        <v>5011</v>
      </c>
      <c r="F7" s="11" t="s">
        <v>5378</v>
      </c>
      <c r="G7" s="2">
        <v>1</v>
      </c>
      <c r="H7" s="2" t="str">
        <f>IF(G7=1, "PB-" &amp; TEXT(COUNTIFS(G$3:G7, 1) + 544, "000000"),
 IF(G7=2, "PBM-" &amp; TEXT(COUNTIFS(G$3:G7, 2) + 492, "000000"),
 IF(G7=3, "MMU-" &amp; TEXT(COUNTIFS(G$3:G7, 3) + 635, "000000"),
 "")))</f>
        <v>PB-000549</v>
      </c>
      <c r="I7" s="25" t="s">
        <v>5342</v>
      </c>
    </row>
    <row r="8" spans="1:9" ht="25.5" x14ac:dyDescent="0.25">
      <c r="A8" s="3">
        <v>6</v>
      </c>
      <c r="B8" s="3" t="s">
        <v>5053</v>
      </c>
      <c r="C8" s="3" t="s">
        <v>5012</v>
      </c>
      <c r="D8" s="3" t="s">
        <v>250</v>
      </c>
      <c r="E8" s="3" t="s">
        <v>5013</v>
      </c>
      <c r="F8" s="11" t="s">
        <v>5379</v>
      </c>
      <c r="G8" s="2">
        <v>1</v>
      </c>
      <c r="H8" s="2" t="str">
        <f>IF(G8=1, "PB-" &amp; TEXT(COUNTIFS(G$3:G8, 1) + 544, "000000"),
 IF(G8=2, "PBM-" &amp; TEXT(COUNTIFS(G$3:G8, 2) + 492, "000000"),
 IF(G8=3, "MMU-" &amp; TEXT(COUNTIFS(G$3:G8, 3) + 635, "000000"),
 "")))</f>
        <v>PB-000550</v>
      </c>
      <c r="I8" s="25" t="s">
        <v>5342</v>
      </c>
    </row>
    <row r="9" spans="1:9" ht="51" x14ac:dyDescent="0.25">
      <c r="A9" s="3">
        <v>7</v>
      </c>
      <c r="B9" s="3" t="s">
        <v>5054</v>
      </c>
      <c r="C9" s="3" t="s">
        <v>5014</v>
      </c>
      <c r="D9" s="3" t="s">
        <v>10</v>
      </c>
      <c r="E9" s="3" t="s">
        <v>5015</v>
      </c>
      <c r="F9" s="11" t="s">
        <v>5380</v>
      </c>
      <c r="G9" s="2">
        <v>1</v>
      </c>
      <c r="H9" s="2" t="str">
        <f>IF(G9=1, "PB-" &amp; TEXT(COUNTIFS(G$3:G9, 1) + 544, "000000"),
 IF(G9=2, "PBM-" &amp; TEXT(COUNTIFS(G$3:G9, 2) + 492, "000000"),
 IF(G9=3, "MMU-" &amp; TEXT(COUNTIFS(G$3:G9, 3) + 635, "000000"),
 "")))</f>
        <v>PB-000551</v>
      </c>
      <c r="I9" s="25" t="s">
        <v>5342</v>
      </c>
    </row>
    <row r="10" spans="1:9" ht="25.5" x14ac:dyDescent="0.25">
      <c r="A10" s="3">
        <v>8</v>
      </c>
      <c r="B10" s="3" t="s">
        <v>5055</v>
      </c>
      <c r="C10" s="3" t="s">
        <v>5016</v>
      </c>
      <c r="D10" s="3" t="s">
        <v>1548</v>
      </c>
      <c r="E10" s="3" t="s">
        <v>5017</v>
      </c>
      <c r="F10" s="11" t="s">
        <v>5381</v>
      </c>
      <c r="G10" s="2">
        <v>1</v>
      </c>
      <c r="H10" s="2" t="str">
        <f>IF(G10=1, "PB-" &amp; TEXT(COUNTIFS(G$3:G10, 1) + 544, "000000"),
 IF(G10=2, "PBM-" &amp; TEXT(COUNTIFS(G$3:G10, 2) + 492, "000000"),
 IF(G10=3, "MMU-" &amp; TEXT(COUNTIFS(G$3:G10, 3) + 635, "000000"),
 "")))</f>
        <v>PB-000552</v>
      </c>
      <c r="I10" s="25" t="s">
        <v>5342</v>
      </c>
    </row>
    <row r="11" spans="1:9" ht="25.5" x14ac:dyDescent="0.25">
      <c r="A11" s="3">
        <v>9</v>
      </c>
      <c r="B11" s="3" t="s">
        <v>5056</v>
      </c>
      <c r="C11" s="3" t="s">
        <v>5016</v>
      </c>
      <c r="D11" s="20" t="s">
        <v>1548</v>
      </c>
      <c r="E11" s="3" t="s">
        <v>5018</v>
      </c>
      <c r="F11" s="11" t="s">
        <v>5382</v>
      </c>
      <c r="G11" s="2">
        <v>1</v>
      </c>
      <c r="H11" s="2" t="str">
        <f>IF(G11=1, "PB-" &amp; TEXT(COUNTIFS(G$3:G11, 1) + 544, "000000"),
 IF(G11=2, "PBM-" &amp; TEXT(COUNTIFS(G$3:G11, 2) + 492, "000000"),
 IF(G11=3, "MMU-" &amp; TEXT(COUNTIFS(G$3:G11, 3) + 635, "000000"),
 "")))</f>
        <v>PB-000553</v>
      </c>
      <c r="I11" s="25" t="s">
        <v>5342</v>
      </c>
    </row>
    <row r="12" spans="1:9" ht="25.5" x14ac:dyDescent="0.25">
      <c r="A12" s="3">
        <v>10</v>
      </c>
      <c r="B12" s="3" t="s">
        <v>5057</v>
      </c>
      <c r="C12" s="3" t="s">
        <v>5019</v>
      </c>
      <c r="D12" s="3" t="s">
        <v>250</v>
      </c>
      <c r="E12" s="3" t="s">
        <v>5020</v>
      </c>
      <c r="F12" s="11" t="s">
        <v>5383</v>
      </c>
      <c r="G12" s="2">
        <v>1</v>
      </c>
      <c r="H12" s="2" t="str">
        <f>IF(G12=1, "PB-" &amp; TEXT(COUNTIFS(G$3:G12, 1) + 544, "000000"),
 IF(G12=2, "PBM-" &amp; TEXT(COUNTIFS(G$3:G12, 2) + 492, "000000"),
 IF(G12=3, "MMU-" &amp; TEXT(COUNTIFS(G$3:G12, 3) + 635, "000000"),
 "")))</f>
        <v>PB-000554</v>
      </c>
      <c r="I12" s="25" t="s">
        <v>5342</v>
      </c>
    </row>
    <row r="13" spans="1:9" ht="25.5" x14ac:dyDescent="0.25">
      <c r="A13" s="3">
        <v>11</v>
      </c>
      <c r="B13" s="3" t="s">
        <v>5058</v>
      </c>
      <c r="C13" s="3" t="s">
        <v>5019</v>
      </c>
      <c r="D13" s="3" t="s">
        <v>250</v>
      </c>
      <c r="E13" s="3" t="s">
        <v>5021</v>
      </c>
      <c r="F13" s="11" t="s">
        <v>5384</v>
      </c>
      <c r="G13" s="2">
        <v>1</v>
      </c>
      <c r="H13" s="2" t="str">
        <f>IF(G13=1, "PB-" &amp; TEXT(COUNTIFS(G$3:G13, 1) + 544, "000000"),
 IF(G13=2, "PBM-" &amp; TEXT(COUNTIFS(G$3:G13, 2) + 492, "000000"),
 IF(G13=3, "MMU-" &amp; TEXT(COUNTIFS(G$3:G13, 3) + 635, "000000"),
 "")))</f>
        <v>PB-000555</v>
      </c>
      <c r="I13" s="25" t="s">
        <v>5342</v>
      </c>
    </row>
    <row r="14" spans="1:9" ht="38.25" x14ac:dyDescent="0.25">
      <c r="A14" s="3">
        <v>12</v>
      </c>
      <c r="B14" s="3" t="s">
        <v>5059</v>
      </c>
      <c r="C14" s="3" t="s">
        <v>5022</v>
      </c>
      <c r="D14" s="20" t="s">
        <v>675</v>
      </c>
      <c r="E14" s="3" t="s">
        <v>5023</v>
      </c>
      <c r="F14" s="11" t="s">
        <v>5385</v>
      </c>
      <c r="G14" s="2">
        <v>1</v>
      </c>
      <c r="H14" s="2" t="str">
        <f>IF(G14=1, "PB-" &amp; TEXT(COUNTIFS(G$3:G14, 1) + 544, "000000"),
 IF(G14=2, "PBM-" &amp; TEXT(COUNTIFS(G$3:G14, 2) + 492, "000000"),
 IF(G14=3, "MMU-" &amp; TEXT(COUNTIFS(G$3:G14, 3) + 635, "000000"),
 "")))</f>
        <v>PB-000556</v>
      </c>
      <c r="I14" s="25" t="s">
        <v>5342</v>
      </c>
    </row>
    <row r="15" spans="1:9" ht="51" x14ac:dyDescent="0.25">
      <c r="A15" s="3">
        <v>13</v>
      </c>
      <c r="B15" s="3" t="s">
        <v>5060</v>
      </c>
      <c r="C15" s="3" t="s">
        <v>5024</v>
      </c>
      <c r="D15" s="3" t="s">
        <v>10</v>
      </c>
      <c r="E15" s="3" t="s">
        <v>5025</v>
      </c>
      <c r="F15" s="11" t="s">
        <v>5386</v>
      </c>
      <c r="G15" s="2">
        <v>1</v>
      </c>
      <c r="H15" s="2" t="str">
        <f>IF(G15=1, "PB-" &amp; TEXT(COUNTIFS(G$3:G15, 1) + 544, "000000"),
 IF(G15=2, "PBM-" &amp; TEXT(COUNTIFS(G$3:G15, 2) + 492, "000000"),
 IF(G15=3, "MMU-" &amp; TEXT(COUNTIFS(G$3:G15, 3) + 635, "000000"),
 "")))</f>
        <v>PB-000557</v>
      </c>
      <c r="I15" s="25" t="s">
        <v>5342</v>
      </c>
    </row>
    <row r="16" spans="1:9" ht="25.5" x14ac:dyDescent="0.25">
      <c r="A16" s="3">
        <v>14</v>
      </c>
      <c r="B16" s="3" t="s">
        <v>5061</v>
      </c>
      <c r="C16" s="3" t="s">
        <v>5026</v>
      </c>
      <c r="D16" s="3" t="s">
        <v>250</v>
      </c>
      <c r="E16" s="3" t="s">
        <v>5027</v>
      </c>
      <c r="F16" s="11" t="s">
        <v>5387</v>
      </c>
      <c r="G16" s="2">
        <v>1</v>
      </c>
      <c r="H16" s="2" t="str">
        <f>IF(G16=1, "PB-" &amp; TEXT(COUNTIFS(G$3:G16, 1) + 544, "000000"),
 IF(G16=2, "PBM-" &amp; TEXT(COUNTIFS(G$3:G16, 2) + 492, "000000"),
 IF(G16=3, "MMU-" &amp; TEXT(COUNTIFS(G$3:G16, 3) + 635, "000000"),
 "")))</f>
        <v>PB-000558</v>
      </c>
      <c r="I16" s="25" t="s">
        <v>5342</v>
      </c>
    </row>
    <row r="17" spans="1:9" ht="25.5" x14ac:dyDescent="0.25">
      <c r="A17" s="3">
        <v>15</v>
      </c>
      <c r="B17" s="3" t="s">
        <v>5062</v>
      </c>
      <c r="C17" s="3" t="s">
        <v>5028</v>
      </c>
      <c r="D17" s="3" t="s">
        <v>250</v>
      </c>
      <c r="E17" s="3" t="s">
        <v>5029</v>
      </c>
      <c r="F17" s="11" t="s">
        <v>5388</v>
      </c>
      <c r="G17" s="2">
        <v>1</v>
      </c>
      <c r="H17" s="2" t="str">
        <f>IF(G17=1, "PB-" &amp; TEXT(COUNTIFS(G$3:G17, 1) + 544, "000000"),
 IF(G17=2, "PBM-" &amp; TEXT(COUNTIFS(G$3:G17, 2) + 492, "000000"),
 IF(G17=3, "MMU-" &amp; TEXT(COUNTIFS(G$3:G17, 3) + 635, "000000"),
 "")))</f>
        <v>PB-000559</v>
      </c>
      <c r="I17" s="25" t="s">
        <v>5342</v>
      </c>
    </row>
    <row r="18" spans="1:9" ht="25.5" x14ac:dyDescent="0.25">
      <c r="A18" s="3">
        <v>16</v>
      </c>
      <c r="B18" s="3" t="s">
        <v>5063</v>
      </c>
      <c r="C18" s="3" t="s">
        <v>5028</v>
      </c>
      <c r="D18" s="3" t="s">
        <v>250</v>
      </c>
      <c r="E18" s="3" t="s">
        <v>5030</v>
      </c>
      <c r="F18" s="11" t="s">
        <v>5389</v>
      </c>
      <c r="G18" s="2">
        <v>1</v>
      </c>
      <c r="H18" s="2" t="str">
        <f>IF(G18=1, "PB-" &amp; TEXT(COUNTIFS(G$3:G18, 1) + 544, "000000"),
 IF(G18=2, "PBM-" &amp; TEXT(COUNTIFS(G$3:G18, 2) + 492, "000000"),
 IF(G18=3, "MMU-" &amp; TEXT(COUNTIFS(G$3:G18, 3) + 635, "000000"),
 "")))</f>
        <v>PB-000560</v>
      </c>
      <c r="I18" s="25" t="s">
        <v>5342</v>
      </c>
    </row>
    <row r="19" spans="1:9" ht="25.5" x14ac:dyDescent="0.25">
      <c r="A19" s="3">
        <v>17</v>
      </c>
      <c r="B19" s="3" t="s">
        <v>5064</v>
      </c>
      <c r="C19" s="21" t="s">
        <v>5031</v>
      </c>
      <c r="D19" s="21" t="s">
        <v>1548</v>
      </c>
      <c r="E19" s="3" t="s">
        <v>5032</v>
      </c>
      <c r="F19" s="11" t="s">
        <v>5390</v>
      </c>
      <c r="G19" s="2">
        <v>1</v>
      </c>
      <c r="H19" s="2" t="str">
        <f>IF(G19=1, "PB-" &amp; TEXT(COUNTIFS(G$3:G19, 1) + 544, "000000"),
 IF(G19=2, "PBM-" &amp; TEXT(COUNTIFS(G$3:G19, 2) + 492, "000000"),
 IF(G19=3, "MMU-" &amp; TEXT(COUNTIFS(G$3:G19, 3) + 635, "000000"),
 "")))</f>
        <v>PB-000561</v>
      </c>
      <c r="I19" s="25" t="s">
        <v>5342</v>
      </c>
    </row>
    <row r="20" spans="1:9" ht="25.5" x14ac:dyDescent="0.25">
      <c r="A20" s="3">
        <v>18</v>
      </c>
      <c r="B20" s="3" t="s">
        <v>5065</v>
      </c>
      <c r="C20" s="3" t="s">
        <v>5033</v>
      </c>
      <c r="D20" s="3" t="s">
        <v>250</v>
      </c>
      <c r="E20" s="3" t="s">
        <v>5034</v>
      </c>
      <c r="F20" s="11" t="s">
        <v>5391</v>
      </c>
      <c r="G20" s="2">
        <v>1</v>
      </c>
      <c r="H20" s="2" t="str">
        <f>IF(G20=1, "PB-" &amp; TEXT(COUNTIFS(G$3:G20, 1) + 544, "000000"),
 IF(G20=2, "PBM-" &amp; TEXT(COUNTIFS(G$3:G20, 2) + 492, "000000"),
 IF(G20=3, "MMU-" &amp; TEXT(COUNTIFS(G$3:G20, 3) + 635, "000000"),
 "")))</f>
        <v>PB-000562</v>
      </c>
      <c r="I20" s="25" t="s">
        <v>5342</v>
      </c>
    </row>
    <row r="21" spans="1:9" ht="25.5" x14ac:dyDescent="0.25">
      <c r="A21" s="3">
        <v>19</v>
      </c>
      <c r="B21" s="3" t="s">
        <v>5066</v>
      </c>
      <c r="C21" s="3" t="s">
        <v>5033</v>
      </c>
      <c r="D21" s="3" t="s">
        <v>250</v>
      </c>
      <c r="E21" s="3" t="s">
        <v>5035</v>
      </c>
      <c r="F21" s="11" t="s">
        <v>5392</v>
      </c>
      <c r="G21" s="2">
        <v>1</v>
      </c>
      <c r="H21" s="2" t="str">
        <f>IF(G21=1, "PB-" &amp; TEXT(COUNTIFS(G$3:G21, 1) + 544, "000000"),
 IF(G21=2, "PBM-" &amp; TEXT(COUNTIFS(G$3:G21, 2) + 492, "000000"),
 IF(G21=3, "MMU-" &amp; TEXT(COUNTIFS(G$3:G21, 3) + 635, "000000"),
 "")))</f>
        <v>PB-000563</v>
      </c>
      <c r="I21" s="25" t="s">
        <v>5342</v>
      </c>
    </row>
    <row r="22" spans="1:9" ht="25.5" x14ac:dyDescent="0.25">
      <c r="A22" s="3">
        <v>20</v>
      </c>
      <c r="B22" s="3" t="s">
        <v>5067</v>
      </c>
      <c r="C22" s="3" t="s">
        <v>5036</v>
      </c>
      <c r="D22" s="3" t="s">
        <v>250</v>
      </c>
      <c r="E22" s="3" t="s">
        <v>5037</v>
      </c>
      <c r="F22" s="11" t="s">
        <v>5393</v>
      </c>
      <c r="G22" s="2">
        <v>1</v>
      </c>
      <c r="H22" s="2" t="str">
        <f>IF(G22=1, "PB-" &amp; TEXT(COUNTIFS(G$3:G22, 1) + 544, "000000"),
 IF(G22=2, "PBM-" &amp; TEXT(COUNTIFS(G$3:G22, 2) + 492, "000000"),
 IF(G22=3, "MMU-" &amp; TEXT(COUNTIFS(G$3:G22, 3) + 635, "000000"),
 "")))</f>
        <v>PB-000564</v>
      </c>
      <c r="I22" s="25" t="s">
        <v>5342</v>
      </c>
    </row>
    <row r="23" spans="1:9" ht="38.25" x14ac:dyDescent="0.25">
      <c r="A23" s="3">
        <v>21</v>
      </c>
      <c r="B23" s="3" t="s">
        <v>5068</v>
      </c>
      <c r="C23" s="3" t="s">
        <v>5038</v>
      </c>
      <c r="D23" s="20" t="s">
        <v>10</v>
      </c>
      <c r="E23" s="3" t="s">
        <v>5039</v>
      </c>
      <c r="F23" s="11" t="s">
        <v>5394</v>
      </c>
      <c r="G23" s="2">
        <v>1</v>
      </c>
      <c r="H23" s="2" t="str">
        <f>IF(G23=1, "PB-" &amp; TEXT(COUNTIFS(G$3:G23, 1) + 544, "000000"),
 IF(G23=2, "PBM-" &amp; TEXT(COUNTIFS(G$3:G23, 2) + 492, "000000"),
 IF(G23=3, "MMU-" &amp; TEXT(COUNTIFS(G$3:G23, 3) + 635, "000000"),
 "")))</f>
        <v>PB-000565</v>
      </c>
      <c r="I23" s="25" t="s">
        <v>5342</v>
      </c>
    </row>
    <row r="24" spans="1:9" ht="25.5" x14ac:dyDescent="0.25">
      <c r="A24" s="3">
        <v>22</v>
      </c>
      <c r="B24" s="3" t="s">
        <v>5069</v>
      </c>
      <c r="C24" s="3" t="s">
        <v>5040</v>
      </c>
      <c r="D24" s="20" t="s">
        <v>1548</v>
      </c>
      <c r="E24" s="3" t="s">
        <v>5041</v>
      </c>
      <c r="F24" s="11" t="s">
        <v>5395</v>
      </c>
      <c r="G24" s="2">
        <v>1</v>
      </c>
      <c r="H24" s="2" t="str">
        <f>IF(G24=1, "PB-" &amp; TEXT(COUNTIFS(G$3:G24, 1) + 544, "000000"),
 IF(G24=2, "PBM-" &amp; TEXT(COUNTIFS(G$3:G24, 2) + 492, "000000"),
 IF(G24=3, "MMU-" &amp; TEXT(COUNTIFS(G$3:G24, 3) + 635, "000000"),
 "")))</f>
        <v>PB-000566</v>
      </c>
      <c r="I24" s="25" t="s">
        <v>5342</v>
      </c>
    </row>
    <row r="25" spans="1:9" ht="25.5" x14ac:dyDescent="0.25">
      <c r="A25" s="3">
        <v>23</v>
      </c>
      <c r="B25" s="3" t="s">
        <v>5070</v>
      </c>
      <c r="C25" s="3" t="s">
        <v>5042</v>
      </c>
      <c r="D25" s="3" t="s">
        <v>250</v>
      </c>
      <c r="E25" s="3" t="s">
        <v>5043</v>
      </c>
      <c r="F25" s="11" t="s">
        <v>5396</v>
      </c>
      <c r="G25" s="2">
        <v>1</v>
      </c>
      <c r="H25" s="2" t="str">
        <f>IF(G25=1, "PB-" &amp; TEXT(COUNTIFS(G$3:G25, 1) + 544, "000000"),
 IF(G25=2, "PBM-" &amp; TEXT(COUNTIFS(G$3:G25, 2) + 492, "000000"),
 IF(G25=3, "MMU-" &amp; TEXT(COUNTIFS(G$3:G25, 3) + 635, "000000"),
 "")))</f>
        <v>PB-000567</v>
      </c>
      <c r="I25" s="25" t="s">
        <v>5342</v>
      </c>
    </row>
    <row r="26" spans="1:9" ht="25.5" x14ac:dyDescent="0.25">
      <c r="A26" s="3">
        <v>24</v>
      </c>
      <c r="B26" s="3" t="s">
        <v>5071</v>
      </c>
      <c r="C26" s="3" t="s">
        <v>5044</v>
      </c>
      <c r="D26" s="3" t="s">
        <v>250</v>
      </c>
      <c r="E26" s="3" t="s">
        <v>5045</v>
      </c>
      <c r="F26" s="11" t="s">
        <v>5397</v>
      </c>
      <c r="G26" s="2">
        <v>1</v>
      </c>
      <c r="H26" s="2" t="str">
        <f>IF(G26=1, "PB-" &amp; TEXT(COUNTIFS(G$3:G26, 1) + 544, "000000"),
 IF(G26=2, "PBM-" &amp; TEXT(COUNTIFS(G$3:G26, 2) + 492, "000000"),
 IF(G26=3, "MMU-" &amp; TEXT(COUNTIFS(G$3:G26, 3) + 635, "000000"),
 "")))</f>
        <v>PB-000568</v>
      </c>
      <c r="I26" s="25" t="s">
        <v>5342</v>
      </c>
    </row>
    <row r="27" spans="1:9" ht="38.25" x14ac:dyDescent="0.25">
      <c r="A27" s="3">
        <v>25</v>
      </c>
      <c r="B27" s="3" t="s">
        <v>5072</v>
      </c>
      <c r="C27" s="3" t="s">
        <v>5046</v>
      </c>
      <c r="D27" s="3" t="s">
        <v>250</v>
      </c>
      <c r="E27" s="3" t="s">
        <v>5047</v>
      </c>
      <c r="F27" s="11" t="s">
        <v>5398</v>
      </c>
      <c r="G27" s="2">
        <v>1</v>
      </c>
      <c r="H27" s="2" t="str">
        <f>IF(G27=1, "PB-" &amp; TEXT(COUNTIFS(G$3:G27, 1) + 544, "000000"),
 IF(G27=2, "PBM-" &amp; TEXT(COUNTIFS(G$3:G27, 2) + 492, "000000"),
 IF(G27=3, "MMU-" &amp; TEXT(COUNTIFS(G$3:G27, 3) + 635, "000000"),
 "")))</f>
        <v>PB-000569</v>
      </c>
      <c r="I27" s="25" t="s">
        <v>5342</v>
      </c>
    </row>
    <row r="28" spans="1:9" ht="25.5" x14ac:dyDescent="0.25">
      <c r="A28" s="3">
        <v>26</v>
      </c>
      <c r="B28" s="3" t="s">
        <v>5117</v>
      </c>
      <c r="C28" s="3" t="s">
        <v>5073</v>
      </c>
      <c r="D28" s="3" t="s">
        <v>1548</v>
      </c>
      <c r="E28" s="3" t="s">
        <v>5074</v>
      </c>
      <c r="F28" s="11" t="s">
        <v>5399</v>
      </c>
      <c r="G28" s="2">
        <v>1</v>
      </c>
      <c r="H28" s="2" t="str">
        <f>IF(G28=1, "PB-" &amp; TEXT(COUNTIFS(G$3:G28, 1) + 544, "000000"),
 IF(G28=2, "PBM-" &amp; TEXT(COUNTIFS(G$3:G28, 2) + 492, "000000"),
 IF(G28=3, "MMU-" &amp; TEXT(COUNTIFS(G$3:G28, 3) + 635, "000000"),
 "")))</f>
        <v>PB-000570</v>
      </c>
      <c r="I28" s="25" t="s">
        <v>5342</v>
      </c>
    </row>
    <row r="29" spans="1:9" ht="25.5" x14ac:dyDescent="0.25">
      <c r="A29" s="3">
        <v>27</v>
      </c>
      <c r="B29" s="3" t="s">
        <v>5118</v>
      </c>
      <c r="C29" s="3" t="s">
        <v>5075</v>
      </c>
      <c r="D29" s="3" t="s">
        <v>250</v>
      </c>
      <c r="E29" s="3" t="s">
        <v>5076</v>
      </c>
      <c r="F29" s="11" t="s">
        <v>5400</v>
      </c>
      <c r="G29" s="2">
        <v>1</v>
      </c>
      <c r="H29" s="2" t="str">
        <f>IF(G29=1, "PB-" &amp; TEXT(COUNTIFS(G$3:G29, 1) + 544, "000000"),
 IF(G29=2, "PBM-" &amp; TEXT(COUNTIFS(G$3:G29, 2) + 492, "000000"),
 IF(G29=3, "MMU-" &amp; TEXT(COUNTIFS(G$3:G29, 3) + 635, "000000"),
 "")))</f>
        <v>PB-000571</v>
      </c>
      <c r="I29" s="25" t="s">
        <v>5342</v>
      </c>
    </row>
    <row r="30" spans="1:9" ht="25.5" x14ac:dyDescent="0.25">
      <c r="A30" s="3">
        <v>28</v>
      </c>
      <c r="B30" s="3" t="s">
        <v>5119</v>
      </c>
      <c r="C30" s="3" t="s">
        <v>5077</v>
      </c>
      <c r="D30" s="3" t="s">
        <v>1548</v>
      </c>
      <c r="E30" s="3" t="s">
        <v>5078</v>
      </c>
      <c r="F30" s="11" t="s">
        <v>5401</v>
      </c>
      <c r="G30" s="2">
        <v>1</v>
      </c>
      <c r="H30" s="2" t="str">
        <f>IF(G30=1, "PB-" &amp; TEXT(COUNTIFS(G$3:G30, 1) + 544, "000000"),
 IF(G30=2, "PBM-" &amp; TEXT(COUNTIFS(G$3:G30, 2) + 492, "000000"),
 IF(G30=3, "MMU-" &amp; TEXT(COUNTIFS(G$3:G30, 3) + 635, "000000"),
 "")))</f>
        <v>PB-000572</v>
      </c>
      <c r="I30" s="25" t="s">
        <v>5342</v>
      </c>
    </row>
    <row r="31" spans="1:9" ht="25.5" x14ac:dyDescent="0.25">
      <c r="A31" s="3">
        <v>29</v>
      </c>
      <c r="B31" s="3" t="s">
        <v>5120</v>
      </c>
      <c r="C31" s="3" t="s">
        <v>5079</v>
      </c>
      <c r="D31" s="3" t="s">
        <v>1548</v>
      </c>
      <c r="E31" s="3" t="s">
        <v>5080</v>
      </c>
      <c r="F31" s="11" t="s">
        <v>5402</v>
      </c>
      <c r="G31" s="2">
        <v>1</v>
      </c>
      <c r="H31" s="2" t="str">
        <f>IF(G31=1, "PB-" &amp; TEXT(COUNTIFS(G$3:G31, 1) + 544, "000000"),
 IF(G31=2, "PBM-" &amp; TEXT(COUNTIFS(G$3:G31, 2) + 492, "000000"),
 IF(G31=3, "MMU-" &amp; TEXT(COUNTIFS(G$3:G31, 3) + 635, "000000"),
 "")))</f>
        <v>PB-000573</v>
      </c>
      <c r="I31" s="25" t="s">
        <v>5342</v>
      </c>
    </row>
    <row r="32" spans="1:9" ht="38.25" x14ac:dyDescent="0.25">
      <c r="A32" s="3">
        <v>30</v>
      </c>
      <c r="B32" s="3" t="s">
        <v>5121</v>
      </c>
      <c r="C32" s="3" t="s">
        <v>5081</v>
      </c>
      <c r="D32" s="3" t="s">
        <v>1548</v>
      </c>
      <c r="E32" s="3" t="s">
        <v>5082</v>
      </c>
      <c r="F32" s="11" t="s">
        <v>5403</v>
      </c>
      <c r="G32" s="2">
        <v>1</v>
      </c>
      <c r="H32" s="2" t="str">
        <f>IF(G32=1, "PB-" &amp; TEXT(COUNTIFS(G$3:G32, 1) + 544, "000000"),
 IF(G32=2, "PBM-" &amp; TEXT(COUNTIFS(G$3:G32, 2) + 492, "000000"),
 IF(G32=3, "MMU-" &amp; TEXT(COUNTIFS(G$3:G32, 3) + 635, "000000"),
 "")))</f>
        <v>PB-000574</v>
      </c>
      <c r="I32" s="25" t="s">
        <v>5342</v>
      </c>
    </row>
    <row r="33" spans="1:9" ht="25.5" x14ac:dyDescent="0.25">
      <c r="A33" s="3">
        <v>31</v>
      </c>
      <c r="B33" s="3" t="s">
        <v>5122</v>
      </c>
      <c r="C33" s="3" t="s">
        <v>5083</v>
      </c>
      <c r="D33" s="3" t="s">
        <v>1548</v>
      </c>
      <c r="E33" s="3" t="s">
        <v>5084</v>
      </c>
      <c r="F33" s="11" t="s">
        <v>5404</v>
      </c>
      <c r="G33" s="2">
        <v>1</v>
      </c>
      <c r="H33" s="2" t="str">
        <f>IF(G33=1, "PB-" &amp; TEXT(COUNTIFS(G$3:G33, 1) + 544, "000000"),
 IF(G33=2, "PBM-" &amp; TEXT(COUNTIFS(G$3:G33, 2) + 492, "000000"),
 IF(G33=3, "MMU-" &amp; TEXT(COUNTIFS(G$3:G33, 3) + 635, "000000"),
 "")))</f>
        <v>PB-000575</v>
      </c>
      <c r="I33" s="25" t="s">
        <v>5342</v>
      </c>
    </row>
    <row r="34" spans="1:9" ht="25.5" x14ac:dyDescent="0.25">
      <c r="A34" s="3">
        <v>32</v>
      </c>
      <c r="B34" s="3" t="s">
        <v>5123</v>
      </c>
      <c r="C34" s="13" t="s">
        <v>5085</v>
      </c>
      <c r="D34" s="3" t="s">
        <v>1548</v>
      </c>
      <c r="E34" s="3" t="s">
        <v>5086</v>
      </c>
      <c r="F34" s="11" t="s">
        <v>5405</v>
      </c>
      <c r="G34" s="2">
        <v>1</v>
      </c>
      <c r="H34" s="2" t="str">
        <f>IF(G34=1, "PB-" &amp; TEXT(COUNTIFS(G$3:G34, 1) + 544, "000000"),
 IF(G34=2, "PBM-" &amp; TEXT(COUNTIFS(G$3:G34, 2) + 492, "000000"),
 IF(G34=3, "MMU-" &amp; TEXT(COUNTIFS(G$3:G34, 3) + 635, "000000"),
 "")))</f>
        <v>PB-000576</v>
      </c>
      <c r="I34" s="25" t="s">
        <v>5342</v>
      </c>
    </row>
    <row r="35" spans="1:9" ht="25.5" x14ac:dyDescent="0.25">
      <c r="A35" s="3">
        <v>33</v>
      </c>
      <c r="B35" s="3" t="s">
        <v>5124</v>
      </c>
      <c r="C35" s="3" t="s">
        <v>5087</v>
      </c>
      <c r="D35" s="3" t="s">
        <v>250</v>
      </c>
      <c r="E35" s="3" t="s">
        <v>5088</v>
      </c>
      <c r="F35" s="11" t="s">
        <v>5406</v>
      </c>
      <c r="G35" s="2">
        <v>1</v>
      </c>
      <c r="H35" s="2" t="str">
        <f>IF(G35=1, "PB-" &amp; TEXT(COUNTIFS(G$3:G35, 1) + 544, "000000"),
 IF(G35=2, "PBM-" &amp; TEXT(COUNTIFS(G$3:G35, 2) + 492, "000000"),
 IF(G35=3, "MMU-" &amp; TEXT(COUNTIFS(G$3:G35, 3) + 635, "000000"),
 "")))</f>
        <v>PB-000577</v>
      </c>
      <c r="I35" s="25" t="s">
        <v>5342</v>
      </c>
    </row>
    <row r="36" spans="1:9" ht="25.5" x14ac:dyDescent="0.25">
      <c r="A36" s="3">
        <v>34</v>
      </c>
      <c r="B36" s="3" t="s">
        <v>5125</v>
      </c>
      <c r="C36" s="3" t="s">
        <v>5089</v>
      </c>
      <c r="D36" s="3" t="s">
        <v>1548</v>
      </c>
      <c r="E36" s="3" t="s">
        <v>5090</v>
      </c>
      <c r="F36" s="11" t="s">
        <v>5407</v>
      </c>
      <c r="G36" s="2">
        <v>1</v>
      </c>
      <c r="H36" s="2" t="str">
        <f>IF(G36=1, "PB-" &amp; TEXT(COUNTIFS(G$3:G36, 1) + 544, "000000"),
 IF(G36=2, "PBM-" &amp; TEXT(COUNTIFS(G$3:G36, 2) + 492, "000000"),
 IF(G36=3, "MMU-" &amp; TEXT(COUNTIFS(G$3:G36, 3) + 635, "000000"),
 "")))</f>
        <v>PB-000578</v>
      </c>
      <c r="I36" s="25" t="s">
        <v>5342</v>
      </c>
    </row>
    <row r="37" spans="1:9" ht="25.5" x14ac:dyDescent="0.25">
      <c r="A37" s="3">
        <v>35</v>
      </c>
      <c r="B37" s="3" t="s">
        <v>5126</v>
      </c>
      <c r="C37" s="3" t="s">
        <v>5089</v>
      </c>
      <c r="D37" s="3" t="s">
        <v>1548</v>
      </c>
      <c r="E37" s="3" t="s">
        <v>5091</v>
      </c>
      <c r="F37" s="11" t="s">
        <v>5408</v>
      </c>
      <c r="G37" s="2">
        <v>1</v>
      </c>
      <c r="H37" s="2" t="str">
        <f>IF(G37=1, "PB-" &amp; TEXT(COUNTIFS(G$3:G37, 1) + 544, "000000"),
 IF(G37=2, "PBM-" &amp; TEXT(COUNTIFS(G$3:G37, 2) + 492, "000000"),
 IF(G37=3, "MMU-" &amp; TEXT(COUNTIFS(G$3:G37, 3) + 635, "000000"),
 "")))</f>
        <v>PB-000579</v>
      </c>
      <c r="I37" s="25" t="s">
        <v>5342</v>
      </c>
    </row>
    <row r="38" spans="1:9" ht="25.5" x14ac:dyDescent="0.25">
      <c r="A38" s="3">
        <v>36</v>
      </c>
      <c r="B38" s="3" t="s">
        <v>5127</v>
      </c>
      <c r="C38" s="3" t="s">
        <v>5089</v>
      </c>
      <c r="D38" s="3" t="s">
        <v>1548</v>
      </c>
      <c r="E38" s="3" t="s">
        <v>5092</v>
      </c>
      <c r="F38" s="11" t="s">
        <v>5409</v>
      </c>
      <c r="G38" s="2">
        <v>1</v>
      </c>
      <c r="H38" s="2" t="str">
        <f>IF(G38=1, "PB-" &amp; TEXT(COUNTIFS(G$3:G38, 1) + 544, "000000"),
 IF(G38=2, "PBM-" &amp; TEXT(COUNTIFS(G$3:G38, 2) + 492, "000000"),
 IF(G38=3, "MMU-" &amp; TEXT(COUNTIFS(G$3:G38, 3) + 635, "000000"),
 "")))</f>
        <v>PB-000580</v>
      </c>
      <c r="I38" s="25" t="s">
        <v>5342</v>
      </c>
    </row>
    <row r="39" spans="1:9" ht="25.5" x14ac:dyDescent="0.25">
      <c r="A39" s="3">
        <v>37</v>
      </c>
      <c r="B39" s="3" t="s">
        <v>5128</v>
      </c>
      <c r="C39" s="3" t="s">
        <v>5089</v>
      </c>
      <c r="D39" s="3" t="s">
        <v>1548</v>
      </c>
      <c r="E39" s="3" t="s">
        <v>5090</v>
      </c>
      <c r="F39" s="11" t="s">
        <v>5410</v>
      </c>
      <c r="G39" s="2">
        <v>1</v>
      </c>
      <c r="H39" s="2" t="str">
        <f>IF(G39=1, "PB-" &amp; TEXT(COUNTIFS(G$3:G39, 1) + 544, "000000"),
 IF(G39=2, "PBM-" &amp; TEXT(COUNTIFS(G$3:G39, 2) + 492, "000000"),
 IF(G39=3, "MMU-" &amp; TEXT(COUNTIFS(G$3:G39, 3) + 635, "000000"),
 "")))</f>
        <v>PB-000581</v>
      </c>
      <c r="I39" s="25" t="s">
        <v>5342</v>
      </c>
    </row>
    <row r="40" spans="1:9" ht="25.5" x14ac:dyDescent="0.25">
      <c r="A40" s="3">
        <v>38</v>
      </c>
      <c r="B40" s="3" t="s">
        <v>5129</v>
      </c>
      <c r="C40" s="3" t="s">
        <v>5093</v>
      </c>
      <c r="D40" s="3" t="s">
        <v>1548</v>
      </c>
      <c r="E40" s="3" t="s">
        <v>5094</v>
      </c>
      <c r="F40" s="11" t="s">
        <v>5411</v>
      </c>
      <c r="G40" s="2">
        <v>1</v>
      </c>
      <c r="H40" s="2" t="str">
        <f>IF(G40=1, "PB-" &amp; TEXT(COUNTIFS(G$3:G40, 1) + 544, "000000"),
 IF(G40=2, "PBM-" &amp; TEXT(COUNTIFS(G$3:G40, 2) + 492, "000000"),
 IF(G40=3, "MMU-" &amp; TEXT(COUNTIFS(G$3:G40, 3) + 635, "000000"),
 "")))</f>
        <v>PB-000582</v>
      </c>
      <c r="I40" s="25" t="s">
        <v>5342</v>
      </c>
    </row>
    <row r="41" spans="1:9" ht="25.5" x14ac:dyDescent="0.25">
      <c r="A41" s="3">
        <v>39</v>
      </c>
      <c r="B41" s="3" t="s">
        <v>5130</v>
      </c>
      <c r="C41" s="3" t="s">
        <v>5089</v>
      </c>
      <c r="D41" s="3" t="s">
        <v>1548</v>
      </c>
      <c r="E41" s="3" t="s">
        <v>5095</v>
      </c>
      <c r="F41" s="11" t="s">
        <v>5412</v>
      </c>
      <c r="G41" s="2">
        <v>1</v>
      </c>
      <c r="H41" s="2" t="str">
        <f>IF(G41=1, "PB-" &amp; TEXT(COUNTIFS(G$3:G41, 1) + 544, "000000"),
 IF(G41=2, "PBM-" &amp; TEXT(COUNTIFS(G$3:G41, 2) + 492, "000000"),
 IF(G41=3, "MMU-" &amp; TEXT(COUNTIFS(G$3:G41, 3) + 635, "000000"),
 "")))</f>
        <v>PB-000583</v>
      </c>
      <c r="I41" s="25" t="s">
        <v>5342</v>
      </c>
    </row>
    <row r="42" spans="1:9" ht="25.5" x14ac:dyDescent="0.25">
      <c r="A42" s="3">
        <v>40</v>
      </c>
      <c r="B42" s="3" t="s">
        <v>5131</v>
      </c>
      <c r="C42" s="3" t="s">
        <v>5089</v>
      </c>
      <c r="D42" s="3" t="s">
        <v>1548</v>
      </c>
      <c r="E42" s="3" t="s">
        <v>5096</v>
      </c>
      <c r="F42" s="11" t="s">
        <v>5413</v>
      </c>
      <c r="G42" s="2">
        <v>1</v>
      </c>
      <c r="H42" s="2" t="str">
        <f>IF(G42=1, "PB-" &amp; TEXT(COUNTIFS(G$3:G42, 1) + 544, "000000"),
 IF(G42=2, "PBM-" &amp; TEXT(COUNTIFS(G$3:G42, 2) + 492, "000000"),
 IF(G42=3, "MMU-" &amp; TEXT(COUNTIFS(G$3:G42, 3) + 635, "000000"),
 "")))</f>
        <v>PB-000584</v>
      </c>
      <c r="I42" s="25" t="s">
        <v>5342</v>
      </c>
    </row>
    <row r="43" spans="1:9" ht="25.5" x14ac:dyDescent="0.25">
      <c r="A43" s="3">
        <v>41</v>
      </c>
      <c r="B43" s="3" t="s">
        <v>5132</v>
      </c>
      <c r="C43" s="3" t="s">
        <v>5097</v>
      </c>
      <c r="D43" s="3" t="s">
        <v>1548</v>
      </c>
      <c r="E43" s="3" t="s">
        <v>5098</v>
      </c>
      <c r="F43" s="11" t="s">
        <v>5414</v>
      </c>
      <c r="G43" s="2">
        <v>1</v>
      </c>
      <c r="H43" s="2" t="str">
        <f>IF(G43=1, "PB-" &amp; TEXT(COUNTIFS(G$3:G43, 1) + 544, "000000"),
 IF(G43=2, "PBM-" &amp; TEXT(COUNTIFS(G$3:G43, 2) + 492, "000000"),
 IF(G43=3, "MMU-" &amp; TEXT(COUNTIFS(G$3:G43, 3) + 635, "000000"),
 "")))</f>
        <v>PB-000585</v>
      </c>
      <c r="I43" s="25" t="s">
        <v>5342</v>
      </c>
    </row>
    <row r="44" spans="1:9" ht="25.5" x14ac:dyDescent="0.25">
      <c r="A44" s="3">
        <v>42</v>
      </c>
      <c r="B44" s="3" t="s">
        <v>5133</v>
      </c>
      <c r="C44" s="3" t="s">
        <v>5099</v>
      </c>
      <c r="D44" s="3" t="s">
        <v>1548</v>
      </c>
      <c r="E44" s="3" t="s">
        <v>5100</v>
      </c>
      <c r="F44" s="11" t="s">
        <v>5415</v>
      </c>
      <c r="G44" s="2">
        <v>1</v>
      </c>
      <c r="H44" s="2" t="str">
        <f>IF(G44=1, "PB-" &amp; TEXT(COUNTIFS(G$3:G44, 1) + 544, "000000"),
 IF(G44=2, "PBM-" &amp; TEXT(COUNTIFS(G$3:G44, 2) + 492, "000000"),
 IF(G44=3, "MMU-" &amp; TEXT(COUNTIFS(G$3:G44, 3) + 635, "000000"),
 "")))</f>
        <v>PB-000586</v>
      </c>
      <c r="I44" s="25" t="s">
        <v>5342</v>
      </c>
    </row>
    <row r="45" spans="1:9" ht="25.5" x14ac:dyDescent="0.25">
      <c r="A45" s="3">
        <v>43</v>
      </c>
      <c r="B45" s="3" t="s">
        <v>5134</v>
      </c>
      <c r="C45" s="3" t="s">
        <v>5089</v>
      </c>
      <c r="D45" s="3" t="s">
        <v>250</v>
      </c>
      <c r="E45" s="3" t="s">
        <v>5101</v>
      </c>
      <c r="F45" s="11" t="s">
        <v>5416</v>
      </c>
      <c r="G45" s="2">
        <v>1</v>
      </c>
      <c r="H45" s="2" t="str">
        <f>IF(G45=1, "PB-" &amp; TEXT(COUNTIFS(G$3:G45, 1) + 544, "000000"),
 IF(G45=2, "PBM-" &amp; TEXT(COUNTIFS(G$3:G45, 2) + 492, "000000"),
 IF(G45=3, "MMU-" &amp; TEXT(COUNTIFS(G$3:G45, 3) + 635, "000000"),
 "")))</f>
        <v>PB-000587</v>
      </c>
      <c r="I45" s="25" t="s">
        <v>5342</v>
      </c>
    </row>
    <row r="46" spans="1:9" ht="25.5" x14ac:dyDescent="0.25">
      <c r="A46" s="3">
        <v>44</v>
      </c>
      <c r="B46" s="3" t="s">
        <v>5135</v>
      </c>
      <c r="C46" s="3" t="s">
        <v>5102</v>
      </c>
      <c r="D46" s="3" t="s">
        <v>250</v>
      </c>
      <c r="E46" s="3" t="s">
        <v>5103</v>
      </c>
      <c r="F46" s="11" t="s">
        <v>5417</v>
      </c>
      <c r="G46" s="2">
        <v>1</v>
      </c>
      <c r="H46" s="2" t="str">
        <f>IF(G46=1, "PB-" &amp; TEXT(COUNTIFS(G$3:G46, 1) + 544, "000000"),
 IF(G46=2, "PBM-" &amp; TEXT(COUNTIFS(G$3:G46, 2) + 492, "000000"),
 IF(G46=3, "MMU-" &amp; TEXT(COUNTIFS(G$3:G46, 3) + 635, "000000"),
 "")))</f>
        <v>PB-000588</v>
      </c>
      <c r="I46" s="25" t="s">
        <v>5342</v>
      </c>
    </row>
    <row r="47" spans="1:9" ht="25.5" x14ac:dyDescent="0.25">
      <c r="A47" s="3">
        <v>45</v>
      </c>
      <c r="B47" s="3" t="s">
        <v>5136</v>
      </c>
      <c r="C47" s="3" t="s">
        <v>5104</v>
      </c>
      <c r="D47" s="3" t="s">
        <v>1548</v>
      </c>
      <c r="E47" s="3" t="s">
        <v>5105</v>
      </c>
      <c r="F47" s="11" t="s">
        <v>5418</v>
      </c>
      <c r="G47" s="2">
        <v>1</v>
      </c>
      <c r="H47" s="2" t="str">
        <f>IF(G47=1, "PB-" &amp; TEXT(COUNTIFS(G$3:G47, 1) + 544, "000000"),
 IF(G47=2, "PBM-" &amp; TEXT(COUNTIFS(G$3:G47, 2) + 492, "000000"),
 IF(G47=3, "MMU-" &amp; TEXT(COUNTIFS(G$3:G47, 3) + 635, "000000"),
 "")))</f>
        <v>PB-000589</v>
      </c>
      <c r="I47" s="25" t="s">
        <v>5342</v>
      </c>
    </row>
    <row r="48" spans="1:9" ht="38.25" x14ac:dyDescent="0.25">
      <c r="A48" s="3">
        <v>46</v>
      </c>
      <c r="B48" s="3" t="s">
        <v>5137</v>
      </c>
      <c r="C48" s="3" t="s">
        <v>5106</v>
      </c>
      <c r="D48" s="3" t="s">
        <v>10</v>
      </c>
      <c r="E48" s="3" t="s">
        <v>5107</v>
      </c>
      <c r="F48" s="11" t="s">
        <v>5419</v>
      </c>
      <c r="G48" s="2">
        <v>1</v>
      </c>
      <c r="H48" s="2" t="str">
        <f>IF(G48=1, "PB-" &amp; TEXT(COUNTIFS(G$3:G48, 1) + 544, "000000"),
 IF(G48=2, "PBM-" &amp; TEXT(COUNTIFS(G$3:G48, 2) + 492, "000000"),
 IF(G48=3, "MMU-" &amp; TEXT(COUNTIFS(G$3:G48, 3) + 635, "000000"),
 "")))</f>
        <v>PB-000590</v>
      </c>
      <c r="I48" s="25" t="s">
        <v>5342</v>
      </c>
    </row>
    <row r="49" spans="1:9" ht="63.75" x14ac:dyDescent="0.25">
      <c r="A49" s="3">
        <v>47</v>
      </c>
      <c r="B49" s="3" t="s">
        <v>5138</v>
      </c>
      <c r="C49" s="3" t="s">
        <v>5108</v>
      </c>
      <c r="D49" s="3" t="s">
        <v>83</v>
      </c>
      <c r="E49" s="3" t="s">
        <v>5109</v>
      </c>
      <c r="F49" s="11" t="s">
        <v>5420</v>
      </c>
      <c r="G49" s="2">
        <v>1</v>
      </c>
      <c r="H49" s="2" t="str">
        <f>IF(G49=1, "PB-" &amp; TEXT(COUNTIFS(G$3:G49, 1) + 544, "000000"),
 IF(G49=2, "PBM-" &amp; TEXT(COUNTIFS(G$3:G49, 2) + 492, "000000"),
 IF(G49=3, "MMU-" &amp; TEXT(COUNTIFS(G$3:G49, 3) + 635, "000000"),
 "")))</f>
        <v>PB-000591</v>
      </c>
      <c r="I49" s="25" t="s">
        <v>5342</v>
      </c>
    </row>
    <row r="50" spans="1:9" ht="25.5" x14ac:dyDescent="0.25">
      <c r="A50" s="3">
        <v>48</v>
      </c>
      <c r="B50" s="3" t="s">
        <v>5139</v>
      </c>
      <c r="C50" s="3" t="s">
        <v>5110</v>
      </c>
      <c r="D50" s="3" t="s">
        <v>19</v>
      </c>
      <c r="E50" s="3"/>
      <c r="F50" s="11" t="s">
        <v>5421</v>
      </c>
      <c r="G50" s="2">
        <v>1</v>
      </c>
      <c r="H50" s="2" t="str">
        <f>IF(G50=1, "PB-" &amp; TEXT(COUNTIFS(G$3:G50, 1) + 544, "000000"),
 IF(G50=2, "PBM-" &amp; TEXT(COUNTIFS(G$3:G50, 2) + 492, "000000"),
 IF(G50=3, "MMU-" &amp; TEXT(COUNTIFS(G$3:G50, 3) + 635, "000000"),
 "")))</f>
        <v>PB-000592</v>
      </c>
      <c r="I50" s="25" t="s">
        <v>5342</v>
      </c>
    </row>
    <row r="51" spans="1:9" ht="51" x14ac:dyDescent="0.25">
      <c r="A51" s="3">
        <v>49</v>
      </c>
      <c r="B51" s="3" t="s">
        <v>5140</v>
      </c>
      <c r="C51" s="3" t="s">
        <v>5111</v>
      </c>
      <c r="D51" s="22" t="s">
        <v>14</v>
      </c>
      <c r="E51" s="3" t="s">
        <v>5112</v>
      </c>
      <c r="F51" s="11" t="s">
        <v>5422</v>
      </c>
      <c r="G51" s="2">
        <v>1</v>
      </c>
      <c r="H51" s="2" t="str">
        <f>IF(G51=1, "PB-" &amp; TEXT(COUNTIFS(G$3:G51, 1) + 544, "000000"),
 IF(G51=2, "PBM-" &amp; TEXT(COUNTIFS(G$3:G51, 2) + 492, "000000"),
 IF(G51=3, "MMU-" &amp; TEXT(COUNTIFS(G$3:G51, 3) + 635, "000000"),
 "")))</f>
        <v>PB-000593</v>
      </c>
      <c r="I51" s="25" t="s">
        <v>5342</v>
      </c>
    </row>
    <row r="52" spans="1:9" ht="38.25" x14ac:dyDescent="0.25">
      <c r="A52" s="3">
        <v>50</v>
      </c>
      <c r="B52" s="3" t="s">
        <v>5141</v>
      </c>
      <c r="C52" s="3" t="s">
        <v>5113</v>
      </c>
      <c r="D52" s="20" t="s">
        <v>14</v>
      </c>
      <c r="E52" s="3" t="s">
        <v>5114</v>
      </c>
      <c r="F52" s="11" t="s">
        <v>5423</v>
      </c>
      <c r="G52" s="2">
        <v>1</v>
      </c>
      <c r="H52" s="2" t="str">
        <f>IF(G52=1, "PB-" &amp; TEXT(COUNTIFS(G$3:G52, 1) + 544, "000000"),
 IF(G52=2, "PBM-" &amp; TEXT(COUNTIFS(G$3:G52, 2) + 492, "000000"),
 IF(G52=3, "MMU-" &amp; TEXT(COUNTIFS(G$3:G52, 3) + 635, "000000"),
 "")))</f>
        <v>PB-000594</v>
      </c>
      <c r="I52" s="25" t="s">
        <v>5342</v>
      </c>
    </row>
    <row r="53" spans="1:9" ht="76.5" x14ac:dyDescent="0.25">
      <c r="A53" s="3">
        <v>51</v>
      </c>
      <c r="B53" s="3" t="s">
        <v>5142</v>
      </c>
      <c r="C53" s="3" t="s">
        <v>5115</v>
      </c>
      <c r="D53" s="3" t="s">
        <v>268</v>
      </c>
      <c r="E53" s="3" t="s">
        <v>5116</v>
      </c>
      <c r="F53" s="11" t="s">
        <v>5424</v>
      </c>
      <c r="G53" s="2">
        <v>1</v>
      </c>
      <c r="H53" s="2" t="str">
        <f>IF(G53=1, "PB-" &amp; TEXT(COUNTIFS(G$3:G53, 1) + 544, "000000"),
 IF(G53=2, "PBM-" &amp; TEXT(COUNTIFS(G$3:G53, 2) + 492, "000000"),
 IF(G53=3, "MMU-" &amp; TEXT(COUNTIFS(G$3:G53, 3) + 635, "000000"),
 "")))</f>
        <v>PB-000595</v>
      </c>
      <c r="I53" s="25" t="s">
        <v>5342</v>
      </c>
    </row>
  </sheetData>
  <mergeCells count="1">
    <mergeCell ref="A1:F1"/>
  </mergeCells>
  <phoneticPr fontId="8" type="noConversion"/>
  <conditionalFormatting sqref="I3:I53">
    <cfRule type="uniqueValues" dxfId="30" priority="1"/>
  </conditionalFormatting>
  <pageMargins left="0.31496062992125984" right="0.19685039370078741" top="0.31496062992125984" bottom="0.19685039370078741" header="0.31496062992125984" footer="0.31496062992125984"/>
  <pageSetup paperSize="9" scale="91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20631-93F9-4FFD-9BDE-059404CEF250}">
  <sheetPr codeName="Sheet8">
    <pageSetUpPr fitToPage="1"/>
  </sheetPr>
  <dimension ref="A1:I58"/>
  <sheetViews>
    <sheetView topLeftCell="A52" zoomScale="80" zoomScaleNormal="80" workbookViewId="0">
      <selection activeCell="K53" sqref="K53"/>
    </sheetView>
  </sheetViews>
  <sheetFormatPr defaultColWidth="21.7109375" defaultRowHeight="15" x14ac:dyDescent="0.25"/>
  <cols>
    <col min="1" max="1" width="3.85546875" bestFit="1" customWidth="1"/>
    <col min="2" max="2" width="24.5703125" customWidth="1"/>
    <col min="3" max="3" width="31.140625" customWidth="1"/>
    <col min="4" max="4" width="20.5703125" customWidth="1"/>
    <col min="5" max="5" width="13.7109375" customWidth="1"/>
    <col min="6" max="6" width="11.28515625" bestFit="1" customWidth="1"/>
    <col min="7" max="7" width="3.28515625" hidden="1" customWidth="1"/>
    <col min="8" max="8" width="12.7109375" hidden="1" customWidth="1"/>
    <col min="9" max="9" width="19.140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5143</v>
      </c>
      <c r="I1" s="26" t="s">
        <v>5144</v>
      </c>
    </row>
    <row r="2" spans="1:9" ht="51" x14ac:dyDescent="0.25">
      <c r="A2" s="3">
        <v>1</v>
      </c>
      <c r="B2" s="3" t="s">
        <v>740</v>
      </c>
      <c r="C2" s="3" t="s">
        <v>741</v>
      </c>
      <c r="D2" s="3" t="s">
        <v>14</v>
      </c>
      <c r="E2" s="3" t="s">
        <v>742</v>
      </c>
      <c r="F2" s="2" t="s">
        <v>5425</v>
      </c>
      <c r="G2" s="3">
        <v>2</v>
      </c>
      <c r="H2" s="2" t="str">
        <f>IF(G2=1, "PB-" &amp; TEXT(COUNTIFS(G$2:G2, 1) + 99, "000000"),
 IF(G2=2, "PBM-" &amp; TEXT(COUNTIFS(G$2:G2, 2) + 69, "000000"),
 IF(G2=3, "MMU-" &amp; TEXT(COUNTIFS(G$2:G2, 3) + 60, "000000"),
 "")))</f>
        <v>PBM-000070</v>
      </c>
      <c r="I2" s="25" t="s">
        <v>5342</v>
      </c>
    </row>
    <row r="3" spans="1:9" ht="25.5" x14ac:dyDescent="0.25">
      <c r="A3" s="3">
        <v>2</v>
      </c>
      <c r="B3" s="3" t="s">
        <v>743</v>
      </c>
      <c r="C3" s="3" t="s">
        <v>744</v>
      </c>
      <c r="D3" s="3" t="s">
        <v>745</v>
      </c>
      <c r="E3" s="3" t="s">
        <v>746</v>
      </c>
      <c r="F3" s="2" t="s">
        <v>5426</v>
      </c>
      <c r="G3" s="3">
        <v>1</v>
      </c>
      <c r="H3" s="2" t="str">
        <f>IF(G3=1, "PB-" &amp; TEXT(COUNTIFS(G$2:G3, 1) + 99, "000000"),
 IF(G3=2, "PBM-" &amp; TEXT(COUNTIFS(G$2:G3, 2) + 69, "000000"),
 IF(G3=3, "MMU-" &amp; TEXT(COUNTIFS(G$2:G3, 3) + 60, "000000"),
 "")))</f>
        <v>PB-000100</v>
      </c>
      <c r="I3" s="25" t="s">
        <v>5342</v>
      </c>
    </row>
    <row r="4" spans="1:9" ht="63.75" x14ac:dyDescent="0.25">
      <c r="A4" s="3">
        <v>3</v>
      </c>
      <c r="B4" s="3" t="s">
        <v>747</v>
      </c>
      <c r="C4" s="3" t="s">
        <v>748</v>
      </c>
      <c r="D4" s="3" t="s">
        <v>749</v>
      </c>
      <c r="E4" s="3" t="s">
        <v>742</v>
      </c>
      <c r="F4" s="2" t="s">
        <v>5427</v>
      </c>
      <c r="G4" s="3">
        <v>3</v>
      </c>
      <c r="H4" s="2" t="str">
        <f>IF(G4=1, "PB-" &amp; TEXT(COUNTIFS(G$2:G4, 1) + 99, "000000"),
 IF(G4=2, "PBM-" &amp; TEXT(COUNTIFS(G$2:G4, 2) + 69, "000000"),
 IF(G4=3, "MMU-" &amp; TEXT(COUNTIFS(G$2:G4, 3) + 60, "000000"),
 "")))</f>
        <v>MMU-000061</v>
      </c>
      <c r="I4" s="25" t="s">
        <v>5342</v>
      </c>
    </row>
    <row r="5" spans="1:9" ht="89.25" x14ac:dyDescent="0.25">
      <c r="A5" s="3">
        <v>4</v>
      </c>
      <c r="B5" s="3" t="s">
        <v>750</v>
      </c>
      <c r="C5" s="3" t="s">
        <v>751</v>
      </c>
      <c r="D5" s="6" t="s">
        <v>65</v>
      </c>
      <c r="E5" s="3" t="s">
        <v>752</v>
      </c>
      <c r="F5" s="2" t="s">
        <v>5428</v>
      </c>
      <c r="G5" s="3">
        <v>1</v>
      </c>
      <c r="H5" s="2" t="str">
        <f>IF(G5=1, "PB-" &amp; TEXT(COUNTIFS(G$2:G5, 1) + 99, "000000"),
 IF(G5=2, "PBM-" &amp; TEXT(COUNTIFS(G$2:G5, 2) + 69, "000000"),
 IF(G5=3, "MMU-" &amp; TEXT(COUNTIFS(G$2:G5, 3) + 60, "000000"),
 "")))</f>
        <v>PB-000101</v>
      </c>
      <c r="I5" s="25" t="s">
        <v>5342</v>
      </c>
    </row>
    <row r="6" spans="1:9" ht="51" x14ac:dyDescent="0.25">
      <c r="A6" s="3">
        <v>5</v>
      </c>
      <c r="B6" s="3" t="s">
        <v>753</v>
      </c>
      <c r="C6" s="3" t="s">
        <v>754</v>
      </c>
      <c r="D6" s="3" t="s">
        <v>19</v>
      </c>
      <c r="E6" s="3" t="s">
        <v>755</v>
      </c>
      <c r="F6" s="2" t="s">
        <v>5429</v>
      </c>
      <c r="G6" s="3">
        <v>1</v>
      </c>
      <c r="H6" s="2" t="str">
        <f>IF(G6=1, "PB-" &amp; TEXT(COUNTIFS(G$2:G6, 1) + 99, "000000"),
 IF(G6=2, "PBM-" &amp; TEXT(COUNTIFS(G$2:G6, 2) + 69, "000000"),
 IF(G6=3, "MMU-" &amp; TEXT(COUNTIFS(G$2:G6, 3) + 60, "000000"),
 "")))</f>
        <v>PB-000102</v>
      </c>
      <c r="I6" s="25" t="s">
        <v>5342</v>
      </c>
    </row>
    <row r="7" spans="1:9" ht="51" x14ac:dyDescent="0.25">
      <c r="A7" s="3">
        <v>6</v>
      </c>
      <c r="B7" s="3" t="s">
        <v>756</v>
      </c>
      <c r="C7" s="3" t="s">
        <v>757</v>
      </c>
      <c r="D7" s="3" t="s">
        <v>758</v>
      </c>
      <c r="E7" s="3" t="s">
        <v>759</v>
      </c>
      <c r="F7" s="2" t="s">
        <v>5430</v>
      </c>
      <c r="G7" s="3">
        <v>1</v>
      </c>
      <c r="H7" s="2" t="str">
        <f>IF(G7=1, "PB-" &amp; TEXT(COUNTIFS(G$2:G7, 1) + 99, "000000"),
 IF(G7=2, "PBM-" &amp; TEXT(COUNTIFS(G$2:G7, 2) + 69, "000000"),
 IF(G7=3, "MMU-" &amp; TEXT(COUNTIFS(G$2:G7, 3) + 60, "000000"),
 "")))</f>
        <v>PB-000103</v>
      </c>
      <c r="I7" s="25" t="s">
        <v>5342</v>
      </c>
    </row>
    <row r="8" spans="1:9" ht="38.25" x14ac:dyDescent="0.25">
      <c r="A8" s="3">
        <v>7</v>
      </c>
      <c r="B8" s="3" t="s">
        <v>760</v>
      </c>
      <c r="C8" s="3" t="s">
        <v>761</v>
      </c>
      <c r="D8" s="3" t="s">
        <v>762</v>
      </c>
      <c r="E8" s="3" t="s">
        <v>763</v>
      </c>
      <c r="F8" s="2" t="s">
        <v>5431</v>
      </c>
      <c r="G8" s="3">
        <v>2</v>
      </c>
      <c r="H8" s="2" t="str">
        <f>IF(G8=1, "PB-" &amp; TEXT(COUNTIFS(G$2:G8, 1) + 99, "000000"),
 IF(G8=2, "PBM-" &amp; TEXT(COUNTIFS(G$2:G8, 2) + 69, "000000"),
 IF(G8=3, "MMU-" &amp; TEXT(COUNTIFS(G$2:G8, 3) + 60, "000000"),
 "")))</f>
        <v>PBM-000071</v>
      </c>
      <c r="I8" s="25" t="s">
        <v>5342</v>
      </c>
    </row>
    <row r="9" spans="1:9" ht="51" x14ac:dyDescent="0.25">
      <c r="A9" s="3">
        <v>8</v>
      </c>
      <c r="B9" s="3" t="s">
        <v>764</v>
      </c>
      <c r="C9" s="3" t="s">
        <v>765</v>
      </c>
      <c r="D9" s="3" t="s">
        <v>10</v>
      </c>
      <c r="E9" s="3" t="s">
        <v>131</v>
      </c>
      <c r="F9" s="2" t="s">
        <v>5432</v>
      </c>
      <c r="G9" s="3">
        <v>2</v>
      </c>
      <c r="H9" s="2" t="str">
        <f>IF(G9=1, "PB-" &amp; TEXT(COUNTIFS(G$2:G9, 1) + 99, "000000"),
 IF(G9=2, "PBM-" &amp; TEXT(COUNTIFS(G$2:G9, 2) + 69, "000000"),
 IF(G9=3, "MMU-" &amp; TEXT(COUNTIFS(G$2:G9, 3) + 60, "000000"),
 "")))</f>
        <v>PBM-000072</v>
      </c>
      <c r="I9" s="25" t="s">
        <v>5342</v>
      </c>
    </row>
    <row r="10" spans="1:9" ht="25.5" x14ac:dyDescent="0.25">
      <c r="A10" s="3">
        <v>9</v>
      </c>
      <c r="B10" s="3" t="s">
        <v>917</v>
      </c>
      <c r="C10" s="3" t="s">
        <v>766</v>
      </c>
      <c r="D10" s="3" t="s">
        <v>25</v>
      </c>
      <c r="E10" s="3" t="s">
        <v>767</v>
      </c>
      <c r="F10" s="2" t="s">
        <v>5433</v>
      </c>
      <c r="G10" s="3">
        <v>1</v>
      </c>
      <c r="H10" s="2" t="str">
        <f>IF(G10=1, "PB-" &amp; TEXT(COUNTIFS(G$2:G10, 1) + 99, "000000"),
 IF(G10=2, "PBM-" &amp; TEXT(COUNTIFS(G$2:G10, 2) + 69, "000000"),
 IF(G10=3, "MMU-" &amp; TEXT(COUNTIFS(G$2:G10, 3) + 60, "000000"),
 "")))</f>
        <v>PB-000104</v>
      </c>
      <c r="I10" s="25" t="s">
        <v>5342</v>
      </c>
    </row>
    <row r="11" spans="1:9" ht="25.5" x14ac:dyDescent="0.25">
      <c r="A11" s="3">
        <v>10</v>
      </c>
      <c r="B11" s="3" t="s">
        <v>918</v>
      </c>
      <c r="C11" s="3" t="s">
        <v>766</v>
      </c>
      <c r="D11" s="3" t="s">
        <v>768</v>
      </c>
      <c r="E11" s="3" t="s">
        <v>769</v>
      </c>
      <c r="F11" s="2" t="s">
        <v>5434</v>
      </c>
      <c r="G11" s="3">
        <v>1</v>
      </c>
      <c r="H11" s="2" t="str">
        <f>IF(G11=1, "PB-" &amp; TEXT(COUNTIFS(G$2:G11, 1) + 99, "000000"),
 IF(G11=2, "PBM-" &amp; TEXT(COUNTIFS(G$2:G11, 2) + 69, "000000"),
 IF(G11=3, "MMU-" &amp; TEXT(COUNTIFS(G$2:G11, 3) + 60, "000000"),
 "")))</f>
        <v>PB-000105</v>
      </c>
      <c r="I11" s="25" t="s">
        <v>5342</v>
      </c>
    </row>
    <row r="12" spans="1:9" ht="38.25" x14ac:dyDescent="0.25">
      <c r="A12" s="3">
        <v>11</v>
      </c>
      <c r="B12" s="3" t="s">
        <v>770</v>
      </c>
      <c r="C12" s="3" t="s">
        <v>771</v>
      </c>
      <c r="D12" s="3" t="s">
        <v>10</v>
      </c>
      <c r="E12" s="3" t="s">
        <v>772</v>
      </c>
      <c r="F12" s="2" t="s">
        <v>5435</v>
      </c>
      <c r="G12" s="3">
        <v>2</v>
      </c>
      <c r="H12" s="2" t="str">
        <f>IF(G12=1, "PB-" &amp; TEXT(COUNTIFS(G$2:G12, 1) + 99, "000000"),
 IF(G12=2, "PBM-" &amp; TEXT(COUNTIFS(G$2:G12, 2) + 69, "000000"),
 IF(G12=3, "MMU-" &amp; TEXT(COUNTIFS(G$2:G12, 3) + 60, "000000"),
 "")))</f>
        <v>PBM-000073</v>
      </c>
      <c r="I12" s="25" t="s">
        <v>5342</v>
      </c>
    </row>
    <row r="13" spans="1:9" ht="76.5" x14ac:dyDescent="0.25">
      <c r="A13" s="3">
        <v>12</v>
      </c>
      <c r="B13" s="3" t="s">
        <v>773</v>
      </c>
      <c r="C13" s="3" t="s">
        <v>774</v>
      </c>
      <c r="D13" s="3" t="s">
        <v>409</v>
      </c>
      <c r="E13" s="3" t="s">
        <v>775</v>
      </c>
      <c r="F13" s="2" t="s">
        <v>5436</v>
      </c>
      <c r="G13" s="3">
        <v>3</v>
      </c>
      <c r="H13" s="2" t="str">
        <f>IF(G13=1, "PB-" &amp; TEXT(COUNTIFS(G$2:G13, 1) + 99, "000000"),
 IF(G13=2, "PBM-" &amp; TEXT(COUNTIFS(G$2:G13, 2) + 69, "000000"),
 IF(G13=3, "MMU-" &amp; TEXT(COUNTIFS(G$2:G13, 3) + 60, "000000"),
 "")))</f>
        <v>MMU-000062</v>
      </c>
      <c r="I13" s="25" t="s">
        <v>5342</v>
      </c>
    </row>
    <row r="14" spans="1:9" ht="63.75" x14ac:dyDescent="0.25">
      <c r="A14" s="3">
        <v>13</v>
      </c>
      <c r="B14" s="3" t="s">
        <v>883</v>
      </c>
      <c r="C14" s="3" t="s">
        <v>776</v>
      </c>
      <c r="D14" s="3" t="s">
        <v>546</v>
      </c>
      <c r="E14" s="3" t="s">
        <v>777</v>
      </c>
      <c r="F14" s="2" t="s">
        <v>5437</v>
      </c>
      <c r="G14" s="3">
        <v>1</v>
      </c>
      <c r="H14" s="2" t="str">
        <f>IF(G14=1, "PB-" &amp; TEXT(COUNTIFS(G$2:G14, 1) + 99, "000000"),
 IF(G14=2, "PBM-" &amp; TEXT(COUNTIFS(G$2:G14, 2) + 69, "000000"),
 IF(G14=3, "MMU-" &amp; TEXT(COUNTIFS(G$2:G14, 3) + 60, "000000"),
 "")))</f>
        <v>PB-000106</v>
      </c>
      <c r="I14" s="25" t="s">
        <v>5342</v>
      </c>
    </row>
    <row r="15" spans="1:9" ht="63.75" x14ac:dyDescent="0.25">
      <c r="A15" s="3">
        <v>14</v>
      </c>
      <c r="B15" s="3" t="s">
        <v>882</v>
      </c>
      <c r="C15" s="3" t="s">
        <v>778</v>
      </c>
      <c r="D15" s="3" t="s">
        <v>779</v>
      </c>
      <c r="E15" s="3" t="s">
        <v>780</v>
      </c>
      <c r="F15" s="2" t="s">
        <v>5438</v>
      </c>
      <c r="G15" s="3">
        <v>1</v>
      </c>
      <c r="H15" s="2" t="str">
        <f>IF(G15=1, "PB-" &amp; TEXT(COUNTIFS(G$2:G15, 1) + 99, "000000"),
 IF(G15=2, "PBM-" &amp; TEXT(COUNTIFS(G$2:G15, 2) + 69, "000000"),
 IF(G15=3, "MMU-" &amp; TEXT(COUNTIFS(G$2:G15, 3) + 60, "000000"),
 "")))</f>
        <v>PB-000107</v>
      </c>
      <c r="I15" s="25" t="s">
        <v>5342</v>
      </c>
    </row>
    <row r="16" spans="1:9" ht="63.75" x14ac:dyDescent="0.25">
      <c r="A16" s="3">
        <v>15</v>
      </c>
      <c r="B16" s="3" t="s">
        <v>884</v>
      </c>
      <c r="C16" s="3" t="s">
        <v>776</v>
      </c>
      <c r="D16" s="3" t="s">
        <v>779</v>
      </c>
      <c r="E16" s="3" t="s">
        <v>208</v>
      </c>
      <c r="F16" s="2" t="s">
        <v>5439</v>
      </c>
      <c r="G16" s="3">
        <v>1</v>
      </c>
      <c r="H16" s="2" t="str">
        <f>IF(G16=1, "PB-" &amp; TEXT(COUNTIFS(G$2:G16, 1) + 99, "000000"),
 IF(G16=2, "PBM-" &amp; TEXT(COUNTIFS(G$2:G16, 2) + 69, "000000"),
 IF(G16=3, "MMU-" &amp; TEXT(COUNTIFS(G$2:G16, 3) + 60, "000000"),
 "")))</f>
        <v>PB-000108</v>
      </c>
      <c r="I16" s="25" t="s">
        <v>5342</v>
      </c>
    </row>
    <row r="17" spans="1:9" ht="51" x14ac:dyDescent="0.25">
      <c r="A17" s="3">
        <v>16</v>
      </c>
      <c r="B17" s="3" t="s">
        <v>781</v>
      </c>
      <c r="C17" s="3" t="s">
        <v>782</v>
      </c>
      <c r="D17" s="3" t="s">
        <v>87</v>
      </c>
      <c r="E17" s="3" t="s">
        <v>783</v>
      </c>
      <c r="F17" s="2" t="s">
        <v>5440</v>
      </c>
      <c r="G17" s="3">
        <v>2</v>
      </c>
      <c r="H17" s="2" t="str">
        <f>IF(G17=1, "PB-" &amp; TEXT(COUNTIFS(G$2:G17, 1) + 99, "000000"),
 IF(G17=2, "PBM-" &amp; TEXT(COUNTIFS(G$2:G17, 2) + 69, "000000"),
 IF(G17=3, "MMU-" &amp; TEXT(COUNTIFS(G$2:G17, 3) + 60, "000000"),
 "")))</f>
        <v>PBM-000074</v>
      </c>
      <c r="I17" s="25" t="s">
        <v>5342</v>
      </c>
    </row>
    <row r="18" spans="1:9" ht="25.5" x14ac:dyDescent="0.25">
      <c r="A18" s="3">
        <v>17</v>
      </c>
      <c r="B18" s="3" t="s">
        <v>784</v>
      </c>
      <c r="C18" s="3" t="s">
        <v>785</v>
      </c>
      <c r="D18" s="3" t="s">
        <v>786</v>
      </c>
      <c r="E18" s="3" t="s">
        <v>787</v>
      </c>
      <c r="F18" s="2" t="s">
        <v>5441</v>
      </c>
      <c r="G18" s="3">
        <v>3</v>
      </c>
      <c r="H18" s="2" t="str">
        <f>IF(G18=1, "PB-" &amp; TEXT(COUNTIFS(G$2:G18, 1) + 99, "000000"),
 IF(G18=2, "PBM-" &amp; TEXT(COUNTIFS(G$2:G18, 2) + 69, "000000"),
 IF(G18=3, "MMU-" &amp; TEXT(COUNTIFS(G$2:G18, 3) + 60, "000000"),
 "")))</f>
        <v>MMU-000063</v>
      </c>
      <c r="I18" s="25" t="s">
        <v>5342</v>
      </c>
    </row>
    <row r="19" spans="1:9" ht="51" x14ac:dyDescent="0.25">
      <c r="A19" s="3">
        <v>18</v>
      </c>
      <c r="B19" s="3" t="s">
        <v>788</v>
      </c>
      <c r="C19" s="3" t="s">
        <v>789</v>
      </c>
      <c r="D19" s="3" t="s">
        <v>268</v>
      </c>
      <c r="E19" s="3" t="s">
        <v>790</v>
      </c>
      <c r="F19" s="2" t="s">
        <v>5442</v>
      </c>
      <c r="G19" s="3">
        <v>3</v>
      </c>
      <c r="H19" s="2" t="str">
        <f>IF(G19=1, "PB-" &amp; TEXT(COUNTIFS(G$2:G19, 1) + 99, "000000"),
 IF(G19=2, "PBM-" &amp; TEXT(COUNTIFS(G$2:G19, 2) + 69, "000000"),
 IF(G19=3, "MMU-" &amp; TEXT(COUNTIFS(G$2:G19, 3) + 60, "000000"),
 "")))</f>
        <v>MMU-000064</v>
      </c>
      <c r="I19" s="25" t="s">
        <v>5342</v>
      </c>
    </row>
    <row r="20" spans="1:9" ht="38.25" x14ac:dyDescent="0.25">
      <c r="A20" s="3">
        <v>19</v>
      </c>
      <c r="B20" s="3" t="s">
        <v>791</v>
      </c>
      <c r="C20" s="3" t="s">
        <v>792</v>
      </c>
      <c r="D20" s="3" t="s">
        <v>464</v>
      </c>
      <c r="E20" s="3" t="s">
        <v>793</v>
      </c>
      <c r="F20" s="2" t="s">
        <v>5443</v>
      </c>
      <c r="G20" s="3">
        <v>3</v>
      </c>
      <c r="H20" s="2" t="str">
        <f>IF(G20=1, "PB-" &amp; TEXT(COUNTIFS(G$2:G20, 1) + 99, "000000"),
 IF(G20=2, "PBM-" &amp; TEXT(COUNTIFS(G$2:G20, 2) + 69, "000000"),
 IF(G20=3, "MMU-" &amp; TEXT(COUNTIFS(G$2:G20, 3) + 60, "000000"),
 "")))</f>
        <v>MMU-000065</v>
      </c>
      <c r="I20" s="25" t="s">
        <v>5342</v>
      </c>
    </row>
    <row r="21" spans="1:9" ht="51" x14ac:dyDescent="0.25">
      <c r="A21" s="3">
        <v>20</v>
      </c>
      <c r="B21" s="3" t="s">
        <v>885</v>
      </c>
      <c r="C21" s="3" t="s">
        <v>794</v>
      </c>
      <c r="D21" s="3" t="s">
        <v>795</v>
      </c>
      <c r="E21" s="3" t="s">
        <v>796</v>
      </c>
      <c r="F21" s="2" t="s">
        <v>5444</v>
      </c>
      <c r="G21" s="3">
        <v>3</v>
      </c>
      <c r="H21" s="2" t="str">
        <f>IF(G21=1, "PB-" &amp; TEXT(COUNTIFS(G$2:G21, 1) + 99, "000000"),
 IF(G21=2, "PBM-" &amp; TEXT(COUNTIFS(G$2:G21, 2) + 69, "000000"),
 IF(G21=3, "MMU-" &amp; TEXT(COUNTIFS(G$2:G21, 3) + 60, "000000"),
 "")))</f>
        <v>MMU-000066</v>
      </c>
      <c r="I21" s="25" t="s">
        <v>5342</v>
      </c>
    </row>
    <row r="22" spans="1:9" ht="76.5" x14ac:dyDescent="0.25">
      <c r="A22" s="3">
        <v>21</v>
      </c>
      <c r="B22" s="3" t="s">
        <v>797</v>
      </c>
      <c r="C22" s="3" t="s">
        <v>798</v>
      </c>
      <c r="D22" s="3" t="s">
        <v>799</v>
      </c>
      <c r="E22" s="3" t="s">
        <v>800</v>
      </c>
      <c r="F22" s="2" t="s">
        <v>5445</v>
      </c>
      <c r="G22" s="3">
        <v>3</v>
      </c>
      <c r="H22" s="2" t="str">
        <f>IF(G22=1, "PB-" &amp; TEXT(COUNTIFS(G$2:G22, 1) + 99, "000000"),
 IF(G22=2, "PBM-" &amp; TEXT(COUNTIFS(G$2:G22, 2) + 69, "000000"),
 IF(G22=3, "MMU-" &amp; TEXT(COUNTIFS(G$2:G22, 3) + 60, "000000"),
 "")))</f>
        <v>MMU-000067</v>
      </c>
      <c r="I22" s="25" t="s">
        <v>5342</v>
      </c>
    </row>
    <row r="23" spans="1:9" ht="76.5" x14ac:dyDescent="0.25">
      <c r="A23" s="3">
        <v>22</v>
      </c>
      <c r="B23" s="3" t="s">
        <v>801</v>
      </c>
      <c r="C23" s="3" t="s">
        <v>802</v>
      </c>
      <c r="D23" s="3" t="s">
        <v>803</v>
      </c>
      <c r="E23" s="3" t="s">
        <v>804</v>
      </c>
      <c r="F23" s="2" t="s">
        <v>5446</v>
      </c>
      <c r="G23" s="3">
        <v>3</v>
      </c>
      <c r="H23" s="2" t="str">
        <f>IF(G23=1, "PB-" &amp; TEXT(COUNTIFS(G$2:G23, 1) + 99, "000000"),
 IF(G23=2, "PBM-" &amp; TEXT(COUNTIFS(G$2:G23, 2) + 69, "000000"),
 IF(G23=3, "MMU-" &amp; TEXT(COUNTIFS(G$2:G23, 3) + 60, "000000"),
 "")))</f>
        <v>MMU-000068</v>
      </c>
      <c r="I23" s="25" t="s">
        <v>5342</v>
      </c>
    </row>
    <row r="24" spans="1:9" ht="51" x14ac:dyDescent="0.25">
      <c r="A24" s="3">
        <v>23</v>
      </c>
      <c r="B24" s="3" t="s">
        <v>887</v>
      </c>
      <c r="C24" s="3" t="s">
        <v>805</v>
      </c>
      <c r="D24" s="3" t="s">
        <v>806</v>
      </c>
      <c r="E24" s="3"/>
      <c r="F24" s="2" t="s">
        <v>5447</v>
      </c>
      <c r="G24" s="3">
        <v>3</v>
      </c>
      <c r="H24" s="2" t="str">
        <f>IF(G24=1, "PB-" &amp; TEXT(COUNTIFS(G$2:G24, 1) + 99, "000000"),
 IF(G24=2, "PBM-" &amp; TEXT(COUNTIFS(G$2:G24, 2) + 69, "000000"),
 IF(G24=3, "MMU-" &amp; TEXT(COUNTIFS(G$2:G24, 3) + 60, "000000"),
 "")))</f>
        <v>MMU-000069</v>
      </c>
      <c r="I24" s="25" t="s">
        <v>5342</v>
      </c>
    </row>
    <row r="25" spans="1:9" ht="51" x14ac:dyDescent="0.25">
      <c r="A25" s="3">
        <v>24</v>
      </c>
      <c r="B25" s="3" t="s">
        <v>888</v>
      </c>
      <c r="C25" s="3" t="s">
        <v>807</v>
      </c>
      <c r="D25" s="3" t="s">
        <v>134</v>
      </c>
      <c r="E25" s="3" t="s">
        <v>808</v>
      </c>
      <c r="F25" s="2" t="s">
        <v>5448</v>
      </c>
      <c r="G25" s="3">
        <v>3</v>
      </c>
      <c r="H25" s="2" t="str">
        <f>IF(G25=1, "PB-" &amp; TEXT(COUNTIFS(G$2:G25, 1) + 99, "000000"),
 IF(G25=2, "PBM-" &amp; TEXT(COUNTIFS(G$2:G25, 2) + 69, "000000"),
 IF(G25=3, "MMU-" &amp; TEXT(COUNTIFS(G$2:G25, 3) + 60, "000000"),
 "")))</f>
        <v>MMU-000070</v>
      </c>
      <c r="I25" s="25" t="s">
        <v>5342</v>
      </c>
    </row>
    <row r="26" spans="1:9" ht="51" x14ac:dyDescent="0.25">
      <c r="A26" s="3">
        <v>25</v>
      </c>
      <c r="B26" s="3" t="s">
        <v>889</v>
      </c>
      <c r="C26" s="3" t="s">
        <v>809</v>
      </c>
      <c r="D26" s="3" t="s">
        <v>886</v>
      </c>
      <c r="E26" s="3"/>
      <c r="F26" s="2" t="s">
        <v>5449</v>
      </c>
      <c r="G26" s="3">
        <v>3</v>
      </c>
      <c r="H26" s="2" t="str">
        <f>IF(G26=1, "PB-" &amp; TEXT(COUNTIFS(G$2:G26, 1) + 99, "000000"),
 IF(G26=2, "PBM-" &amp; TEXT(COUNTIFS(G$2:G26, 2) + 69, "000000"),
 IF(G26=3, "MMU-" &amp; TEXT(COUNTIFS(G$2:G26, 3) + 60, "000000"),
 "")))</f>
        <v>MMU-000071</v>
      </c>
      <c r="I26" s="25" t="s">
        <v>5342</v>
      </c>
    </row>
    <row r="27" spans="1:9" ht="63.75" x14ac:dyDescent="0.25">
      <c r="A27" s="3">
        <v>26</v>
      </c>
      <c r="B27" s="3" t="s">
        <v>890</v>
      </c>
      <c r="C27" s="3" t="s">
        <v>811</v>
      </c>
      <c r="D27" s="3" t="s">
        <v>6</v>
      </c>
      <c r="E27" s="3" t="s">
        <v>812</v>
      </c>
      <c r="F27" s="2" t="s">
        <v>5450</v>
      </c>
      <c r="G27" s="3">
        <v>3</v>
      </c>
      <c r="H27" s="2" t="str">
        <f>IF(G27=1, "PB-" &amp; TEXT(COUNTIFS(G$2:G27, 1) + 99, "000000"),
 IF(G27=2, "PBM-" &amp; TEXT(COUNTIFS(G$2:G27, 2) + 69, "000000"),
 IF(G27=3, "MMU-" &amp; TEXT(COUNTIFS(G$2:G27, 3) + 60, "000000"),
 "")))</f>
        <v>MMU-000072</v>
      </c>
      <c r="I27" s="25" t="s">
        <v>5342</v>
      </c>
    </row>
    <row r="28" spans="1:9" ht="38.25" x14ac:dyDescent="0.25">
      <c r="A28" s="3">
        <v>27</v>
      </c>
      <c r="B28" s="3" t="s">
        <v>891</v>
      </c>
      <c r="C28" s="3" t="s">
        <v>813</v>
      </c>
      <c r="D28" s="3" t="s">
        <v>722</v>
      </c>
      <c r="E28" s="3" t="s">
        <v>814</v>
      </c>
      <c r="F28" s="2" t="s">
        <v>5451</v>
      </c>
      <c r="G28" s="3">
        <v>3</v>
      </c>
      <c r="H28" s="2" t="str">
        <f>IF(G28=1, "PB-" &amp; TEXT(COUNTIFS(G$2:G28, 1) + 99, "000000"),
 IF(G28=2, "PBM-" &amp; TEXT(COUNTIFS(G$2:G28, 2) + 69, "000000"),
 IF(G28=3, "MMU-" &amp; TEXT(COUNTIFS(G$2:G28, 3) + 60, "000000"),
 "")))</f>
        <v>MMU-000073</v>
      </c>
      <c r="I28" s="25" t="s">
        <v>5342</v>
      </c>
    </row>
    <row r="29" spans="1:9" ht="38.25" x14ac:dyDescent="0.25">
      <c r="A29" s="3">
        <v>28</v>
      </c>
      <c r="B29" s="3" t="s">
        <v>892</v>
      </c>
      <c r="C29" s="3" t="s">
        <v>815</v>
      </c>
      <c r="D29" s="3" t="s">
        <v>722</v>
      </c>
      <c r="E29" s="3" t="s">
        <v>816</v>
      </c>
      <c r="F29" s="2" t="s">
        <v>5452</v>
      </c>
      <c r="G29" s="3">
        <v>3</v>
      </c>
      <c r="H29" s="2" t="str">
        <f>IF(G29=1, "PB-" &amp; TEXT(COUNTIFS(G$2:G29, 1) + 99, "000000"),
 IF(G29=2, "PBM-" &amp; TEXT(COUNTIFS(G$2:G29, 2) + 69, "000000"),
 IF(G29=3, "MMU-" &amp; TEXT(COUNTIFS(G$2:G29, 3) + 60, "000000"),
 "")))</f>
        <v>MMU-000074</v>
      </c>
      <c r="I29" s="25" t="s">
        <v>5342</v>
      </c>
    </row>
    <row r="30" spans="1:9" ht="51" x14ac:dyDescent="0.25">
      <c r="A30" s="3">
        <v>29</v>
      </c>
      <c r="B30" s="3" t="s">
        <v>817</v>
      </c>
      <c r="C30" s="3" t="s">
        <v>818</v>
      </c>
      <c r="D30" s="3" t="s">
        <v>819</v>
      </c>
      <c r="E30" s="3" t="s">
        <v>820</v>
      </c>
      <c r="F30" s="2" t="s">
        <v>5453</v>
      </c>
      <c r="G30" s="3">
        <v>3</v>
      </c>
      <c r="H30" s="2" t="str">
        <f>IF(G30=1, "PB-" &amp; TEXT(COUNTIFS(G$2:G30, 1) + 99, "000000"),
 IF(G30=2, "PBM-" &amp; TEXT(COUNTIFS(G$2:G30, 2) + 69, "000000"),
 IF(G30=3, "MMU-" &amp; TEXT(COUNTIFS(G$2:G30, 3) + 60, "000000"),
 "")))</f>
        <v>MMU-000075</v>
      </c>
      <c r="I30" s="25" t="s">
        <v>5342</v>
      </c>
    </row>
    <row r="31" spans="1:9" ht="38.25" x14ac:dyDescent="0.25">
      <c r="A31" s="3">
        <v>30</v>
      </c>
      <c r="B31" s="3" t="s">
        <v>893</v>
      </c>
      <c r="C31" s="3" t="s">
        <v>821</v>
      </c>
      <c r="D31" s="3" t="s">
        <v>722</v>
      </c>
      <c r="E31" s="3" t="s">
        <v>822</v>
      </c>
      <c r="F31" s="2" t="s">
        <v>5454</v>
      </c>
      <c r="G31" s="3">
        <v>3</v>
      </c>
      <c r="H31" s="2" t="str">
        <f>IF(G31=1, "PB-" &amp; TEXT(COUNTIFS(G$2:G31, 1) + 99, "000000"),
 IF(G31=2, "PBM-" &amp; TEXT(COUNTIFS(G$2:G31, 2) + 69, "000000"),
 IF(G31=3, "MMU-" &amp; TEXT(COUNTIFS(G$2:G31, 3) + 60, "000000"),
 "")))</f>
        <v>MMU-000076</v>
      </c>
      <c r="I31" s="25" t="s">
        <v>5342</v>
      </c>
    </row>
    <row r="32" spans="1:9" ht="38.25" x14ac:dyDescent="0.25">
      <c r="A32" s="3">
        <v>31</v>
      </c>
      <c r="B32" s="3" t="s">
        <v>894</v>
      </c>
      <c r="C32" s="3" t="s">
        <v>823</v>
      </c>
      <c r="D32" s="3" t="s">
        <v>824</v>
      </c>
      <c r="E32" s="3" t="s">
        <v>825</v>
      </c>
      <c r="F32" s="2" t="s">
        <v>5455</v>
      </c>
      <c r="G32" s="3">
        <v>2</v>
      </c>
      <c r="H32" s="2" t="str">
        <f>IF(G32=1, "PB-" &amp; TEXT(COUNTIFS(G$2:G32, 1) + 99, "000000"),
 IF(G32=2, "PBM-" &amp; TEXT(COUNTIFS(G$2:G32, 2) + 69, "000000"),
 IF(G32=3, "MMU-" &amp; TEXT(COUNTIFS(G$2:G32, 3) + 60, "000000"),
 "")))</f>
        <v>PBM-000075</v>
      </c>
      <c r="I32" s="25" t="s">
        <v>5342</v>
      </c>
    </row>
    <row r="33" spans="1:9" ht="38.25" x14ac:dyDescent="0.25">
      <c r="A33" s="3">
        <v>32</v>
      </c>
      <c r="B33" s="3" t="s">
        <v>895</v>
      </c>
      <c r="C33" s="3" t="s">
        <v>826</v>
      </c>
      <c r="D33" s="3" t="s">
        <v>824</v>
      </c>
      <c r="E33" s="3" t="s">
        <v>827</v>
      </c>
      <c r="F33" s="2" t="s">
        <v>5456</v>
      </c>
      <c r="G33" s="3">
        <v>2</v>
      </c>
      <c r="H33" s="2" t="str">
        <f>IF(G33=1, "PB-" &amp; TEXT(COUNTIFS(G$2:G33, 1) + 99, "000000"),
 IF(G33=2, "PBM-" &amp; TEXT(COUNTIFS(G$2:G33, 2) + 69, "000000"),
 IF(G33=3, "MMU-" &amp; TEXT(COUNTIFS(G$2:G33, 3) + 60, "000000"),
 "")))</f>
        <v>PBM-000076</v>
      </c>
      <c r="I33" s="25" t="s">
        <v>5342</v>
      </c>
    </row>
    <row r="34" spans="1:9" ht="38.25" x14ac:dyDescent="0.25">
      <c r="A34" s="3">
        <v>33</v>
      </c>
      <c r="B34" s="3" t="s">
        <v>896</v>
      </c>
      <c r="C34" s="3" t="s">
        <v>828</v>
      </c>
      <c r="D34" s="3" t="s">
        <v>824</v>
      </c>
      <c r="E34" s="3" t="s">
        <v>829</v>
      </c>
      <c r="F34" s="2" t="s">
        <v>5457</v>
      </c>
      <c r="G34" s="3">
        <v>2</v>
      </c>
      <c r="H34" s="2" t="str">
        <f>IF(G34=1, "PB-" &amp; TEXT(COUNTIFS(G$2:G34, 1) + 99, "000000"),
 IF(G34=2, "PBM-" &amp; TEXT(COUNTIFS(G$2:G34, 2) + 69, "000000"),
 IF(G34=3, "MMU-" &amp; TEXT(COUNTIFS(G$2:G34, 3) + 60, "000000"),
 "")))</f>
        <v>PBM-000077</v>
      </c>
      <c r="I34" s="25" t="s">
        <v>5342</v>
      </c>
    </row>
    <row r="35" spans="1:9" ht="38.25" x14ac:dyDescent="0.25">
      <c r="A35" s="3">
        <v>34</v>
      </c>
      <c r="B35" s="3" t="s">
        <v>897</v>
      </c>
      <c r="C35" s="3" t="s">
        <v>830</v>
      </c>
      <c r="D35" s="3" t="s">
        <v>824</v>
      </c>
      <c r="E35" s="3" t="s">
        <v>831</v>
      </c>
      <c r="F35" s="2" t="s">
        <v>5458</v>
      </c>
      <c r="G35" s="3">
        <v>2</v>
      </c>
      <c r="H35" s="2" t="str">
        <f>IF(G35=1, "PB-" &amp; TEXT(COUNTIFS(G$2:G35, 1) + 99, "000000"),
 IF(G35=2, "PBM-" &amp; TEXT(COUNTIFS(G$2:G35, 2) + 69, "000000"),
 IF(G35=3, "MMU-" &amp; TEXT(COUNTIFS(G$2:G35, 3) + 60, "000000"),
 "")))</f>
        <v>PBM-000078</v>
      </c>
      <c r="I35" s="25" t="s">
        <v>5342</v>
      </c>
    </row>
    <row r="36" spans="1:9" ht="38.25" x14ac:dyDescent="0.25">
      <c r="A36" s="3">
        <v>35</v>
      </c>
      <c r="B36" s="3" t="s">
        <v>898</v>
      </c>
      <c r="C36" s="3" t="s">
        <v>832</v>
      </c>
      <c r="D36" s="3" t="s">
        <v>824</v>
      </c>
      <c r="E36" s="3" t="s">
        <v>833</v>
      </c>
      <c r="F36" s="2" t="s">
        <v>5459</v>
      </c>
      <c r="G36" s="3">
        <v>2</v>
      </c>
      <c r="H36" s="2" t="str">
        <f>IF(G36=1, "PB-" &amp; TEXT(COUNTIFS(G$2:G36, 1) + 99, "000000"),
 IF(G36=2, "PBM-" &amp; TEXT(COUNTIFS(G$2:G36, 2) + 69, "000000"),
 IF(G36=3, "MMU-" &amp; TEXT(COUNTIFS(G$2:G36, 3) + 60, "000000"),
 "")))</f>
        <v>PBM-000079</v>
      </c>
      <c r="I36" s="25" t="s">
        <v>5342</v>
      </c>
    </row>
    <row r="37" spans="1:9" ht="38.25" x14ac:dyDescent="0.25">
      <c r="A37" s="3">
        <v>36</v>
      </c>
      <c r="B37" s="3" t="s">
        <v>899</v>
      </c>
      <c r="C37" s="3" t="s">
        <v>834</v>
      </c>
      <c r="D37" s="3" t="s">
        <v>824</v>
      </c>
      <c r="E37" s="3" t="s">
        <v>835</v>
      </c>
      <c r="F37" s="2" t="s">
        <v>5460</v>
      </c>
      <c r="G37" s="3">
        <v>2</v>
      </c>
      <c r="H37" s="2" t="str">
        <f>IF(G37=1, "PB-" &amp; TEXT(COUNTIFS(G$2:G37, 1) + 99, "000000"),
 IF(G37=2, "PBM-" &amp; TEXT(COUNTIFS(G$2:G37, 2) + 69, "000000"),
 IF(G37=3, "MMU-" &amp; TEXT(COUNTIFS(G$2:G37, 3) + 60, "000000"),
 "")))</f>
        <v>PBM-000080</v>
      </c>
      <c r="I37" s="25" t="s">
        <v>5342</v>
      </c>
    </row>
    <row r="38" spans="1:9" ht="38.25" x14ac:dyDescent="0.25">
      <c r="A38" s="3">
        <v>37</v>
      </c>
      <c r="B38" s="3" t="s">
        <v>900</v>
      </c>
      <c r="C38" s="3" t="s">
        <v>836</v>
      </c>
      <c r="D38" s="3" t="s">
        <v>824</v>
      </c>
      <c r="E38" s="3" t="s">
        <v>837</v>
      </c>
      <c r="F38" s="2" t="s">
        <v>5461</v>
      </c>
      <c r="G38" s="3">
        <v>2</v>
      </c>
      <c r="H38" s="2" t="str">
        <f>IF(G38=1, "PB-" &amp; TEXT(COUNTIFS(G$2:G38, 1) + 99, "000000"),
 IF(G38=2, "PBM-" &amp; TEXT(COUNTIFS(G$2:G38, 2) + 69, "000000"),
 IF(G38=3, "MMU-" &amp; TEXT(COUNTIFS(G$2:G38, 3) + 60, "000000"),
 "")))</f>
        <v>PBM-000081</v>
      </c>
      <c r="I38" s="25" t="s">
        <v>5342</v>
      </c>
    </row>
    <row r="39" spans="1:9" ht="38.25" x14ac:dyDescent="0.25">
      <c r="A39" s="3">
        <v>38</v>
      </c>
      <c r="B39" s="3" t="s">
        <v>901</v>
      </c>
      <c r="C39" s="3" t="s">
        <v>838</v>
      </c>
      <c r="D39" s="3" t="s">
        <v>824</v>
      </c>
      <c r="E39" s="3" t="s">
        <v>839</v>
      </c>
      <c r="F39" s="2" t="s">
        <v>5462</v>
      </c>
      <c r="G39" s="3">
        <v>2</v>
      </c>
      <c r="H39" s="2" t="str">
        <f>IF(G39=1, "PB-" &amp; TEXT(COUNTIFS(G$2:G39, 1) + 99, "000000"),
 IF(G39=2, "PBM-" &amp; TEXT(COUNTIFS(G$2:G39, 2) + 69, "000000"),
 IF(G39=3, "MMU-" &amp; TEXT(COUNTIFS(G$2:G39, 3) + 60, "000000"),
 "")))</f>
        <v>PBM-000082</v>
      </c>
      <c r="I39" s="25" t="s">
        <v>5342</v>
      </c>
    </row>
    <row r="40" spans="1:9" ht="38.25" x14ac:dyDescent="0.25">
      <c r="A40" s="3">
        <v>39</v>
      </c>
      <c r="B40" s="3" t="s">
        <v>908</v>
      </c>
      <c r="C40" s="3" t="s">
        <v>840</v>
      </c>
      <c r="D40" s="3" t="s">
        <v>824</v>
      </c>
      <c r="E40" s="3" t="s">
        <v>841</v>
      </c>
      <c r="F40" s="2" t="s">
        <v>5463</v>
      </c>
      <c r="G40" s="3">
        <v>2</v>
      </c>
      <c r="H40" s="2" t="str">
        <f>IF(G40=1, "PB-" &amp; TEXT(COUNTIFS(G$2:G40, 1) + 99, "000000"),
 IF(G40=2, "PBM-" &amp; TEXT(COUNTIFS(G$2:G40, 2) + 69, "000000"),
 IF(G40=3, "MMU-" &amp; TEXT(COUNTIFS(G$2:G40, 3) + 60, "000000"),
 "")))</f>
        <v>PBM-000083</v>
      </c>
      <c r="I40" s="25" t="s">
        <v>5342</v>
      </c>
    </row>
    <row r="41" spans="1:9" ht="51" x14ac:dyDescent="0.25">
      <c r="A41" s="3">
        <v>40</v>
      </c>
      <c r="B41" s="3" t="s">
        <v>902</v>
      </c>
      <c r="C41" s="3" t="s">
        <v>842</v>
      </c>
      <c r="D41" s="3" t="s">
        <v>843</v>
      </c>
      <c r="E41" s="3" t="s">
        <v>844</v>
      </c>
      <c r="F41" s="2" t="s">
        <v>5464</v>
      </c>
      <c r="G41" s="3">
        <v>2</v>
      </c>
      <c r="H41" s="2" t="str">
        <f>IF(G41=1, "PB-" &amp; TEXT(COUNTIFS(G$2:G41, 1) + 99, "000000"),
 IF(G41=2, "PBM-" &amp; TEXT(COUNTIFS(G$2:G41, 2) + 69, "000000"),
 IF(G41=3, "MMU-" &amp; TEXT(COUNTIFS(G$2:G41, 3) + 60, "000000"),
 "")))</f>
        <v>PBM-000084</v>
      </c>
      <c r="I41" s="25" t="s">
        <v>5342</v>
      </c>
    </row>
    <row r="42" spans="1:9" ht="38.25" x14ac:dyDescent="0.25">
      <c r="A42" s="3">
        <v>41</v>
      </c>
      <c r="B42" s="3" t="s">
        <v>903</v>
      </c>
      <c r="C42" s="3" t="s">
        <v>845</v>
      </c>
      <c r="D42" s="3" t="s">
        <v>843</v>
      </c>
      <c r="E42" s="3" t="s">
        <v>846</v>
      </c>
      <c r="F42" s="2" t="s">
        <v>5465</v>
      </c>
      <c r="G42" s="3">
        <v>2</v>
      </c>
      <c r="H42" s="2" t="str">
        <f>IF(G42=1, "PB-" &amp; TEXT(COUNTIFS(G$2:G42, 1) + 99, "000000"),
 IF(G42=2, "PBM-" &amp; TEXT(COUNTIFS(G$2:G42, 2) + 69, "000000"),
 IF(G42=3, "MMU-" &amp; TEXT(COUNTIFS(G$2:G42, 3) + 60, "000000"),
 "")))</f>
        <v>PBM-000085</v>
      </c>
      <c r="I42" s="25" t="s">
        <v>5342</v>
      </c>
    </row>
    <row r="43" spans="1:9" ht="38.25" x14ac:dyDescent="0.25">
      <c r="A43" s="3">
        <v>42</v>
      </c>
      <c r="B43" s="3" t="s">
        <v>904</v>
      </c>
      <c r="C43" s="3" t="s">
        <v>847</v>
      </c>
      <c r="D43" s="3" t="s">
        <v>843</v>
      </c>
      <c r="E43" s="3" t="s">
        <v>848</v>
      </c>
      <c r="F43" s="2" t="s">
        <v>5466</v>
      </c>
      <c r="G43" s="3">
        <v>2</v>
      </c>
      <c r="H43" s="2" t="str">
        <f>IF(G43=1, "PB-" &amp; TEXT(COUNTIFS(G$2:G43, 1) + 99, "000000"),
 IF(G43=2, "PBM-" &amp; TEXT(COUNTIFS(G$2:G43, 2) + 69, "000000"),
 IF(G43=3, "MMU-" &amp; TEXT(COUNTIFS(G$2:G43, 3) + 60, "000000"),
 "")))</f>
        <v>PBM-000086</v>
      </c>
      <c r="I43" s="25" t="s">
        <v>5342</v>
      </c>
    </row>
    <row r="44" spans="1:9" ht="38.25" x14ac:dyDescent="0.25">
      <c r="A44" s="3">
        <v>43</v>
      </c>
      <c r="B44" s="3" t="s">
        <v>905</v>
      </c>
      <c r="C44" s="3" t="s">
        <v>849</v>
      </c>
      <c r="D44" s="3" t="s">
        <v>33</v>
      </c>
      <c r="E44" s="3" t="s">
        <v>850</v>
      </c>
      <c r="F44" s="2" t="s">
        <v>5467</v>
      </c>
      <c r="G44" s="3">
        <v>2</v>
      </c>
      <c r="H44" s="2" t="str">
        <f>IF(G44=1, "PB-" &amp; TEXT(COUNTIFS(G$2:G44, 1) + 99, "000000"),
 IF(G44=2, "PBM-" &amp; TEXT(COUNTIFS(G$2:G44, 2) + 69, "000000"),
 IF(G44=3, "MMU-" &amp; TEXT(COUNTIFS(G$2:G44, 3) + 60, "000000"),
 "")))</f>
        <v>PBM-000087</v>
      </c>
      <c r="I44" s="25" t="s">
        <v>5342</v>
      </c>
    </row>
    <row r="45" spans="1:9" ht="51" x14ac:dyDescent="0.25">
      <c r="A45" s="3">
        <v>44</v>
      </c>
      <c r="B45" s="3" t="s">
        <v>906</v>
      </c>
      <c r="C45" s="3" t="s">
        <v>851</v>
      </c>
      <c r="D45" s="3" t="s">
        <v>87</v>
      </c>
      <c r="E45" s="3" t="s">
        <v>852</v>
      </c>
      <c r="F45" s="2" t="s">
        <v>5468</v>
      </c>
      <c r="G45" s="3">
        <v>2</v>
      </c>
      <c r="H45" s="2" t="str">
        <f>IF(G45=1, "PB-" &amp; TEXT(COUNTIFS(G$2:G45, 1) + 99, "000000"),
 IF(G45=2, "PBM-" &amp; TEXT(COUNTIFS(G$2:G45, 2) + 69, "000000"),
 IF(G45=3, "MMU-" &amp; TEXT(COUNTIFS(G$2:G45, 3) + 60, "000000"),
 "")))</f>
        <v>PBM-000088</v>
      </c>
      <c r="I45" s="25" t="s">
        <v>5342</v>
      </c>
    </row>
    <row r="46" spans="1:9" ht="38.25" x14ac:dyDescent="0.25">
      <c r="A46" s="3">
        <v>45</v>
      </c>
      <c r="B46" s="3" t="s">
        <v>907</v>
      </c>
      <c r="C46" s="3" t="s">
        <v>853</v>
      </c>
      <c r="D46" s="3" t="s">
        <v>87</v>
      </c>
      <c r="E46" s="3" t="s">
        <v>854</v>
      </c>
      <c r="F46" s="2" t="s">
        <v>5469</v>
      </c>
      <c r="G46" s="3">
        <v>2</v>
      </c>
      <c r="H46" s="2" t="str">
        <f>IF(G46=1, "PB-" &amp; TEXT(COUNTIFS(G$2:G46, 1) + 99, "000000"),
 IF(G46=2, "PBM-" &amp; TEXT(COUNTIFS(G$2:G46, 2) + 69, "000000"),
 IF(G46=3, "MMU-" &amp; TEXT(COUNTIFS(G$2:G46, 3) + 60, "000000"),
 "")))</f>
        <v>PBM-000089</v>
      </c>
      <c r="I46" s="25" t="s">
        <v>5342</v>
      </c>
    </row>
    <row r="47" spans="1:9" ht="51" x14ac:dyDescent="0.25">
      <c r="A47" s="3">
        <v>46</v>
      </c>
      <c r="B47" s="3" t="s">
        <v>855</v>
      </c>
      <c r="C47" s="3" t="s">
        <v>856</v>
      </c>
      <c r="D47" s="3" t="s">
        <v>549</v>
      </c>
      <c r="E47" s="3" t="s">
        <v>857</v>
      </c>
      <c r="F47" s="2" t="s">
        <v>5470</v>
      </c>
      <c r="G47" s="3">
        <v>2</v>
      </c>
      <c r="H47" s="2" t="str">
        <f>IF(G47=1, "PB-" &amp; TEXT(COUNTIFS(G$2:G47, 1) + 99, "000000"),
 IF(G47=2, "PBM-" &amp; TEXT(COUNTIFS(G$2:G47, 2) + 69, "000000"),
 IF(G47=3, "MMU-" &amp; TEXT(COUNTIFS(G$2:G47, 3) + 60, "000000"),
 "")))</f>
        <v>PBM-000090</v>
      </c>
      <c r="I47" s="25" t="s">
        <v>5342</v>
      </c>
    </row>
    <row r="48" spans="1:9" ht="63.75" x14ac:dyDescent="0.25">
      <c r="A48" s="3">
        <v>47</v>
      </c>
      <c r="B48" s="3" t="s">
        <v>858</v>
      </c>
      <c r="C48" s="3" t="s">
        <v>859</v>
      </c>
      <c r="D48" s="3" t="s">
        <v>909</v>
      </c>
      <c r="E48" s="3">
        <v>380269</v>
      </c>
      <c r="F48" s="2" t="s">
        <v>5471</v>
      </c>
      <c r="G48" s="3">
        <v>2</v>
      </c>
      <c r="H48" s="2" t="str">
        <f>IF(G48=1, "PB-" &amp; TEXT(COUNTIFS(G$2:G48, 1) + 99, "000000"),
 IF(G48=2, "PBM-" &amp; TEXT(COUNTIFS(G$2:G48, 2) + 69, "000000"),
 IF(G48=3, "MMU-" &amp; TEXT(COUNTIFS(G$2:G48, 3) + 60, "000000"),
 "")))</f>
        <v>PBM-000091</v>
      </c>
      <c r="I48" s="25" t="s">
        <v>5342</v>
      </c>
    </row>
    <row r="49" spans="1:9" ht="51" x14ac:dyDescent="0.25">
      <c r="A49" s="3">
        <v>48</v>
      </c>
      <c r="B49" s="3" t="s">
        <v>860</v>
      </c>
      <c r="C49" s="3" t="s">
        <v>861</v>
      </c>
      <c r="D49" s="3" t="s">
        <v>862</v>
      </c>
      <c r="E49" s="3" t="s">
        <v>910</v>
      </c>
      <c r="F49" s="2" t="s">
        <v>5472</v>
      </c>
      <c r="G49" s="3">
        <v>2</v>
      </c>
      <c r="H49" s="2" t="str">
        <f>IF(G49=1, "PB-" &amp; TEXT(COUNTIFS(G$2:G49, 1) + 99, "000000"),
 IF(G49=2, "PBM-" &amp; TEXT(COUNTIFS(G$2:G49, 2) + 69, "000000"),
 IF(G49=3, "MMU-" &amp; TEXT(COUNTIFS(G$2:G49, 3) + 60, "000000"),
 "")))</f>
        <v>PBM-000092</v>
      </c>
      <c r="I49" s="25" t="s">
        <v>5342</v>
      </c>
    </row>
    <row r="50" spans="1:9" ht="76.5" x14ac:dyDescent="0.25">
      <c r="A50" s="3">
        <v>49</v>
      </c>
      <c r="B50" s="3" t="s">
        <v>863</v>
      </c>
      <c r="C50" s="3" t="s">
        <v>864</v>
      </c>
      <c r="D50" s="3" t="s">
        <v>865</v>
      </c>
      <c r="E50" s="3" t="s">
        <v>866</v>
      </c>
      <c r="F50" s="2" t="s">
        <v>5473</v>
      </c>
      <c r="G50" s="3">
        <v>2</v>
      </c>
      <c r="H50" s="2" t="str">
        <f>IF(G50=1, "PB-" &amp; TEXT(COUNTIFS(G$2:G50, 1) + 99, "000000"),
 IF(G50=2, "PBM-" &amp; TEXT(COUNTIFS(G$2:G50, 2) + 69, "000000"),
 IF(G50=3, "MMU-" &amp; TEXT(COUNTIFS(G$2:G50, 3) + 60, "000000"),
 "")))</f>
        <v>PBM-000093</v>
      </c>
      <c r="I50" s="25" t="s">
        <v>5342</v>
      </c>
    </row>
    <row r="51" spans="1:9" ht="89.25" x14ac:dyDescent="0.25">
      <c r="A51" s="3">
        <v>50</v>
      </c>
      <c r="B51" s="3" t="s">
        <v>911</v>
      </c>
      <c r="C51" s="3" t="s">
        <v>867</v>
      </c>
      <c r="D51" s="3" t="s">
        <v>488</v>
      </c>
      <c r="E51" s="3" t="s">
        <v>868</v>
      </c>
      <c r="F51" s="2" t="s">
        <v>5474</v>
      </c>
      <c r="G51" s="3">
        <v>1</v>
      </c>
      <c r="H51" s="2" t="str">
        <f>IF(G51=1, "PB-" &amp; TEXT(COUNTIFS(G$2:G51, 1) + 99, "000000"),
 IF(G51=2, "PBM-" &amp; TEXT(COUNTIFS(G$2:G51, 2) + 69, "000000"),
 IF(G51=3, "MMU-" &amp; TEXT(COUNTIFS(G$2:G51, 3) + 60, "000000"),
 "")))</f>
        <v>PB-000109</v>
      </c>
      <c r="I51" s="25" t="s">
        <v>5342</v>
      </c>
    </row>
    <row r="52" spans="1:9" ht="89.25" x14ac:dyDescent="0.25">
      <c r="A52" s="3">
        <v>51</v>
      </c>
      <c r="B52" s="3" t="s">
        <v>869</v>
      </c>
      <c r="C52" s="3" t="s">
        <v>867</v>
      </c>
      <c r="D52" s="3" t="s">
        <v>870</v>
      </c>
      <c r="E52" s="3" t="s">
        <v>871</v>
      </c>
      <c r="F52" s="2" t="s">
        <v>5475</v>
      </c>
      <c r="G52" s="3">
        <v>1</v>
      </c>
      <c r="H52" s="2" t="str">
        <f>IF(G52=1, "PB-" &amp; TEXT(COUNTIFS(G$2:G52, 1) + 99, "000000"),
 IF(G52=2, "PBM-" &amp; TEXT(COUNTIFS(G$2:G52, 2) + 69, "000000"),
 IF(G52=3, "MMU-" &amp; TEXT(COUNTIFS(G$2:G52, 3) + 60, "000000"),
 "")))</f>
        <v>PB-000110</v>
      </c>
      <c r="I52" s="25" t="s">
        <v>5342</v>
      </c>
    </row>
    <row r="53" spans="1:9" ht="89.25" x14ac:dyDescent="0.25">
      <c r="A53" s="3">
        <v>52</v>
      </c>
      <c r="B53" s="3" t="s">
        <v>912</v>
      </c>
      <c r="C53" s="3" t="s">
        <v>867</v>
      </c>
      <c r="D53" s="3" t="s">
        <v>795</v>
      </c>
      <c r="E53" s="3"/>
      <c r="F53" s="2" t="s">
        <v>5476</v>
      </c>
      <c r="G53" s="3">
        <v>1</v>
      </c>
      <c r="H53" s="2" t="str">
        <f>IF(G53=1, "PB-" &amp; TEXT(COUNTIFS(G$2:G53, 1) + 99, "000000"),
 IF(G53=2, "PBM-" &amp; TEXT(COUNTIFS(G$2:G53, 2) + 69, "000000"),
 IF(G53=3, "MMU-" &amp; TEXT(COUNTIFS(G$2:G53, 3) + 60, "000000"),
 "")))</f>
        <v>PB-000111</v>
      </c>
      <c r="I53" s="25" t="s">
        <v>5342</v>
      </c>
    </row>
    <row r="54" spans="1:9" ht="38.25" x14ac:dyDescent="0.25">
      <c r="A54" s="3">
        <v>53</v>
      </c>
      <c r="B54" s="3" t="s">
        <v>872</v>
      </c>
      <c r="C54" s="3" t="s">
        <v>873</v>
      </c>
      <c r="D54" s="3" t="s">
        <v>914</v>
      </c>
      <c r="E54" s="3" t="s">
        <v>913</v>
      </c>
      <c r="F54" s="2" t="s">
        <v>5477</v>
      </c>
      <c r="G54" s="3">
        <v>1</v>
      </c>
      <c r="H54" s="2" t="str">
        <f>IF(G54=1, "PB-" &amp; TEXT(COUNTIFS(G$2:G54, 1) + 99, "000000"),
 IF(G54=2, "PBM-" &amp; TEXT(COUNTIFS(G$2:G54, 2) + 69, "000000"),
 IF(G54=3, "MMU-" &amp; TEXT(COUNTIFS(G$2:G54, 3) + 60, "000000"),
 "")))</f>
        <v>PB-000112</v>
      </c>
      <c r="I54" s="25" t="s">
        <v>5342</v>
      </c>
    </row>
    <row r="55" spans="1:9" ht="38.25" x14ac:dyDescent="0.25">
      <c r="A55" s="3">
        <v>54</v>
      </c>
      <c r="B55" s="3" t="s">
        <v>874</v>
      </c>
      <c r="C55" s="3" t="s">
        <v>873</v>
      </c>
      <c r="D55" s="3" t="s">
        <v>875</v>
      </c>
      <c r="E55" s="3" t="s">
        <v>915</v>
      </c>
      <c r="F55" s="2" t="s">
        <v>5478</v>
      </c>
      <c r="G55" s="3">
        <v>1</v>
      </c>
      <c r="H55" s="2" t="str">
        <f>IF(G55=1, "PB-" &amp; TEXT(COUNTIFS(G$2:G55, 1) + 99, "000000"),
 IF(G55=2, "PBM-" &amp; TEXT(COUNTIFS(G$2:G55, 2) + 69, "000000"),
 IF(G55=3, "MMU-" &amp; TEXT(COUNTIFS(G$2:G55, 3) + 60, "000000"),
 "")))</f>
        <v>PB-000113</v>
      </c>
      <c r="I55" s="25" t="s">
        <v>5342</v>
      </c>
    </row>
    <row r="56" spans="1:9" ht="63.75" x14ac:dyDescent="0.25">
      <c r="A56" s="3">
        <v>55</v>
      </c>
      <c r="B56" s="3" t="s">
        <v>876</v>
      </c>
      <c r="C56" s="3" t="s">
        <v>877</v>
      </c>
      <c r="D56" s="3" t="s">
        <v>914</v>
      </c>
      <c r="E56" s="3" t="s">
        <v>914</v>
      </c>
      <c r="F56" s="2" t="s">
        <v>5479</v>
      </c>
      <c r="G56" s="3">
        <v>1</v>
      </c>
      <c r="H56" s="2" t="str">
        <f>IF(G56=1, "PB-" &amp; TEXT(COUNTIFS(G$2:G56, 1) + 99, "000000"),
 IF(G56=2, "PBM-" &amp; TEXT(COUNTIFS(G$2:G56, 2) + 69, "000000"),
 IF(G56=3, "MMU-" &amp; TEXT(COUNTIFS(G$2:G56, 3) + 60, "000000"),
 "")))</f>
        <v>PB-000114</v>
      </c>
      <c r="I56" s="25" t="s">
        <v>5342</v>
      </c>
    </row>
    <row r="57" spans="1:9" ht="38.25" x14ac:dyDescent="0.25">
      <c r="A57" s="3">
        <v>56</v>
      </c>
      <c r="B57" s="3" t="s">
        <v>878</v>
      </c>
      <c r="C57" s="3" t="s">
        <v>879</v>
      </c>
      <c r="D57" s="3" t="s">
        <v>678</v>
      </c>
      <c r="E57" s="3" t="s">
        <v>880</v>
      </c>
      <c r="F57" s="2" t="s">
        <v>5480</v>
      </c>
      <c r="G57" s="3">
        <v>2</v>
      </c>
      <c r="H57" s="2" t="str">
        <f>IF(G57=1, "PB-" &amp; TEXT(COUNTIFS(G$2:G57, 1) + 99, "000000"),
 IF(G57=2, "PBM-" &amp; TEXT(COUNTIFS(G$2:G57, 2) + 69, "000000"),
 IF(G57=3, "MMU-" &amp; TEXT(COUNTIFS(G$2:G57, 3) + 60, "000000"),
 "")))</f>
        <v>PBM-000094</v>
      </c>
      <c r="I57" s="25" t="s">
        <v>5342</v>
      </c>
    </row>
    <row r="58" spans="1:9" ht="51" x14ac:dyDescent="0.25">
      <c r="A58" s="3">
        <v>57</v>
      </c>
      <c r="B58" s="3" t="s">
        <v>916</v>
      </c>
      <c r="C58" s="3" t="s">
        <v>881</v>
      </c>
      <c r="D58" s="3" t="s">
        <v>33</v>
      </c>
      <c r="E58" s="3" t="s">
        <v>810</v>
      </c>
      <c r="F58" s="2" t="s">
        <v>5481</v>
      </c>
      <c r="G58" s="3">
        <v>3</v>
      </c>
      <c r="H58" s="2" t="str">
        <f>IF(G58=1, "PB-" &amp; TEXT(COUNTIFS(G$2:G58, 1) + 99, "000000"),
 IF(G58=2, "PBM-" &amp; TEXT(COUNTIFS(G$2:G58, 2) + 69, "000000"),
 IF(G58=3, "MMU-" &amp; TEXT(COUNTIFS(G$2:G58, 3) + 60, "000000"),
 "")))</f>
        <v>MMU-000077</v>
      </c>
      <c r="I58" s="25" t="s">
        <v>5342</v>
      </c>
    </row>
  </sheetData>
  <phoneticPr fontId="8" type="noConversion"/>
  <conditionalFormatting sqref="I2:I58">
    <cfRule type="uniqueValues" dxfId="29" priority="1"/>
  </conditionalFormatting>
  <pageMargins left="0.31496062992125984" right="0.19685039370078741" top="0.31496062992125984" bottom="0.19685039370078741" header="0.31496062992125984" footer="0.31496062992125984"/>
  <pageSetup paperSize="9" scale="93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C9644-CF5D-418B-9A4B-468395A2EBA1}">
  <sheetPr codeName="Sheet9">
    <pageSetUpPr fitToPage="1"/>
  </sheetPr>
  <dimension ref="A1:I30"/>
  <sheetViews>
    <sheetView topLeftCell="A25" zoomScale="70" zoomScaleNormal="70" workbookViewId="0">
      <selection activeCell="K6" sqref="K6"/>
    </sheetView>
  </sheetViews>
  <sheetFormatPr defaultColWidth="28.28515625" defaultRowHeight="15" x14ac:dyDescent="0.25"/>
  <cols>
    <col min="1" max="1" width="4.85546875" bestFit="1" customWidth="1"/>
    <col min="2" max="2" width="22" customWidth="1"/>
    <col min="4" max="4" width="23.85546875" customWidth="1"/>
    <col min="5" max="5" width="13.42578125" bestFit="1" customWidth="1"/>
    <col min="6" max="6" width="11" bestFit="1" customWidth="1"/>
    <col min="7" max="7" width="3.42578125" hidden="1" customWidth="1"/>
    <col min="8" max="8" width="13" hidden="1" customWidth="1"/>
    <col min="9" max="9" width="19.140625" style="27" hidden="1" customWidth="1"/>
  </cols>
  <sheetData>
    <row r="1" spans="1:9" ht="18.75" x14ac:dyDescent="0.3">
      <c r="A1" s="41" t="s">
        <v>6832</v>
      </c>
      <c r="B1" s="41"/>
      <c r="C1" s="41"/>
      <c r="D1" s="41"/>
      <c r="E1" s="41"/>
      <c r="F1" s="41"/>
    </row>
    <row r="2" spans="1:9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152</v>
      </c>
      <c r="H2" s="2" t="s">
        <v>5143</v>
      </c>
      <c r="I2" s="26" t="s">
        <v>5144</v>
      </c>
    </row>
    <row r="3" spans="1:9" ht="63.75" x14ac:dyDescent="0.25">
      <c r="A3" s="3">
        <v>1</v>
      </c>
      <c r="B3" s="3" t="s">
        <v>919</v>
      </c>
      <c r="C3" s="3" t="s">
        <v>920</v>
      </c>
      <c r="D3" s="3" t="s">
        <v>381</v>
      </c>
      <c r="E3" s="3" t="s">
        <v>921</v>
      </c>
      <c r="F3" s="2" t="s">
        <v>5482</v>
      </c>
      <c r="G3" s="2">
        <v>1</v>
      </c>
      <c r="H3" s="2" t="str">
        <f>IF(G3=1, "PB-" &amp; TEXT(COUNTIFS(G$3:G3, 1) + 114, "000000"),
 IF(G3=2, "PBM-" &amp; TEXT(COUNTIFS(G$3:G3, 2) + 94, "000000"),
 IF(G3=3, "MMU-" &amp; TEXT(COUNTIFS(G$3:G3, 3) + 77, "000000"),
 "")))</f>
        <v>PB-000115</v>
      </c>
      <c r="I3" s="25" t="s">
        <v>5342</v>
      </c>
    </row>
    <row r="4" spans="1:9" ht="38.25" x14ac:dyDescent="0.25">
      <c r="A4" s="3">
        <v>2</v>
      </c>
      <c r="B4" s="3" t="s">
        <v>922</v>
      </c>
      <c r="C4" s="3" t="s">
        <v>923</v>
      </c>
      <c r="D4" s="3" t="s">
        <v>102</v>
      </c>
      <c r="E4" s="3" t="s">
        <v>995</v>
      </c>
      <c r="F4" s="2" t="s">
        <v>5483</v>
      </c>
      <c r="G4" s="2">
        <v>2</v>
      </c>
      <c r="H4" s="2" t="str">
        <f>IF(G4=1, "PB-" &amp; TEXT(COUNTIFS(G$3:G4, 1) + 114, "000000"),
 IF(G4=2, "PBM-" &amp; TEXT(COUNTIFS(G$3:G4, 2) + 94, "000000"),
 IF(G4=3, "MMU-" &amp; TEXT(COUNTIFS(G$3:G4, 3) + 77, "000000"),
 "")))</f>
        <v>PBM-000095</v>
      </c>
      <c r="I4" s="25" t="s">
        <v>5342</v>
      </c>
    </row>
    <row r="5" spans="1:9" ht="51" x14ac:dyDescent="0.25">
      <c r="A5" s="3">
        <v>3</v>
      </c>
      <c r="B5" s="3" t="s">
        <v>924</v>
      </c>
      <c r="C5" s="3" t="s">
        <v>925</v>
      </c>
      <c r="D5" s="3" t="s">
        <v>926</v>
      </c>
      <c r="E5" s="3" t="s">
        <v>927</v>
      </c>
      <c r="F5" s="2" t="s">
        <v>5484</v>
      </c>
      <c r="G5" s="2">
        <v>2</v>
      </c>
      <c r="H5" s="2" t="str">
        <f>IF(G5=1, "PB-" &amp; TEXT(COUNTIFS(G$3:G5, 1) + 114, "000000"),
 IF(G5=2, "PBM-" &amp; TEXT(COUNTIFS(G$3:G5, 2) + 94, "000000"),
 IF(G5=3, "MMU-" &amp; TEXT(COUNTIFS(G$3:G5, 3) + 77, "000000"),
 "")))</f>
        <v>PBM-000096</v>
      </c>
      <c r="I5" s="25" t="s">
        <v>5342</v>
      </c>
    </row>
    <row r="6" spans="1:9" ht="51" x14ac:dyDescent="0.25">
      <c r="A6" s="3">
        <v>4</v>
      </c>
      <c r="B6" s="3" t="s">
        <v>928</v>
      </c>
      <c r="C6" s="3" t="s">
        <v>929</v>
      </c>
      <c r="D6" s="3" t="s">
        <v>930</v>
      </c>
      <c r="E6" s="3" t="s">
        <v>358</v>
      </c>
      <c r="F6" s="2" t="s">
        <v>5485</v>
      </c>
      <c r="G6" s="2">
        <v>1</v>
      </c>
      <c r="H6" s="2" t="str">
        <f>IF(G6=1, "PB-" &amp; TEXT(COUNTIFS(G$3:G6, 1) + 114, "000000"),
 IF(G6=2, "PBM-" &amp; TEXT(COUNTIFS(G$3:G6, 2) + 94, "000000"),
 IF(G6=3, "MMU-" &amp; TEXT(COUNTIFS(G$3:G6, 3) + 77, "000000"),
 "")))</f>
        <v>PB-000116</v>
      </c>
      <c r="I6" s="25" t="s">
        <v>5342</v>
      </c>
    </row>
    <row r="7" spans="1:9" ht="25.5" x14ac:dyDescent="0.25">
      <c r="A7" s="3">
        <v>5</v>
      </c>
      <c r="B7" s="3" t="s">
        <v>931</v>
      </c>
      <c r="C7" s="3" t="s">
        <v>932</v>
      </c>
      <c r="D7" s="3" t="s">
        <v>33</v>
      </c>
      <c r="E7" s="3" t="s">
        <v>933</v>
      </c>
      <c r="F7" s="2" t="s">
        <v>5486</v>
      </c>
      <c r="G7" s="2">
        <v>1</v>
      </c>
      <c r="H7" s="2" t="str">
        <f>IF(G7=1, "PB-" &amp; TEXT(COUNTIFS(G$3:G7, 1) + 114, "000000"),
 IF(G7=2, "PBM-" &amp; TEXT(COUNTIFS(G$3:G7, 2) + 94, "000000"),
 IF(G7=3, "MMU-" &amp; TEXT(COUNTIFS(G$3:G7, 3) + 77, "000000"),
 "")))</f>
        <v>PB-000117</v>
      </c>
      <c r="I7" s="25" t="s">
        <v>5342</v>
      </c>
    </row>
    <row r="8" spans="1:9" ht="38.25" x14ac:dyDescent="0.25">
      <c r="A8" s="3">
        <v>6</v>
      </c>
      <c r="B8" s="3" t="s">
        <v>934</v>
      </c>
      <c r="C8" s="3" t="s">
        <v>935</v>
      </c>
      <c r="D8" s="3" t="s">
        <v>65</v>
      </c>
      <c r="E8" s="3" t="s">
        <v>936</v>
      </c>
      <c r="F8" s="2" t="s">
        <v>5487</v>
      </c>
      <c r="G8" s="2">
        <v>1</v>
      </c>
      <c r="H8" s="2" t="str">
        <f>IF(G8=1, "PB-" &amp; TEXT(COUNTIFS(G$3:G8, 1) + 114, "000000"),
 IF(G8=2, "PBM-" &amp; TEXT(COUNTIFS(G$3:G8, 2) + 94, "000000"),
 IF(G8=3, "MMU-" &amp; TEXT(COUNTIFS(G$3:G8, 3) + 77, "000000"),
 "")))</f>
        <v>PB-000118</v>
      </c>
      <c r="I8" s="25" t="s">
        <v>5342</v>
      </c>
    </row>
    <row r="9" spans="1:9" ht="51" x14ac:dyDescent="0.25">
      <c r="A9" s="3">
        <v>7</v>
      </c>
      <c r="B9" s="3" t="s">
        <v>937</v>
      </c>
      <c r="C9" s="3" t="s">
        <v>938</v>
      </c>
      <c r="D9" s="3" t="s">
        <v>182</v>
      </c>
      <c r="E9" s="3" t="s">
        <v>939</v>
      </c>
      <c r="F9" s="2" t="s">
        <v>5488</v>
      </c>
      <c r="G9" s="2">
        <v>1</v>
      </c>
      <c r="H9" s="2" t="str">
        <f>IF(G9=1, "PB-" &amp; TEXT(COUNTIFS(G$3:G9, 1) + 114, "000000"),
 IF(G9=2, "PBM-" &amp; TEXT(COUNTIFS(G$3:G9, 2) + 94, "000000"),
 IF(G9=3, "MMU-" &amp; TEXT(COUNTIFS(G$3:G9, 3) + 77, "000000"),
 "")))</f>
        <v>PB-000119</v>
      </c>
      <c r="I9" s="25" t="s">
        <v>5342</v>
      </c>
    </row>
    <row r="10" spans="1:9" ht="38.25" x14ac:dyDescent="0.25">
      <c r="A10" s="3">
        <v>8</v>
      </c>
      <c r="B10" s="3" t="s">
        <v>998</v>
      </c>
      <c r="C10" s="3" t="s">
        <v>940</v>
      </c>
      <c r="D10" s="3" t="s">
        <v>10</v>
      </c>
      <c r="E10" s="3" t="s">
        <v>941</v>
      </c>
      <c r="F10" s="2" t="s">
        <v>5489</v>
      </c>
      <c r="G10" s="2">
        <v>1</v>
      </c>
      <c r="H10" s="2" t="str">
        <f>IF(G10=1, "PB-" &amp; TEXT(COUNTIFS(G$3:G10, 1) + 114, "000000"),
 IF(G10=2, "PBM-" &amp; TEXT(COUNTIFS(G$3:G10, 2) + 94, "000000"),
 IF(G10=3, "MMU-" &amp; TEXT(COUNTIFS(G$3:G10, 3) + 77, "000000"),
 "")))</f>
        <v>PB-000120</v>
      </c>
      <c r="I10" s="25" t="s">
        <v>5342</v>
      </c>
    </row>
    <row r="11" spans="1:9" ht="38.25" x14ac:dyDescent="0.25">
      <c r="A11" s="3">
        <v>9</v>
      </c>
      <c r="B11" s="3" t="s">
        <v>996</v>
      </c>
      <c r="C11" s="3" t="s">
        <v>942</v>
      </c>
      <c r="D11" s="3" t="s">
        <v>33</v>
      </c>
      <c r="E11" s="3" t="s">
        <v>943</v>
      </c>
      <c r="F11" s="2" t="s">
        <v>5490</v>
      </c>
      <c r="G11" s="2">
        <v>1</v>
      </c>
      <c r="H11" s="2" t="str">
        <f>IF(G11=1, "PB-" &amp; TEXT(COUNTIFS(G$3:G11, 1) + 114, "000000"),
 IF(G11=2, "PBM-" &amp; TEXT(COUNTIFS(G$3:G11, 2) + 94, "000000"),
 IF(G11=3, "MMU-" &amp; TEXT(COUNTIFS(G$3:G11, 3) + 77, "000000"),
 "")))</f>
        <v>PB-000121</v>
      </c>
      <c r="I11" s="25" t="s">
        <v>5342</v>
      </c>
    </row>
    <row r="12" spans="1:9" ht="38.25" x14ac:dyDescent="0.25">
      <c r="A12" s="3">
        <v>10</v>
      </c>
      <c r="B12" s="3" t="s">
        <v>997</v>
      </c>
      <c r="C12" s="3" t="s">
        <v>942</v>
      </c>
      <c r="D12" s="3" t="s">
        <v>33</v>
      </c>
      <c r="E12" s="3" t="s">
        <v>944</v>
      </c>
      <c r="F12" s="2" t="s">
        <v>5491</v>
      </c>
      <c r="G12" s="2">
        <v>1</v>
      </c>
      <c r="H12" s="2" t="str">
        <f>IF(G12=1, "PB-" &amp; TEXT(COUNTIFS(G$3:G12, 1) + 114, "000000"),
 IF(G12=2, "PBM-" &amp; TEXT(COUNTIFS(G$3:G12, 2) + 94, "000000"),
 IF(G12=3, "MMU-" &amp; TEXT(COUNTIFS(G$3:G12, 3) + 77, "000000"),
 "")))</f>
        <v>PB-000122</v>
      </c>
      <c r="I12" s="25" t="s">
        <v>5342</v>
      </c>
    </row>
    <row r="13" spans="1:9" ht="38.25" x14ac:dyDescent="0.25">
      <c r="A13" s="3">
        <v>11</v>
      </c>
      <c r="B13" s="3" t="s">
        <v>945</v>
      </c>
      <c r="C13" s="3" t="s">
        <v>942</v>
      </c>
      <c r="D13" s="3" t="s">
        <v>484</v>
      </c>
      <c r="E13" s="3" t="s">
        <v>946</v>
      </c>
      <c r="F13" s="2" t="s">
        <v>5492</v>
      </c>
      <c r="G13" s="2">
        <v>1</v>
      </c>
      <c r="H13" s="2" t="str">
        <f>IF(G13=1, "PB-" &amp; TEXT(COUNTIFS(G$3:G13, 1) + 114, "000000"),
 IF(G13=2, "PBM-" &amp; TEXT(COUNTIFS(G$3:G13, 2) + 94, "000000"),
 IF(G13=3, "MMU-" &amp; TEXT(COUNTIFS(G$3:G13, 3) + 77, "000000"),
 "")))</f>
        <v>PB-000123</v>
      </c>
      <c r="I13" s="25" t="s">
        <v>5342</v>
      </c>
    </row>
    <row r="14" spans="1:9" ht="25.5" x14ac:dyDescent="0.25">
      <c r="A14" s="3">
        <v>12</v>
      </c>
      <c r="B14" s="3" t="s">
        <v>947</v>
      </c>
      <c r="C14" s="3" t="s">
        <v>948</v>
      </c>
      <c r="D14" s="3" t="s">
        <v>87</v>
      </c>
      <c r="E14" s="3" t="s">
        <v>949</v>
      </c>
      <c r="F14" s="2" t="s">
        <v>5493</v>
      </c>
      <c r="G14" s="2">
        <v>1</v>
      </c>
      <c r="H14" s="2" t="str">
        <f>IF(G14=1, "PB-" &amp; TEXT(COUNTIFS(G$3:G14, 1) + 114, "000000"),
 IF(G14=2, "PBM-" &amp; TEXT(COUNTIFS(G$3:G14, 2) + 94, "000000"),
 IF(G14=3, "MMU-" &amp; TEXT(COUNTIFS(G$3:G14, 3) + 77, "000000"),
 "")))</f>
        <v>PB-000124</v>
      </c>
      <c r="I14" s="25" t="s">
        <v>5342</v>
      </c>
    </row>
    <row r="15" spans="1:9" ht="38.25" x14ac:dyDescent="0.25">
      <c r="A15" s="3">
        <v>13</v>
      </c>
      <c r="B15" s="3" t="s">
        <v>950</v>
      </c>
      <c r="C15" s="3" t="s">
        <v>951</v>
      </c>
      <c r="D15" s="3" t="s">
        <v>952</v>
      </c>
      <c r="E15" s="3" t="s">
        <v>953</v>
      </c>
      <c r="F15" s="2" t="s">
        <v>5494</v>
      </c>
      <c r="G15" s="2">
        <v>2</v>
      </c>
      <c r="H15" s="2" t="str">
        <f>IF(G15=1, "PB-" &amp; TEXT(COUNTIFS(G$3:G15, 1) + 114, "000000"),
 IF(G15=2, "PBM-" &amp; TEXT(COUNTIFS(G$3:G15, 2) + 94, "000000"),
 IF(G15=3, "MMU-" &amp; TEXT(COUNTIFS(G$3:G15, 3) + 77, "000000"),
 "")))</f>
        <v>PBM-000097</v>
      </c>
      <c r="I15" s="25" t="s">
        <v>5342</v>
      </c>
    </row>
    <row r="16" spans="1:9" ht="38.25" x14ac:dyDescent="0.25">
      <c r="A16" s="3">
        <v>14</v>
      </c>
      <c r="B16" s="3" t="s">
        <v>999</v>
      </c>
      <c r="C16" s="3" t="s">
        <v>954</v>
      </c>
      <c r="D16" s="3" t="s">
        <v>10</v>
      </c>
      <c r="E16" s="3" t="s">
        <v>955</v>
      </c>
      <c r="F16" s="2" t="s">
        <v>5495</v>
      </c>
      <c r="G16" s="2">
        <v>1</v>
      </c>
      <c r="H16" s="2" t="str">
        <f>IF(G16=1, "PB-" &amp; TEXT(COUNTIFS(G$3:G16, 1) + 114, "000000"),
 IF(G16=2, "PBM-" &amp; TEXT(COUNTIFS(G$3:G16, 2) + 94, "000000"),
 IF(G16=3, "MMU-" &amp; TEXT(COUNTIFS(G$3:G16, 3) + 77, "000000"),
 "")))</f>
        <v>PB-000125</v>
      </c>
      <c r="I16" s="25" t="s">
        <v>5342</v>
      </c>
    </row>
    <row r="17" spans="1:9" ht="38.25" x14ac:dyDescent="0.25">
      <c r="A17" s="3">
        <v>15</v>
      </c>
      <c r="B17" s="3" t="s">
        <v>956</v>
      </c>
      <c r="C17" s="3" t="s">
        <v>957</v>
      </c>
      <c r="D17" s="3" t="s">
        <v>2</v>
      </c>
      <c r="E17" s="3" t="s">
        <v>958</v>
      </c>
      <c r="F17" s="2" t="s">
        <v>5496</v>
      </c>
      <c r="G17" s="2">
        <v>1</v>
      </c>
      <c r="H17" s="2" t="str">
        <f>IF(G17=1, "PB-" &amp; TEXT(COUNTIFS(G$3:G17, 1) + 114, "000000"),
 IF(G17=2, "PBM-" &amp; TEXT(COUNTIFS(G$3:G17, 2) + 94, "000000"),
 IF(G17=3, "MMU-" &amp; TEXT(COUNTIFS(G$3:G17, 3) + 77, "000000"),
 "")))</f>
        <v>PB-000126</v>
      </c>
      <c r="I17" s="25" t="s">
        <v>5342</v>
      </c>
    </row>
    <row r="18" spans="1:9" ht="51" x14ac:dyDescent="0.25">
      <c r="A18" s="3">
        <v>16</v>
      </c>
      <c r="B18" s="13" t="s">
        <v>959</v>
      </c>
      <c r="C18" s="13" t="s">
        <v>960</v>
      </c>
      <c r="D18" s="13" t="s">
        <v>1001</v>
      </c>
      <c r="E18" s="3" t="s">
        <v>961</v>
      </c>
      <c r="F18" s="2" t="s">
        <v>5497</v>
      </c>
      <c r="G18" s="2">
        <v>3</v>
      </c>
      <c r="H18" s="2" t="str">
        <f>IF(G18=1, "PB-" &amp; TEXT(COUNTIFS(G$3:G18, 1) + 114, "000000"),
 IF(G18=2, "PBM-" &amp; TEXT(COUNTIFS(G$3:G18, 2) + 94, "000000"),
 IF(G18=3, "MMU-" &amp; TEXT(COUNTIFS(G$3:G18, 3) + 77, "000000"),
 "")))</f>
        <v>MMU-000078</v>
      </c>
      <c r="I18" s="25" t="s">
        <v>5342</v>
      </c>
    </row>
    <row r="19" spans="1:9" ht="25.5" x14ac:dyDescent="0.25">
      <c r="A19" s="3">
        <v>17</v>
      </c>
      <c r="B19" s="13" t="s">
        <v>962</v>
      </c>
      <c r="C19" s="13" t="s">
        <v>963</v>
      </c>
      <c r="D19" s="13" t="s">
        <v>1002</v>
      </c>
      <c r="E19" s="3" t="s">
        <v>965</v>
      </c>
      <c r="F19" s="2" t="s">
        <v>5498</v>
      </c>
      <c r="G19" s="2">
        <v>3</v>
      </c>
      <c r="H19" s="2" t="str">
        <f>IF(G19=1, "PB-" &amp; TEXT(COUNTIFS(G$3:G19, 1) + 114, "000000"),
 IF(G19=2, "PBM-" &amp; TEXT(COUNTIFS(G$3:G19, 2) + 94, "000000"),
 IF(G19=3, "MMU-" &amp; TEXT(COUNTIFS(G$3:G19, 3) + 77, "000000"),
 "")))</f>
        <v>MMU-000079</v>
      </c>
      <c r="I19" s="25" t="s">
        <v>5342</v>
      </c>
    </row>
    <row r="20" spans="1:9" ht="51" x14ac:dyDescent="0.25">
      <c r="A20" s="3">
        <v>18</v>
      </c>
      <c r="B20" s="13" t="s">
        <v>966</v>
      </c>
      <c r="C20" s="13" t="s">
        <v>967</v>
      </c>
      <c r="D20" s="13" t="s">
        <v>1005</v>
      </c>
      <c r="E20" s="3" t="s">
        <v>968</v>
      </c>
      <c r="F20" s="2" t="s">
        <v>5499</v>
      </c>
      <c r="G20" s="2">
        <v>3</v>
      </c>
      <c r="H20" s="2" t="str">
        <f>IF(G20=1, "PB-" &amp; TEXT(COUNTIFS(G$3:G20, 1) + 114, "000000"),
 IF(G20=2, "PBM-" &amp; TEXT(COUNTIFS(G$3:G20, 2) + 94, "000000"),
 IF(G20=3, "MMU-" &amp; TEXT(COUNTIFS(G$3:G20, 3) + 77, "000000"),
 "")))</f>
        <v>MMU-000080</v>
      </c>
      <c r="I20" s="25" t="s">
        <v>5342</v>
      </c>
    </row>
    <row r="21" spans="1:9" ht="38.25" x14ac:dyDescent="0.25">
      <c r="A21" s="3">
        <v>19</v>
      </c>
      <c r="B21" s="13" t="s">
        <v>1000</v>
      </c>
      <c r="C21" s="13" t="s">
        <v>969</v>
      </c>
      <c r="D21" s="13" t="s">
        <v>1004</v>
      </c>
      <c r="E21" s="3" t="s">
        <v>971</v>
      </c>
      <c r="F21" s="2" t="s">
        <v>5500</v>
      </c>
      <c r="G21" s="2">
        <v>3</v>
      </c>
      <c r="H21" s="2" t="str">
        <f>IF(G21=1, "PB-" &amp; TEXT(COUNTIFS(G$3:G21, 1) + 114, "000000"),
 IF(G21=2, "PBM-" &amp; TEXT(COUNTIFS(G$3:G21, 2) + 94, "000000"),
 IF(G21=3, "MMU-" &amp; TEXT(COUNTIFS(G$3:G21, 3) + 77, "000000"),
 "")))</f>
        <v>MMU-000081</v>
      </c>
      <c r="I21" s="25" t="s">
        <v>5342</v>
      </c>
    </row>
    <row r="22" spans="1:9" ht="38.25" x14ac:dyDescent="0.25">
      <c r="A22" s="3">
        <v>20</v>
      </c>
      <c r="B22" s="13" t="s">
        <v>972</v>
      </c>
      <c r="C22" s="13" t="s">
        <v>973</v>
      </c>
      <c r="D22" s="13" t="s">
        <v>1003</v>
      </c>
      <c r="E22" s="3" t="s">
        <v>974</v>
      </c>
      <c r="F22" s="2" t="s">
        <v>5501</v>
      </c>
      <c r="G22" s="2">
        <v>3</v>
      </c>
      <c r="H22" s="2" t="str">
        <f>IF(G22=1, "PB-" &amp; TEXT(COUNTIFS(G$3:G22, 1) + 114, "000000"),
 IF(G22=2, "PBM-" &amp; TEXT(COUNTIFS(G$3:G22, 2) + 94, "000000"),
 IF(G22=3, "MMU-" &amp; TEXT(COUNTIFS(G$3:G22, 3) + 77, "000000"),
 "")))</f>
        <v>MMU-000082</v>
      </c>
      <c r="I22" s="25" t="s">
        <v>5342</v>
      </c>
    </row>
    <row r="23" spans="1:9" ht="51" x14ac:dyDescent="0.25">
      <c r="A23" s="3">
        <v>21</v>
      </c>
      <c r="B23" s="13" t="s">
        <v>975</v>
      </c>
      <c r="C23" s="13" t="s">
        <v>976</v>
      </c>
      <c r="D23" s="13" t="s">
        <v>1006</v>
      </c>
      <c r="E23" s="3" t="s">
        <v>977</v>
      </c>
      <c r="F23" s="2" t="s">
        <v>5502</v>
      </c>
      <c r="G23" s="2">
        <v>3</v>
      </c>
      <c r="H23" s="2" t="str">
        <f>IF(G23=1, "PB-" &amp; TEXT(COUNTIFS(G$3:G23, 1) + 114, "000000"),
 IF(G23=2, "PBM-" &amp; TEXT(COUNTIFS(G$3:G23, 2) + 94, "000000"),
 IF(G23=3, "MMU-" &amp; TEXT(COUNTIFS(G$3:G23, 3) + 77, "000000"),
 "")))</f>
        <v>MMU-000083</v>
      </c>
      <c r="I23" s="25" t="s">
        <v>5342</v>
      </c>
    </row>
    <row r="24" spans="1:9" ht="38.25" x14ac:dyDescent="0.25">
      <c r="A24" s="3">
        <v>22</v>
      </c>
      <c r="B24" s="13" t="s">
        <v>978</v>
      </c>
      <c r="C24" s="13" t="s">
        <v>979</v>
      </c>
      <c r="D24" s="13" t="s">
        <v>1007</v>
      </c>
      <c r="E24" s="3" t="s">
        <v>980</v>
      </c>
      <c r="F24" s="2" t="s">
        <v>5503</v>
      </c>
      <c r="G24" s="2">
        <v>3</v>
      </c>
      <c r="H24" s="2" t="str">
        <f>IF(G24=1, "PB-" &amp; TEXT(COUNTIFS(G$3:G24, 1) + 114, "000000"),
 IF(G24=2, "PBM-" &amp; TEXT(COUNTIFS(G$3:G24, 2) + 94, "000000"),
 IF(G24=3, "MMU-" &amp; TEXT(COUNTIFS(G$3:G24, 3) + 77, "000000"),
 "")))</f>
        <v>MMU-000084</v>
      </c>
      <c r="I24" s="25" t="s">
        <v>5342</v>
      </c>
    </row>
    <row r="25" spans="1:9" ht="25.5" x14ac:dyDescent="0.25">
      <c r="A25" s="3">
        <v>23</v>
      </c>
      <c r="B25" s="13" t="s">
        <v>981</v>
      </c>
      <c r="C25" s="13" t="s">
        <v>982</v>
      </c>
      <c r="D25" s="13" t="s">
        <v>1008</v>
      </c>
      <c r="E25" s="3" t="s">
        <v>983</v>
      </c>
      <c r="F25" s="2" t="s">
        <v>5504</v>
      </c>
      <c r="G25" s="2">
        <v>3</v>
      </c>
      <c r="H25" s="2" t="str">
        <f>IF(G25=1, "PB-" &amp; TEXT(COUNTIFS(G$3:G25, 1) + 114, "000000"),
 IF(G25=2, "PBM-" &amp; TEXT(COUNTIFS(G$3:G25, 2) + 94, "000000"),
 IF(G25=3, "MMU-" &amp; TEXT(COUNTIFS(G$3:G25, 3) + 77, "000000"),
 "")))</f>
        <v>MMU-000085</v>
      </c>
      <c r="I25" s="25" t="s">
        <v>5342</v>
      </c>
    </row>
    <row r="26" spans="1:9" x14ac:dyDescent="0.25">
      <c r="A26" s="3">
        <v>24</v>
      </c>
      <c r="B26" s="13" t="s">
        <v>984</v>
      </c>
      <c r="C26" s="13" t="s">
        <v>985</v>
      </c>
      <c r="D26" s="13" t="s">
        <v>1009</v>
      </c>
      <c r="E26" s="3" t="s">
        <v>457</v>
      </c>
      <c r="F26" s="2" t="s">
        <v>5505</v>
      </c>
      <c r="G26" s="2">
        <v>3</v>
      </c>
      <c r="H26" s="2" t="str">
        <f>IF(G26=1, "PB-" &amp; TEXT(COUNTIFS(G$3:G26, 1) + 114, "000000"),
 IF(G26=2, "PBM-" &amp; TEXT(COUNTIFS(G$3:G26, 2) + 94, "000000"),
 IF(G26=3, "MMU-" &amp; TEXT(COUNTIFS(G$3:G26, 3) + 77, "000000"),
 "")))</f>
        <v>MMU-000086</v>
      </c>
      <c r="I26" s="25" t="s">
        <v>5342</v>
      </c>
    </row>
    <row r="27" spans="1:9" ht="25.5" x14ac:dyDescent="0.25">
      <c r="A27" s="3">
        <v>25</v>
      </c>
      <c r="B27" s="13" t="s">
        <v>1013</v>
      </c>
      <c r="C27" s="13" t="s">
        <v>987</v>
      </c>
      <c r="D27" s="13" t="s">
        <v>1010</v>
      </c>
      <c r="E27" s="3" t="s">
        <v>988</v>
      </c>
      <c r="F27" s="2" t="s">
        <v>5506</v>
      </c>
      <c r="G27" s="2">
        <v>3</v>
      </c>
      <c r="H27" s="2" t="str">
        <f>IF(G27=1, "PB-" &amp; TEXT(COUNTIFS(G$3:G27, 1) + 114, "000000"),
 IF(G27=2, "PBM-" &amp; TEXT(COUNTIFS(G$3:G27, 2) + 94, "000000"),
 IF(G27=3, "MMU-" &amp; TEXT(COUNTIFS(G$3:G27, 3) + 77, "000000"),
 "")))</f>
        <v>MMU-000087</v>
      </c>
      <c r="I27" s="25" t="s">
        <v>5342</v>
      </c>
    </row>
    <row r="28" spans="1:9" ht="25.5" x14ac:dyDescent="0.25">
      <c r="A28" s="3">
        <v>26</v>
      </c>
      <c r="B28" s="13" t="s">
        <v>1014</v>
      </c>
      <c r="C28" s="13" t="s">
        <v>987</v>
      </c>
      <c r="D28" s="13" t="s">
        <v>1011</v>
      </c>
      <c r="E28" s="3" t="s">
        <v>463</v>
      </c>
      <c r="F28" s="2" t="s">
        <v>5507</v>
      </c>
      <c r="G28" s="2">
        <v>3</v>
      </c>
      <c r="H28" s="2" t="str">
        <f>IF(G28=1, "PB-" &amp; TEXT(COUNTIFS(G$3:G28, 1) + 114, "000000"),
 IF(G28=2, "PBM-" &amp; TEXT(COUNTIFS(G$3:G28, 2) + 94, "000000"),
 IF(G28=3, "MMU-" &amp; TEXT(COUNTIFS(G$3:G28, 3) + 77, "000000"),
 "")))</f>
        <v>MMU-000088</v>
      </c>
      <c r="I28" s="25" t="s">
        <v>5342</v>
      </c>
    </row>
    <row r="29" spans="1:9" ht="38.25" x14ac:dyDescent="0.25">
      <c r="A29" s="3">
        <v>27</v>
      </c>
      <c r="B29" s="13" t="s">
        <v>989</v>
      </c>
      <c r="C29" s="13" t="s">
        <v>990</v>
      </c>
      <c r="D29" s="13" t="s">
        <v>1007</v>
      </c>
      <c r="E29" s="3" t="s">
        <v>991</v>
      </c>
      <c r="F29" s="2" t="s">
        <v>5508</v>
      </c>
      <c r="G29" s="2">
        <v>3</v>
      </c>
      <c r="H29" s="2" t="str">
        <f>IF(G29=1, "PB-" &amp; TEXT(COUNTIFS(G$3:G29, 1) + 114, "000000"),
 IF(G29=2, "PBM-" &amp; TEXT(COUNTIFS(G$3:G29, 2) + 94, "000000"),
 IF(G29=3, "MMU-" &amp; TEXT(COUNTIFS(G$3:G29, 3) + 77, "000000"),
 "")))</f>
        <v>MMU-000089</v>
      </c>
      <c r="I29" s="25" t="s">
        <v>5342</v>
      </c>
    </row>
    <row r="30" spans="1:9" ht="25.5" x14ac:dyDescent="0.25">
      <c r="A30" s="3">
        <v>28</v>
      </c>
      <c r="B30" s="13" t="s">
        <v>992</v>
      </c>
      <c r="C30" s="13" t="s">
        <v>993</v>
      </c>
      <c r="D30" s="13" t="s">
        <v>1012</v>
      </c>
      <c r="E30" s="3" t="s">
        <v>994</v>
      </c>
      <c r="F30" s="2" t="s">
        <v>5509</v>
      </c>
      <c r="G30" s="2">
        <v>3</v>
      </c>
      <c r="H30" s="2" t="str">
        <f>IF(G30=1, "PB-" &amp; TEXT(COUNTIFS(G$3:G30, 1) + 114, "000000"),
 IF(G30=2, "PBM-" &amp; TEXT(COUNTIFS(G$3:G30, 2) + 94, "000000"),
 IF(G30=3, "MMU-" &amp; TEXT(COUNTIFS(G$3:G30, 3) + 77, "000000"),
 "")))</f>
        <v>MMU-000090</v>
      </c>
      <c r="I30" s="25" t="s">
        <v>5342</v>
      </c>
    </row>
  </sheetData>
  <mergeCells count="1">
    <mergeCell ref="A1:F1"/>
  </mergeCells>
  <phoneticPr fontId="8" type="noConversion"/>
  <conditionalFormatting sqref="I3:I30">
    <cfRule type="uniqueValues" dxfId="28" priority="1"/>
  </conditionalFormatting>
  <pageMargins left="0.31496062992125984" right="0.19685039370078741" top="0.31496062992125984" bottom="0.19685039370078741" header="0.31496062992125984" footer="0.31496062992125984"/>
  <pageSetup paperSize="9" scale="9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Risanto (0) P</vt:lpstr>
      <vt:lpstr>Samuel (1) P</vt:lpstr>
      <vt:lpstr>Irfan (2) P</vt:lpstr>
      <vt:lpstr>Ridwan (3) P</vt:lpstr>
      <vt:lpstr>Warsono (4) P</vt:lpstr>
      <vt:lpstr>Wahyu (5) P</vt:lpstr>
      <vt:lpstr>Abdul (6)</vt:lpstr>
      <vt:lpstr>Rohim (7) P</vt:lpstr>
      <vt:lpstr>Herdian Sukabumi (8)</vt:lpstr>
      <vt:lpstr>Fahmi (9)</vt:lpstr>
      <vt:lpstr>Tio (10)</vt:lpstr>
      <vt:lpstr>Riski (11)</vt:lpstr>
      <vt:lpstr>Agung (12)</vt:lpstr>
      <vt:lpstr>Munir (13)</vt:lpstr>
      <vt:lpstr>Sutopo (14) P</vt:lpstr>
      <vt:lpstr>Wahid (15) P</vt:lpstr>
      <vt:lpstr> Budi (16) P</vt:lpstr>
      <vt:lpstr>Bowo (17) P</vt:lpstr>
      <vt:lpstr>Andry (18) P</vt:lpstr>
      <vt:lpstr>Hendra Wahyudi (19) P</vt:lpstr>
      <vt:lpstr>Vano (20) P</vt:lpstr>
      <vt:lpstr>Kiki (21) P</vt:lpstr>
      <vt:lpstr>Agung New (22) P</vt:lpstr>
      <vt:lpstr>Darsun (23) P</vt:lpstr>
      <vt:lpstr>Kohan (24) P</vt:lpstr>
      <vt:lpstr>Hendra (25) P</vt:lpstr>
      <vt:lpstr>Sulaiman (26)</vt:lpstr>
      <vt:lpstr>Dede (27)</vt:lpstr>
      <vt:lpstr>Mansyur (28)</vt:lpstr>
      <vt:lpstr>Robi (29) P</vt:lpstr>
      <vt:lpstr>Agus E (30) P</vt:lpstr>
      <vt:lpstr>Iwan (31) P</vt:lpstr>
      <vt:lpstr>Aris (32)</vt:lpstr>
      <vt:lpstr>Eko (33)</vt:lpstr>
      <vt:lpstr>Firman (34)</vt:lpstr>
      <vt:lpstr>Kirman (35) P</vt:lpstr>
      <vt:lpstr>Sukur (36) 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2025-08-01T07:42:07Z</cp:lastPrinted>
  <dcterms:created xsi:type="dcterms:W3CDTF">2025-07-08T06:24:44Z</dcterms:created>
  <dcterms:modified xsi:type="dcterms:W3CDTF">2025-08-06T09:01:49Z</dcterms:modified>
</cp:coreProperties>
</file>