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yag\OneDrive\Documents\Real Estate Masters\Resit Season and Final Project\Investment Valuation\"/>
    </mc:Choice>
  </mc:AlternateContent>
  <xr:revisionPtr revIDLastSave="6" documentId="8_{5A3B1A37-716F-49D9-8FF6-B9F9FF75ED0A}" xr6:coauthVersionLast="44" xr6:coauthVersionMax="44" xr10:uidLastSave="{B356765D-31D4-4AFF-828A-D0FDC7FBA174}"/>
  <bookViews>
    <workbookView minimized="1" xWindow="-8182" yWindow="5880" windowWidth="13904" windowHeight="6592" firstSheet="1" activeTab="1" xr2:uid="{390333C4-D113-40AE-8745-BB828EA2DAA4}"/>
  </bookViews>
  <sheets>
    <sheet name="Rental comps" sheetId="1" r:id="rId1"/>
    <sheet name="Market Valu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3" i="1" l="1"/>
  <c r="I35" i="2" l="1"/>
  <c r="J34" i="2"/>
  <c r="J33" i="2"/>
  <c r="J32" i="2"/>
  <c r="J31" i="2"/>
  <c r="J30" i="2"/>
  <c r="J29" i="2"/>
  <c r="J28" i="2"/>
  <c r="H29" i="2"/>
  <c r="H30" i="2"/>
  <c r="H31" i="2"/>
  <c r="H32" i="2"/>
  <c r="H33" i="2"/>
  <c r="H34" i="2"/>
  <c r="H28" i="2"/>
  <c r="J35" i="2" l="1"/>
  <c r="C35" i="2"/>
  <c r="E34" i="2"/>
  <c r="E33" i="2"/>
  <c r="E32" i="2"/>
  <c r="E31" i="2"/>
  <c r="E30" i="2"/>
  <c r="E29" i="2"/>
  <c r="D12" i="2"/>
  <c r="C13" i="2"/>
  <c r="D13" i="2" s="1"/>
  <c r="E13" i="2"/>
  <c r="F13" i="2" s="1"/>
  <c r="L27" i="1"/>
  <c r="K27" i="1"/>
  <c r="H10" i="1"/>
  <c r="H9" i="1"/>
  <c r="H8" i="1"/>
  <c r="H7" i="1"/>
  <c r="H6" i="1"/>
  <c r="H5" i="1"/>
  <c r="H4" i="1"/>
  <c r="I11" i="1"/>
  <c r="D44" i="1"/>
  <c r="D7" i="2"/>
  <c r="L35" i="1"/>
  <c r="G35" i="1"/>
  <c r="F35" i="1"/>
  <c r="E35" i="1"/>
  <c r="M34" i="1"/>
  <c r="M33" i="1"/>
  <c r="M32" i="1"/>
  <c r="L17" i="1"/>
  <c r="L18" i="1"/>
  <c r="L19" i="1"/>
  <c r="L20" i="1"/>
  <c r="L21" i="1"/>
  <c r="L22" i="1"/>
  <c r="L23" i="1"/>
  <c r="L24" i="1"/>
  <c r="L25" i="1"/>
  <c r="L26" i="1"/>
  <c r="L16" i="1"/>
  <c r="C11" i="1"/>
  <c r="M35" i="1" l="1"/>
  <c r="H11" i="1"/>
  <c r="F35" i="2" l="1"/>
  <c r="E28" i="2"/>
  <c r="E35" i="2" s="1"/>
</calcChain>
</file>

<file path=xl/sharedStrings.xml><?xml version="1.0" encoding="utf-8"?>
<sst xmlns="http://schemas.openxmlformats.org/spreadsheetml/2006/main" count="181" uniqueCount="76">
  <si>
    <t xml:space="preserve">Break date </t>
  </si>
  <si>
    <t xml:space="preserve">Area sq. ft. </t>
  </si>
  <si>
    <t>Floor</t>
  </si>
  <si>
    <t xml:space="preserve">Start date </t>
  </si>
  <si>
    <t>Rent p.a</t>
  </si>
  <si>
    <t xml:space="preserve">Michael Kors (UK) </t>
  </si>
  <si>
    <t>Shionogi Limited</t>
  </si>
  <si>
    <t xml:space="preserve">Channel Advisor UK </t>
  </si>
  <si>
    <t xml:space="preserve">Ascential Events (Europe) </t>
  </si>
  <si>
    <t xml:space="preserve">Tenant </t>
  </si>
  <si>
    <t>Expiry Date</t>
  </si>
  <si>
    <t>LG-1st</t>
  </si>
  <si>
    <t>2nd</t>
  </si>
  <si>
    <t>3rd</t>
  </si>
  <si>
    <t>4th</t>
  </si>
  <si>
    <t>5th</t>
  </si>
  <si>
    <t>6th</t>
  </si>
  <si>
    <t>7th-8th</t>
  </si>
  <si>
    <t>n/a</t>
  </si>
  <si>
    <t xml:space="preserve">Building </t>
  </si>
  <si>
    <t>Address</t>
  </si>
  <si>
    <t xml:space="preserve">Notes </t>
  </si>
  <si>
    <t xml:space="preserve">CoStar Rating </t>
  </si>
  <si>
    <t xml:space="preserve">150-151 Fleet Street </t>
  </si>
  <si>
    <t xml:space="preserve">Achieved Rent, lower quality build </t>
  </si>
  <si>
    <t xml:space="preserve">37-39 High Holborn </t>
  </si>
  <si>
    <t>Rental Comps</t>
  </si>
  <si>
    <t xml:space="preserve">191-192  Fleet Street </t>
  </si>
  <si>
    <t xml:space="preserve">191-192 Fleet Street </t>
  </si>
  <si>
    <t xml:space="preserve">4th </t>
  </si>
  <si>
    <t>Link</t>
  </si>
  <si>
    <t xml:space="preserve">Swan House </t>
  </si>
  <si>
    <t xml:space="preserve">Achieved Rent, renovated in 2006 </t>
  </si>
  <si>
    <t>Holborn Town Hall</t>
  </si>
  <si>
    <t xml:space="preserve">193-197 High Holborn </t>
  </si>
  <si>
    <t xml:space="preserve">Achieved Rent </t>
  </si>
  <si>
    <t>Salisbury Square House</t>
  </si>
  <si>
    <t>8 Salisbury Sq</t>
  </si>
  <si>
    <t xml:space="preserve">Chronicle House </t>
  </si>
  <si>
    <t xml:space="preserve">72-78 Fleet Street </t>
  </si>
  <si>
    <t>NIA of building (SF)</t>
  </si>
  <si>
    <t xml:space="preserve">193 Fleet Street </t>
  </si>
  <si>
    <t xml:space="preserve">193 Fleet street </t>
  </si>
  <si>
    <t xml:space="preserve">3rd </t>
  </si>
  <si>
    <t xml:space="preserve">10 Fetter Lane </t>
  </si>
  <si>
    <t xml:space="preserve">90 Long Acre </t>
  </si>
  <si>
    <t xml:space="preserve">71 Kingsway </t>
  </si>
  <si>
    <t>Best Comps</t>
  </si>
  <si>
    <t xml:space="preserve">Achieved Rent, closest in Distance, half the size, renovated in 2011, most similar to the subject building </t>
  </si>
  <si>
    <t xml:space="preserve">Achieved Rent, further away from trainstation than subject building - worst  </t>
  </si>
  <si>
    <t xml:space="preserve">Achieved Rent, renovated in 2006, better location as closer to train station  </t>
  </si>
  <si>
    <t>Average Floor size</t>
  </si>
  <si>
    <t xml:space="preserve">Market Rent </t>
  </si>
  <si>
    <t>Weighting (%)</t>
  </si>
  <si>
    <t>Weighted Average =</t>
  </si>
  <si>
    <t>Market Rent p.a</t>
  </si>
  <si>
    <t>Rent Sq. ft.</t>
  </si>
  <si>
    <t>Rent sq. ft.</t>
  </si>
  <si>
    <t xml:space="preserve">Rent sq. ft. </t>
  </si>
  <si>
    <t xml:space="preserve">Current Rent adjusted to Market Rent </t>
  </si>
  <si>
    <t xml:space="preserve">33 Kingsway </t>
  </si>
  <si>
    <t>Current Rent p.a</t>
  </si>
  <si>
    <t>Average Current Rent Sq. ft.</t>
  </si>
  <si>
    <t>Market Rent Sq. ft.</t>
  </si>
  <si>
    <t>Time until Rent Review (months)</t>
  </si>
  <si>
    <t xml:space="preserve">Market Value </t>
  </si>
  <si>
    <t>Building</t>
  </si>
  <si>
    <t xml:space="preserve">Holborn 4-5 stars </t>
  </si>
  <si>
    <t>Holborn</t>
  </si>
  <si>
    <t>NI Yield (%)</t>
  </si>
  <si>
    <t>London</t>
  </si>
  <si>
    <t>Holborn 3 stars</t>
  </si>
  <si>
    <t>NI Yield (Forcecased Q4 2019)</t>
  </si>
  <si>
    <t>Market Value p.a</t>
  </si>
  <si>
    <t xml:space="preserve">Current Rent sq. ft. </t>
  </si>
  <si>
    <t>Market Value Sq. ft.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</si>
</sst>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£&quot;* #,##0.00_-;\-&quot;£&quot;* #,##0.00_-;_-&quot;£&quot;* &quot;-&quot;??_-;_-@_-"/>
    <numFmt numFmtId="43" formatCode="_-* #,##0.00_-;\-* #,##0.00_-;_-* &quot;-&quot;??_-;_-@_-"/>
    <numFmt numFmtId="164" formatCode="_-[$£-809]* #,##0_-;\-[$£-809]* #,##0_-;_-[$£-809]* &quot;-&quot;??_-;_-@_-"/>
    <numFmt numFmtId="165" formatCode="_-&quot;£&quot;* #,##0_-;\-&quot;£&quot;* #,##0_-;_-&quot;£&quot;* &quot;-&quot;??_-;_-@_-"/>
    <numFmt numFmtId="166" formatCode="_-* #,##0_-;\-* #,##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27">
    <xf numFmtId="0" fontId="0" fillId="0" borderId="0" xfId="0"/>
    <xf numFmtId="0" fontId="0" fillId="3" borderId="0" xfId="0" applyFill="1"/>
    <xf numFmtId="3" fontId="0" fillId="0" borderId="0" xfId="0" applyNumberFormat="1"/>
    <xf numFmtId="2" fontId="0" fillId="0" borderId="0" xfId="0" applyNumberFormat="1"/>
    <xf numFmtId="0" fontId="0" fillId="0" borderId="0" xfId="0" applyFill="1"/>
    <xf numFmtId="3" fontId="0" fillId="0" borderId="0" xfId="0" applyNumberFormat="1" applyFill="1"/>
    <xf numFmtId="1" fontId="0" fillId="0" borderId="0" xfId="0" applyNumberFormat="1" applyFill="1"/>
    <xf numFmtId="3" fontId="0" fillId="3" borderId="0" xfId="0" applyNumberFormat="1" applyFill="1"/>
    <xf numFmtId="0" fontId="2" fillId="2" borderId="0" xfId="0" applyFont="1" applyFill="1"/>
    <xf numFmtId="3" fontId="2" fillId="2" borderId="0" xfId="0" applyNumberFormat="1" applyFont="1" applyFill="1"/>
    <xf numFmtId="164" fontId="2" fillId="2" borderId="0" xfId="0" applyNumberFormat="1" applyFont="1" applyFill="1"/>
    <xf numFmtId="0" fontId="0" fillId="4" borderId="0" xfId="0" applyFill="1"/>
    <xf numFmtId="2" fontId="0" fillId="3" borderId="0" xfId="0" applyNumberFormat="1" applyFill="1"/>
    <xf numFmtId="0" fontId="3" fillId="0" borderId="0" xfId="0" applyFont="1"/>
    <xf numFmtId="15" fontId="0" fillId="3" borderId="0" xfId="0" applyNumberFormat="1" applyFill="1"/>
    <xf numFmtId="15" fontId="0" fillId="0" borderId="0" xfId="0" applyNumberFormat="1" applyFill="1"/>
    <xf numFmtId="15" fontId="0" fillId="0" borderId="0" xfId="0" applyNumberFormat="1"/>
    <xf numFmtId="3" fontId="4" fillId="0" borderId="0" xfId="3" applyNumberFormat="1" applyFill="1"/>
    <xf numFmtId="3" fontId="4" fillId="3" borderId="0" xfId="3" applyNumberFormat="1" applyFill="1"/>
    <xf numFmtId="44" fontId="2" fillId="2" borderId="0" xfId="2" applyFont="1" applyFill="1"/>
    <xf numFmtId="165" fontId="2" fillId="2" borderId="0" xfId="2" applyNumberFormat="1" applyFont="1" applyFill="1"/>
    <xf numFmtId="165" fontId="2" fillId="2" borderId="0" xfId="2" applyNumberFormat="1" applyFont="1" applyFill="1" applyAlignment="1">
      <alignment horizontal="left" indent="1"/>
    </xf>
    <xf numFmtId="165" fontId="2" fillId="0" borderId="0" xfId="2" applyNumberFormat="1" applyFont="1" applyFill="1"/>
    <xf numFmtId="166" fontId="5" fillId="0" borderId="0" xfId="1" applyNumberFormat="1" applyFont="1" applyFill="1"/>
    <xf numFmtId="0" fontId="2" fillId="0" borderId="0" xfId="0" applyFont="1" applyFill="1"/>
    <xf numFmtId="4" fontId="0" fillId="3" borderId="0" xfId="0" applyNumberFormat="1" applyFill="1"/>
    <xf numFmtId="43" fontId="5" fillId="0" borderId="0" xfId="1" applyNumberFormat="1" applyFont="1" applyFill="1"/>
  </cellXfs>
  <cellStyles count="4">
    <cellStyle name="Comma" xfId="1" builtinId="3"/>
    <cellStyle name="Currency" xfId="2" builtinId="4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product2.costar.com/LeaseComps/Detail" TargetMode="External"/><Relationship Id="rId13" Type="http://schemas.openxmlformats.org/officeDocument/2006/relationships/hyperlink" Target="http://product2.costar.com/LeaseComps/Detail" TargetMode="External"/><Relationship Id="rId3" Type="http://schemas.openxmlformats.org/officeDocument/2006/relationships/hyperlink" Target="http://product2.costar.com/LeaseComps/Detail" TargetMode="External"/><Relationship Id="rId7" Type="http://schemas.openxmlformats.org/officeDocument/2006/relationships/hyperlink" Target="http://product2.costar.com/LeaseComps/Detail" TargetMode="External"/><Relationship Id="rId12" Type="http://schemas.openxmlformats.org/officeDocument/2006/relationships/hyperlink" Target="http://product2.costar.com/LeaseComps/Detail" TargetMode="External"/><Relationship Id="rId2" Type="http://schemas.openxmlformats.org/officeDocument/2006/relationships/hyperlink" Target="http://product2.costar.com/LeaseComps/Detail" TargetMode="External"/><Relationship Id="rId1" Type="http://schemas.openxmlformats.org/officeDocument/2006/relationships/hyperlink" Target="https://d.docs.live.net/0d71ee1e0f130f3f/Documents/Real%20Estate%20Masters/Resit%20Season%20and%20Final%20Project/Investment%20Valuation/product2.costar.com/LeaseComps/Detail" TargetMode="External"/><Relationship Id="rId6" Type="http://schemas.openxmlformats.org/officeDocument/2006/relationships/hyperlink" Target="http://product2.costar.com/LeaseComps/Detail" TargetMode="External"/><Relationship Id="rId11" Type="http://schemas.openxmlformats.org/officeDocument/2006/relationships/hyperlink" Target="http://product2.costar.com/LeaseComps/Detail" TargetMode="External"/><Relationship Id="rId5" Type="http://schemas.openxmlformats.org/officeDocument/2006/relationships/hyperlink" Target="http://product2.costar.com/LeaseComps/Detail" TargetMode="External"/><Relationship Id="rId10" Type="http://schemas.openxmlformats.org/officeDocument/2006/relationships/hyperlink" Target="http://product2.costar.com/LeaseComps/Detail" TargetMode="External"/><Relationship Id="rId4" Type="http://schemas.openxmlformats.org/officeDocument/2006/relationships/hyperlink" Target="http://product2.costar.com/LeaseComps/Detail" TargetMode="External"/><Relationship Id="rId9" Type="http://schemas.openxmlformats.org/officeDocument/2006/relationships/hyperlink" Target="http://product2.costar.com/LeaseComps/Detail" TargetMode="External"/><Relationship Id="rId14" Type="http://schemas.openxmlformats.org/officeDocument/2006/relationships/hyperlink" Target="http://product2.costar.com/LeaseComps/Detai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735AB-AE68-4D5D-B014-FE329519CDA0}">
  <dimension ref="A3:Q45"/>
  <sheetViews>
    <sheetView zoomScale="65" zoomScaleNormal="100" workbookViewId="0">
      <selection activeCell="D44" sqref="D44"/>
    </sheetView>
  </sheetViews>
  <sheetFormatPr defaultRowHeight="14.25" x14ac:dyDescent="0.45"/>
  <cols>
    <col min="2" max="2" width="21.33203125" bestFit="1" customWidth="1"/>
    <col min="3" max="3" width="21.59765625" bestFit="1" customWidth="1"/>
    <col min="4" max="4" width="21.9296875" bestFit="1" customWidth="1"/>
    <col min="5" max="5" width="17.9296875" bestFit="1" customWidth="1"/>
    <col min="6" max="6" width="17.9296875" customWidth="1"/>
    <col min="7" max="7" width="10.73046875" bestFit="1" customWidth="1"/>
    <col min="8" max="8" width="12.06640625" bestFit="1" customWidth="1"/>
    <col min="9" max="9" width="14" bestFit="1" customWidth="1"/>
    <col min="10" max="10" width="14.46484375" bestFit="1" customWidth="1"/>
    <col min="11" max="11" width="10.73046875" bestFit="1" customWidth="1"/>
    <col min="12" max="12" width="14.46484375" bestFit="1" customWidth="1"/>
    <col min="13" max="13" width="12.6640625" bestFit="1" customWidth="1"/>
  </cols>
  <sheetData>
    <row r="3" spans="2:14" x14ac:dyDescent="0.45">
      <c r="B3" s="8" t="s">
        <v>9</v>
      </c>
      <c r="C3" s="8" t="s">
        <v>1</v>
      </c>
      <c r="D3" s="8" t="s">
        <v>2</v>
      </c>
      <c r="E3" s="8" t="s">
        <v>3</v>
      </c>
      <c r="F3" s="8" t="s">
        <v>10</v>
      </c>
      <c r="G3" s="8" t="s">
        <v>0</v>
      </c>
      <c r="H3" s="8" t="s">
        <v>58</v>
      </c>
      <c r="I3" s="8" t="s">
        <v>4</v>
      </c>
    </row>
    <row r="4" spans="2:14" x14ac:dyDescent="0.45">
      <c r="B4" s="4" t="s">
        <v>5</v>
      </c>
      <c r="C4" s="5">
        <v>11321</v>
      </c>
      <c r="D4" s="4" t="s">
        <v>17</v>
      </c>
      <c r="E4" s="15">
        <v>41275</v>
      </c>
      <c r="F4" s="15">
        <v>44926</v>
      </c>
      <c r="G4" s="15" t="s">
        <v>18</v>
      </c>
      <c r="H4" s="6">
        <f>I4/C4</f>
        <v>60.500044165709745</v>
      </c>
      <c r="I4" s="5">
        <v>684921</v>
      </c>
    </row>
    <row r="5" spans="2:14" x14ac:dyDescent="0.45">
      <c r="B5" s="1" t="s">
        <v>5</v>
      </c>
      <c r="C5" s="7">
        <v>6556</v>
      </c>
      <c r="D5" s="1" t="s">
        <v>16</v>
      </c>
      <c r="E5" s="14">
        <v>41730</v>
      </c>
      <c r="F5" s="14">
        <v>44926</v>
      </c>
      <c r="G5" s="14" t="s">
        <v>18</v>
      </c>
      <c r="H5" s="7">
        <f t="shared" ref="H5:H10" si="0">I5/C5</f>
        <v>60.5</v>
      </c>
      <c r="I5" s="7">
        <v>396638</v>
      </c>
    </row>
    <row r="6" spans="2:14" x14ac:dyDescent="0.45">
      <c r="B6" s="4" t="s">
        <v>6</v>
      </c>
      <c r="C6" s="5">
        <v>6601</v>
      </c>
      <c r="D6" s="4" t="s">
        <v>15</v>
      </c>
      <c r="E6" s="15">
        <v>41456</v>
      </c>
      <c r="F6" s="15">
        <v>45107</v>
      </c>
      <c r="G6" s="15">
        <v>44012</v>
      </c>
      <c r="H6" s="6">
        <f t="shared" si="0"/>
        <v>56.499924253900922</v>
      </c>
      <c r="I6" s="5">
        <v>372956</v>
      </c>
    </row>
    <row r="7" spans="2:14" x14ac:dyDescent="0.45">
      <c r="B7" s="1" t="s">
        <v>7</v>
      </c>
      <c r="C7" s="7">
        <v>6702</v>
      </c>
      <c r="D7" s="1" t="s">
        <v>14</v>
      </c>
      <c r="E7" s="14">
        <v>41640</v>
      </c>
      <c r="F7" s="14">
        <v>45291</v>
      </c>
      <c r="G7" s="14" t="s">
        <v>18</v>
      </c>
      <c r="H7" s="7">
        <f t="shared" si="0"/>
        <v>60.996717397791706</v>
      </c>
      <c r="I7" s="7">
        <v>408800</v>
      </c>
    </row>
    <row r="8" spans="2:14" x14ac:dyDescent="0.45">
      <c r="B8" s="4" t="s">
        <v>7</v>
      </c>
      <c r="C8" s="5">
        <v>6687</v>
      </c>
      <c r="D8" s="4" t="s">
        <v>13</v>
      </c>
      <c r="E8" s="15">
        <v>41640</v>
      </c>
      <c r="F8" s="15">
        <v>45291</v>
      </c>
      <c r="G8" s="15" t="s">
        <v>18</v>
      </c>
      <c r="H8" s="6">
        <f t="shared" si="0"/>
        <v>59.99700912217736</v>
      </c>
      <c r="I8" s="5">
        <v>401200</v>
      </c>
    </row>
    <row r="9" spans="2:14" x14ac:dyDescent="0.45">
      <c r="B9" s="1" t="s">
        <v>8</v>
      </c>
      <c r="C9" s="7">
        <v>6665</v>
      </c>
      <c r="D9" s="1" t="s">
        <v>12</v>
      </c>
      <c r="E9" s="14">
        <v>43466</v>
      </c>
      <c r="F9" s="14">
        <v>44926</v>
      </c>
      <c r="G9" s="14" t="s">
        <v>18</v>
      </c>
      <c r="H9" s="7">
        <f t="shared" si="0"/>
        <v>71.499924981245314</v>
      </c>
      <c r="I9" s="7">
        <v>476547</v>
      </c>
    </row>
    <row r="10" spans="2:14" x14ac:dyDescent="0.45">
      <c r="B10" s="4" t="s">
        <v>8</v>
      </c>
      <c r="C10" s="5">
        <v>12116</v>
      </c>
      <c r="D10" s="4" t="s">
        <v>11</v>
      </c>
      <c r="E10" s="15">
        <v>41275</v>
      </c>
      <c r="F10" s="15">
        <v>44926</v>
      </c>
      <c r="G10" s="15" t="s">
        <v>18</v>
      </c>
      <c r="H10" s="6">
        <f t="shared" si="0"/>
        <v>47.210300429184549</v>
      </c>
      <c r="I10" s="5">
        <v>572000</v>
      </c>
    </row>
    <row r="11" spans="2:14" x14ac:dyDescent="0.45">
      <c r="B11" s="8"/>
      <c r="C11" s="9">
        <f>SUM(C4:C10)</f>
        <v>56648</v>
      </c>
      <c r="D11" s="8"/>
      <c r="E11" s="8"/>
      <c r="F11" s="8"/>
      <c r="G11" s="8"/>
      <c r="H11" s="10">
        <f>AVERAGE(H4:H10)</f>
        <v>59.600560050001377</v>
      </c>
      <c r="I11" s="10">
        <f>SUM(I4:I10)</f>
        <v>3313062</v>
      </c>
    </row>
    <row r="13" spans="2:14" x14ac:dyDescent="0.45">
      <c r="B13" t="e">
        <f>+I27B17B13:J24B13:L2B13:N27</f>
        <v>#NAME?</v>
      </c>
    </row>
    <row r="14" spans="2:14" x14ac:dyDescent="0.45">
      <c r="B14" s="8" t="s">
        <v>26</v>
      </c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</row>
    <row r="15" spans="2:14" x14ac:dyDescent="0.45">
      <c r="B15" s="8" t="s">
        <v>19</v>
      </c>
      <c r="C15" s="8" t="s">
        <v>20</v>
      </c>
      <c r="D15" s="8" t="s">
        <v>22</v>
      </c>
      <c r="E15" s="8" t="s">
        <v>40</v>
      </c>
      <c r="F15" s="8" t="s">
        <v>1</v>
      </c>
      <c r="G15" s="8" t="s">
        <v>2</v>
      </c>
      <c r="H15" s="8" t="s">
        <v>3</v>
      </c>
      <c r="I15" s="8" t="s">
        <v>10</v>
      </c>
      <c r="J15" s="8" t="s">
        <v>0</v>
      </c>
      <c r="K15" s="8" t="s">
        <v>58</v>
      </c>
      <c r="L15" s="8" t="s">
        <v>4</v>
      </c>
      <c r="M15" s="8" t="s">
        <v>30</v>
      </c>
      <c r="N15" s="8" t="s">
        <v>21</v>
      </c>
    </row>
    <row r="16" spans="2:14" x14ac:dyDescent="0.45">
      <c r="B16" s="11" t="s">
        <v>23</v>
      </c>
      <c r="C16" s="11" t="s">
        <v>23</v>
      </c>
      <c r="D16">
        <v>3</v>
      </c>
      <c r="E16" s="2">
        <v>7459</v>
      </c>
      <c r="F16">
        <v>970</v>
      </c>
      <c r="G16" t="s">
        <v>12</v>
      </c>
      <c r="H16" s="16">
        <v>43661</v>
      </c>
      <c r="I16" s="16">
        <v>44391</v>
      </c>
      <c r="J16" s="16">
        <v>44013</v>
      </c>
      <c r="K16" s="3">
        <v>29.5</v>
      </c>
      <c r="L16" s="5">
        <f>K16*F16</f>
        <v>28615</v>
      </c>
      <c r="M16" s="17" t="s">
        <v>30</v>
      </c>
      <c r="N16" t="s">
        <v>24</v>
      </c>
    </row>
    <row r="17" spans="1:17" x14ac:dyDescent="0.45">
      <c r="B17" s="1" t="s">
        <v>27</v>
      </c>
      <c r="C17" s="1" t="s">
        <v>28</v>
      </c>
      <c r="D17" s="1">
        <v>3</v>
      </c>
      <c r="E17" s="7">
        <v>15021</v>
      </c>
      <c r="F17" s="7">
        <v>2415</v>
      </c>
      <c r="G17" s="1" t="s">
        <v>29</v>
      </c>
      <c r="H17" s="14">
        <v>43640</v>
      </c>
      <c r="I17" s="14">
        <v>41813</v>
      </c>
      <c r="J17" s="14">
        <v>44713</v>
      </c>
      <c r="K17" s="1">
        <v>50</v>
      </c>
      <c r="L17" s="7">
        <f t="shared" ref="L17:L26" si="1">K17*F17</f>
        <v>120750</v>
      </c>
      <c r="M17" s="18" t="s">
        <v>30</v>
      </c>
      <c r="N17" s="1" t="s">
        <v>24</v>
      </c>
    </row>
    <row r="18" spans="1:17" s="4" customFormat="1" x14ac:dyDescent="0.45">
      <c r="B18" s="4" t="s">
        <v>31</v>
      </c>
      <c r="C18" s="4" t="s">
        <v>25</v>
      </c>
      <c r="D18" s="4">
        <v>4</v>
      </c>
      <c r="E18" s="5">
        <v>18880</v>
      </c>
      <c r="F18" s="5">
        <v>1955</v>
      </c>
      <c r="G18" s="4" t="s">
        <v>29</v>
      </c>
      <c r="H18" s="15">
        <v>43639</v>
      </c>
      <c r="I18" s="15">
        <v>44734</v>
      </c>
      <c r="J18" s="15" t="s">
        <v>18</v>
      </c>
      <c r="K18" s="3">
        <v>67.5</v>
      </c>
      <c r="L18" s="5">
        <f t="shared" si="1"/>
        <v>131962.5</v>
      </c>
      <c r="M18" s="17" t="s">
        <v>30</v>
      </c>
      <c r="N18" s="4" t="s">
        <v>32</v>
      </c>
    </row>
    <row r="19" spans="1:17" x14ac:dyDescent="0.45">
      <c r="B19" s="1" t="s">
        <v>33</v>
      </c>
      <c r="C19" s="1" t="s">
        <v>34</v>
      </c>
      <c r="D19" s="1">
        <v>4</v>
      </c>
      <c r="E19" s="7">
        <v>26000</v>
      </c>
      <c r="F19" s="7">
        <v>3109</v>
      </c>
      <c r="G19" s="1" t="s">
        <v>29</v>
      </c>
      <c r="H19" s="14">
        <v>43667</v>
      </c>
      <c r="I19" s="14">
        <v>44762</v>
      </c>
      <c r="J19" s="14" t="s">
        <v>18</v>
      </c>
      <c r="K19" s="1">
        <v>55</v>
      </c>
      <c r="L19" s="7">
        <f t="shared" si="1"/>
        <v>170995</v>
      </c>
      <c r="M19" s="18" t="s">
        <v>30</v>
      </c>
      <c r="N19" s="1" t="s">
        <v>35</v>
      </c>
    </row>
    <row r="20" spans="1:17" s="4" customFormat="1" x14ac:dyDescent="0.45">
      <c r="B20" s="4" t="s">
        <v>36</v>
      </c>
      <c r="C20" s="4" t="s">
        <v>37</v>
      </c>
      <c r="D20" s="4">
        <v>4</v>
      </c>
      <c r="E20" s="5">
        <v>166000</v>
      </c>
      <c r="F20" s="2">
        <v>14811</v>
      </c>
      <c r="G20" s="4" t="s">
        <v>16</v>
      </c>
      <c r="H20" s="15">
        <v>43696</v>
      </c>
      <c r="I20" s="15">
        <v>47348</v>
      </c>
      <c r="J20" s="15">
        <v>45870</v>
      </c>
      <c r="K20" s="3">
        <v>75</v>
      </c>
      <c r="L20" s="5">
        <f t="shared" si="1"/>
        <v>1110825</v>
      </c>
      <c r="M20" s="17" t="s">
        <v>30</v>
      </c>
      <c r="N20" s="4" t="s">
        <v>35</v>
      </c>
    </row>
    <row r="21" spans="1:17" x14ac:dyDescent="0.45">
      <c r="B21" s="1" t="s">
        <v>38</v>
      </c>
      <c r="C21" s="1" t="s">
        <v>39</v>
      </c>
      <c r="D21" s="1">
        <v>3</v>
      </c>
      <c r="E21" s="7">
        <v>34950</v>
      </c>
      <c r="F21" s="7">
        <v>878</v>
      </c>
      <c r="G21" s="1" t="s">
        <v>15</v>
      </c>
      <c r="H21" s="14">
        <v>43634</v>
      </c>
      <c r="I21" s="14">
        <v>45490</v>
      </c>
      <c r="J21" s="14" t="s">
        <v>18</v>
      </c>
      <c r="K21" s="1">
        <v>42.5</v>
      </c>
      <c r="L21" s="7">
        <f t="shared" si="1"/>
        <v>37315</v>
      </c>
      <c r="M21" s="18" t="s">
        <v>30</v>
      </c>
      <c r="N21" s="1" t="s">
        <v>35</v>
      </c>
    </row>
    <row r="22" spans="1:17" s="4" customFormat="1" x14ac:dyDescent="0.45">
      <c r="B22" s="4" t="s">
        <v>41</v>
      </c>
      <c r="C22" s="4" t="s">
        <v>42</v>
      </c>
      <c r="D22" s="4">
        <v>3</v>
      </c>
      <c r="E22" s="5">
        <v>4144</v>
      </c>
      <c r="F22" s="5">
        <v>621</v>
      </c>
      <c r="G22" s="4" t="s">
        <v>43</v>
      </c>
      <c r="H22" s="15">
        <v>43634</v>
      </c>
      <c r="I22" s="15">
        <v>45460</v>
      </c>
      <c r="J22" s="15">
        <v>44713</v>
      </c>
      <c r="K22" s="3">
        <v>42.5</v>
      </c>
      <c r="L22" s="5">
        <f t="shared" si="1"/>
        <v>26392.5</v>
      </c>
      <c r="M22" s="17" t="s">
        <v>30</v>
      </c>
      <c r="N22" s="4" t="s">
        <v>35</v>
      </c>
    </row>
    <row r="23" spans="1:17" x14ac:dyDescent="0.45">
      <c r="B23" s="1" t="s">
        <v>44</v>
      </c>
      <c r="C23" s="1" t="s">
        <v>44</v>
      </c>
      <c r="D23" s="1">
        <v>4</v>
      </c>
      <c r="E23" s="7">
        <v>48247</v>
      </c>
      <c r="F23" s="7">
        <v>4940</v>
      </c>
      <c r="G23" s="1" t="s">
        <v>15</v>
      </c>
      <c r="H23" s="14">
        <v>43652</v>
      </c>
      <c r="I23" s="14">
        <v>44382</v>
      </c>
      <c r="J23" s="14" t="s">
        <v>18</v>
      </c>
      <c r="K23" s="1">
        <v>59.5</v>
      </c>
      <c r="L23" s="7">
        <f t="shared" si="1"/>
        <v>293930</v>
      </c>
      <c r="M23" s="18" t="s">
        <v>30</v>
      </c>
      <c r="N23" s="1" t="s">
        <v>35</v>
      </c>
    </row>
    <row r="24" spans="1:17" s="4" customFormat="1" x14ac:dyDescent="0.45">
      <c r="B24" s="4" t="s">
        <v>36</v>
      </c>
      <c r="C24" s="4" t="s">
        <v>37</v>
      </c>
      <c r="D24" s="4">
        <v>4</v>
      </c>
      <c r="E24" s="5">
        <v>166000</v>
      </c>
      <c r="F24" s="2">
        <v>14811</v>
      </c>
      <c r="G24" s="4" t="s">
        <v>16</v>
      </c>
      <c r="H24" s="15">
        <v>43831</v>
      </c>
      <c r="I24" s="15">
        <v>47483</v>
      </c>
      <c r="J24" s="15">
        <v>46357</v>
      </c>
      <c r="K24" s="3">
        <v>75</v>
      </c>
      <c r="L24" s="5">
        <f t="shared" si="1"/>
        <v>1110825</v>
      </c>
      <c r="M24" s="17" t="s">
        <v>30</v>
      </c>
      <c r="N24" s="4" t="s">
        <v>35</v>
      </c>
    </row>
    <row r="25" spans="1:17" x14ac:dyDescent="0.45">
      <c r="B25" s="1" t="s">
        <v>45</v>
      </c>
      <c r="C25" s="1" t="s">
        <v>45</v>
      </c>
      <c r="D25" s="1">
        <v>4</v>
      </c>
      <c r="E25" s="7">
        <v>193776</v>
      </c>
      <c r="F25" s="7">
        <v>20675</v>
      </c>
      <c r="G25" s="1" t="s">
        <v>29</v>
      </c>
      <c r="H25" s="14">
        <v>43711</v>
      </c>
      <c r="I25" s="14">
        <v>44076</v>
      </c>
      <c r="J25" s="14"/>
      <c r="K25" s="1">
        <v>46</v>
      </c>
      <c r="L25" s="7">
        <f t="shared" si="1"/>
        <v>951050</v>
      </c>
      <c r="M25" s="18" t="s">
        <v>30</v>
      </c>
      <c r="N25" s="1" t="s">
        <v>35</v>
      </c>
    </row>
    <row r="26" spans="1:17" s="4" customFormat="1" x14ac:dyDescent="0.45">
      <c r="B26" s="4" t="s">
        <v>46</v>
      </c>
      <c r="C26" s="4" t="s">
        <v>46</v>
      </c>
      <c r="D26" s="4">
        <v>4</v>
      </c>
      <c r="E26" s="5">
        <v>30092</v>
      </c>
      <c r="F26" s="5">
        <v>1706</v>
      </c>
      <c r="G26" s="4" t="s">
        <v>12</v>
      </c>
      <c r="H26" s="15">
        <v>43568</v>
      </c>
      <c r="I26" s="15">
        <v>45394</v>
      </c>
      <c r="J26" s="15"/>
      <c r="K26" s="3">
        <v>62.5</v>
      </c>
      <c r="L26" s="5">
        <f t="shared" si="1"/>
        <v>106625</v>
      </c>
      <c r="M26" s="17" t="s">
        <v>30</v>
      </c>
      <c r="N26" s="4" t="s">
        <v>35</v>
      </c>
    </row>
    <row r="27" spans="1:17" s="4" customFormat="1" x14ac:dyDescent="0.45">
      <c r="A27"/>
      <c r="B27" s="8"/>
      <c r="C27" s="8"/>
      <c r="D27" s="8"/>
      <c r="E27" s="8"/>
      <c r="F27" s="8"/>
      <c r="G27" s="8"/>
      <c r="H27" s="8"/>
      <c r="I27" s="8"/>
      <c r="J27" s="8"/>
      <c r="K27" s="20">
        <f>AVERAGE(K16:K26)</f>
        <v>55</v>
      </c>
      <c r="L27" s="19">
        <f>AVERAGE(L16:L26)</f>
        <v>371753.18181818182</v>
      </c>
      <c r="M27" s="8"/>
      <c r="N27" s="8"/>
      <c r="O27"/>
      <c r="P27"/>
    </row>
    <row r="29" spans="1:17" s="4" customFormat="1" x14ac:dyDescent="0.45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</row>
    <row r="30" spans="1:17" x14ac:dyDescent="0.45">
      <c r="B30" s="8" t="s">
        <v>47</v>
      </c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</row>
    <row r="31" spans="1:17" s="4" customFormat="1" x14ac:dyDescent="0.45">
      <c r="A31"/>
      <c r="B31" s="8" t="s">
        <v>19</v>
      </c>
      <c r="C31" s="8" t="s">
        <v>20</v>
      </c>
      <c r="D31" s="8" t="s">
        <v>22</v>
      </c>
      <c r="E31" s="8" t="s">
        <v>40</v>
      </c>
      <c r="F31" s="8" t="s">
        <v>51</v>
      </c>
      <c r="G31" s="8" t="s">
        <v>1</v>
      </c>
      <c r="H31" s="8" t="s">
        <v>2</v>
      </c>
      <c r="I31" s="8" t="s">
        <v>3</v>
      </c>
      <c r="J31" s="8" t="s">
        <v>10</v>
      </c>
      <c r="K31" s="8" t="s">
        <v>0</v>
      </c>
      <c r="L31" s="8" t="s">
        <v>57</v>
      </c>
      <c r="M31" s="8" t="s">
        <v>4</v>
      </c>
      <c r="N31" s="8" t="s">
        <v>30</v>
      </c>
      <c r="O31" s="8" t="s">
        <v>21</v>
      </c>
    </row>
    <row r="32" spans="1:17" x14ac:dyDescent="0.45">
      <c r="B32" s="4" t="s">
        <v>46</v>
      </c>
      <c r="C32" s="4" t="s">
        <v>46</v>
      </c>
      <c r="D32" s="4">
        <v>4</v>
      </c>
      <c r="E32" s="5">
        <v>30092</v>
      </c>
      <c r="F32" s="5">
        <v>4150</v>
      </c>
      <c r="G32" s="5">
        <v>1706</v>
      </c>
      <c r="H32" s="4" t="s">
        <v>12</v>
      </c>
      <c r="I32" s="15">
        <v>43568</v>
      </c>
      <c r="J32" s="15">
        <v>45394</v>
      </c>
      <c r="K32" s="15" t="s">
        <v>18</v>
      </c>
      <c r="L32" s="3">
        <v>62.5</v>
      </c>
      <c r="M32" s="5">
        <f t="shared" ref="M32:M34" si="2">L32*G32</f>
        <v>106625</v>
      </c>
      <c r="N32" s="17" t="s">
        <v>30</v>
      </c>
      <c r="O32" s="4" t="s">
        <v>48</v>
      </c>
    </row>
    <row r="33" spans="1:15" s="4" customFormat="1" x14ac:dyDescent="0.45">
      <c r="A33"/>
      <c r="B33" s="1" t="s">
        <v>44</v>
      </c>
      <c r="C33" s="1" t="s">
        <v>44</v>
      </c>
      <c r="D33" s="1">
        <v>4</v>
      </c>
      <c r="E33" s="7">
        <v>48247</v>
      </c>
      <c r="F33" s="7">
        <v>5740</v>
      </c>
      <c r="G33" s="7">
        <v>4940</v>
      </c>
      <c r="H33" s="1" t="s">
        <v>15</v>
      </c>
      <c r="I33" s="14">
        <v>43652</v>
      </c>
      <c r="J33" s="14">
        <v>44382</v>
      </c>
      <c r="K33" s="14" t="s">
        <v>18</v>
      </c>
      <c r="L33" s="12">
        <v>59.5</v>
      </c>
      <c r="M33" s="7">
        <f t="shared" si="2"/>
        <v>293930</v>
      </c>
      <c r="N33" s="18" t="s">
        <v>30</v>
      </c>
      <c r="O33" s="1" t="s">
        <v>49</v>
      </c>
    </row>
    <row r="34" spans="1:15" x14ac:dyDescent="0.45">
      <c r="B34" s="4" t="s">
        <v>31</v>
      </c>
      <c r="C34" s="4" t="s">
        <v>25</v>
      </c>
      <c r="D34" s="4">
        <v>4</v>
      </c>
      <c r="E34" s="5">
        <v>18880</v>
      </c>
      <c r="F34" s="5">
        <v>2360</v>
      </c>
      <c r="G34" s="5">
        <v>1955</v>
      </c>
      <c r="H34" s="4" t="s">
        <v>29</v>
      </c>
      <c r="I34" s="15">
        <v>43639</v>
      </c>
      <c r="J34" s="15">
        <v>44734</v>
      </c>
      <c r="K34" s="15" t="s">
        <v>18</v>
      </c>
      <c r="L34" s="3">
        <v>67.5</v>
      </c>
      <c r="M34" s="5">
        <f t="shared" si="2"/>
        <v>131962.5</v>
      </c>
      <c r="N34" s="17" t="s">
        <v>30</v>
      </c>
      <c r="O34" s="4" t="s">
        <v>50</v>
      </c>
    </row>
    <row r="35" spans="1:15" x14ac:dyDescent="0.45">
      <c r="B35" s="8"/>
      <c r="C35" s="8"/>
      <c r="D35" s="8"/>
      <c r="E35" s="9">
        <f>AVERAGE(E32:E34)</f>
        <v>32406.333333333332</v>
      </c>
      <c r="F35" s="9">
        <f>AVERAGE(F32:F34)</f>
        <v>4083.3333333333335</v>
      </c>
      <c r="G35" s="9">
        <f>AVERAGE(G32:G34)</f>
        <v>2867</v>
      </c>
      <c r="H35" s="8"/>
      <c r="I35" s="8"/>
      <c r="J35" s="8"/>
      <c r="K35" s="8"/>
      <c r="L35" s="21">
        <f>AVERAGE(L32:L34)</f>
        <v>63.166666666666664</v>
      </c>
      <c r="M35" s="10">
        <f>AVERAGE(M32:M34)</f>
        <v>177505.83333333334</v>
      </c>
      <c r="N35" s="8"/>
      <c r="O35" s="8"/>
    </row>
    <row r="36" spans="1:15" s="4" customFormat="1" x14ac:dyDescent="0.45">
      <c r="A36"/>
      <c r="B36"/>
      <c r="C36"/>
    </row>
    <row r="38" spans="1:15" s="4" customFormat="1" x14ac:dyDescent="0.45">
      <c r="A38"/>
      <c r="B38"/>
      <c r="C38"/>
      <c r="D38"/>
      <c r="E38"/>
      <c r="F38"/>
      <c r="G38"/>
    </row>
    <row r="39" spans="1:15" x14ac:dyDescent="0.45">
      <c r="B39" s="8" t="s">
        <v>52</v>
      </c>
      <c r="C39" s="13"/>
      <c r="D39" s="13"/>
    </row>
    <row r="40" spans="1:15" x14ac:dyDescent="0.45">
      <c r="B40" s="8" t="s">
        <v>19</v>
      </c>
      <c r="C40" s="8" t="s">
        <v>53</v>
      </c>
      <c r="D40" s="8" t="s">
        <v>56</v>
      </c>
    </row>
    <row r="41" spans="1:15" x14ac:dyDescent="0.45">
      <c r="B41" s="4" t="s">
        <v>46</v>
      </c>
      <c r="C41" s="4">
        <v>50</v>
      </c>
      <c r="D41" s="3">
        <v>62.5</v>
      </c>
    </row>
    <row r="42" spans="1:15" x14ac:dyDescent="0.45">
      <c r="B42" s="1" t="s">
        <v>44</v>
      </c>
      <c r="C42" s="1">
        <v>20</v>
      </c>
      <c r="D42" s="12">
        <v>59.5</v>
      </c>
    </row>
    <row r="43" spans="1:15" x14ac:dyDescent="0.45">
      <c r="B43" s="4" t="s">
        <v>31</v>
      </c>
      <c r="C43" s="4">
        <v>30</v>
      </c>
      <c r="D43" s="3">
        <v>67.5</v>
      </c>
    </row>
    <row r="44" spans="1:15" x14ac:dyDescent="0.45">
      <c r="B44" s="8"/>
      <c r="C44" s="8" t="s">
        <v>54</v>
      </c>
      <c r="D44" s="20">
        <f>(50*62.5+20*59.5+30*67.5) / (50+20+30)</f>
        <v>63.4</v>
      </c>
    </row>
    <row r="45" spans="1:15" x14ac:dyDescent="0.45">
      <c r="D45" s="4"/>
    </row>
  </sheetData>
  <hyperlinks>
    <hyperlink ref="M16" r:id="rId1" location="leasecomps/167087931" xr:uid="{257C6B92-FA97-44B7-8695-013912442912}"/>
    <hyperlink ref="M17" r:id="rId2" location="leasecomps/166337541" xr:uid="{C7E2DE0B-7597-4970-8826-53C85435F9BD}"/>
    <hyperlink ref="M18" r:id="rId3" location="leasecomps/166840711" xr:uid="{A57867AE-0CD3-4FE3-8169-1D73ACE49FF7}"/>
    <hyperlink ref="M19" r:id="rId4" location="leasecomps/166315001" xr:uid="{8CEEBF10-C7E8-40A4-B646-F5E2AD940B3E}"/>
    <hyperlink ref="M20" r:id="rId5" location="leasecomps/166314301" xr:uid="{8F4E4C6D-87DD-4D4C-8DC9-02B82BED0D38}"/>
    <hyperlink ref="M21" r:id="rId6" location="leasecomps/166230541" xr:uid="{3D87F30C-DEE4-4931-837E-C439396600A1}"/>
    <hyperlink ref="M22" r:id="rId7" location="leasecomps/166338661" xr:uid="{C393C9B8-A0FD-49F3-A2F9-8F8C587B66C5}"/>
    <hyperlink ref="M23" r:id="rId8" location="leasecomps/166039081" xr:uid="{972F7CE1-0E52-4D43-8447-A228F4F54810}"/>
    <hyperlink ref="M24" r:id="rId9" location="leasecomps/167223701" xr:uid="{0EC6CB86-79A0-4588-BBBC-84E06831B009}"/>
    <hyperlink ref="M25" r:id="rId10" location="leasecomps/166018421" xr:uid="{AD06720F-5FF3-4DB0-95DF-88F2446013B5}"/>
    <hyperlink ref="M26" r:id="rId11" location="leasecomps/164149891" xr:uid="{9CD0DA85-7B1B-436B-875F-7DD8505F3410}"/>
    <hyperlink ref="N32" r:id="rId12" location="leasecomps/164149891" xr:uid="{FFADEB5A-F27F-4D89-A0AF-E07A46C04A1A}"/>
    <hyperlink ref="N33" r:id="rId13" location="leasecomps/166039081" xr:uid="{E408A682-DCAE-4FA2-906C-80D3CD6607F8}"/>
    <hyperlink ref="N34" r:id="rId14" location="leasecomps/166840711" xr:uid="{AC0054F3-E0AC-4EF8-9D17-5D346840B46E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B662E-131B-46F2-B684-C63F4CC35B92}">
  <dimension ref="B2:J37"/>
  <sheetViews>
    <sheetView tabSelected="1" topLeftCell="C1" zoomScale="57" zoomScaleNormal="40" workbookViewId="0">
      <selection activeCell="C20" sqref="C20"/>
    </sheetView>
  </sheetViews>
  <sheetFormatPr defaultRowHeight="14.25" x14ac:dyDescent="0.45"/>
  <cols>
    <col min="2" max="2" width="32.265625" bestFit="1" customWidth="1"/>
    <col min="3" max="3" width="18.53125" bestFit="1" customWidth="1"/>
    <col min="4" max="4" width="27.9296875" bestFit="1" customWidth="1"/>
    <col min="5" max="5" width="16.19921875" bestFit="1" customWidth="1"/>
    <col min="6" max="6" width="14" bestFit="1" customWidth="1"/>
    <col min="7" max="7" width="16.86328125" bestFit="1" customWidth="1"/>
    <col min="8" max="8" width="21.19921875" bestFit="1" customWidth="1"/>
    <col min="9" max="9" width="17.06640625" bestFit="1" customWidth="1"/>
    <col min="10" max="10" width="12.9296875" bestFit="1" customWidth="1"/>
  </cols>
  <sheetData>
    <row r="2" spans="2:6" x14ac:dyDescent="0.45">
      <c r="B2" s="8" t="s">
        <v>52</v>
      </c>
      <c r="C2" s="13"/>
      <c r="D2" s="13"/>
    </row>
    <row r="3" spans="2:6" x14ac:dyDescent="0.45">
      <c r="B3" s="8" t="s">
        <v>19</v>
      </c>
      <c r="C3" s="8" t="s">
        <v>53</v>
      </c>
      <c r="D3" s="8" t="s">
        <v>56</v>
      </c>
    </row>
    <row r="4" spans="2:6" x14ac:dyDescent="0.45">
      <c r="B4" s="4" t="s">
        <v>46</v>
      </c>
      <c r="C4" s="4">
        <v>50</v>
      </c>
      <c r="D4" s="3">
        <v>62.5</v>
      </c>
    </row>
    <row r="5" spans="2:6" x14ac:dyDescent="0.45">
      <c r="B5" s="1" t="s">
        <v>44</v>
      </c>
      <c r="C5" s="1">
        <v>20</v>
      </c>
      <c r="D5" s="12">
        <v>59.5</v>
      </c>
    </row>
    <row r="6" spans="2:6" x14ac:dyDescent="0.45">
      <c r="B6" s="4" t="s">
        <v>31</v>
      </c>
      <c r="C6" s="4">
        <v>30</v>
      </c>
      <c r="D6" s="3">
        <v>67.5</v>
      </c>
    </row>
    <row r="7" spans="2:6" x14ac:dyDescent="0.45">
      <c r="B7" s="8"/>
      <c r="C7" s="8" t="s">
        <v>54</v>
      </c>
      <c r="D7" s="20">
        <f>(50*62.5+20*59.5+30*67.5) / (50+20+30)</f>
        <v>63.4</v>
      </c>
    </row>
    <row r="10" spans="2:6" x14ac:dyDescent="0.45">
      <c r="B10" s="8" t="s">
        <v>59</v>
      </c>
      <c r="C10" s="13"/>
      <c r="D10" s="13"/>
      <c r="E10" s="13"/>
    </row>
    <row r="11" spans="2:6" x14ac:dyDescent="0.45">
      <c r="B11" s="8" t="s">
        <v>19</v>
      </c>
      <c r="C11" s="8" t="s">
        <v>62</v>
      </c>
      <c r="D11" s="8" t="s">
        <v>61</v>
      </c>
      <c r="E11" s="8" t="s">
        <v>63</v>
      </c>
      <c r="F11" s="8" t="s">
        <v>55</v>
      </c>
    </row>
    <row r="12" spans="2:6" x14ac:dyDescent="0.45">
      <c r="B12" s="4" t="s">
        <v>60</v>
      </c>
      <c r="C12" s="23">
        <v>60</v>
      </c>
      <c r="D12" s="23">
        <f>C12*'Rental comps'!C11</f>
        <v>3398880</v>
      </c>
      <c r="E12" s="23">
        <v>63</v>
      </c>
      <c r="F12" s="23">
        <v>3591483</v>
      </c>
    </row>
    <row r="13" spans="2:6" x14ac:dyDescent="0.45">
      <c r="B13" s="8"/>
      <c r="C13" s="20">
        <f>AVERAGE('Rental comps'!H4:H10)</f>
        <v>59.600560050001377</v>
      </c>
      <c r="D13" s="20">
        <f>C13*'Rental comps'!C11</f>
        <v>3376252.525712478</v>
      </c>
      <c r="E13" s="20">
        <f>(50*62.5+20*59.5+30*67.5) / (50+20+30)</f>
        <v>63.4</v>
      </c>
      <c r="F13" s="20">
        <f>E13*'Rental comps'!C11</f>
        <v>3591483.1999999997</v>
      </c>
    </row>
    <row r="14" spans="2:6" s="4" customFormat="1" x14ac:dyDescent="0.45">
      <c r="B14" s="24"/>
      <c r="C14" s="22"/>
      <c r="D14" s="22"/>
      <c r="E14" s="22"/>
      <c r="F14" s="22"/>
    </row>
    <row r="16" spans="2:6" x14ac:dyDescent="0.45">
      <c r="B16" s="8" t="s">
        <v>72</v>
      </c>
    </row>
    <row r="17" spans="2:10" x14ac:dyDescent="0.45">
      <c r="B17" s="8" t="s">
        <v>66</v>
      </c>
      <c r="C17" s="8" t="s">
        <v>69</v>
      </c>
    </row>
    <row r="18" spans="2:10" x14ac:dyDescent="0.45">
      <c r="B18" s="4" t="s">
        <v>70</v>
      </c>
      <c r="C18" s="26">
        <v>4.6100000000000003</v>
      </c>
    </row>
    <row r="19" spans="2:10" x14ac:dyDescent="0.45">
      <c r="B19" s="1" t="s">
        <v>68</v>
      </c>
      <c r="C19" s="25">
        <v>4.3600000000000003</v>
      </c>
    </row>
    <row r="20" spans="2:10" x14ac:dyDescent="0.45">
      <c r="B20" s="4" t="s">
        <v>71</v>
      </c>
      <c r="C20" s="26">
        <v>4.38</v>
      </c>
    </row>
    <row r="21" spans="2:10" x14ac:dyDescent="0.45">
      <c r="B21" s="1" t="s">
        <v>67</v>
      </c>
      <c r="C21" s="25">
        <v>4.3600000000000003</v>
      </c>
    </row>
    <row r="22" spans="2:10" x14ac:dyDescent="0.45">
      <c r="B22" s="8"/>
      <c r="C22" s="8"/>
    </row>
    <row r="26" spans="2:10" x14ac:dyDescent="0.45">
      <c r="B26" s="8" t="s">
        <v>65</v>
      </c>
    </row>
    <row r="27" spans="2:10" x14ac:dyDescent="0.45">
      <c r="B27" s="8" t="s">
        <v>9</v>
      </c>
      <c r="C27" s="8" t="s">
        <v>1</v>
      </c>
      <c r="D27" s="8" t="s">
        <v>64</v>
      </c>
      <c r="E27" s="8" t="s">
        <v>74</v>
      </c>
      <c r="F27" s="8" t="s">
        <v>61</v>
      </c>
      <c r="G27" s="8" t="s">
        <v>63</v>
      </c>
      <c r="H27" s="8" t="s">
        <v>73</v>
      </c>
      <c r="I27" s="8" t="s">
        <v>75</v>
      </c>
      <c r="J27" s="8" t="s">
        <v>65</v>
      </c>
    </row>
    <row r="28" spans="2:10" x14ac:dyDescent="0.45">
      <c r="B28" s="4" t="s">
        <v>5</v>
      </c>
      <c r="C28" s="5">
        <v>11321</v>
      </c>
      <c r="D28" s="6">
        <v>39</v>
      </c>
      <c r="E28" s="6">
        <f t="shared" ref="E28:E34" si="0">F28/C28</f>
        <v>60.500044165709745</v>
      </c>
      <c r="F28" s="5">
        <v>684921</v>
      </c>
      <c r="G28" s="6">
        <v>63</v>
      </c>
      <c r="H28" s="5">
        <f>G28*C28</f>
        <v>713223</v>
      </c>
      <c r="I28" s="5">
        <v>1439.01</v>
      </c>
      <c r="J28" s="5">
        <f t="shared" ref="J28:J34" si="1">I28*C28</f>
        <v>16291032.209999999</v>
      </c>
    </row>
    <row r="29" spans="2:10" x14ac:dyDescent="0.45">
      <c r="B29" s="1" t="s">
        <v>5</v>
      </c>
      <c r="C29" s="7">
        <v>6556</v>
      </c>
      <c r="D29" s="7">
        <v>39</v>
      </c>
      <c r="E29" s="7">
        <f t="shared" si="0"/>
        <v>60.5</v>
      </c>
      <c r="F29" s="7">
        <v>396638</v>
      </c>
      <c r="G29" s="7">
        <v>63</v>
      </c>
      <c r="H29" s="7">
        <f t="shared" ref="H29:H34" si="2">G29*C29</f>
        <v>413028</v>
      </c>
      <c r="I29" s="7">
        <v>1439.0121999999999</v>
      </c>
      <c r="J29" s="7">
        <f t="shared" si="1"/>
        <v>9434163.9831999987</v>
      </c>
    </row>
    <row r="30" spans="2:10" x14ac:dyDescent="0.45">
      <c r="B30" s="4" t="s">
        <v>6</v>
      </c>
      <c r="C30" s="5">
        <v>6601</v>
      </c>
      <c r="D30" s="6">
        <v>45</v>
      </c>
      <c r="E30" s="6">
        <f t="shared" si="0"/>
        <v>56.499924253900922</v>
      </c>
      <c r="F30" s="5">
        <v>372956</v>
      </c>
      <c r="G30" s="6">
        <v>63</v>
      </c>
      <c r="H30" s="5">
        <f t="shared" si="2"/>
        <v>415863</v>
      </c>
      <c r="I30" s="5">
        <v>1421.21</v>
      </c>
      <c r="J30" s="5">
        <f t="shared" si="1"/>
        <v>9381407.2100000009</v>
      </c>
    </row>
    <row r="31" spans="2:10" x14ac:dyDescent="0.45">
      <c r="B31" s="1" t="s">
        <v>7</v>
      </c>
      <c r="C31" s="7">
        <v>6702</v>
      </c>
      <c r="D31" s="7">
        <v>51</v>
      </c>
      <c r="E31" s="7">
        <f t="shared" si="0"/>
        <v>60.996717397791706</v>
      </c>
      <c r="F31" s="7">
        <v>408800</v>
      </c>
      <c r="G31" s="7">
        <v>63</v>
      </c>
      <c r="H31" s="7">
        <f t="shared" si="2"/>
        <v>422226</v>
      </c>
      <c r="I31" s="7">
        <v>1437.345</v>
      </c>
      <c r="J31" s="7">
        <f t="shared" si="1"/>
        <v>9633086.1899999995</v>
      </c>
    </row>
    <row r="32" spans="2:10" x14ac:dyDescent="0.45">
      <c r="B32" s="4" t="s">
        <v>7</v>
      </c>
      <c r="C32" s="5">
        <v>6687</v>
      </c>
      <c r="D32" s="6">
        <v>51</v>
      </c>
      <c r="E32" s="6">
        <f t="shared" si="0"/>
        <v>59.99700912217736</v>
      </c>
      <c r="F32" s="5">
        <v>401200</v>
      </c>
      <c r="G32" s="6">
        <v>63</v>
      </c>
      <c r="H32" s="5">
        <f t="shared" si="2"/>
        <v>421281</v>
      </c>
      <c r="I32" s="5">
        <v>1433.54</v>
      </c>
      <c r="J32" s="5">
        <f t="shared" si="1"/>
        <v>9586081.9800000004</v>
      </c>
    </row>
    <row r="33" spans="2:10" x14ac:dyDescent="0.45">
      <c r="B33" s="1" t="s">
        <v>8</v>
      </c>
      <c r="C33" s="7">
        <v>6665</v>
      </c>
      <c r="D33" s="7">
        <v>39</v>
      </c>
      <c r="E33" s="7">
        <f t="shared" si="0"/>
        <v>71.499924981245314</v>
      </c>
      <c r="F33" s="7">
        <v>476547</v>
      </c>
      <c r="G33" s="7">
        <v>63</v>
      </c>
      <c r="H33" s="7">
        <f t="shared" si="2"/>
        <v>419895</v>
      </c>
      <c r="I33" s="7">
        <v>1452.31</v>
      </c>
      <c r="J33" s="7">
        <f t="shared" si="1"/>
        <v>9679646.1500000004</v>
      </c>
    </row>
    <row r="34" spans="2:10" x14ac:dyDescent="0.45">
      <c r="B34" s="4" t="s">
        <v>8</v>
      </c>
      <c r="C34" s="5">
        <v>12116</v>
      </c>
      <c r="D34" s="6">
        <v>39</v>
      </c>
      <c r="E34" s="6">
        <f t="shared" si="0"/>
        <v>47.210300429184549</v>
      </c>
      <c r="F34" s="5">
        <v>572000</v>
      </c>
      <c r="G34" s="6">
        <v>63</v>
      </c>
      <c r="H34" s="5">
        <f t="shared" si="2"/>
        <v>763308</v>
      </c>
      <c r="I34" s="5">
        <v>1397.42</v>
      </c>
      <c r="J34" s="5">
        <f t="shared" si="1"/>
        <v>16931140.720000003</v>
      </c>
    </row>
    <row r="35" spans="2:10" x14ac:dyDescent="0.45">
      <c r="B35" s="8"/>
      <c r="C35" s="9">
        <f>SUM(C28:C34)</f>
        <v>56648</v>
      </c>
      <c r="D35" s="8"/>
      <c r="E35" s="10">
        <f>AVERAGE(E28:E34)</f>
        <v>59.600560050001377</v>
      </c>
      <c r="F35" s="10">
        <f>SUM(F28:F34)</f>
        <v>3313062</v>
      </c>
      <c r="G35" s="10"/>
      <c r="H35" s="10"/>
      <c r="I35" s="10">
        <f>SUM(I28:I34)</f>
        <v>10019.8472</v>
      </c>
      <c r="J35" s="10">
        <f>SUM(J28:J34)</f>
        <v>80936558.443200007</v>
      </c>
    </row>
    <row r="37" spans="2:10" x14ac:dyDescent="0.45">
      <c r="J37" s="2">
        <v>80900000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Rental comps</vt:lpstr>
      <vt:lpstr>Market Value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Maya Wright</dc:creator>
  <cp:lastModifiedBy>Maya Wright</cp:lastModifiedBy>
  <dcterms:created xsi:type="dcterms:W3CDTF">2019-08-22T10:19:57Z</dcterms:created>
  <dcterms:modified xsi:type="dcterms:W3CDTF">2019-09-01T17:45:42Z</dcterms:modified>
</cp:coreProperties>
</file>