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5.xml" ContentType="application/vnd.openxmlformats-officedocument.spreadsheetml.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6.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7.xml" ContentType="application/vnd.openxmlformats-officedocument.spreadsheetml.table+xml"/>
  <Override PartName="/xl/charts/chartEx1.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hidePivotFieldList="1"/>
  <mc:AlternateContent xmlns:mc="http://schemas.openxmlformats.org/markup-compatibility/2006">
    <mc:Choice Requires="x15">
      <x15ac:absPath xmlns:x15ac="http://schemas.microsoft.com/office/spreadsheetml/2010/11/ac" url="D:\mohamed\Data career\Projects\Net Revenue Management in Excel\Exercises and Datasets\"/>
    </mc:Choice>
  </mc:AlternateContent>
  <xr:revisionPtr revIDLastSave="0" documentId="13_ncr:1_{7124B85C-2132-419B-A137-9C1A7461DDF9}" xr6:coauthVersionLast="36" xr6:coauthVersionMax="47" xr10:uidLastSave="{00000000-0000-0000-0000-000000000000}"/>
  <bookViews>
    <workbookView xWindow="-120" yWindow="-120" windowWidth="29040" windowHeight="15840" xr2:uid="{5BBF3846-4C6D-4871-B649-C959D40EA238}"/>
  </bookViews>
  <sheets>
    <sheet name="External Data" sheetId="2" r:id="rId1"/>
    <sheet name="Internal Sales Data" sheetId="8" r:id="rId2"/>
    <sheet name="Organic Shampoo Launch" sheetId="11" r:id="rId3"/>
    <sheet name="Promotion Analysis" sheetId="15" r:id="rId4"/>
    <sheet name="Brands per Supplier" sheetId="3" r:id="rId5"/>
    <sheet name="HealthMax Growth" sheetId="4" r:id="rId6"/>
    <sheet name="MAT Value Total Category" sheetId="6" r:id="rId7"/>
    <sheet name="Market Share" sheetId="7" r:id="rId8"/>
    <sheet name="Profitability Matrix" sheetId="9" r:id="rId9"/>
    <sheet name="New Category Opportunity" sheetId="10" r:id="rId10"/>
    <sheet name="50ml Shampoo 2024" sheetId="12"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Slicer_Region">#N/A</definedName>
  </definedNames>
  <calcPr calcId="181029"/>
  <pivotCaches>
    <pivotCache cacheId="9" r:id="rId16"/>
    <pivotCache cacheId="1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9" l="1"/>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C7" i="18"/>
  <c r="C8" i="18"/>
  <c r="E7" i="18"/>
  <c r="D7" i="18"/>
  <c r="E8" i="18"/>
  <c r="D8" i="18"/>
  <c r="B18" i="10"/>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C2" i="19" s="1"/>
  <c r="E2" i="19" s="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<sst xmlns="http://schemas.openxmlformats.org/spreadsheetml/2006/main" count="22434" uniqueCount="127">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</sst>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9">
    <dxf>
      <numFmt numFmtId="166" formatCode="_-[$$-409]* #,##0_ ;_-[$$-409]* \-#,##0\ ;_-[$$-409]* &quot;-&quot;??_ ;_-@_ "/>
    </dxf>
    <dxf>
      <numFmt numFmtId="169" formatCode="_-[$$-409]* #,##0.00_ ;_-[$$-409]* \-#,##0.00\ ;_-[$$-409]* &quot;-&quot;??_ ;_-@_ "/>
    </dxf>
    <dxf>
      <numFmt numFmtId="169" formatCode="_-[$$-409]* #,##0.00_ ;_-[$$-409]* \-#,##0.00\ ;_-[$$-409]* &quot;-&quot;??_ ;_-@_ "/>
    </dxf>
    <dxf>
      <numFmt numFmtId="169" formatCode="_-[$$-409]* #,##0.00_ ;_-[$$-409]* \-#,##0.00\ ;_-[$$-409]* &quot;-&quot;??_ ;_-@_ "/>
    </dxf>
    <dxf>
      <numFmt numFmtId="169" formatCode="_-[$$-409]* #,##0.00_ ;_-[$$-409]* \-#,##0.00\ ;_-[$$-409]* &quot;-&quot;??_ ;_-@_ "/>
    </dxf>
    <dxf>
      <numFmt numFmtId="14" formatCode="0.00%"/>
    </dxf>
    <dxf>
      <numFmt numFmtId="13" formatCode="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Products Gross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'Organic Shampoo Launch'!$I$1</c:f>
              <c:strCache>
                <c:ptCount val="1"/>
                <c:pt idx="0">
                  <c:v>Gross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'Organic Shampoo Launch'!$A$2:$A$3</c:f>
              <c:strCache>
                <c:ptCount val="2"/>
                <c:pt idx="0">
                  <c:v>HerbEssentials</c:v>
                </c:pt>
                <c:pt idx="1">
                  <c:v>Herbashine</c:v>
                </c:pt>
              </c:strCache>
            </c:strRef>
          </c:cat>
          <c:val>
            <c:numRef>
              <c:f>'Organic Shampoo Launch'!$I$2:$I$3</c:f>
              <c:numCache>
                <c:formatCode>0%</c:formatCode>
                <c:ptCount val="2"/>
                <c:pt idx="0">
                  <c:v>0.61428571428571421</c:v>
                </c:pt>
                <c:pt idx="1">
                  <c:v>0.67272727272727284</c:v>
                </c:pt>
              </c:numCache>
            </c:numRef>
          </c:val>
          <c:extLst>
            <c:ext xmlns:c16="http://schemas.microsoft.com/office/drawing/2014/chart" uri="{C3380CC4-5D6E-409C-BE32-E72D297353CC}">
              <c16:uniqueId val="{00000000-A28F-48BC-9103-D940B320689B}"/>
            </c:ext>
          </c:extLst>
        </c:ser>
        <c:dLbls>
          <c:dLblPos val="outEnd"/>
          <c:showLegendKey val="0"/>
          <c:showVal val="1"/>
          <c:showCatName val="0"/>
          <c:showSerName val="0"/>
          <c:showPercent val="0"/>
          <c:showBubbleSize val="0"/>
        </c:dLbls>
        <c:gapWidth val="219"/>
        <c:overlap val="-27"/>
        <c:axId val="1042346336"/>
        <c:axId val="1589525088"/>
      </c:barChart>
      <c:catAx>
        <c:axId val="1042346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25088"/>
        <c:crosses val="autoZero"/>
        <c:auto val="1"/>
        <c:lblAlgn val="ctr"/>
        <c:lblOffset val="100"/>
        <c:noMultiLvlLbl val="0"/>
      </c:catAx>
      <c:valAx>
        <c:axId val="1589525088"/>
        <c:scaling>
          <c:orientation val="minMax"/>
        </c:scaling>
        <c:delete val="1"/>
        <c:axPos val="l"/>
        <c:numFmt formatCode="0%" sourceLinked="1"/>
        <c:majorTickMark val="none"/>
        <c:minorTickMark val="none"/>
        <c:tickLblPos val="nextTo"/>
        <c:crossAx val="1042346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 ROI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'Promotion Analysis'!$J$1</c:f>
              <c:strCache>
                <c:ptCount val="1"/>
                <c:pt idx="0">
                  <c:v>ROI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Analysis'!$B$2:$B$4</c:f>
              <c:strCache>
                <c:ptCount val="3"/>
                <c:pt idx="0">
                  <c:v>Buy 2, get 1 free</c:v>
                </c:pt>
                <c:pt idx="1">
                  <c:v>Buy 2, get 20% off</c:v>
                </c:pt>
                <c:pt idx="2">
                  <c:v>2nd at 50% off</c:v>
                </c:pt>
              </c:strCache>
            </c:strRef>
          </c:cat>
          <c:val>
            <c:numRef>
              <c:f>'Promotion Analysis'!$J$2:$J$4</c:f>
              <c:numCache>
                <c:formatCode>0%</c:formatCode>
                <c:ptCount val="3"/>
                <c:pt idx="0">
                  <c:v>-2.453154121863791E-2</c:v>
                </c:pt>
                <c:pt idx="1">
                  <c:v>0.11835138888888905</c:v>
                </c:pt>
                <c:pt idx="2">
                  <c:v>6.0760082304526848E-2</c:v>
                </c:pt>
              </c:numCache>
            </c:numRef>
          </c:val>
          <c:extLst>
            <c:ext xmlns:c16="http://schemas.microsoft.com/office/drawing/2014/chart" uri="{C3380CC4-5D6E-409C-BE32-E72D297353CC}">
              <c16:uniqueId val="{00000000-77F5-41D8-8155-A579F74D6EC7}"/>
            </c:ext>
          </c:extLst>
        </c:ser>
        <c:dLbls>
          <c:dLblPos val="outEnd"/>
          <c:showLegendKey val="0"/>
          <c:showVal val="1"/>
          <c:showCatName val="0"/>
          <c:showSerName val="0"/>
          <c:showPercent val="0"/>
          <c:showBubbleSize val="0"/>
        </c:dLbls>
        <c:gapWidth val="219"/>
        <c:overlap val="-27"/>
        <c:axId val="1608264528"/>
        <c:axId val="1589526336"/>
      </c:barChart>
      <c:catAx>
        <c:axId val="160826452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26336"/>
        <c:crosses val="autoZero"/>
        <c:auto val="1"/>
        <c:lblAlgn val="ctr"/>
        <c:lblOffset val="100"/>
        <c:noMultiLvlLbl val="0"/>
      </c:catAx>
      <c:valAx>
        <c:axId val="1589526336"/>
        <c:scaling>
          <c:orientation val="minMax"/>
        </c:scaling>
        <c:delete val="1"/>
        <c:axPos val="l"/>
        <c:numFmt formatCode="0%" sourceLinked="1"/>
        <c:majorTickMark val="none"/>
        <c:minorTickMark val="none"/>
        <c:tickLblPos val="nextTo"/>
        <c:crossAx val="160826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[Final.xlsx]HealthMax Growth!PivotTable1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 Brands</a:t>
            </a:r>
            <a:r>
              <a:rPr lang="en-US" baseline="0"/>
              <a:t> </a:t>
            </a:r>
            <a:r>
              <a:rPr lang="en-US"/>
              <a:t>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'HealthMax Growth'!$B$3:$B$4</c:f>
              <c:strCache>
                <c:ptCount val="1"/>
                <c:pt idx="0">
                  <c:v>Shinez</c:v>
                </c:pt>
              </c:strCache>
            </c:strRef>
          </c:tx>
          <c:spPr>
            <a:ln w="28575" cap="rnd">
              <a:solidFill>
                <a:schemeClr val="accent1"/>
              </a:solidFill>
              <a:round/>
            </a:ln>
            <a:effectLst/>
          </c:spPr>
          <c:marker>
            <c:symbol val="none"/>
          </c:marker>
          <c:cat>
            <c:strRef>
              <c:f>'HealthMax Growth'!$A$5:$A$10</c:f>
              <c:strCache>
                <c:ptCount val="5"/>
                <c:pt idx="0">
                  <c:v>2018</c:v>
                </c:pt>
                <c:pt idx="1">
                  <c:v>2019</c:v>
                </c:pt>
                <c:pt idx="2">
                  <c:v>2020</c:v>
                </c:pt>
                <c:pt idx="3">
                  <c:v>2021</c:v>
                </c:pt>
                <c:pt idx="4">
                  <c:v>2022</c:v>
                </c:pt>
              </c:strCache>
            </c:strRef>
          </c:cat>
          <c:val>
            <c:numRef>
              <c:f>'HealthMax Growth'!$B$5:$B$10</c:f>
              <c:numCache>
                <c:formatCode>0.00%</c:formatCode>
                <c:ptCount val="5"/>
                <c:pt idx="1">
                  <c:v>-1.8851917463244935E-2</c:v>
                </c:pt>
                <c:pt idx="2">
                  <c:v>7.659905577863356E-2</c:v>
                </c:pt>
                <c:pt idx="3">
                  <c:v>8.9543837962540954E-3</c:v>
                </c:pt>
                <c:pt idx="4">
                  <c:v>6.7382398799515006E-2</c:v>
                </c:pt>
              </c:numCache>
            </c:numRef>
          </c:val>
          <c:smooth val="0"/>
          <c:extLst>
            <c:ext xmlns:c16="http://schemas.microsoft.com/office/drawing/2014/chart" uri="{C3380CC4-5D6E-409C-BE32-E72D297353CC}">
              <c16:uniqueId val="{00000000-1FF9-48A6-B230-54F673C9494B}"/>
            </c:ext>
          </c:extLst>
        </c:ser>
        <c:ser>
          <c:idx val="1"/>
          <c:order val="1"/>
          <c:tx>
            <c:strRef>
              <c:f>'HealthMax Growth'!$C$3:$C$4</c:f>
              <c:strCache>
                <c:ptCount val="1"/>
                <c:pt idx="0">
                  <c:v>Starbust</c:v>
                </c:pt>
              </c:strCache>
            </c:strRef>
          </c:tx>
          <c:spPr>
            <a:ln w="28575" cap="rnd">
              <a:solidFill>
                <a:schemeClr val="accent2"/>
              </a:solidFill>
              <a:round/>
            </a:ln>
            <a:effectLst/>
          </c:spPr>
          <c:marker>
            <c:symbol val="none"/>
          </c:marker>
          <c:cat>
            <c:strRef>
              <c:f>'HealthMax Growth'!$A$5:$A$10</c:f>
              <c:strCache>
                <c:ptCount val="5"/>
                <c:pt idx="0">
                  <c:v>2018</c:v>
                </c:pt>
                <c:pt idx="1">
                  <c:v>2019</c:v>
                </c:pt>
                <c:pt idx="2">
                  <c:v>2020</c:v>
                </c:pt>
                <c:pt idx="3">
                  <c:v>2021</c:v>
                </c:pt>
                <c:pt idx="4">
                  <c:v>2022</c:v>
                </c:pt>
              </c:strCache>
            </c:strRef>
          </c:cat>
          <c:val>
            <c:numRef>
              <c:f>'HealthMax Growth'!$C$5:$C$10</c:f>
              <c:numCache>
                <c:formatCode>0.00%</c:formatCode>
                <c:ptCount val="5"/>
                <c:pt idx="1">
                  <c:v>-6.0152376717658426E-2</c:v>
                </c:pt>
                <c:pt idx="2">
                  <c:v>1.7745774906480036E-2</c:v>
                </c:pt>
                <c:pt idx="3">
                  <c:v>1.2423428548747735E-2</c:v>
                </c:pt>
                <c:pt idx="4">
                  <c:v>-9.1123767974869612E-5</c:v>
                </c:pt>
              </c:numCache>
            </c:numRef>
          </c:val>
          <c:smooth val="0"/>
          <c:extLst>
            <c:ext xmlns:c16="http://schemas.microsoft.com/office/drawing/2014/chart" uri="{C3380CC4-5D6E-409C-BE32-E72D297353CC}">
              <c16:uniqueId val="{00000001-1FF9-48A6-B230-54F673C9494B}"/>
            </c:ext>
          </c:extLst>
        </c:ser>
        <c:dLbls>
          <c:showLegendKey val="0"/>
          <c:showVal val="0"/>
          <c:showCatName val="0"/>
          <c:showSerName val="0"/>
          <c:showPercent val="0"/>
          <c:showBubbleSize val="0"/>
        </c:dLbls>
        <c:smooth val="0"/>
        <c:axId val="1597375264"/>
        <c:axId val="810008208"/>
      </c:lineChart>
      <c:catAx>
        <c:axId val="1597375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008208"/>
        <c:crosses val="autoZero"/>
        <c:auto val="1"/>
        <c:lblAlgn val="ctr"/>
        <c:lblOffset val="100"/>
        <c:noMultiLvlLbl val="0"/>
      </c:catAx>
      <c:valAx>
        <c:axId val="810008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375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[Final.xlsx]New Category Opportunity!PivotTable1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 YoY</a:t>
            </a:r>
            <a:r>
              <a:rPr lang="en-US" baseline="0"/>
              <a:t>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3.4867503486750349E-3"/>
              <c:y val="2.1436227224008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Category Opportunity'!$B$3:$B$4</c:f>
              <c:strCache>
                <c:ptCount val="1"/>
                <c:pt idx="0">
                  <c:v>2018</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Category Opportunity'!$A$5:$A$9</c:f>
              <c:strCache>
                <c:ptCount val="5"/>
                <c:pt idx="0">
                  <c:v>Anti-dandruff</c:v>
                </c:pt>
                <c:pt idx="1">
                  <c:v>Color-safe</c:v>
                </c:pt>
                <c:pt idx="2">
                  <c:v>Moisturizing</c:v>
                </c:pt>
                <c:pt idx="3">
                  <c:v>Organic</c:v>
                </c:pt>
                <c:pt idx="4">
                  <c:v>Volumizing</c:v>
                </c:pt>
              </c:strCache>
            </c:strRef>
          </c:cat>
          <c:val>
            <c:numRef>
              <c:f>'New Category Opportunity'!$B$5:$B$9</c:f>
              <c:numCache>
                <c:formatCode>0.00%</c:formatCode>
                <c:ptCount val="5"/>
              </c:numCache>
            </c:numRef>
          </c:val>
          <c:extLst>
            <c:ext xmlns:c16="http://schemas.microsoft.com/office/drawing/2014/chart" uri="{C3380CC4-5D6E-409C-BE32-E72D297353CC}">
              <c16:uniqueId val="{00000000-6B1D-45F4-9742-74FF8E64C385}"/>
            </c:ext>
          </c:extLst>
        </c:ser>
        <c:ser>
          <c:idx val="1"/>
          <c:order val="1"/>
          <c:tx>
            <c:strRef>
              <c:f>'New Category Opportunity'!$C$3:$C$4</c:f>
              <c:strCache>
                <c:ptCount val="1"/>
                <c:pt idx="0">
                  <c:v>2022</c:v>
                </c:pt>
              </c:strCache>
            </c:strRef>
          </c:tx>
          <c:spPr>
            <a:solidFill>
              <a:schemeClr val="accent2"/>
            </a:solidFill>
            <a:ln>
              <a:noFill/>
            </a:ln>
            <a:effectLst/>
          </c:spPr>
          <c:invertIfNegative val="0"/>
          <c:dLbls>
            <c:dLbl>
              <c:idx val="1"/>
              <c:layout>
                <c:manualLayout>
                  <c:x val="3.4867503486750349E-3"/>
                  <c:y val="2.14362272240086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1D-45F4-9742-74FF8E64C3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Category Opportunity'!$A$5:$A$9</c:f>
              <c:strCache>
                <c:ptCount val="5"/>
                <c:pt idx="0">
                  <c:v>Anti-dandruff</c:v>
                </c:pt>
                <c:pt idx="1">
                  <c:v>Color-safe</c:v>
                </c:pt>
                <c:pt idx="2">
                  <c:v>Moisturizing</c:v>
                </c:pt>
                <c:pt idx="3">
                  <c:v>Organic</c:v>
                </c:pt>
                <c:pt idx="4">
                  <c:v>Volumizing</c:v>
                </c:pt>
              </c:strCache>
            </c:strRef>
          </c:cat>
          <c:val>
            <c:numRef>
              <c:f>'New Category Opportunity'!$C$5:$C$9</c:f>
              <c:numCache>
                <c:formatCode>0%</c:formatCode>
                <c:ptCount val="5"/>
                <c:pt idx="0">
                  <c:v>0.11527757342129488</c:v>
                </c:pt>
                <c:pt idx="1">
                  <c:v>-0.35222595079829983</c:v>
                </c:pt>
                <c:pt idx="2">
                  <c:v>0.19140557343275691</c:v>
                </c:pt>
                <c:pt idx="3">
                  <c:v>2.7581984297070781</c:v>
                </c:pt>
                <c:pt idx="4">
                  <c:v>-0.11045145375336446</c:v>
                </c:pt>
              </c:numCache>
            </c:numRef>
          </c:val>
          <c:extLst>
            <c:ext xmlns:c16="http://schemas.microsoft.com/office/drawing/2014/chart" uri="{C3380CC4-5D6E-409C-BE32-E72D297353CC}">
              <c16:uniqueId val="{00000001-6B1D-45F4-9742-74FF8E64C385}"/>
            </c:ext>
          </c:extLst>
        </c:ser>
        <c:dLbls>
          <c:dLblPos val="outEnd"/>
          <c:showLegendKey val="0"/>
          <c:showVal val="1"/>
          <c:showCatName val="0"/>
          <c:showSerName val="0"/>
          <c:showPercent val="0"/>
          <c:showBubbleSize val="0"/>
        </c:dLbls>
        <c:gapWidth val="219"/>
        <c:overlap val="-27"/>
        <c:axId val="1040221152"/>
        <c:axId val="1038401824"/>
      </c:barChart>
      <c:catAx>
        <c:axId val="10402211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01824"/>
        <c:crosses val="autoZero"/>
        <c:auto val="1"/>
        <c:lblAlgn val="ctr"/>
        <c:lblOffset val="100"/>
        <c:noMultiLvlLbl val="0"/>
      </c:catAx>
      <c:valAx>
        <c:axId val="1038401824"/>
        <c:scaling>
          <c:orientation val="minMax"/>
          <c:min val="-0.5"/>
        </c:scaling>
        <c:delete val="1"/>
        <c:axPos val="l"/>
        <c:numFmt formatCode="0%" sourceLinked="0"/>
        <c:majorTickMark val="none"/>
        <c:minorTickMark val="none"/>
        <c:tickLblPos val="nextTo"/>
        <c:crossAx val="1040221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min val="40000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Forcast Total HealthMax Net Sales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979091790910272E-2"/>
          <c:y val="4.109315880969424E-2"/>
          <c:w val="0.95400295904530985"/>
          <c:h val="0.7529290656849712"/>
        </c:manualLayout>
      </c:layout>
      <c:lineChart>
        <c:grouping val="standard"/>
        <c:varyColors val="0"/>
        <c:ser>
          <c:idx val="0"/>
          <c:order val="0"/>
          <c:tx>
            <c:strRef>
              <c:f>'Forecast 2024'!$B$1</c:f>
              <c:strCache>
                <c:ptCount val="1"/>
                <c:pt idx="0">
                  <c:v>Values</c:v>
                </c:pt>
              </c:strCache>
            </c:strRef>
          </c:tx>
          <c:spPr>
            <a:ln w="19050" cap="rnd">
              <a:solidFill>
                <a:schemeClr val="accent1"/>
              </a:solidFill>
              <a:round/>
            </a:ln>
            <a:effectLst/>
          </c:spPr>
          <c:marker>
            <c:symbol val="none"/>
          </c:marker>
          <c:dLbls>
            <c:dLbl>
              <c:idx val="1"/>
              <c:layout>
                <c:manualLayout>
                  <c:x val="-5.0606680716718283E-2"/>
                  <c:y val="-6.64366724098138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FA7-4FD4-A31E-8A0200338CDE}"/>
                </c:ext>
              </c:extLst>
            </c:dLbl>
            <c:dLbl>
              <c:idx val="4"/>
              <c:layout>
                <c:manualLayout>
                  <c:x val="-6.3548523311557664E-2"/>
                  <c:y val="-6.30283561180619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19050" cap="rnd">
              <a:solidFill>
                <a:schemeClr val="accent3"/>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6-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5875" cap="rnd">
              <a:solidFill>
                <a:schemeClr val="accent5"/>
              </a:solidFill>
              <a:prstDash val="dash"/>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7-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chemeClr val="accent1">
                  <a:lumMod val="60000"/>
                </a:schemeClr>
              </a:solidFill>
              <a:prstDash val="dash"/>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5-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dLblPos val="t"/>
          <c:showLegendKey val="0"/>
          <c:showVal val="1"/>
          <c:showCatName val="0"/>
          <c:showSerName val="0"/>
          <c:showPercent val="0"/>
          <c:showBubbleSize val="0"/>
        </c:dLbls>
        <c:smooth val="0"/>
        <c:axId val="492053935"/>
        <c:axId val="1847858159"/>
      </c:lineChart>
      <c:catAx>
        <c:axId val="49205393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1"/>
        <c:axPos val="l"/>
        <c:numFmt formatCode="_-[$$-409]* #,##0_ ;_-[$$-409]* \-#,##0\ ;_-[$$-409]* &quot;-&quot;??_ ;_-@_ " sourceLinked="1"/>
        <c:majorTickMark val="out"/>
        <c:minorTickMark val="none"/>
        <c:tickLblPos val="nextTo"/>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 until 2022!PivotTable1</c:name>
    <c:fmtId val="3"/>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r>
              <a:rPr lang="en-US" sz="1600" b="0" i="0" baseline="0">
                <a:solidFill>
                  <a:schemeClr val="bg2">
                    <a:lumMod val="50000"/>
                  </a:schemeClr>
                </a:solidFill>
                <a:effectLst/>
                <a:latin typeface="Times New Roman" panose="02020603050405020304" pitchFamily="18" charset="0"/>
                <a:cs typeface="Times New Roman" panose="02020603050405020304" pitchFamily="18" charset="0"/>
              </a:rPr>
              <a:t>Total HealthMax yearly value</a:t>
            </a:r>
            <a:endParaRPr lang="en-US">
              <a:solidFill>
                <a:schemeClr val="bg2">
                  <a:lumMod val="50000"/>
                </a:schemeClr>
              </a:solidFill>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layout>
            <c:manualLayout>
              <c:x val="-9.188156167979003E-2"/>
              <c:y val="0.101649403199599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7.625656167979003E-2"/>
              <c:y val="7.18874984376951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until 2022'!$B$3</c:f>
              <c:strCache>
                <c:ptCount val="1"/>
                <c:pt idx="0">
                  <c:v>Total</c:v>
                </c:pt>
              </c:strCache>
            </c:strRef>
          </c:tx>
          <c:spPr>
            <a:ln w="28575" cap="rnd">
              <a:solidFill>
                <a:schemeClr val="accent1"/>
              </a:solidFill>
              <a:round/>
            </a:ln>
            <a:effectLst/>
          </c:spPr>
          <c:marker>
            <c:symbol val="none"/>
          </c:marker>
          <c:dLbls>
            <c:dLbl>
              <c:idx val="0"/>
              <c:layout>
                <c:manualLayout>
                  <c:x val="-9.188156167979003E-2"/>
                  <c:y val="0.1016494031995999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EF8-4873-BB38-6D0EA31C95A8}"/>
                </c:ext>
              </c:extLst>
            </c:dLbl>
            <c:dLbl>
              <c:idx val="2"/>
              <c:layout>
                <c:manualLayout>
                  <c:x val="-7.625656167979003E-2"/>
                  <c:y val="7.18874984376951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EF8-4873-BB38-6D0EA31C95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'Sales until 2022'!$A$4:$A$8</c:f>
              <c:strCache>
                <c:ptCount val="5"/>
                <c:pt idx="0">
                  <c:v>2018</c:v>
                </c:pt>
                <c:pt idx="1">
                  <c:v>2019</c:v>
                </c:pt>
                <c:pt idx="2">
                  <c:v>2020</c:v>
                </c:pt>
                <c:pt idx="3">
                  <c:v>2021</c:v>
                </c:pt>
                <c:pt idx="4">
                  <c:v>2022</c:v>
                </c:pt>
              </c:strCache>
            </c:strRef>
          </c:cat>
          <c:val>
            <c:numRef>
              <c:f>'Sales until 2022'!$B$4:$B$8</c:f>
              <c:numCache>
                <c:formatCode>_-[$$-409]* #,##0_ ;_-[$$-409]* \-#,##0\ ;_-[$$-409]* "-"??_ ;_-@_ </c:formatCode>
                <c:ptCount val="5"/>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DEF8-4873-BB38-6D0EA31C95A8}"/>
            </c:ext>
          </c:extLst>
        </c:ser>
        <c:dLbls>
          <c:dLblPos val="b"/>
          <c:showLegendKey val="0"/>
          <c:showVal val="1"/>
          <c:showCatName val="0"/>
          <c:showSerName val="0"/>
          <c:showPercent val="0"/>
          <c:showBubbleSize val="0"/>
        </c:dLbls>
        <c:smooth val="0"/>
        <c:axId val="1036915344"/>
        <c:axId val="1589531328"/>
      </c:lineChart>
      <c:catAx>
        <c:axId val="103691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31328"/>
        <c:crosses val="autoZero"/>
        <c:auto val="1"/>
        <c:lblAlgn val="ctr"/>
        <c:lblOffset val="100"/>
        <c:noMultiLvlLbl val="0"/>
      </c:catAx>
      <c:valAx>
        <c:axId val="1589531328"/>
        <c:scaling>
          <c:orientation val="minMax"/>
        </c:scaling>
        <c:delete val="1"/>
        <c:axPos val="l"/>
        <c:numFmt formatCode="_-[$$-409]* #,##0_ ;_-[$$-409]* \-#,##0\ ;_-[$$-409]* &quot;-&quot;??_ ;_-@_ " sourceLinked="1"/>
        <c:majorTickMark val="none"/>
        <c:minorTickMark val="none"/>
        <c:tickLblPos val="nextTo"/>
        <c:crossAx val="103691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hidden="1">
        <cx:valScaling/>
        <cx:tickLabels/>
      </cx:axis>
    </cx:plotArea>
    <cx:legend pos="t" align="ctr" overlay="0"/>
  </cx:chart>
  <cx:spPr>
    <a:ln>
      <a:solidFill>
        <a:schemeClr val="bg2">
          <a:lumMod val="50000"/>
          <a:alpha val="6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167640</xdr:rowOff>
    </xdr:from>
    <xdr:to>
      <xdr:col>5</xdr:col>
      <xdr:colOff>0</xdr:colOff>
      <xdr:row>17</xdr:row>
      <xdr:rowOff>0</xdr:rowOff>
    </xdr:to>
    <xdr:graphicFrame macro="">
      <xdr:nvGraphicFramePr>
        <xdr:cNvPr id="2" name="Chart 1">
          <a:extLst>
            <a:ext uri="{FF2B5EF4-FFF2-40B4-BE49-F238E27FC236}">
              <a16:creationId xmlns:a16="http://schemas.microsoft.com/office/drawing/2014/main" id="{6620D851-D55C-4A5A-9A71-D1A32C24A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0</xdr:rowOff>
    </xdr:from>
    <xdr:to>
      <xdr:col>9</xdr:col>
      <xdr:colOff>327660</xdr:colOff>
      <xdr:row>18</xdr:row>
      <xdr:rowOff>0</xdr:rowOff>
    </xdr:to>
    <xdr:graphicFrame macro="">
      <xdr:nvGraphicFramePr>
        <xdr:cNvPr id="7" name="Chart 6">
          <a:extLst>
            <a:ext uri="{FF2B5EF4-FFF2-40B4-BE49-F238E27FC236}">
              <a16:creationId xmlns:a16="http://schemas.microsoft.com/office/drawing/2014/main" id="{364F6F14-1E29-458D-A5A6-DE60A75AAC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0</xdr:colOff>
      <xdr:row>19</xdr:row>
      <xdr:rowOff>0</xdr:rowOff>
    </xdr:to>
    <xdr:graphicFrame macro="">
      <xdr:nvGraphicFramePr>
        <xdr:cNvPr id="2" name="Chart 1">
          <a:extLst>
            <a:ext uri="{FF2B5EF4-FFF2-40B4-BE49-F238E27FC236}">
              <a16:creationId xmlns:a16="http://schemas.microsoft.com/office/drawing/2014/main" id="{3378A7DF-EAAE-48D8-806A-2EB8EAF3C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11</xdr:row>
      <xdr:rowOff>-1</xdr:rowOff>
    </xdr:from>
    <xdr:to>
      <xdr:col>19</xdr:col>
      <xdr:colOff>0</xdr:colOff>
      <xdr:row>36</xdr:row>
      <xdr:rowOff>185056</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183697</xdr:rowOff>
    </xdr:from>
    <xdr:to>
      <xdr:col>1</xdr:col>
      <xdr:colOff>0</xdr:colOff>
      <xdr:row>19</xdr:row>
      <xdr:rowOff>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34268"/>
              <a:ext cx="1338943" cy="1481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13</xdr:col>
      <xdr:colOff>0</xdr:colOff>
      <xdr:row>1</xdr:row>
      <xdr:rowOff>0</xdr:rowOff>
    </xdr:from>
    <xdr:to>
      <xdr:col>23</xdr:col>
      <xdr:colOff>0</xdr:colOff>
      <xdr:row>30</xdr:row>
      <xdr:rowOff>0</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0</xdr:colOff>
      <xdr:row>18</xdr:row>
      <xdr:rowOff>0</xdr:rowOff>
    </xdr:to>
    <xdr:graphicFrame macro="">
      <xdr:nvGraphicFramePr>
        <xdr:cNvPr id="2" name="Chart 1">
          <a:extLst>
            <a:ext uri="{FF2B5EF4-FFF2-40B4-BE49-F238E27FC236}">
              <a16:creationId xmlns:a16="http://schemas.microsoft.com/office/drawing/2014/main" id="{09686514-F888-41BC-BF13-543B2849D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0</xdr:colOff>
      <xdr:row>19</xdr:row>
      <xdr:rowOff>0</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9</xdr:row>
      <xdr:rowOff>0</xdr:rowOff>
    </xdr:from>
    <xdr:to>
      <xdr:col>9</xdr:col>
      <xdr:colOff>0</xdr:colOff>
      <xdr:row>27</xdr:row>
      <xdr:rowOff>0</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xdr:row>
      <xdr:rowOff>0</xdr:rowOff>
    </xdr:from>
    <xdr:to>
      <xdr:col>11</xdr:col>
      <xdr:colOff>0</xdr:colOff>
      <xdr:row>15</xdr:row>
      <xdr:rowOff>0</xdr:rowOff>
    </xdr:to>
    <xdr:graphicFrame macro="">
      <xdr:nvGraphicFramePr>
        <xdr:cNvPr id="5" name="Chart 4">
          <a:extLst>
            <a:ext uri="{FF2B5EF4-FFF2-40B4-BE49-F238E27FC236}">
              <a16:creationId xmlns:a16="http://schemas.microsoft.com/office/drawing/2014/main" id="{3810F929-6628-4E62-B272-0BB1BEC91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0</xdr:colOff>
      <xdr:row>27</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08667" y="558800"/>
              <a:ext cx="92202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WAZ" refreshedDate="45453.656425810186" createdVersion="8" refreshedVersion="6"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WAZ" refreshedDate="45453.656430439813" createdVersion="8" refreshedVersion="6"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9"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9"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chartFormats count="2">
    <chartFormat chart="0" format="0" series="1">
      <pivotArea type="data" outline="0" fieldPosition="0">
        <references count="2">
          <reference field="4294967294" count="1" selected="0">
            <x v="0"/>
          </reference>
          <reference field="3" count="1" selected="0">
            <x v="18"/>
          </reference>
        </references>
      </pivotArea>
    </chartFormat>
    <chartFormat chart="0" format="1" series="1">
      <pivotArea type="data" outline="0" fieldPosition="0">
        <references count="2">
          <reference field="4294967294" count="1" selected="0">
            <x v="0"/>
          </reference>
          <reference field="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9"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2098101" numFmtId="166"/>
  </dataFields>
  <formats count="1">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9" applyNumberFormats="0" applyBorderFormats="0" applyFontFormats="0" applyPatternFormats="0" applyAlignmentFormats="0" applyWidthHeightFormats="1" dataCaption="Values" updatedVersion="6"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7">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13"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9"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1">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5">
      <pivotArea outline="0" fieldPosition="0">
        <references count="1">
          <reference field="4294967294" count="1">
            <x v="0"/>
          </reference>
        </references>
      </pivotArea>
    </format>
    <format dxfId="6">
      <pivotArea outline="0" collapsedLevelsAreSubtotals="1" fieldPosition="0">
        <references count="1">
          <reference field="5" count="1" selected="0">
            <x v="4"/>
          </reference>
        </references>
      </pivotArea>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4"/>
          </reference>
        </references>
      </pivotArea>
    </chartFormat>
    <chartFormat chart="0" format="2">
      <pivotArea type="data" outline="0" fieldPosition="0">
        <references count="3">
          <reference field="4294967294" count="1" selected="0">
            <x v="0"/>
          </reference>
          <reference field="1"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9"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9">
      <pivotArea outline="0" collapsedLevelsAreSubtotals="1" fieldPosition="0">
        <references count="1">
          <reference field="5" count="1" selected="0">
            <x v="4"/>
          </reference>
        </references>
      </pivotArea>
    </format>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9"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1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9" applyNumberFormats="0" applyBorderFormats="0" applyFontFormats="0" applyPatternFormats="0" applyAlignmentFormats="0" applyWidthHeightFormats="1" dataCaption="Values" updatedVersion="6" minRefreshableVersion="3" useAutoFormatting="1" rowGrandTotals="0" itemPrintTitles="1" createdVersion="8" indent="0" outline="1" outlineData="1" multipleFieldFilters="0" chartFormat="4">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7">
      <pivotArea collapsedLevelsAreSubtotals="1" fieldPosition="0">
        <references count="1">
          <reference field="5" count="0"/>
        </references>
      </pivotArea>
    </format>
  </format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6"/>
    <tableColumn id="2" xr3:uid="{E62B3F1F-9A15-44B4-B1DD-CAF27CF3C747}" name="Subcategory" dataDxfId="75"/>
    <tableColumn id="3" xr3:uid="{FA4BBA42-4CD5-4FEC-99C8-F3DEA363596F}" name="Supplier" dataDxfId="74"/>
    <tableColumn id="4" xr3:uid="{363950AD-92F1-4B62-BAD5-6C6ED9D314C8}" name="Brand" dataDxfId="73"/>
    <tableColumn id="5" xr3:uid="{278D3098-9E4F-422C-8E1A-9941BBC3EF43}" name="Region" dataDxfId="7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7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7"/>
    <tableColumn id="2" xr3:uid="{025C4312-31D3-409B-B984-DBF4AEFE2FA6}" name="Product" dataDxfId="66"/>
    <tableColumn id="3" xr3:uid="{D40B8F72-DA12-4584-B326-495AA00C251F}" name="Pack Size (ml)"/>
    <tableColumn id="4" xr3:uid="{E106DA15-1281-4518-AE4A-C358C1924FEA}" name="ProductID" dataDxfId="65"/>
    <tableColumn id="5" xr3:uid="{AE844CDE-AAF3-4312-96B5-E0534EF567F3}" name="Retail Price" dataDxfId="64" totalsRowDxfId="63" dataCellStyle="Currency"/>
    <tableColumn id="6" xr3:uid="{732BB0A7-0D20-404F-B2AF-EC6A28C2A71A}" name="Net Price" dataDxfId="62" totalsRowDxfId="61" dataCellStyle="Currency"/>
    <tableColumn id="7" xr3:uid="{BB7F7A5B-FAB9-4038-AD33-08EE0D4766AD}" name="COGS" dataDxfId="60" totalsRowDxfId="59" dataCellStyle="Currency"/>
    <tableColumn id="8" xr3:uid="{CCF364DE-01EF-4200-AB41-ED9058D076B5}" name="Volume 2022" totalsRowFunction="sum" dataDxfId="58" totalsRowDxfId="57" dataCellStyle="Comma"/>
    <tableColumn id="10" xr3:uid="{08E3A2F7-3C74-49D9-91B9-79AD4050A4A7}" name="Net Sales 2022" totalsRowFunction="sum" dataDxfId="56" totalsRowDxfId="55" dataCellStyle="Currency">
      <calculatedColumnFormula>internal_sales_data[[#This Row],[Volume 2022]]*internal_sales_data[[#This Row],[Net Price]]</calculatedColumnFormula>
    </tableColumn>
    <tableColumn id="9" xr3:uid="{3C283A83-C2B7-4006-B2BA-AFEDB11C31BE}" name="Gross Profit per unit" dataDxfId="54" totalsRowDxfId="53" dataCellStyle="Currency">
      <calculatedColumnFormula>internal_sales_data[[#This Row],[Net Price]]-internal_sales_data[[#This Row],[COGS]]</calculatedColumnFormula>
    </tableColumn>
    <tableColumn id="11" xr3:uid="{7C588C62-85DC-41E9-81C4-648DF71F5B17}" name="Gross Profit per product" totalsRowFunction="sum" dataDxfId="52" totalsRowDxfId="5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5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7"/>
    <tableColumn id="2" xr3:uid="{6AE352D5-6C16-4164-8AC0-45FA1FF286BF}" name="Estimated Unit Market Share" dataCellStyle="Percent"/>
    <tableColumn id="3" xr3:uid="{31AA58DE-DB16-4AD7-9EE2-3FBD593D8486}" name="Estimated units sold 2024" dataDxfId="46" dataCellStyle="Comma">
      <calculatedColumnFormula>new_product_launch[[#This Row],[Estimated Unit Market Share]]*'New Category Opportunity'!$B$18</calculatedColumnFormula>
    </tableColumn>
    <tableColumn id="4" xr3:uid="{983BA861-9FD5-40BD-BAD6-5572FA3B9563}" name="Net Price" dataDxfId="45"/>
    <tableColumn id="5" xr3:uid="{8197C623-3CF8-4E81-AD27-88ADB9A58EE4}" name="Net Sales" dataDxfId="44">
      <calculatedColumnFormula>new_product_launch[[#This Row],[Net Price]]*new_product_launch[[#This Row],[Estimated units sold 2024]]</calculatedColumnFormula>
    </tableColumn>
    <tableColumn id="6" xr3:uid="{0813BA88-04DC-44D1-BBDD-F8260333BD3F}" name="COGS" dataDxfId="43"/>
    <tableColumn id="7" xr3:uid="{0BDC181A-386D-45F3-8640-F0B86C17865D}" name="Gross Profit per unit" dataDxfId="42">
      <calculatedColumnFormula>new_product_launch[[#This Row],[Net Price]]-new_product_launch[[#This Row],[COGS]]</calculatedColumnFormula>
    </tableColumn>
    <tableColumn id="8" xr3:uid="{C9FE25C5-9CBC-4262-8F58-9FAD1AFE1F38}" name="Gross Profit per product" dataDxfId="41" dataCellStyle="Comma">
      <calculatedColumnFormula>new_product_launch[[#This Row],[Gross Profit per unit]]*new_product_launch[[#This Row],[Estimated units sold 2024]]</calculatedColumnFormula>
    </tableColumn>
    <tableColumn id="9" xr3:uid="{7B898487-076D-4DC9-AC86-FE42D0850365}" name="Gross Margin" dataDxfId="40">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20"/>
    <tableColumn id="3" xr3:uid="{2A121CD1-C0E3-4918-8551-814ACE7E3314}" name="Brand" dataDxfId="19"/>
    <tableColumn id="4" xr3:uid="{7543C383-8A02-4E74-AF99-92F550588F68}" name="Year"/>
    <tableColumn id="5" xr3:uid="{9E3981BC-C16F-410F-81E4-31419BE928F1}" name="Month"/>
    <tableColumn id="6" xr3:uid="{C0D21506-6E1F-4EA8-BD50-1AFB904058ED}" name="Value sales" dataDxfId="18" dataCellStyle="Currency"/>
    <tableColumn id="7" xr3:uid="{2FEECA98-4730-450F-AF86-23140A025659}" name="Baseline sales " dataDxfId="17" dataCellStyle="Currency"/>
    <tableColumn id="8" xr3:uid="{9DF34B1D-A2FE-45E8-91E8-847DD06125C7}" name="Uplift" dataDxfId="16" dataCellStyle="Currency"/>
    <tableColumn id="11" xr3:uid="{A4B2B49D-215C-42E9-97A0-9B114D4F2383}" name="Cost" dataDxfId="15"/>
    <tableColumn id="12" xr3:uid="{B2A83D1D-83B3-4A1B-A801-1459D8F8AE06}" name="ROI"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9"/>
    <tableColumn id="2" xr3:uid="{FAE7BF1E-D3B2-4767-B266-2B8270F3696C}" name="Product" dataDxfId="38"/>
    <tableColumn id="3" xr3:uid="{5A2D09FD-4038-4B54-B533-EFDB32DD1546}" name="Pack Size (ml)"/>
    <tableColumn id="4" xr3:uid="{B6E0B462-3954-414F-96BC-4A9A1E45F237}" name="ProductID" dataDxfId="37"/>
    <tableColumn id="5" xr3:uid="{A6C19464-69C2-4CF6-86FD-2DFC3C8BE682}" name="Retail Price" dataDxfId="36" totalsRowDxfId="35" dataCellStyle="Currency"/>
    <tableColumn id="6" xr3:uid="{F8166C40-CCF9-4D5A-991F-14A3DDE3FC7F}" name="Net Price" dataDxfId="34" totalsRowDxfId="33" dataCellStyle="Currency"/>
    <tableColumn id="7" xr3:uid="{9860B665-293D-4A43-A98E-0AAA70D26C13}" name="COGS" dataDxfId="32" totalsRowDxfId="31" dataCellStyle="Currency"/>
    <tableColumn id="8" xr3:uid="{683E31B5-9570-4041-8F3B-F7C43CD93243}" name="Volume 2022" totalsRowFunction="sum" dataDxfId="30" totalsRowDxfId="29" dataCellStyle="Comma"/>
    <tableColumn id="10" xr3:uid="{17710796-45DE-498A-B84A-F197DA71F214}" name="Net Sales 2022" totalsRowFunction="sum" dataDxfId="28" totalsRowDxfId="27" dataCellStyle="Currency">
      <calculatedColumnFormula>internal_sales_data5[[#This Row],[Volume 2022]]*internal_sales_data5[[#This Row],[Net Price]]</calculatedColumnFormula>
    </tableColumn>
    <tableColumn id="9" xr3:uid="{5DE58021-15DC-4013-86B1-6FE9C31F7787}" name="Gross Profit per unit" dataDxfId="26" totalsRowDxfId="25" dataCellStyle="Currency">
      <calculatedColumnFormula>internal_sales_data5[[#This Row],[Net Price]]-internal_sales_data5[[#This Row],[COGS]]</calculatedColumnFormula>
    </tableColumn>
    <tableColumn id="11" xr3:uid="{6BF3B56E-CE08-4DFA-AE34-BC12278250B4}" name="Gross Profit per product" totalsRowFunction="sum" dataDxfId="24" totalsRowDxfId="23"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22"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21"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13"/>
    <tableColumn id="3" xr3:uid="{A3753415-934C-4D1D-A65D-4F5A8F2AE664}" name="Forecast" dataDxfId="12"/>
    <tableColumn id="4" xr3:uid="{87AF29BB-3B9B-48E1-AF86-C6520DE1890C}" name="Lower Confidence Bound" dataDxfId="11"/>
    <tableColumn id="5" xr3:uid="{517108CD-F72A-4B89-A961-C1493DECB118}" name="Upper Confidence Bound" dataDxfId="10"/>
    <tableColumn id="6" xr3:uid="{56237CD3-AD63-4186-A266-A3B7AE3CF470}" name="Net Sales" dataDxfId="9"/>
    <tableColumn id="7" xr3:uid="{49BA4978-1D1E-40F2-BFD3-E9344BD49738}" name="Ratio"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DEDB1B-23B4-4122-AFCB-983EF23B8BAC}" name="Table6" displayName="Table6" ref="A1:E2" totalsRowShown="0">
  <autoFilter ref="A1:E2" xr:uid="{BFC2AE64-7B5A-43E2-9BA9-3B9DC5BE50EA}"/>
  <tableColumns count="5">
    <tableColumn id="1" xr3:uid="{C9AEF77D-C01F-467C-8DED-68E0690A5EEA}" name="Estimated Net Sales 2023" dataDxfId="4">
      <calculatedColumnFormula>'Forecast 2024'!F7</calculatedColumnFormula>
    </tableColumn>
    <tableColumn id="2" xr3:uid="{C991A478-0580-48B9-B923-8D1459A55FF0}" name="Natural growth" dataDxfId="3">
      <calculatedColumnFormula>'Forecast 2024'!F8-'Forecast 2024'!F7</calculatedColumnFormula>
    </tableColumn>
    <tableColumn id="3" xr3:uid="{8F450E50-EA00-4A2E-949A-11F8F66D42FB}" name="Organic shampoo" dataDxfId="2">
      <calculatedColumnFormula>'Organic Shampoo Launch'!E3</calculatedColumnFormula>
    </tableColumn>
    <tableColumn id="4" xr3:uid="{5E87471A-D449-4DC5-A713-64AEA3C1C68F}" name="50ml shampoo" dataDxfId="1">
      <calculatedColumnFormula>'50ml Shampoo 2024'!I12</calculatedColumnFormula>
    </tableColumn>
    <tableColumn id="5" xr3:uid="{829D09BE-76AB-44B5-8333-B8525B1A7F21}" name="Estimated Net Sales 2024" dataDxfId="0">
      <calculatedColumnFormula>SUM(A2:D2)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abSelected="1" workbookViewId="0">
      <selection activeCell="C1" sqref="C1"/>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1" max="11" width="14.109375" style="6" bestFit="1" customWidth="1"/>
    <col min="13" max="13" width="14" style="1" bestFit="1" customWidth="1"/>
  </cols>
  <sheetData>
    <row r="1" spans="1:13" x14ac:dyDescent="0.3">
      <c r="A1" t="s">
        <v>98</v>
      </c>
      <c r="B1" t="s">
        <v>0</v>
      </c>
      <c r="C1" t="s">
        <v>1</v>
      </c>
      <c r="D1" t="s">
        <v>2</v>
      </c>
      <c r="E1" t="s">
        <v>3</v>
      </c>
      <c r="F1" t="s">
        <v>4</v>
      </c>
      <c r="G1" t="s">
        <v>5</v>
      </c>
      <c r="H1" t="s">
        <v>62</v>
      </c>
      <c r="I1" s="1" t="s">
        <v>6</v>
      </c>
      <c r="J1" t="s">
        <v>66</v>
      </c>
      <c r="K1" s="6" t="s">
        <v>63</v>
      </c>
      <c r="L1" t="s">
        <v>64</v>
      </c>
      <c r="M1" s="1" t="s">
        <v>65</v>
      </c>
    </row>
    <row r="2" spans="1:13" x14ac:dyDescent="0.3">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H14" sqref="H14"/>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9" bestFit="1" customWidth="1"/>
    <col min="6" max="6" width="12.33203125" style="9" bestFit="1" customWidth="1"/>
    <col min="7" max="7" width="9.109375" style="9" bestFit="1" customWidth="1"/>
    <col min="8" max="8" width="15.6640625" style="10" bestFit="1" customWidth="1"/>
    <col min="9" max="9" width="15" bestFit="1" customWidth="1"/>
    <col min="10" max="10" width="9.33203125" bestFit="1" customWidth="1"/>
    <col min="11" max="11" width="14" bestFit="1" customWidth="1"/>
  </cols>
  <sheetData>
    <row r="1" spans="1:13" x14ac:dyDescent="0.3">
      <c r="A1" t="s">
        <v>2</v>
      </c>
      <c r="B1" t="s">
        <v>68</v>
      </c>
      <c r="C1" t="s">
        <v>69</v>
      </c>
      <c r="D1" t="s">
        <v>70</v>
      </c>
      <c r="E1" s="9" t="s">
        <v>71</v>
      </c>
      <c r="F1" s="9" t="s">
        <v>72</v>
      </c>
      <c r="G1" s="9" t="s">
        <v>73</v>
      </c>
      <c r="H1" s="10" t="s">
        <v>74</v>
      </c>
      <c r="I1" t="s">
        <v>120</v>
      </c>
      <c r="J1" t="s">
        <v>94</v>
      </c>
      <c r="K1" t="s">
        <v>90</v>
      </c>
      <c r="L1" t="s">
        <v>91</v>
      </c>
      <c r="M1" t="s">
        <v>92</v>
      </c>
    </row>
    <row r="2" spans="1:13" x14ac:dyDescent="0.3">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3">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3">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3">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3">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3">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3">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3">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3">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3">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3">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3">
      <c r="I13" s="13"/>
    </row>
    <row r="23" spans="9:9" x14ac:dyDescent="0.3">
      <c r="I23" s="2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11" sqref="A11"/>
    </sheetView>
  </sheetViews>
  <sheetFormatPr defaultRowHeight="14.4" x14ac:dyDescent="0.3"/>
  <cols>
    <col min="1" max="1" width="10.109375" bestFit="1" customWidth="1"/>
    <col min="2" max="2" width="29.33203125" bestFit="1" customWidth="1"/>
    <col min="3" max="3" width="26" bestFit="1" customWidth="1"/>
    <col min="4" max="4" width="11.44140625" bestFit="1" customWidth="1"/>
    <col min="5" max="5" width="12.33203125" bestFit="1" customWidth="1"/>
    <col min="6" max="6" width="8.33203125" bestFit="1" customWidth="1"/>
    <col min="7" max="7" width="21.44140625" bestFit="1" customWidth="1"/>
    <col min="8" max="8" width="24.88671875" bestFit="1" customWidth="1"/>
    <col min="9" max="9" width="15" bestFit="1" customWidth="1"/>
  </cols>
  <sheetData>
    <row r="1" spans="1:9" x14ac:dyDescent="0.3">
      <c r="A1" t="s">
        <v>68</v>
      </c>
      <c r="B1" t="s">
        <v>99</v>
      </c>
      <c r="C1" t="s">
        <v>100</v>
      </c>
      <c r="D1" t="s">
        <v>72</v>
      </c>
      <c r="E1" t="s">
        <v>101</v>
      </c>
      <c r="F1" t="s">
        <v>73</v>
      </c>
      <c r="G1" t="s">
        <v>94</v>
      </c>
      <c r="H1" t="s">
        <v>90</v>
      </c>
      <c r="I1" t="s">
        <v>91</v>
      </c>
    </row>
    <row r="2" spans="1:9" x14ac:dyDescent="0.3">
      <c r="A2" s="8" t="s">
        <v>124</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3">
      <c r="A3" s="8" t="s">
        <v>125</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B13" sqref="B13"/>
    </sheetView>
  </sheetViews>
  <sheetFormatPr defaultRowHeight="14.4" x14ac:dyDescent="0.3"/>
  <cols>
    <col min="1" max="1" width="13.109375" bestFit="1" customWidth="1"/>
    <col min="2" max="2" width="16.6640625" bestFit="1" customWidth="1"/>
    <col min="3" max="3" width="8.44140625" bestFit="1" customWidth="1"/>
    <col min="4" max="4" width="7.33203125" bestFit="1" customWidth="1"/>
    <col min="5" max="5" width="9.33203125" bestFit="1" customWidth="1"/>
    <col min="6" max="6" width="14.33203125" bestFit="1" customWidth="1"/>
    <col min="7" max="7" width="16.44140625" bestFit="1" customWidth="1"/>
    <col min="8" max="8" width="12.44140625" bestFit="1" customWidth="1"/>
    <col min="9" max="9" width="12" bestFit="1" customWidth="1"/>
    <col min="10" max="10" width="6.44140625" bestFit="1" customWidth="1"/>
  </cols>
  <sheetData>
    <row r="1" spans="1:10" x14ac:dyDescent="0.3">
      <c r="A1" t="s">
        <v>103</v>
      </c>
      <c r="B1" t="s">
        <v>104</v>
      </c>
      <c r="C1" t="s">
        <v>2</v>
      </c>
      <c r="D1" t="s">
        <v>4</v>
      </c>
      <c r="E1" t="s">
        <v>5</v>
      </c>
      <c r="F1" t="s">
        <v>105</v>
      </c>
      <c r="G1" t="s">
        <v>106</v>
      </c>
      <c r="H1" t="s">
        <v>107</v>
      </c>
      <c r="I1" t="s">
        <v>123</v>
      </c>
      <c r="J1" t="s">
        <v>108</v>
      </c>
    </row>
    <row r="2" spans="1:10" x14ac:dyDescent="0.3">
      <c r="A2">
        <v>1</v>
      </c>
      <c r="B2" s="8" t="s">
        <v>109</v>
      </c>
      <c r="C2" s="8" t="s">
        <v>22</v>
      </c>
      <c r="D2">
        <v>2022</v>
      </c>
      <c r="E2">
        <v>4</v>
      </c>
      <c r="F2" s="25">
        <f>VLOOKUP(promotion_analysis[[#This Row],[Month]],'Promotion Graph'!$A$5:$B$16,2,FALSE)</f>
        <v>1445626</v>
      </c>
      <c r="G2" s="25">
        <f>AVERAGE('Promotion Graph'!$B$5:$B$7,'Promotion Graph'!$B$9:$B$11,'Promotion Graph'!$B$13:$B$14,'Promotion Graph'!$B$16)</f>
        <v>840835.5555555555</v>
      </c>
      <c r="H2" s="25">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3">
      <c r="A3">
        <v>2</v>
      </c>
      <c r="B3" s="8" t="s">
        <v>110</v>
      </c>
      <c r="C3" s="8" t="s">
        <v>22</v>
      </c>
      <c r="D3">
        <v>2022</v>
      </c>
      <c r="E3">
        <v>8</v>
      </c>
      <c r="F3" s="25">
        <f>VLOOKUP(promotion_analysis[[#This Row],[Month]],'Promotion Graph'!$A$5:$B$16,2,FALSE)</f>
        <v>1198708</v>
      </c>
      <c r="G3" s="25">
        <f>AVERAGE('Promotion Graph'!$B$5:$B$7,'Promotion Graph'!$B$9:$B$11,'Promotion Graph'!$B$13:$B$14,'Promotion Graph'!$B$16)</f>
        <v>840835.5555555555</v>
      </c>
      <c r="H3" s="25">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3">
      <c r="A4">
        <v>3</v>
      </c>
      <c r="B4" s="8" t="s">
        <v>111</v>
      </c>
      <c r="C4" s="8" t="s">
        <v>22</v>
      </c>
      <c r="D4">
        <v>2022</v>
      </c>
      <c r="E4">
        <v>11</v>
      </c>
      <c r="F4" s="25">
        <f>VLOOKUP(promotion_analysis[[#This Row],[Month]],'Promotion Graph'!$A$5:$B$16,2,FALSE)</f>
        <v>1413646</v>
      </c>
      <c r="G4" s="25">
        <f>AVERAGE('Promotion Graph'!$B$5:$B$7,'Promotion Graph'!$B$9:$B$11,'Promotion Graph'!$B$13:$B$14,'Promotion Graph'!$B$16)</f>
        <v>840835.5555555555</v>
      </c>
      <c r="H4" s="25">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4" x14ac:dyDescent="0.3"/>
  <cols>
    <col min="1" max="1" width="21.8867187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E12" sqref="E12"/>
    </sheetView>
  </sheetViews>
  <sheetFormatPr defaultRowHeight="14.4" x14ac:dyDescent="0.3"/>
  <cols>
    <col min="1" max="1" width="19.44140625" bestFit="1" customWidth="1"/>
    <col min="2" max="2" width="15.5546875" bestFit="1" customWidth="1"/>
    <col min="3" max="3" width="8" bestFit="1" customWidth="1"/>
    <col min="4" max="4" width="10.777343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4" sqref="A4"/>
    </sheetView>
  </sheetViews>
  <sheetFormatPr defaultRowHeight="14.4" x14ac:dyDescent="0.3"/>
  <cols>
    <col min="1" max="1" width="17.6640625" bestFit="1" customWidth="1"/>
    <col min="2" max="2" width="7.21875" bestFit="1" customWidth="1"/>
  </cols>
  <sheetData>
    <row r="1" spans="1:2" x14ac:dyDescent="0.3">
      <c r="A1" s="2" t="s">
        <v>4</v>
      </c>
      <c r="B1" s="3">
        <v>2023</v>
      </c>
    </row>
    <row r="2" spans="1:2" x14ac:dyDescent="0.3">
      <c r="A2" s="2" t="s">
        <v>5</v>
      </c>
      <c r="B2" s="3">
        <v>3</v>
      </c>
    </row>
    <row r="4" spans="1:2" x14ac:dyDescent="0.3">
      <c r="A4" t="s">
        <v>67</v>
      </c>
    </row>
    <row r="5" spans="1:2" x14ac:dyDescent="0.3">
      <c r="A5" s="1">
        <v>98452905.75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70" zoomScaleNormal="70" workbookViewId="0">
      <selection activeCell="A26" sqref="A26"/>
    </sheetView>
  </sheetViews>
  <sheetFormatPr defaultRowHeight="14.4" x14ac:dyDescent="0.3"/>
  <cols>
    <col min="1" max="1" width="19.44140625" bestFit="1" customWidth="1"/>
    <col min="2" max="2" width="15.5546875" bestFit="1" customWidth="1"/>
    <col min="3" max="3" width="6.44140625" bestFit="1" customWidth="1"/>
    <col min="4" max="4" width="8" bestFit="1" customWidth="1"/>
    <col min="5" max="5" width="9.109375" bestFit="1" customWidth="1"/>
    <col min="6" max="6" width="12.33203125" bestFit="1" customWidth="1"/>
    <col min="7" max="7" width="11.33203125" bestFit="1" customWidth="1"/>
    <col min="8" max="8" width="12.6640625" bestFit="1" customWidth="1"/>
    <col min="9" max="9" width="7.5546875" bestFit="1" customWidth="1"/>
    <col min="10" max="10" width="13.88671875" bestFit="1" customWidth="1"/>
    <col min="11" max="11" width="8.21875" bestFit="1" customWidth="1"/>
    <col min="12" max="12" width="5.33203125" bestFit="1" customWidth="1"/>
    <col min="13" max="13" width="9.21875" bestFit="1" customWidth="1"/>
    <col min="14" max="14" width="8.5546875" bestFit="1" customWidth="1"/>
    <col min="15" max="15" width="11.77734375" bestFit="1" customWidth="1"/>
    <col min="16" max="16" width="8.77734375" bestFit="1" customWidth="1"/>
    <col min="17" max="17" width="13.88671875" bestFit="1" customWidth="1"/>
    <col min="18" max="18" width="14.77734375" bestFit="1" customWidth="1"/>
    <col min="19" max="19" width="13.109375" bestFit="1" customWidth="1"/>
    <col min="20" max="20" width="7.6640625" bestFit="1" customWidth="1"/>
    <col min="21" max="21" width="6.21875" bestFit="1" customWidth="1"/>
    <col min="22" max="22" width="11.44140625" bestFit="1" customWidth="1"/>
    <col min="23" max="23" width="11.109375" bestFit="1" customWidth="1"/>
    <col min="24" max="24" width="5.77734375" bestFit="1" customWidth="1"/>
    <col min="25" max="25" width="10.109375" bestFit="1" customWidth="1"/>
    <col min="26" max="27" width="10.77734375" bestFit="1" customWidth="1"/>
  </cols>
  <sheetData>
    <row r="3" spans="1:27" x14ac:dyDescent="0.3">
      <c r="A3" s="2" t="s">
        <v>61</v>
      </c>
      <c r="B3" s="2" t="s">
        <v>60</v>
      </c>
    </row>
    <row r="4" spans="1:27" x14ac:dyDescent="0.3">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L1" sqref="L1"/>
    </sheetView>
  </sheetViews>
  <sheetFormatPr defaultRowHeight="14.4" x14ac:dyDescent="0.3"/>
  <cols>
    <col min="1" max="1" width="26.6640625" bestFit="1" customWidth="1"/>
    <col min="2" max="2" width="15.5546875" bestFit="1" customWidth="1"/>
    <col min="3" max="11" width="4.44140625" bestFit="1" customWidth="1"/>
    <col min="12" max="12" width="12" bestFit="1" customWidth="1"/>
  </cols>
  <sheetData>
    <row r="3" spans="1:11" x14ac:dyDescent="0.3">
      <c r="A3" s="2" t="s">
        <v>93</v>
      </c>
      <c r="B3" s="2" t="s">
        <v>60</v>
      </c>
    </row>
    <row r="4" spans="1:11" x14ac:dyDescent="0.3">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
      <c r="A5" s="3" t="s">
        <v>85</v>
      </c>
      <c r="B5" s="7"/>
      <c r="C5" s="7"/>
      <c r="D5" s="7"/>
      <c r="E5" s="7">
        <v>0.18619281693140505</v>
      </c>
      <c r="F5" s="7"/>
      <c r="G5" s="7"/>
      <c r="H5" s="7"/>
      <c r="I5" s="7"/>
      <c r="J5" s="7"/>
      <c r="K5" s="7"/>
    </row>
    <row r="6" spans="1:11" x14ac:dyDescent="0.3">
      <c r="A6" s="3" t="s">
        <v>86</v>
      </c>
      <c r="B6" s="7"/>
      <c r="C6" s="7"/>
      <c r="D6" s="7"/>
      <c r="E6" s="7"/>
      <c r="F6" s="7"/>
      <c r="G6" s="7">
        <v>9.6896202583240873E-2</v>
      </c>
      <c r="H6" s="7"/>
      <c r="I6" s="7"/>
      <c r="J6" s="7"/>
      <c r="K6" s="7"/>
    </row>
    <row r="7" spans="1:11" x14ac:dyDescent="0.3">
      <c r="A7" s="3" t="s">
        <v>87</v>
      </c>
      <c r="B7" s="7"/>
      <c r="C7" s="7"/>
      <c r="D7" s="7"/>
      <c r="E7" s="7"/>
      <c r="F7" s="7"/>
      <c r="G7" s="7"/>
      <c r="H7" s="7"/>
      <c r="I7" s="7">
        <v>9.6896119578325834E-2</v>
      </c>
      <c r="J7" s="7"/>
      <c r="K7" s="7"/>
    </row>
    <row r="8" spans="1:11" x14ac:dyDescent="0.3">
      <c r="A8" s="3" t="s">
        <v>88</v>
      </c>
      <c r="B8" s="7"/>
      <c r="C8" s="7"/>
      <c r="D8" s="7"/>
      <c r="E8" s="7"/>
      <c r="F8" s="7"/>
      <c r="G8" s="7"/>
      <c r="H8" s="7"/>
      <c r="I8" s="7"/>
      <c r="J8" s="7"/>
      <c r="K8" s="7">
        <v>6.8397319470522966E-2</v>
      </c>
    </row>
    <row r="9" spans="1:11" x14ac:dyDescent="0.3">
      <c r="A9" s="3" t="s">
        <v>78</v>
      </c>
      <c r="B9" s="7"/>
      <c r="C9" s="7"/>
      <c r="D9" s="7"/>
      <c r="E9" s="7"/>
      <c r="F9" s="7">
        <v>9.8241009155398171E-2</v>
      </c>
      <c r="G9" s="7"/>
      <c r="H9" s="7"/>
      <c r="I9" s="7"/>
      <c r="J9" s="7"/>
      <c r="K9" s="7"/>
    </row>
    <row r="10" spans="1:11" x14ac:dyDescent="0.3">
      <c r="A10" s="3" t="s">
        <v>80</v>
      </c>
      <c r="B10" s="7">
        <v>4.7426625718030961E-2</v>
      </c>
      <c r="C10" s="7"/>
      <c r="D10" s="7"/>
      <c r="E10" s="7"/>
      <c r="F10" s="7"/>
      <c r="G10" s="7"/>
      <c r="H10" s="7"/>
      <c r="I10" s="7"/>
      <c r="J10" s="7"/>
      <c r="K10" s="7"/>
    </row>
    <row r="11" spans="1:11" x14ac:dyDescent="0.3">
      <c r="A11" s="3" t="s">
        <v>82</v>
      </c>
      <c r="B11" s="7"/>
      <c r="C11" s="7">
        <v>4.178071928534096E-2</v>
      </c>
      <c r="D11" s="7"/>
      <c r="E11" s="7"/>
      <c r="F11" s="7"/>
      <c r="G11" s="7"/>
      <c r="H11" s="7"/>
      <c r="I11" s="7"/>
      <c r="J11" s="7"/>
      <c r="K11" s="7"/>
    </row>
    <row r="12" spans="1:11" x14ac:dyDescent="0.3">
      <c r="A12" s="3" t="s">
        <v>76</v>
      </c>
      <c r="B12" s="7"/>
      <c r="C12" s="7"/>
      <c r="D12" s="7"/>
      <c r="E12" s="7"/>
      <c r="F12" s="7"/>
      <c r="G12" s="7"/>
      <c r="H12" s="7"/>
      <c r="I12" s="7"/>
      <c r="J12" s="7">
        <v>0.17502703482289086</v>
      </c>
      <c r="K12" s="7"/>
    </row>
    <row r="13" spans="1:11" x14ac:dyDescent="0.3">
      <c r="A13" s="3" t="s">
        <v>81</v>
      </c>
      <c r="B13" s="7"/>
      <c r="C13" s="7"/>
      <c r="D13" s="7">
        <v>0.11856673518754952</v>
      </c>
      <c r="E13" s="7"/>
      <c r="F13" s="7"/>
      <c r="G13" s="7"/>
      <c r="H13" s="7"/>
      <c r="I13" s="7"/>
      <c r="J13" s="7"/>
      <c r="K13" s="7"/>
    </row>
    <row r="14" spans="1:11" x14ac:dyDescent="0.3">
      <c r="A14" s="3" t="s">
        <v>83</v>
      </c>
      <c r="B14" s="7"/>
      <c r="C14" s="7"/>
      <c r="D14" s="7"/>
      <c r="E14" s="7"/>
      <c r="F14" s="7"/>
      <c r="G14" s="7"/>
      <c r="H14" s="7">
        <v>7.0575417267294702E-2</v>
      </c>
      <c r="I14" s="7"/>
      <c r="J14" s="7"/>
      <c r="K14" s="7"/>
    </row>
    <row r="17" spans="1:11" x14ac:dyDescent="0.3">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3">
      <c r="A18" s="3" t="s">
        <v>85</v>
      </c>
      <c r="B18" s="7"/>
      <c r="C18" s="7"/>
      <c r="D18" s="7"/>
      <c r="E18" s="7">
        <v>0.18619281693140505</v>
      </c>
      <c r="F18" s="7"/>
      <c r="G18" s="7"/>
      <c r="H18" s="7"/>
      <c r="I18" s="7"/>
      <c r="J18" s="7"/>
      <c r="K18" s="7"/>
    </row>
    <row r="19" spans="1:11" x14ac:dyDescent="0.3">
      <c r="A19" s="3" t="s">
        <v>86</v>
      </c>
      <c r="B19" s="7"/>
      <c r="C19" s="7"/>
      <c r="D19" s="7"/>
      <c r="E19" s="7"/>
      <c r="F19" s="7"/>
      <c r="G19" s="7">
        <v>9.6896202583240873E-2</v>
      </c>
      <c r="H19" s="7"/>
      <c r="I19" s="7"/>
      <c r="J19" s="7"/>
      <c r="K19" s="7"/>
    </row>
    <row r="20" spans="1:11" x14ac:dyDescent="0.3">
      <c r="A20" s="3" t="s">
        <v>87</v>
      </c>
      <c r="B20" s="7"/>
      <c r="C20" s="7"/>
      <c r="D20" s="7"/>
      <c r="E20" s="7"/>
      <c r="F20" s="7"/>
      <c r="G20" s="7"/>
      <c r="H20" s="7"/>
      <c r="I20" s="7">
        <v>9.6896119578325834E-2</v>
      </c>
      <c r="J20" s="7"/>
      <c r="K20" s="7"/>
    </row>
    <row r="21" spans="1:11" x14ac:dyDescent="0.3">
      <c r="A21" s="3" t="s">
        <v>88</v>
      </c>
      <c r="B21" s="7"/>
      <c r="C21" s="7"/>
      <c r="D21" s="7"/>
      <c r="E21" s="7"/>
      <c r="F21" s="7"/>
      <c r="G21" s="7"/>
      <c r="H21" s="7"/>
      <c r="I21" s="7"/>
      <c r="J21" s="7"/>
      <c r="K21" s="7">
        <v>6.8397319470522966E-2</v>
      </c>
    </row>
    <row r="22" spans="1:11" x14ac:dyDescent="0.3">
      <c r="A22" s="3" t="s">
        <v>78</v>
      </c>
      <c r="B22" s="7"/>
      <c r="C22" s="7"/>
      <c r="D22" s="7"/>
      <c r="E22" s="7"/>
      <c r="F22" s="7">
        <v>9.8241009155398171E-2</v>
      </c>
      <c r="G22" s="7"/>
      <c r="H22" s="7"/>
      <c r="I22" s="7"/>
      <c r="J22" s="7"/>
      <c r="K22" s="7"/>
    </row>
    <row r="23" spans="1:11" x14ac:dyDescent="0.3">
      <c r="A23" s="3" t="s">
        <v>80</v>
      </c>
      <c r="B23" s="7">
        <v>4.7426625718030961E-2</v>
      </c>
      <c r="C23" s="7"/>
      <c r="D23" s="7"/>
      <c r="E23" s="7"/>
      <c r="F23" s="7"/>
      <c r="G23" s="7"/>
      <c r="H23" s="7"/>
      <c r="I23" s="7"/>
      <c r="J23" s="7"/>
      <c r="K23" s="7"/>
    </row>
    <row r="24" spans="1:11" x14ac:dyDescent="0.3">
      <c r="A24" s="3" t="s">
        <v>82</v>
      </c>
      <c r="B24" s="7"/>
      <c r="C24" s="7">
        <v>4.178071928534096E-2</v>
      </c>
      <c r="D24" s="7"/>
      <c r="E24" s="7"/>
      <c r="F24" s="7"/>
      <c r="G24" s="7"/>
      <c r="H24" s="7"/>
      <c r="I24" s="7"/>
      <c r="J24" s="7"/>
      <c r="K24" s="7"/>
    </row>
    <row r="25" spans="1:11" x14ac:dyDescent="0.3">
      <c r="A25" s="3" t="s">
        <v>76</v>
      </c>
      <c r="B25" s="7"/>
      <c r="C25" s="7"/>
      <c r="D25" s="7"/>
      <c r="E25" s="7"/>
      <c r="F25" s="7"/>
      <c r="G25" s="7"/>
      <c r="H25" s="7"/>
      <c r="I25" s="7"/>
      <c r="J25" s="7">
        <v>0.17502703482289086</v>
      </c>
      <c r="K25" s="7"/>
    </row>
    <row r="26" spans="1:11" x14ac:dyDescent="0.3">
      <c r="A26" s="3" t="s">
        <v>81</v>
      </c>
      <c r="B26" s="7"/>
      <c r="C26" s="7"/>
      <c r="D26" s="7">
        <v>0.11856673518754952</v>
      </c>
      <c r="E26" s="7"/>
      <c r="F26" s="7"/>
      <c r="G26" s="7"/>
      <c r="H26" s="7"/>
      <c r="I26" s="7"/>
      <c r="J26" s="7"/>
      <c r="K26" s="7"/>
    </row>
    <row r="27" spans="1:11" x14ac:dyDescent="0.3">
      <c r="A27" s="3" t="s">
        <v>83</v>
      </c>
      <c r="B27" s="7"/>
      <c r="C27" s="7"/>
      <c r="D27" s="7"/>
      <c r="E27" s="7"/>
      <c r="F27" s="7"/>
      <c r="G27" s="7"/>
      <c r="H27" s="7">
        <v>7.0575417267294702E-2</v>
      </c>
      <c r="I27" s="7"/>
      <c r="J27" s="7"/>
      <c r="K27" s="7"/>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E12" sqref="E12"/>
    </sheetView>
  </sheetViews>
  <sheetFormatPr defaultRowHeight="14.4" x14ac:dyDescent="0.3"/>
  <cols>
    <col min="1" max="1" width="22.33203125" customWidth="1"/>
    <col min="2" max="2" width="16.33203125" bestFit="1" customWidth="1"/>
    <col min="3" max="3" width="5.44140625" bestFit="1" customWidth="1"/>
    <col min="4" max="4" width="5" bestFit="1" customWidth="1"/>
    <col min="5" max="5" width="18.44140625" bestFit="1" customWidth="1"/>
    <col min="6" max="6" width="8.109375" bestFit="1" customWidth="1"/>
    <col min="7" max="7" width="7.88671875" bestFit="1" customWidth="1"/>
    <col min="8" max="8" width="11.33203125" bestFit="1" customWidth="1"/>
  </cols>
  <sheetData>
    <row r="3" spans="1:3" x14ac:dyDescent="0.3">
      <c r="A3" s="2" t="s">
        <v>95</v>
      </c>
      <c r="B3" s="2" t="s">
        <v>60</v>
      </c>
    </row>
    <row r="4" spans="1:3" x14ac:dyDescent="0.3">
      <c r="A4" s="2" t="s">
        <v>58</v>
      </c>
      <c r="B4">
        <v>2018</v>
      </c>
      <c r="C4">
        <v>2022</v>
      </c>
    </row>
    <row r="5" spans="1:3" x14ac:dyDescent="0.3">
      <c r="A5" s="3" t="s">
        <v>8</v>
      </c>
      <c r="B5" s="5"/>
      <c r="C5" s="7">
        <v>0.11527757342129488</v>
      </c>
    </row>
    <row r="6" spans="1:3" x14ac:dyDescent="0.3">
      <c r="A6" s="3" t="s">
        <v>25</v>
      </c>
      <c r="B6" s="5"/>
      <c r="C6" s="7">
        <v>-0.35222595079829983</v>
      </c>
    </row>
    <row r="7" spans="1:3" x14ac:dyDescent="0.3">
      <c r="A7" s="3" t="s">
        <v>18</v>
      </c>
      <c r="B7" s="5"/>
      <c r="C7" s="7">
        <v>0.19140557343275691</v>
      </c>
    </row>
    <row r="8" spans="1:3" x14ac:dyDescent="0.3">
      <c r="A8" s="3" t="s">
        <v>30</v>
      </c>
      <c r="B8" s="5"/>
      <c r="C8" s="7">
        <v>2.7581984297070781</v>
      </c>
    </row>
    <row r="9" spans="1:3" x14ac:dyDescent="0.3">
      <c r="A9" s="3" t="s">
        <v>55</v>
      </c>
      <c r="B9" s="5"/>
      <c r="C9" s="7">
        <v>-0.11045145375336446</v>
      </c>
    </row>
    <row r="12" spans="1:3" x14ac:dyDescent="0.3">
      <c r="A12" s="2" t="s">
        <v>4</v>
      </c>
      <c r="B12" s="3">
        <v>2023</v>
      </c>
    </row>
    <row r="13" spans="1:3" x14ac:dyDescent="0.3">
      <c r="A13" s="2" t="s">
        <v>5</v>
      </c>
      <c r="B13" s="3">
        <v>3</v>
      </c>
    </row>
    <row r="15" spans="1:3" x14ac:dyDescent="0.3">
      <c r="A15" s="2" t="s">
        <v>58</v>
      </c>
      <c r="B15" t="s">
        <v>97</v>
      </c>
    </row>
    <row r="16" spans="1:3" x14ac:dyDescent="0.3">
      <c r="A16" s="3" t="s">
        <v>30</v>
      </c>
      <c r="B16" s="21">
        <v>850749</v>
      </c>
    </row>
    <row r="18" spans="1:2" x14ac:dyDescent="0.3">
      <c r="A18" t="s">
        <v>96</v>
      </c>
      <c r="B18" s="10">
        <f>GETPIVOTDATA("Units MAT",$A$15,"Subcategory","Organic")*(1+20%)</f>
        <v>1020898.7999999999</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3" sqref="I3"/>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9" bestFit="1" customWidth="1"/>
    <col min="6" max="6" width="12.33203125" style="9" bestFit="1" customWidth="1"/>
    <col min="7" max="7" width="9.109375" style="9" bestFit="1" customWidth="1"/>
    <col min="8" max="8" width="15.6640625" style="10" bestFit="1" customWidth="1"/>
    <col min="9" max="9" width="15" bestFit="1" customWidth="1"/>
    <col min="10" max="10" width="9.33203125" bestFit="1" customWidth="1"/>
    <col min="11" max="11" width="14" bestFit="1" customWidth="1"/>
  </cols>
  <sheetData>
    <row r="1" spans="1:13" x14ac:dyDescent="0.3">
      <c r="A1" t="s">
        <v>2</v>
      </c>
      <c r="B1" t="s">
        <v>68</v>
      </c>
      <c r="C1" t="s">
        <v>69</v>
      </c>
      <c r="D1" t="s">
        <v>70</v>
      </c>
      <c r="E1" s="9" t="s">
        <v>71</v>
      </c>
      <c r="F1" s="9" t="s">
        <v>72</v>
      </c>
      <c r="G1" s="9" t="s">
        <v>73</v>
      </c>
      <c r="H1" s="10" t="s">
        <v>74</v>
      </c>
      <c r="I1" t="s">
        <v>120</v>
      </c>
      <c r="J1" t="s">
        <v>94</v>
      </c>
      <c r="K1" t="s">
        <v>90</v>
      </c>
      <c r="L1" t="s">
        <v>91</v>
      </c>
      <c r="M1" t="s">
        <v>102</v>
      </c>
    </row>
    <row r="2" spans="1:13" x14ac:dyDescent="0.3">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3">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3">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3">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3">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3">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3">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3">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3">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3">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3">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3">
      <c r="I22" s="2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L18" sqref="L18"/>
    </sheetView>
  </sheetViews>
  <sheetFormatPr defaultRowHeight="14.4" x14ac:dyDescent="0.3"/>
  <cols>
    <col min="1" max="1" width="12.5546875" bestFit="1" customWidth="1"/>
    <col min="2" max="2" width="19.44140625" bestFit="1" customWidth="1"/>
    <col min="3" max="3" width="11.33203125" bestFit="1" customWidth="1"/>
    <col min="4" max="4" width="14.55468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8" bestFit="1" customWidth="1"/>
    <col min="12" max="12" width="5.6640625" bestFit="1" customWidth="1"/>
    <col min="13" max="13" width="13.33203125" bestFit="1" customWidth="1"/>
    <col min="14" max="14" width="8" bestFit="1" customWidth="1"/>
    <col min="15" max="15" width="12" bestFit="1" customWidth="1"/>
    <col min="16" max="16" width="9" bestFit="1" customWidth="1"/>
    <col min="17" max="17" width="13.6640625" bestFit="1" customWidth="1"/>
    <col min="18" max="18" width="8.6640625" bestFit="1" customWidth="1"/>
    <col min="19" max="19" width="6.5546875" bestFit="1" customWidth="1"/>
    <col min="20" max="20" width="6.88671875" bestFit="1" customWidth="1"/>
    <col min="21" max="21" width="8.33203125" bestFit="1" customWidth="1"/>
    <col min="22" max="22" width="9.88671875" bestFit="1" customWidth="1"/>
    <col min="23" max="23" width="7.6640625" bestFit="1" customWidth="1"/>
    <col min="24" max="24" width="6.109375" bestFit="1" customWidth="1"/>
    <col min="25" max="25" width="11.88671875" bestFit="1" customWidth="1"/>
    <col min="26" max="26" width="14.88671875" bestFit="1" customWidth="1"/>
    <col min="27" max="27" width="11.33203125" bestFit="1" customWidth="1"/>
  </cols>
  <sheetData>
    <row r="1" spans="1:2" x14ac:dyDescent="0.3">
      <c r="A1" s="2" t="s">
        <v>2</v>
      </c>
      <c r="B1" t="s">
        <v>22</v>
      </c>
    </row>
    <row r="2" spans="1:2" x14ac:dyDescent="0.3">
      <c r="A2" s="2" t="s">
        <v>4</v>
      </c>
      <c r="B2" s="3">
        <v>2022</v>
      </c>
    </row>
    <row r="4" spans="1:2" x14ac:dyDescent="0.3">
      <c r="A4" s="2" t="s">
        <v>58</v>
      </c>
      <c r="B4" t="s">
        <v>61</v>
      </c>
    </row>
    <row r="5" spans="1:2" x14ac:dyDescent="0.3">
      <c r="A5" s="3">
        <v>1</v>
      </c>
      <c r="B5" s="26">
        <v>849590</v>
      </c>
    </row>
    <row r="6" spans="1:2" x14ac:dyDescent="0.3">
      <c r="A6" s="3">
        <v>2</v>
      </c>
      <c r="B6" s="26">
        <v>822290</v>
      </c>
    </row>
    <row r="7" spans="1:2" x14ac:dyDescent="0.3">
      <c r="A7" s="3">
        <v>3</v>
      </c>
      <c r="B7" s="26">
        <v>827649</v>
      </c>
    </row>
    <row r="8" spans="1:2" x14ac:dyDescent="0.3">
      <c r="A8" s="3">
        <v>4</v>
      </c>
      <c r="B8" s="26">
        <v>1445626</v>
      </c>
    </row>
    <row r="9" spans="1:2" x14ac:dyDescent="0.3">
      <c r="A9" s="3">
        <v>5</v>
      </c>
      <c r="B9" s="26">
        <v>874089</v>
      </c>
    </row>
    <row r="10" spans="1:2" x14ac:dyDescent="0.3">
      <c r="A10" s="3">
        <v>6</v>
      </c>
      <c r="B10" s="26">
        <v>876087</v>
      </c>
    </row>
    <row r="11" spans="1:2" x14ac:dyDescent="0.3">
      <c r="A11" s="3">
        <v>7</v>
      </c>
      <c r="B11" s="26">
        <v>842454</v>
      </c>
    </row>
    <row r="12" spans="1:2" x14ac:dyDescent="0.3">
      <c r="A12" s="3">
        <v>8</v>
      </c>
      <c r="B12" s="26">
        <v>1198708</v>
      </c>
    </row>
    <row r="13" spans="1:2" x14ac:dyDescent="0.3">
      <c r="A13" s="3">
        <v>9</v>
      </c>
      <c r="B13" s="26">
        <v>853650</v>
      </c>
    </row>
    <row r="14" spans="1:2" x14ac:dyDescent="0.3">
      <c r="A14" s="3">
        <v>10</v>
      </c>
      <c r="B14" s="26">
        <v>816480</v>
      </c>
    </row>
    <row r="15" spans="1:2" x14ac:dyDescent="0.3">
      <c r="A15" s="3">
        <v>11</v>
      </c>
      <c r="B15" s="26">
        <v>1413646</v>
      </c>
    </row>
    <row r="16" spans="1:2" x14ac:dyDescent="0.3">
      <c r="A16" s="3">
        <v>12</v>
      </c>
      <c r="B16" s="26">
        <v>805231</v>
      </c>
    </row>
    <row r="17" spans="1:2" x14ac:dyDescent="0.3">
      <c r="A17" s="3" t="s">
        <v>59</v>
      </c>
      <c r="B17" s="26">
        <v>11625500</v>
      </c>
    </row>
    <row r="20" spans="1:2" x14ac:dyDescent="0.3">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topLeftCell="A2" workbookViewId="0">
      <selection activeCell="K14" sqref="K14"/>
    </sheetView>
  </sheetViews>
  <sheetFormatPr defaultRowHeight="14.4" x14ac:dyDescent="0.3"/>
  <cols>
    <col min="1" max="1" width="11" customWidth="1"/>
    <col min="2" max="3" width="12.33203125" bestFit="1" customWidth="1"/>
    <col min="4" max="4" width="25.33203125" customWidth="1"/>
    <col min="5" max="5" width="25.44140625" customWidth="1"/>
    <col min="6" max="6" width="12.33203125" bestFit="1" customWidth="1"/>
  </cols>
  <sheetData>
    <row r="1" spans="1:7" x14ac:dyDescent="0.3">
      <c r="A1" t="s">
        <v>112</v>
      </c>
      <c r="B1" t="s">
        <v>113</v>
      </c>
      <c r="C1" t="s">
        <v>114</v>
      </c>
      <c r="D1" t="s">
        <v>115</v>
      </c>
      <c r="E1" t="s">
        <v>116</v>
      </c>
      <c r="F1" t="s">
        <v>101</v>
      </c>
      <c r="G1" t="s">
        <v>117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31442892</v>
      </c>
      <c r="C6" s="1">
        <v>31442892</v>
      </c>
      <c r="D6" s="1">
        <v>31442892</v>
      </c>
      <c r="E6" s="1">
        <v>31442892</v>
      </c>
      <c r="F6" s="1">
        <f>internal_sales_data[[#Totals],[Net Sales 2022]]</f>
        <v>20480714.900000002</v>
      </c>
      <c r="G6" s="24">
        <f>Table7[[#This Row],[Net Sales]]/Table7[[#This Row],[Values]]</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M12" sqref="M12"/>
    </sheetView>
  </sheetViews>
  <sheetFormatPr defaultRowHeight="14.4" x14ac:dyDescent="0.3"/>
  <cols>
    <col min="1" max="1" width="12.5546875" bestFit="1" customWidth="1"/>
    <col min="2" max="2" width="19.44140625" bestFit="1" customWidth="1"/>
  </cols>
  <sheetData>
    <row r="1" spans="1:2" x14ac:dyDescent="0.3">
      <c r="A1" s="2" t="s">
        <v>1</v>
      </c>
      <c r="B1" t="s">
        <v>21</v>
      </c>
    </row>
    <row r="3" spans="1:2" x14ac:dyDescent="0.3">
      <c r="A3" s="2" t="s">
        <v>58</v>
      </c>
      <c r="B3" t="s">
        <v>61</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zoomScale="90" zoomScaleNormal="90" workbookViewId="0">
      <selection activeCell="A11" sqref="A11"/>
    </sheetView>
  </sheetViews>
  <sheetFormatPr defaultRowHeight="14.4" x14ac:dyDescent="0.3"/>
  <cols>
    <col min="1" max="1" width="25.33203125" customWidth="1"/>
    <col min="2" max="2" width="18" bestFit="1" customWidth="1"/>
    <col min="3" max="3" width="18.109375" customWidth="1"/>
    <col min="4" max="4" width="15.88671875" customWidth="1"/>
    <col min="5" max="5" width="25.33203125" customWidth="1"/>
  </cols>
  <sheetData>
    <row r="1" spans="1:5" x14ac:dyDescent="0.3">
      <c r="A1" t="s">
        <v>118</v>
      </c>
      <c r="B1" t="s">
        <v>122</v>
      </c>
      <c r="C1" t="s">
        <v>119</v>
      </c>
      <c r="D1" t="s">
        <v>126</v>
      </c>
      <c r="E1" t="s">
        <v>121</v>
      </c>
    </row>
    <row r="2" spans="1:5" x14ac:dyDescent="0.3">
      <c r="A2" s="22">
        <f>'Forecast 2024'!F7</f>
        <v>20606057.899500884</v>
      </c>
      <c r="B2" s="22">
        <f>'Forecast 2024'!F8-'Forecast 2024'!F7</f>
        <v>202654.24053605273</v>
      </c>
      <c r="C2" s="22">
        <f>'Organic Shampoo Launch'!E3</f>
        <v>336896.60399999993</v>
      </c>
      <c r="D2" s="22">
        <f>'50ml Shampoo 2024'!I12</f>
        <v>265960.03999999998</v>
      </c>
      <c r="E2" s="1">
        <f>SUM(A2:D2)</f>
        <v>21411568.784036934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Internal Sales Data</vt:lpstr>
      <vt:lpstr>Organic Shampoo Launch</vt:lpstr>
      <vt:lpstr>Promotion Analysis</vt:lpstr>
      <vt:lpstr>Brands per Supplier</vt:lpstr>
      <vt:lpstr>HealthMax Growth</vt:lpstr>
      <vt:lpstr>MAT Value Total Category</vt:lpstr>
      <vt:lpstr>Market Share</vt:lpstr>
      <vt:lpstr>Profitability Matrix</vt:lpstr>
      <vt:lpstr>New Category Opportunity</vt:lpstr>
      <vt:lpstr>50ml Shampoo 2024</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FAWAZ</cp:lastModifiedBy>
  <dcterms:created xsi:type="dcterms:W3CDTF">2022-06-08T14:08:07Z</dcterms:created>
  <dcterms:modified xsi:type="dcterms:W3CDTF">2024-06-10T13:43:47Z</dcterms:modified>
</cp:coreProperties>
</file>