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eal\Dropbox\Professional\KL2\BigDataR01\PA-14-156\Budget\"/>
    </mc:Choice>
  </mc:AlternateContent>
  <bookViews>
    <workbookView xWindow="0" yWindow="0" windowWidth="20490" windowHeight="7755" tabRatio="988"/>
  </bookViews>
  <sheets>
    <sheet name="Columbia Budget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5" i="1" l="1"/>
  <c r="E25" i="1"/>
  <c r="D25" i="1"/>
  <c r="C25" i="1"/>
  <c r="F24" i="1"/>
  <c r="H24" i="1" s="1"/>
  <c r="H23" i="1"/>
  <c r="H25" i="1" s="1"/>
  <c r="H20" i="1"/>
  <c r="H18" i="1"/>
  <c r="G18" i="1"/>
  <c r="F18" i="1"/>
  <c r="E18" i="1"/>
  <c r="D18" i="1"/>
  <c r="C18" i="1"/>
  <c r="H17" i="1"/>
  <c r="H16" i="1"/>
  <c r="G10" i="1"/>
  <c r="F10" i="1"/>
  <c r="E10" i="1"/>
  <c r="D10" i="1"/>
  <c r="C10" i="1"/>
  <c r="H10" i="1" s="1"/>
  <c r="E7" i="1"/>
  <c r="H6" i="1"/>
  <c r="G5" i="1"/>
  <c r="F5" i="1"/>
  <c r="E5" i="1"/>
  <c r="D5" i="1"/>
  <c r="H5" i="1" s="1"/>
  <c r="C5" i="1"/>
  <c r="G4" i="1"/>
  <c r="G7" i="1" s="1"/>
  <c r="F4" i="1"/>
  <c r="F7" i="1" s="1"/>
  <c r="E4" i="1"/>
  <c r="D4" i="1"/>
  <c r="D7" i="1" s="1"/>
  <c r="C4" i="1"/>
  <c r="C7" i="1" s="1"/>
  <c r="C12" i="1" l="1"/>
  <c r="C14" i="1"/>
  <c r="C27" i="1" s="1"/>
  <c r="G12" i="1"/>
  <c r="G14" i="1" s="1"/>
  <c r="G27" i="1" s="1"/>
  <c r="D12" i="1"/>
  <c r="D14" i="1"/>
  <c r="D27" i="1" s="1"/>
  <c r="F12" i="1"/>
  <c r="F14" i="1" s="1"/>
  <c r="F27" i="1" s="1"/>
  <c r="E12" i="1"/>
  <c r="E14" i="1" s="1"/>
  <c r="E27" i="1" s="1"/>
  <c r="F25" i="1"/>
  <c r="H4" i="1"/>
  <c r="H7" i="1" s="1"/>
  <c r="E28" i="1" l="1"/>
  <c r="E29" i="1" s="1"/>
  <c r="E30" i="1" s="1"/>
  <c r="G28" i="1"/>
  <c r="G29" i="1" s="1"/>
  <c r="G30" i="1" s="1"/>
  <c r="F28" i="1"/>
  <c r="F29" i="1" s="1"/>
  <c r="F30" i="1" s="1"/>
  <c r="D30" i="1"/>
  <c r="D28" i="1"/>
  <c r="D29" i="1" s="1"/>
  <c r="C28" i="1"/>
  <c r="H12" i="1"/>
  <c r="H14" i="1" s="1"/>
  <c r="H27" i="1" s="1"/>
  <c r="H28" i="1" l="1"/>
  <c r="H29" i="1" s="1"/>
  <c r="H30" i="1" s="1"/>
  <c r="C29" i="1"/>
  <c r="C30" i="1" s="1"/>
</calcChain>
</file>

<file path=xl/sharedStrings.xml><?xml version="1.0" encoding="utf-8"?>
<sst xmlns="http://schemas.openxmlformats.org/spreadsheetml/2006/main" count="41" uniqueCount="41">
  <si>
    <t>Year 1</t>
  </si>
  <si>
    <t>Year 2</t>
  </si>
  <si>
    <t>Year 3</t>
  </si>
  <si>
    <t>Year 4</t>
  </si>
  <si>
    <t>Year 5</t>
  </si>
  <si>
    <t>Total</t>
  </si>
  <si>
    <t>9/1/2016 - 8/31/2017</t>
  </si>
  <si>
    <t>9/1/2017 - 8/31/2018</t>
  </si>
  <si>
    <t>9/1/2018 - 8/31/2019</t>
  </si>
  <si>
    <t>9/1/2019 - 8/31/2020</t>
  </si>
  <si>
    <t>9/1/2020 - 8/31/2021</t>
  </si>
  <si>
    <t>Senior Personnel</t>
  </si>
  <si>
    <t>A.</t>
  </si>
  <si>
    <t>PI - Ben Goodrich (50%)</t>
  </si>
  <si>
    <t>Co-PI Andrew Gelman (5%)</t>
  </si>
  <si>
    <t>NIH cap - $185,100</t>
  </si>
  <si>
    <t>Jonah Galbry (50%)</t>
  </si>
  <si>
    <t>Total SP Salary</t>
  </si>
  <si>
    <t>B.</t>
  </si>
  <si>
    <t>Other Personnel</t>
  </si>
  <si>
    <t>Total OP Salary</t>
  </si>
  <si>
    <t>C.</t>
  </si>
  <si>
    <t>Fringe (27.1%)</t>
  </si>
  <si>
    <t>Total Salary &amp; Fringe</t>
  </si>
  <si>
    <t>D.</t>
  </si>
  <si>
    <t>Travel ($6,000)</t>
  </si>
  <si>
    <t>Online software repository ($2000)</t>
  </si>
  <si>
    <t>Total Travel</t>
  </si>
  <si>
    <t>E.</t>
  </si>
  <si>
    <t>Participant Support Costs</t>
  </si>
  <si>
    <t>ISERP Computing Fee</t>
  </si>
  <si>
    <t>Consultant - Michael Betancourt</t>
  </si>
  <si>
    <t>Total Other Direct Costs</t>
  </si>
  <si>
    <t>G.</t>
  </si>
  <si>
    <t>Total Direct Costs</t>
  </si>
  <si>
    <t>H.</t>
  </si>
  <si>
    <t>Modified Direct Costs</t>
  </si>
  <si>
    <t>I.</t>
  </si>
  <si>
    <t>Indirect Costs (60%)</t>
  </si>
  <si>
    <t>J.</t>
  </si>
  <si>
    <t>Total Direct &amp; Indirect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</si>
</sst>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\$* #,##0.00_);_(\$* \(#,##0.00\);_(\$* \-??_);_(@_)"/>
    <numFmt numFmtId="165" formatCode="_(\$* #,##0_);_(\$* \(#,##0\);_(\$* \-??_);_(@_)"/>
  </numFmts>
  <fonts count="7" x14ac:knownFonts="1">
    <font>
      <sz val="11"/>
      <color rgb="FF000000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trike/>
      <sz val="11"/>
      <name val="Arial"/>
      <family val="2"/>
      <charset val="1"/>
    </font>
    <font>
      <strike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6" fillId="0" borderId="0" applyBorder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165" fontId="1" fillId="0" borderId="0" xfId="1" applyNumberFormat="1" applyFont="1" applyBorder="1" applyAlignment="1" applyProtection="1">
      <alignment horizontal="center"/>
    </xf>
    <xf numFmtId="0" fontId="1" fillId="0" borderId="0" xfId="0" applyFont="1" applyAlignment="1">
      <alignment wrapText="1"/>
    </xf>
    <xf numFmtId="165" fontId="1" fillId="0" borderId="0" xfId="1" applyNumberFormat="1" applyFont="1" applyBorder="1" applyAlignment="1" applyProtection="1">
      <alignment wrapText="1"/>
    </xf>
    <xf numFmtId="0" fontId="1" fillId="0" borderId="0" xfId="0" applyFont="1"/>
    <xf numFmtId="165" fontId="1" fillId="0" borderId="0" xfId="1" applyNumberFormat="1" applyFont="1" applyBorder="1" applyAlignment="1" applyProtection="1"/>
    <xf numFmtId="165" fontId="1" fillId="0" borderId="0" xfId="0" applyNumberFormat="1" applyFont="1" applyBorder="1"/>
    <xf numFmtId="0" fontId="1" fillId="0" borderId="0" xfId="0" applyFont="1" applyBorder="1"/>
    <xf numFmtId="0" fontId="2" fillId="0" borderId="0" xfId="0" applyFont="1"/>
    <xf numFmtId="165" fontId="1" fillId="0" borderId="1" xfId="1" applyNumberFormat="1" applyFont="1" applyBorder="1" applyAlignment="1" applyProtection="1"/>
    <xf numFmtId="165" fontId="1" fillId="0" borderId="1" xfId="0" applyNumberFormat="1" applyFont="1" applyBorder="1"/>
    <xf numFmtId="165" fontId="1" fillId="0" borderId="0" xfId="0" applyNumberFormat="1" applyFont="1"/>
    <xf numFmtId="0" fontId="3" fillId="0" borderId="0" xfId="0" applyFont="1"/>
    <xf numFmtId="165" fontId="4" fillId="0" borderId="0" xfId="1" applyNumberFormat="1" applyFont="1" applyBorder="1" applyAlignment="1" applyProtection="1"/>
    <xf numFmtId="0" fontId="4" fillId="0" borderId="0" xfId="0" applyFont="1"/>
    <xf numFmtId="0" fontId="5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zoomScaleNormal="100" workbookViewId="0"/>
  </sheetViews>
  <sheetFormatPr defaultRowHeight="15" x14ac:dyDescent="0.25"/>
  <cols>
    <col min="1" max="1" width="8.5703125"/>
    <col min="2" max="2" width="31.7109375"/>
    <col min="3" max="7" width="10.85546875"/>
    <col min="8" max="8" width="12.5703125"/>
    <col min="9" max="1025" width="8.5703125"/>
  </cols>
  <sheetData>
    <row r="1" spans="1:9" x14ac:dyDescent="0.25">
      <c r="A1" s="1"/>
      <c r="B1" s="1"/>
      <c r="C1" s="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9" ht="29.25" x14ac:dyDescent="0.25">
      <c r="A2" s="3"/>
      <c r="B2" s="3"/>
      <c r="C2" s="4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/>
    </row>
    <row r="3" spans="1:9" x14ac:dyDescent="0.25">
      <c r="A3" s="5"/>
      <c r="B3" s="5" t="s">
        <v>11</v>
      </c>
      <c r="C3" s="6"/>
      <c r="D3" s="5"/>
      <c r="E3" s="5"/>
      <c r="F3" s="5"/>
      <c r="G3" s="5"/>
      <c r="H3" s="5"/>
    </row>
    <row r="4" spans="1:9" x14ac:dyDescent="0.25">
      <c r="A4" s="5" t="s">
        <v>12</v>
      </c>
      <c r="B4" s="5" t="s">
        <v>13</v>
      </c>
      <c r="C4" s="6">
        <f>(68959*1)*0.5</f>
        <v>34479.5</v>
      </c>
      <c r="D4" s="6">
        <f>(68959*1)*0.5</f>
        <v>34479.5</v>
      </c>
      <c r="E4" s="6">
        <f>(68959*1)*0.5</f>
        <v>34479.5</v>
      </c>
      <c r="F4" s="6">
        <f>(68959*1)*0.5</f>
        <v>34479.5</v>
      </c>
      <c r="G4" s="6">
        <f>(68959*1)*0.5</f>
        <v>34479.5</v>
      </c>
      <c r="H4" s="7">
        <f>SUM(C4:G4)</f>
        <v>172397.5</v>
      </c>
    </row>
    <row r="5" spans="1:9" x14ac:dyDescent="0.25">
      <c r="A5" s="5"/>
      <c r="B5" s="8" t="s">
        <v>14</v>
      </c>
      <c r="C5" s="6">
        <f>185100*0.05</f>
        <v>9255</v>
      </c>
      <c r="D5" s="6">
        <f>185100*0.05</f>
        <v>9255</v>
      </c>
      <c r="E5" s="6">
        <f>185100*0.05</f>
        <v>9255</v>
      </c>
      <c r="F5" s="6">
        <f>185100*0.05</f>
        <v>9255</v>
      </c>
      <c r="G5" s="6">
        <f>185100*0.05</f>
        <v>9255</v>
      </c>
      <c r="H5" s="7">
        <f>SUM(C5:G5)</f>
        <v>46275</v>
      </c>
      <c r="I5" s="9" t="s">
        <v>15</v>
      </c>
    </row>
    <row r="6" spans="1:9" x14ac:dyDescent="0.25">
      <c r="A6" s="5"/>
      <c r="B6" s="5" t="s">
        <v>16</v>
      </c>
      <c r="C6" s="10">
        <v>30000</v>
      </c>
      <c r="D6" s="10">
        <v>30000</v>
      </c>
      <c r="E6" s="10">
        <v>30000</v>
      </c>
      <c r="F6" s="10">
        <v>30000</v>
      </c>
      <c r="G6" s="10">
        <v>30000</v>
      </c>
      <c r="H6" s="11">
        <f>SUM(C6:G6)</f>
        <v>150000</v>
      </c>
    </row>
    <row r="7" spans="1:9" x14ac:dyDescent="0.25">
      <c r="A7" s="5"/>
      <c r="B7" s="5" t="s">
        <v>17</v>
      </c>
      <c r="C7" s="6">
        <f t="shared" ref="C7:H7" si="0">C4+C5+C6</f>
        <v>73734.5</v>
      </c>
      <c r="D7" s="6">
        <f t="shared" si="0"/>
        <v>73734.5</v>
      </c>
      <c r="E7" s="6">
        <f t="shared" si="0"/>
        <v>73734.5</v>
      </c>
      <c r="F7" s="6">
        <f t="shared" si="0"/>
        <v>73734.5</v>
      </c>
      <c r="G7" s="6">
        <f t="shared" si="0"/>
        <v>73734.5</v>
      </c>
      <c r="H7" s="6">
        <f t="shared" si="0"/>
        <v>368672.5</v>
      </c>
    </row>
    <row r="8" spans="1:9" x14ac:dyDescent="0.25">
      <c r="A8" s="5"/>
      <c r="B8" s="5"/>
      <c r="C8" s="6"/>
      <c r="D8" s="5"/>
      <c r="E8" s="5"/>
      <c r="F8" s="5"/>
      <c r="G8" s="5"/>
      <c r="H8" s="5"/>
    </row>
    <row r="9" spans="1:9" x14ac:dyDescent="0.25">
      <c r="A9" s="5" t="s">
        <v>18</v>
      </c>
      <c r="B9" s="5" t="s">
        <v>19</v>
      </c>
      <c r="C9" s="10"/>
      <c r="D9" s="10"/>
      <c r="E9" s="10"/>
      <c r="F9" s="10"/>
      <c r="G9" s="10"/>
      <c r="H9" s="11"/>
    </row>
    <row r="10" spans="1:9" x14ac:dyDescent="0.25">
      <c r="A10" s="5"/>
      <c r="B10" s="5" t="s">
        <v>20</v>
      </c>
      <c r="C10" s="6">
        <f>SUM(C9:C9)</f>
        <v>0</v>
      </c>
      <c r="D10" s="6">
        <f>SUM(D9:D9)</f>
        <v>0</v>
      </c>
      <c r="E10" s="6">
        <f>SUM(E9:E9)</f>
        <v>0</v>
      </c>
      <c r="F10" s="6">
        <f>SUM(F9:F9)</f>
        <v>0</v>
      </c>
      <c r="G10" s="6">
        <f>SUM(G9:G9)</f>
        <v>0</v>
      </c>
      <c r="H10" s="7">
        <f>SUM(C10:G10)</f>
        <v>0</v>
      </c>
    </row>
    <row r="11" spans="1:9" x14ac:dyDescent="0.25">
      <c r="A11" s="5"/>
      <c r="B11" s="5"/>
      <c r="C11" s="6"/>
      <c r="D11" s="5"/>
      <c r="E11" s="5"/>
      <c r="F11" s="5"/>
      <c r="G11" s="5"/>
      <c r="H11" s="5"/>
    </row>
    <row r="12" spans="1:9" x14ac:dyDescent="0.25">
      <c r="A12" s="5" t="s">
        <v>21</v>
      </c>
      <c r="B12" s="5" t="s">
        <v>22</v>
      </c>
      <c r="C12" s="6">
        <f>C7*0.271</f>
        <v>19982.049500000001</v>
      </c>
      <c r="D12" s="6">
        <f>D7*0.271</f>
        <v>19982.049500000001</v>
      </c>
      <c r="E12" s="6">
        <f>E7*0.271</f>
        <v>19982.049500000001</v>
      </c>
      <c r="F12" s="6">
        <f>F7*0.271</f>
        <v>19982.049500000001</v>
      </c>
      <c r="G12" s="6">
        <f>G7*0.271</f>
        <v>19982.049500000001</v>
      </c>
      <c r="H12" s="12">
        <f>SUM(C12:G12)</f>
        <v>99910.247499999998</v>
      </c>
    </row>
    <row r="13" spans="1:9" x14ac:dyDescent="0.25">
      <c r="A13" s="5"/>
      <c r="B13" s="5"/>
      <c r="C13" s="6"/>
      <c r="D13" s="5"/>
      <c r="E13" s="5"/>
      <c r="F13" s="5"/>
      <c r="G13" s="5"/>
      <c r="H13" s="5"/>
    </row>
    <row r="14" spans="1:9" x14ac:dyDescent="0.25">
      <c r="A14" s="5"/>
      <c r="B14" s="5" t="s">
        <v>23</v>
      </c>
      <c r="C14" s="6">
        <f t="shared" ref="C14:H14" si="1">SUM(C7,C10,C12)</f>
        <v>93716.549499999994</v>
      </c>
      <c r="D14" s="6">
        <f t="shared" si="1"/>
        <v>93716.549499999994</v>
      </c>
      <c r="E14" s="6">
        <f t="shared" si="1"/>
        <v>93716.549499999994</v>
      </c>
      <c r="F14" s="6">
        <f t="shared" si="1"/>
        <v>93716.549499999994</v>
      </c>
      <c r="G14" s="6">
        <f t="shared" si="1"/>
        <v>93716.549499999994</v>
      </c>
      <c r="H14" s="6">
        <f t="shared" si="1"/>
        <v>468582.7475</v>
      </c>
    </row>
    <row r="15" spans="1:9" x14ac:dyDescent="0.25">
      <c r="A15" s="5"/>
      <c r="B15" s="5"/>
      <c r="C15" s="6"/>
      <c r="D15" s="5"/>
      <c r="E15" s="5"/>
      <c r="F15" s="5"/>
      <c r="G15" s="5"/>
      <c r="H15" s="5"/>
    </row>
    <row r="16" spans="1:9" s="13" customFormat="1" x14ac:dyDescent="0.25">
      <c r="A16" s="5" t="s">
        <v>24</v>
      </c>
      <c r="B16" s="5" t="s">
        <v>25</v>
      </c>
      <c r="C16" s="6">
        <v>6000</v>
      </c>
      <c r="D16" s="6">
        <v>6000</v>
      </c>
      <c r="E16" s="6">
        <v>6000</v>
      </c>
      <c r="F16" s="12">
        <v>6000</v>
      </c>
      <c r="G16" s="12">
        <v>6000</v>
      </c>
      <c r="H16" s="12">
        <f>SUM(C16:G16)</f>
        <v>30000</v>
      </c>
    </row>
    <row r="17" spans="1:8" x14ac:dyDescent="0.25">
      <c r="A17" s="5"/>
      <c r="B17" s="5" t="s">
        <v>26</v>
      </c>
      <c r="C17" s="10">
        <v>2000</v>
      </c>
      <c r="D17" s="10">
        <v>2000</v>
      </c>
      <c r="E17" s="10">
        <v>2000</v>
      </c>
      <c r="F17" s="10">
        <v>2000</v>
      </c>
      <c r="G17" s="10">
        <v>2000</v>
      </c>
      <c r="H17" s="11">
        <f>SUM(C17:G17)</f>
        <v>10000</v>
      </c>
    </row>
    <row r="18" spans="1:8" x14ac:dyDescent="0.25">
      <c r="A18" s="5"/>
      <c r="B18" s="5" t="s">
        <v>27</v>
      </c>
      <c r="C18" s="6">
        <f t="shared" ref="C18:H18" si="2">SUM(C16:C17)</f>
        <v>8000</v>
      </c>
      <c r="D18" s="6">
        <f t="shared" si="2"/>
        <v>8000</v>
      </c>
      <c r="E18" s="6">
        <f t="shared" si="2"/>
        <v>8000</v>
      </c>
      <c r="F18" s="6">
        <f t="shared" si="2"/>
        <v>8000</v>
      </c>
      <c r="G18" s="6">
        <f t="shared" si="2"/>
        <v>8000</v>
      </c>
      <c r="H18" s="6">
        <f t="shared" si="2"/>
        <v>40000</v>
      </c>
    </row>
    <row r="19" spans="1:8" x14ac:dyDescent="0.25">
      <c r="A19" s="5"/>
      <c r="B19" s="5"/>
      <c r="C19" s="6"/>
      <c r="D19" s="5"/>
      <c r="E19" s="5"/>
      <c r="F19" s="5"/>
      <c r="G19" s="5"/>
      <c r="H19" s="5"/>
    </row>
    <row r="20" spans="1:8" x14ac:dyDescent="0.25">
      <c r="A20" s="5" t="s">
        <v>28</v>
      </c>
      <c r="B20" s="5" t="s">
        <v>29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1">
        <f>SUM(C20:G20)</f>
        <v>0</v>
      </c>
    </row>
    <row r="21" spans="1:8" x14ac:dyDescent="0.25">
      <c r="A21" s="5"/>
      <c r="B21" s="5"/>
      <c r="C21" s="6"/>
      <c r="D21" s="5"/>
      <c r="E21" s="5"/>
      <c r="F21" s="5"/>
      <c r="G21" s="5"/>
      <c r="H21" s="5"/>
    </row>
    <row r="22" spans="1:8" s="16" customFormat="1" x14ac:dyDescent="0.25">
      <c r="A22" s="5"/>
      <c r="B22" s="5"/>
      <c r="C22" s="14"/>
      <c r="D22" s="15"/>
      <c r="E22" s="15"/>
      <c r="F22" s="15"/>
      <c r="G22" s="15"/>
      <c r="H22" s="15"/>
    </row>
    <row r="23" spans="1:8" x14ac:dyDescent="0.25">
      <c r="A23" s="5"/>
      <c r="B23" s="5" t="s">
        <v>30</v>
      </c>
      <c r="C23" s="6">
        <v>600</v>
      </c>
      <c r="D23" s="6">
        <v>600</v>
      </c>
      <c r="E23" s="6">
        <v>600</v>
      </c>
      <c r="F23" s="6">
        <v>600</v>
      </c>
      <c r="G23" s="6">
        <v>600</v>
      </c>
      <c r="H23" s="12">
        <f>SUM(C23:G23)</f>
        <v>3000</v>
      </c>
    </row>
    <row r="24" spans="1:8" x14ac:dyDescent="0.25">
      <c r="A24" s="5"/>
      <c r="B24" s="5" t="s">
        <v>31</v>
      </c>
      <c r="C24" s="6">
        <v>50000</v>
      </c>
      <c r="D24" s="6">
        <v>50000</v>
      </c>
      <c r="E24" s="6">
        <v>50000</v>
      </c>
      <c r="F24" s="6">
        <f>SUM(C24:C24)</f>
        <v>50000</v>
      </c>
      <c r="G24" s="6">
        <v>50000</v>
      </c>
      <c r="H24" s="12">
        <f>SUM(C24:G24)</f>
        <v>250000</v>
      </c>
    </row>
    <row r="25" spans="1:8" x14ac:dyDescent="0.25">
      <c r="A25" s="5"/>
      <c r="B25" s="5" t="s">
        <v>32</v>
      </c>
      <c r="C25" s="6">
        <f t="shared" ref="C25:H25" si="3">SUM(C23:C24)</f>
        <v>50600</v>
      </c>
      <c r="D25" s="6">
        <f t="shared" si="3"/>
        <v>50600</v>
      </c>
      <c r="E25" s="6">
        <f t="shared" si="3"/>
        <v>50600</v>
      </c>
      <c r="F25" s="6">
        <f t="shared" si="3"/>
        <v>50600</v>
      </c>
      <c r="G25" s="6">
        <f t="shared" si="3"/>
        <v>50600</v>
      </c>
      <c r="H25" s="6">
        <f t="shared" si="3"/>
        <v>253000</v>
      </c>
    </row>
    <row r="26" spans="1:8" x14ac:dyDescent="0.25">
      <c r="A26" s="5"/>
      <c r="B26" s="5"/>
      <c r="C26" s="6"/>
      <c r="D26" s="5"/>
      <c r="E26" s="5"/>
      <c r="F26" s="5"/>
      <c r="G26" s="5"/>
      <c r="H26" s="5"/>
    </row>
    <row r="27" spans="1:8" x14ac:dyDescent="0.25">
      <c r="A27" s="5" t="s">
        <v>33</v>
      </c>
      <c r="B27" s="5" t="s">
        <v>34</v>
      </c>
      <c r="C27" s="6">
        <f t="shared" ref="C27:H27" si="4">C14+C18+C20+C25</f>
        <v>152316.54949999999</v>
      </c>
      <c r="D27" s="6">
        <f t="shared" si="4"/>
        <v>152316.54949999999</v>
      </c>
      <c r="E27" s="6">
        <f t="shared" si="4"/>
        <v>152316.54949999999</v>
      </c>
      <c r="F27" s="6">
        <f t="shared" si="4"/>
        <v>152316.54949999999</v>
      </c>
      <c r="G27" s="6">
        <f t="shared" si="4"/>
        <v>152316.54949999999</v>
      </c>
      <c r="H27" s="6">
        <f t="shared" si="4"/>
        <v>761582.74750000006</v>
      </c>
    </row>
    <row r="28" spans="1:8" x14ac:dyDescent="0.25">
      <c r="A28" s="5" t="s">
        <v>35</v>
      </c>
      <c r="B28" s="5" t="s">
        <v>36</v>
      </c>
      <c r="C28" s="6">
        <f>C27</f>
        <v>152316.54949999999</v>
      </c>
      <c r="D28" s="6">
        <f>D27</f>
        <v>152316.54949999999</v>
      </c>
      <c r="E28" s="6">
        <f>E27</f>
        <v>152316.54949999999</v>
      </c>
      <c r="F28" s="6">
        <f>F27</f>
        <v>152316.54949999999</v>
      </c>
      <c r="G28" s="6">
        <f>G27</f>
        <v>152316.54949999999</v>
      </c>
      <c r="H28" s="6">
        <f>SUM(C28:G28)</f>
        <v>761582.74749999994</v>
      </c>
    </row>
    <row r="29" spans="1:8" x14ac:dyDescent="0.25">
      <c r="A29" s="5" t="s">
        <v>37</v>
      </c>
      <c r="B29" s="5" t="s">
        <v>38</v>
      </c>
      <c r="C29" s="6">
        <f t="shared" ref="C29:H29" si="5">C28*0.6</f>
        <v>91389.929699999993</v>
      </c>
      <c r="D29" s="6">
        <f t="shared" si="5"/>
        <v>91389.929699999993</v>
      </c>
      <c r="E29" s="6">
        <f t="shared" si="5"/>
        <v>91389.929699999993</v>
      </c>
      <c r="F29" s="6">
        <f t="shared" si="5"/>
        <v>91389.929699999993</v>
      </c>
      <c r="G29" s="6">
        <f t="shared" si="5"/>
        <v>91389.929699999993</v>
      </c>
      <c r="H29" s="6">
        <f t="shared" si="5"/>
        <v>456949.64849999995</v>
      </c>
    </row>
    <row r="30" spans="1:8" x14ac:dyDescent="0.25">
      <c r="A30" s="5" t="s">
        <v>39</v>
      </c>
      <c r="B30" s="5" t="s">
        <v>40</v>
      </c>
      <c r="C30" s="6">
        <f t="shared" ref="C30:H30" si="6">C27+C29</f>
        <v>243706.4792</v>
      </c>
      <c r="D30" s="6">
        <f t="shared" si="6"/>
        <v>243706.4792</v>
      </c>
      <c r="E30" s="6">
        <f t="shared" si="6"/>
        <v>243706.4792</v>
      </c>
      <c r="F30" s="6">
        <f t="shared" si="6"/>
        <v>243706.4792</v>
      </c>
      <c r="G30" s="6">
        <f t="shared" si="6"/>
        <v>243706.4792</v>
      </c>
      <c r="H30" s="6">
        <f t="shared" si="6"/>
        <v>1218532.3959999999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Columbia Budget</vt:lpstr>
    </vt:vector>
  </TitlesOfParts>
  <Company>Columbia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Micheal</cp:lastModifiedBy>
  <cp:revision>2</cp:revision>
  <dcterms:created xsi:type="dcterms:W3CDTF">2015-11-12T18:23:00Z</dcterms:created>
  <dcterms:modified xsi:type="dcterms:W3CDTF">2016-02-02T22:05:29Z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Columbia University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