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activeTab="1"/>
  </bookViews>
  <sheets>
    <sheet name="pivot table" sheetId="4" r:id="rId1"/>
    <sheet name="dashboard" sheetId="2" r:id="rId2"/>
    <sheet name="rawdata" sheetId="1" r:id="rId3"/>
    <sheet name="course" sheetId="6" r:id="rId4"/>
    <sheet name="faculty" sheetId="7" r:id="rId5"/>
  </sheets>
  <externalReferences>
    <externalReference r:id="rId6"/>
  </externalReferences>
  <definedNames>
    <definedName name="_xlcn.WorksheetConnection_Dashboard.xlsxTable131" hidden="1">Table13[]</definedName>
    <definedName name="_xlcn.WorksheetConnection_Dashboard.xlsxTable31" hidden="1">Table3[]</definedName>
    <definedName name="_xlcn.WorksheetConnection_Dashboard.xlsxTable41" hidden="1">Table4[]</definedName>
    <definedName name="_xlcn.WorksheetConnection_rawdataA1AI5011" hidden="1">rawdata!$A$1:$AI$501</definedName>
    <definedName name="Slicer_age_group">#N/A</definedName>
    <definedName name="Slicer_City">#N/A</definedName>
    <definedName name="Slicer_Company">#N/A</definedName>
    <definedName name="Slicer_Department">#N/A</definedName>
    <definedName name="Slicer_Gender">#N/A</definedName>
    <definedName name="Slicer_Status">#N/A</definedName>
    <definedName name="Slicer_year">#N/A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data!$A$1:$AI$501"/>
          <x15:modelTable id="Table4" name="Table4" connection="WorksheetConnection_Dashboard.xlsx!Table4"/>
          <x15:modelTable id="Table3" name="Table3" connection="WorksheetConnection_Dashboard.xlsx!Table3"/>
          <x15:modelTable id="Table13" name="Table13" connection="WorksheetConnection_Dashboard.xlsx!Table13"/>
        </x15:modelTables>
        <x15:modelRelationships>
          <x15:modelRelationship fromTable="Table3" fromColumn="Faculty ID" toTable="Table4" toColumn="Course ID"/>
        </x15:modelRelationships>
      </x15:dataModel>
    </ext>
  </extLst>
</workbook>
</file>

<file path=xl/calcChain.xml><?xml version="1.0" encoding="utf-8"?>
<calcChain xmlns="http://schemas.openxmlformats.org/spreadsheetml/2006/main">
  <c r="AG501" i="1" l="1"/>
  <c r="L501" i="1"/>
  <c r="K501" i="1"/>
  <c r="H501" i="1"/>
  <c r="AG500" i="1"/>
  <c r="L500" i="1"/>
  <c r="K500" i="1"/>
  <c r="H500" i="1"/>
  <c r="AG499" i="1"/>
  <c r="L499" i="1"/>
  <c r="K499" i="1"/>
  <c r="H499" i="1"/>
  <c r="AG498" i="1"/>
  <c r="L498" i="1"/>
  <c r="K498" i="1"/>
  <c r="H498" i="1"/>
  <c r="AG497" i="1"/>
  <c r="L497" i="1"/>
  <c r="K497" i="1"/>
  <c r="H497" i="1"/>
  <c r="AG496" i="1"/>
  <c r="L496" i="1"/>
  <c r="K496" i="1"/>
  <c r="H496" i="1"/>
  <c r="AG495" i="1"/>
  <c r="L495" i="1"/>
  <c r="K495" i="1"/>
  <c r="H495" i="1"/>
  <c r="AG494" i="1"/>
  <c r="L494" i="1"/>
  <c r="K494" i="1"/>
  <c r="H494" i="1"/>
  <c r="AG493" i="1"/>
  <c r="L493" i="1"/>
  <c r="K493" i="1"/>
  <c r="H493" i="1"/>
  <c r="AG492" i="1"/>
  <c r="L492" i="1"/>
  <c r="K492" i="1"/>
  <c r="H492" i="1"/>
  <c r="AG491" i="1"/>
  <c r="L491" i="1"/>
  <c r="K491" i="1"/>
  <c r="H491" i="1"/>
  <c r="AG490" i="1"/>
  <c r="L490" i="1"/>
  <c r="K490" i="1"/>
  <c r="H490" i="1"/>
  <c r="AG489" i="1"/>
  <c r="L489" i="1"/>
  <c r="K489" i="1"/>
  <c r="H489" i="1"/>
  <c r="AG488" i="1"/>
  <c r="L488" i="1"/>
  <c r="K488" i="1"/>
  <c r="H488" i="1"/>
  <c r="AG487" i="1"/>
  <c r="L487" i="1"/>
  <c r="K487" i="1"/>
  <c r="H487" i="1"/>
  <c r="AG486" i="1"/>
  <c r="L486" i="1"/>
  <c r="K486" i="1"/>
  <c r="H486" i="1"/>
  <c r="AG485" i="1"/>
  <c r="L485" i="1"/>
  <c r="K485" i="1"/>
  <c r="H485" i="1"/>
  <c r="AG484" i="1"/>
  <c r="L484" i="1"/>
  <c r="K484" i="1"/>
  <c r="H484" i="1"/>
  <c r="AG483" i="1"/>
  <c r="L483" i="1"/>
  <c r="K483" i="1"/>
  <c r="H483" i="1"/>
  <c r="AG482" i="1"/>
  <c r="L482" i="1"/>
  <c r="K482" i="1"/>
  <c r="H482" i="1"/>
  <c r="AG481" i="1"/>
  <c r="L481" i="1"/>
  <c r="K481" i="1"/>
  <c r="H481" i="1"/>
  <c r="AG480" i="1"/>
  <c r="L480" i="1"/>
  <c r="K480" i="1"/>
  <c r="H480" i="1"/>
  <c r="AG479" i="1"/>
  <c r="L479" i="1"/>
  <c r="K479" i="1"/>
  <c r="H479" i="1"/>
  <c r="AG478" i="1"/>
  <c r="L478" i="1"/>
  <c r="K478" i="1"/>
  <c r="H478" i="1"/>
  <c r="AG477" i="1"/>
  <c r="L477" i="1"/>
  <c r="K477" i="1"/>
  <c r="H477" i="1"/>
  <c r="AG476" i="1"/>
  <c r="L476" i="1"/>
  <c r="K476" i="1"/>
  <c r="H476" i="1"/>
  <c r="AG475" i="1"/>
  <c r="L475" i="1"/>
  <c r="K475" i="1"/>
  <c r="H475" i="1"/>
  <c r="AG474" i="1"/>
  <c r="L474" i="1"/>
  <c r="K474" i="1"/>
  <c r="H474" i="1"/>
  <c r="AG473" i="1"/>
  <c r="L473" i="1"/>
  <c r="K473" i="1"/>
  <c r="H473" i="1"/>
  <c r="AG472" i="1"/>
  <c r="L472" i="1"/>
  <c r="K472" i="1"/>
  <c r="H472" i="1"/>
  <c r="AG471" i="1"/>
  <c r="L471" i="1"/>
  <c r="K471" i="1"/>
  <c r="H471" i="1"/>
  <c r="AG470" i="1"/>
  <c r="L470" i="1"/>
  <c r="K470" i="1"/>
  <c r="H470" i="1"/>
  <c r="AG469" i="1"/>
  <c r="L469" i="1"/>
  <c r="K469" i="1"/>
  <c r="H469" i="1"/>
  <c r="AG468" i="1"/>
  <c r="L468" i="1"/>
  <c r="K468" i="1"/>
  <c r="H468" i="1"/>
  <c r="AG467" i="1"/>
  <c r="L467" i="1"/>
  <c r="K467" i="1"/>
  <c r="H467" i="1"/>
  <c r="AG466" i="1"/>
  <c r="L466" i="1"/>
  <c r="K466" i="1"/>
  <c r="H466" i="1"/>
  <c r="AG465" i="1"/>
  <c r="L465" i="1"/>
  <c r="K465" i="1"/>
  <c r="H465" i="1"/>
  <c r="AG464" i="1"/>
  <c r="L464" i="1"/>
  <c r="K464" i="1"/>
  <c r="H464" i="1"/>
  <c r="AG463" i="1"/>
  <c r="L463" i="1"/>
  <c r="K463" i="1"/>
  <c r="H463" i="1"/>
  <c r="AG462" i="1"/>
  <c r="L462" i="1"/>
  <c r="K462" i="1"/>
  <c r="H462" i="1"/>
  <c r="AG461" i="1"/>
  <c r="L461" i="1"/>
  <c r="K461" i="1"/>
  <c r="H461" i="1"/>
  <c r="AG460" i="1"/>
  <c r="L460" i="1"/>
  <c r="K460" i="1"/>
  <c r="H460" i="1"/>
  <c r="AG459" i="1"/>
  <c r="L459" i="1"/>
  <c r="K459" i="1"/>
  <c r="H459" i="1"/>
  <c r="AG458" i="1"/>
  <c r="L458" i="1"/>
  <c r="K458" i="1"/>
  <c r="H458" i="1"/>
  <c r="AG457" i="1"/>
  <c r="L457" i="1"/>
  <c r="K457" i="1"/>
  <c r="H457" i="1"/>
  <c r="AG456" i="1"/>
  <c r="L456" i="1"/>
  <c r="K456" i="1"/>
  <c r="H456" i="1"/>
  <c r="AG455" i="1"/>
  <c r="L455" i="1"/>
  <c r="K455" i="1"/>
  <c r="H455" i="1"/>
  <c r="AG454" i="1"/>
  <c r="L454" i="1"/>
  <c r="K454" i="1"/>
  <c r="H454" i="1"/>
  <c r="AG453" i="1"/>
  <c r="L453" i="1"/>
  <c r="K453" i="1"/>
  <c r="H453" i="1"/>
  <c r="AG452" i="1"/>
  <c r="L452" i="1"/>
  <c r="K452" i="1"/>
  <c r="H452" i="1"/>
  <c r="AG451" i="1"/>
  <c r="L451" i="1"/>
  <c r="K451" i="1"/>
  <c r="H451" i="1"/>
  <c r="AG450" i="1"/>
  <c r="L450" i="1"/>
  <c r="K450" i="1"/>
  <c r="H450" i="1"/>
  <c r="AG449" i="1"/>
  <c r="L449" i="1"/>
  <c r="K449" i="1"/>
  <c r="H449" i="1"/>
  <c r="AG448" i="1"/>
  <c r="L448" i="1"/>
  <c r="K448" i="1"/>
  <c r="H448" i="1"/>
  <c r="AG447" i="1"/>
  <c r="L447" i="1"/>
  <c r="K447" i="1"/>
  <c r="H447" i="1"/>
  <c r="AG446" i="1"/>
  <c r="L446" i="1"/>
  <c r="K446" i="1"/>
  <c r="H446" i="1"/>
  <c r="AG445" i="1"/>
  <c r="L445" i="1"/>
  <c r="K445" i="1"/>
  <c r="H445" i="1"/>
  <c r="AG444" i="1"/>
  <c r="L444" i="1"/>
  <c r="K444" i="1"/>
  <c r="H444" i="1"/>
  <c r="AG443" i="1"/>
  <c r="L443" i="1"/>
  <c r="K443" i="1"/>
  <c r="H443" i="1"/>
  <c r="AG442" i="1"/>
  <c r="L442" i="1"/>
  <c r="K442" i="1"/>
  <c r="H442" i="1"/>
  <c r="AG441" i="1"/>
  <c r="L441" i="1"/>
  <c r="K441" i="1"/>
  <c r="H441" i="1"/>
  <c r="AG440" i="1"/>
  <c r="L440" i="1"/>
  <c r="K440" i="1"/>
  <c r="H440" i="1"/>
  <c r="AG439" i="1"/>
  <c r="L439" i="1"/>
  <c r="K439" i="1"/>
  <c r="H439" i="1"/>
  <c r="AG438" i="1"/>
  <c r="L438" i="1"/>
  <c r="K438" i="1"/>
  <c r="H438" i="1"/>
  <c r="AG437" i="1"/>
  <c r="L437" i="1"/>
  <c r="K437" i="1"/>
  <c r="H437" i="1"/>
  <c r="AG436" i="1"/>
  <c r="L436" i="1"/>
  <c r="K436" i="1"/>
  <c r="H436" i="1"/>
  <c r="AG435" i="1"/>
  <c r="L435" i="1"/>
  <c r="K435" i="1"/>
  <c r="H435" i="1"/>
  <c r="AG434" i="1"/>
  <c r="L434" i="1"/>
  <c r="K434" i="1"/>
  <c r="H434" i="1"/>
  <c r="AG433" i="1"/>
  <c r="L433" i="1"/>
  <c r="K433" i="1"/>
  <c r="H433" i="1"/>
  <c r="AG432" i="1"/>
  <c r="L432" i="1"/>
  <c r="K432" i="1"/>
  <c r="H432" i="1"/>
  <c r="AG431" i="1"/>
  <c r="L431" i="1"/>
  <c r="K431" i="1"/>
  <c r="H431" i="1"/>
  <c r="AG430" i="1"/>
  <c r="L430" i="1"/>
  <c r="K430" i="1"/>
  <c r="H430" i="1"/>
  <c r="AG429" i="1"/>
  <c r="L429" i="1"/>
  <c r="K429" i="1"/>
  <c r="H429" i="1"/>
  <c r="AG428" i="1"/>
  <c r="L428" i="1"/>
  <c r="K428" i="1"/>
  <c r="H428" i="1"/>
  <c r="AG427" i="1"/>
  <c r="L427" i="1"/>
  <c r="K427" i="1"/>
  <c r="H427" i="1"/>
  <c r="AG426" i="1"/>
  <c r="L426" i="1"/>
  <c r="K426" i="1"/>
  <c r="H426" i="1"/>
  <c r="AG425" i="1"/>
  <c r="L425" i="1"/>
  <c r="K425" i="1"/>
  <c r="H425" i="1"/>
  <c r="AG424" i="1"/>
  <c r="L424" i="1"/>
  <c r="K424" i="1"/>
  <c r="H424" i="1"/>
  <c r="AG423" i="1"/>
  <c r="L423" i="1"/>
  <c r="K423" i="1"/>
  <c r="H423" i="1"/>
  <c r="AG422" i="1"/>
  <c r="L422" i="1"/>
  <c r="K422" i="1"/>
  <c r="H422" i="1"/>
  <c r="AG421" i="1"/>
  <c r="L421" i="1"/>
  <c r="K421" i="1"/>
  <c r="H421" i="1"/>
  <c r="AG420" i="1"/>
  <c r="L420" i="1"/>
  <c r="K420" i="1"/>
  <c r="H420" i="1"/>
  <c r="AG419" i="1"/>
  <c r="L419" i="1"/>
  <c r="K419" i="1"/>
  <c r="H419" i="1"/>
  <c r="AG418" i="1"/>
  <c r="L418" i="1"/>
  <c r="K418" i="1"/>
  <c r="H418" i="1"/>
  <c r="AG417" i="1"/>
  <c r="L417" i="1"/>
  <c r="K417" i="1"/>
  <c r="H417" i="1"/>
  <c r="AG416" i="1"/>
  <c r="L416" i="1"/>
  <c r="K416" i="1"/>
  <c r="H416" i="1"/>
  <c r="AG415" i="1"/>
  <c r="L415" i="1"/>
  <c r="K415" i="1"/>
  <c r="H415" i="1"/>
  <c r="AG414" i="1"/>
  <c r="L414" i="1"/>
  <c r="K414" i="1"/>
  <c r="H414" i="1"/>
  <c r="AG413" i="1"/>
  <c r="L413" i="1"/>
  <c r="K413" i="1"/>
  <c r="H413" i="1"/>
  <c r="AG412" i="1"/>
  <c r="L412" i="1"/>
  <c r="K412" i="1"/>
  <c r="H412" i="1"/>
  <c r="AG411" i="1"/>
  <c r="L411" i="1"/>
  <c r="K411" i="1"/>
  <c r="H411" i="1"/>
  <c r="AG410" i="1"/>
  <c r="L410" i="1"/>
  <c r="K410" i="1"/>
  <c r="H410" i="1"/>
  <c r="AG409" i="1"/>
  <c r="L409" i="1"/>
  <c r="K409" i="1"/>
  <c r="H409" i="1"/>
  <c r="AG408" i="1"/>
  <c r="L408" i="1"/>
  <c r="K408" i="1"/>
  <c r="H408" i="1"/>
  <c r="AG407" i="1"/>
  <c r="L407" i="1"/>
  <c r="K407" i="1"/>
  <c r="H407" i="1"/>
  <c r="AG406" i="1"/>
  <c r="L406" i="1"/>
  <c r="K406" i="1"/>
  <c r="H406" i="1"/>
  <c r="AG405" i="1"/>
  <c r="L405" i="1"/>
  <c r="K405" i="1"/>
  <c r="H405" i="1"/>
  <c r="AG404" i="1"/>
  <c r="L404" i="1"/>
  <c r="K404" i="1"/>
  <c r="H404" i="1"/>
  <c r="AG403" i="1"/>
  <c r="L403" i="1"/>
  <c r="K403" i="1"/>
  <c r="H403" i="1"/>
  <c r="AG402" i="1"/>
  <c r="L402" i="1"/>
  <c r="K402" i="1"/>
  <c r="H402" i="1"/>
  <c r="AG401" i="1"/>
  <c r="L401" i="1"/>
  <c r="K401" i="1"/>
  <c r="H401" i="1"/>
  <c r="AG400" i="1"/>
  <c r="L400" i="1"/>
  <c r="K400" i="1"/>
  <c r="H400" i="1"/>
  <c r="AG399" i="1"/>
  <c r="L399" i="1"/>
  <c r="K399" i="1"/>
  <c r="H399" i="1"/>
  <c r="AG398" i="1"/>
  <c r="L398" i="1"/>
  <c r="K398" i="1"/>
  <c r="H398" i="1"/>
  <c r="AG397" i="1"/>
  <c r="L397" i="1"/>
  <c r="K397" i="1"/>
  <c r="H397" i="1"/>
  <c r="AG396" i="1"/>
  <c r="L396" i="1"/>
  <c r="K396" i="1"/>
  <c r="H396" i="1"/>
  <c r="AG395" i="1"/>
  <c r="L395" i="1"/>
  <c r="K395" i="1"/>
  <c r="H395" i="1"/>
  <c r="AG394" i="1"/>
  <c r="L394" i="1"/>
  <c r="K394" i="1"/>
  <c r="H394" i="1"/>
  <c r="AG393" i="1"/>
  <c r="L393" i="1"/>
  <c r="K393" i="1"/>
  <c r="H393" i="1"/>
  <c r="AG392" i="1"/>
  <c r="L392" i="1"/>
  <c r="K392" i="1"/>
  <c r="H392" i="1"/>
  <c r="AG391" i="1"/>
  <c r="L391" i="1"/>
  <c r="K391" i="1"/>
  <c r="H391" i="1"/>
  <c r="AG390" i="1"/>
  <c r="L390" i="1"/>
  <c r="K390" i="1"/>
  <c r="H390" i="1"/>
  <c r="AG389" i="1"/>
  <c r="L389" i="1"/>
  <c r="K389" i="1"/>
  <c r="H389" i="1"/>
  <c r="AG388" i="1"/>
  <c r="L388" i="1"/>
  <c r="K388" i="1"/>
  <c r="H388" i="1"/>
  <c r="AG387" i="1"/>
  <c r="L387" i="1"/>
  <c r="K387" i="1"/>
  <c r="H387" i="1"/>
  <c r="AG386" i="1"/>
  <c r="L386" i="1"/>
  <c r="K386" i="1"/>
  <c r="H386" i="1"/>
  <c r="AG385" i="1"/>
  <c r="L385" i="1"/>
  <c r="K385" i="1"/>
  <c r="H385" i="1"/>
  <c r="AG384" i="1"/>
  <c r="L384" i="1"/>
  <c r="K384" i="1"/>
  <c r="H384" i="1"/>
  <c r="AG383" i="1"/>
  <c r="L383" i="1"/>
  <c r="K383" i="1"/>
  <c r="H383" i="1"/>
  <c r="AG382" i="1"/>
  <c r="L382" i="1"/>
  <c r="K382" i="1"/>
  <c r="H382" i="1"/>
  <c r="AG381" i="1"/>
  <c r="L381" i="1"/>
  <c r="K381" i="1"/>
  <c r="H381" i="1"/>
  <c r="AG380" i="1"/>
  <c r="L380" i="1"/>
  <c r="K380" i="1"/>
  <c r="H380" i="1"/>
  <c r="AG379" i="1"/>
  <c r="L379" i="1"/>
  <c r="K379" i="1"/>
  <c r="H379" i="1"/>
  <c r="AG378" i="1"/>
  <c r="L378" i="1"/>
  <c r="K378" i="1"/>
  <c r="H378" i="1"/>
  <c r="AG377" i="1"/>
  <c r="L377" i="1"/>
  <c r="K377" i="1"/>
  <c r="H377" i="1"/>
  <c r="AG376" i="1"/>
  <c r="L376" i="1"/>
  <c r="K376" i="1"/>
  <c r="H376" i="1"/>
  <c r="AG375" i="1"/>
  <c r="L375" i="1"/>
  <c r="K375" i="1"/>
  <c r="H375" i="1"/>
  <c r="AG374" i="1"/>
  <c r="L374" i="1"/>
  <c r="K374" i="1"/>
  <c r="H374" i="1"/>
  <c r="AG373" i="1"/>
  <c r="L373" i="1"/>
  <c r="K373" i="1"/>
  <c r="H373" i="1"/>
  <c r="AG372" i="1"/>
  <c r="L372" i="1"/>
  <c r="K372" i="1"/>
  <c r="H372" i="1"/>
  <c r="AG371" i="1"/>
  <c r="L371" i="1"/>
  <c r="K371" i="1"/>
  <c r="H371" i="1"/>
  <c r="AG370" i="1"/>
  <c r="L370" i="1"/>
  <c r="K370" i="1"/>
  <c r="H370" i="1"/>
  <c r="AG369" i="1"/>
  <c r="L369" i="1"/>
  <c r="K369" i="1"/>
  <c r="H369" i="1"/>
  <c r="AG368" i="1"/>
  <c r="L368" i="1"/>
  <c r="K368" i="1"/>
  <c r="H368" i="1"/>
  <c r="AG367" i="1"/>
  <c r="L367" i="1"/>
  <c r="K367" i="1"/>
  <c r="H367" i="1"/>
  <c r="AG366" i="1"/>
  <c r="L366" i="1"/>
  <c r="K366" i="1"/>
  <c r="H366" i="1"/>
  <c r="AG365" i="1"/>
  <c r="L365" i="1"/>
  <c r="K365" i="1"/>
  <c r="H365" i="1"/>
  <c r="AG364" i="1"/>
  <c r="L364" i="1"/>
  <c r="K364" i="1"/>
  <c r="H364" i="1"/>
  <c r="AG363" i="1"/>
  <c r="L363" i="1"/>
  <c r="K363" i="1"/>
  <c r="H363" i="1"/>
  <c r="AG362" i="1"/>
  <c r="L362" i="1"/>
  <c r="K362" i="1"/>
  <c r="H362" i="1"/>
  <c r="AG361" i="1"/>
  <c r="L361" i="1"/>
  <c r="K361" i="1"/>
  <c r="H361" i="1"/>
  <c r="AG360" i="1"/>
  <c r="L360" i="1"/>
  <c r="K360" i="1"/>
  <c r="H360" i="1"/>
  <c r="AG359" i="1"/>
  <c r="L359" i="1"/>
  <c r="K359" i="1"/>
  <c r="H359" i="1"/>
  <c r="AG358" i="1"/>
  <c r="L358" i="1"/>
  <c r="K358" i="1"/>
  <c r="H358" i="1"/>
  <c r="AG357" i="1"/>
  <c r="L357" i="1"/>
  <c r="K357" i="1"/>
  <c r="H357" i="1"/>
  <c r="AG356" i="1"/>
  <c r="L356" i="1"/>
  <c r="K356" i="1"/>
  <c r="H356" i="1"/>
  <c r="AG355" i="1"/>
  <c r="L355" i="1"/>
  <c r="K355" i="1"/>
  <c r="H355" i="1"/>
  <c r="AG354" i="1"/>
  <c r="L354" i="1"/>
  <c r="K354" i="1"/>
  <c r="H354" i="1"/>
  <c r="AG353" i="1"/>
  <c r="L353" i="1"/>
  <c r="K353" i="1"/>
  <c r="H353" i="1"/>
  <c r="AG352" i="1"/>
  <c r="L352" i="1"/>
  <c r="K352" i="1"/>
  <c r="H352" i="1"/>
  <c r="AG351" i="1"/>
  <c r="L351" i="1"/>
  <c r="K351" i="1"/>
  <c r="H351" i="1"/>
  <c r="AG350" i="1"/>
  <c r="L350" i="1"/>
  <c r="K350" i="1"/>
  <c r="H350" i="1"/>
  <c r="AG349" i="1"/>
  <c r="L349" i="1"/>
  <c r="K349" i="1"/>
  <c r="H349" i="1"/>
  <c r="AG348" i="1"/>
  <c r="L348" i="1"/>
  <c r="K348" i="1"/>
  <c r="H348" i="1"/>
  <c r="AG347" i="1"/>
  <c r="L347" i="1"/>
  <c r="K347" i="1"/>
  <c r="H347" i="1"/>
  <c r="AG346" i="1"/>
  <c r="L346" i="1"/>
  <c r="K346" i="1"/>
  <c r="H346" i="1"/>
  <c r="AG345" i="1"/>
  <c r="L345" i="1"/>
  <c r="K345" i="1"/>
  <c r="H345" i="1"/>
  <c r="AG344" i="1"/>
  <c r="L344" i="1"/>
  <c r="K344" i="1"/>
  <c r="H344" i="1"/>
  <c r="AG343" i="1"/>
  <c r="L343" i="1"/>
  <c r="K343" i="1"/>
  <c r="H343" i="1"/>
  <c r="AG342" i="1"/>
  <c r="L342" i="1"/>
  <c r="K342" i="1"/>
  <c r="H342" i="1"/>
  <c r="AG341" i="1"/>
  <c r="L341" i="1"/>
  <c r="K341" i="1"/>
  <c r="H341" i="1"/>
  <c r="AG340" i="1"/>
  <c r="L340" i="1"/>
  <c r="K340" i="1"/>
  <c r="H340" i="1"/>
  <c r="AG339" i="1"/>
  <c r="L339" i="1"/>
  <c r="K339" i="1"/>
  <c r="H339" i="1"/>
  <c r="AG338" i="1"/>
  <c r="L338" i="1"/>
  <c r="K338" i="1"/>
  <c r="H338" i="1"/>
  <c r="AG337" i="1"/>
  <c r="L337" i="1"/>
  <c r="K337" i="1"/>
  <c r="H337" i="1"/>
  <c r="AG336" i="1"/>
  <c r="L336" i="1"/>
  <c r="K336" i="1"/>
  <c r="H336" i="1"/>
  <c r="AG335" i="1"/>
  <c r="L335" i="1"/>
  <c r="K335" i="1"/>
  <c r="H335" i="1"/>
  <c r="AG334" i="1"/>
  <c r="L334" i="1"/>
  <c r="K334" i="1"/>
  <c r="H334" i="1"/>
  <c r="AG333" i="1"/>
  <c r="L333" i="1"/>
  <c r="K333" i="1"/>
  <c r="H333" i="1"/>
  <c r="AG332" i="1"/>
  <c r="L332" i="1"/>
  <c r="K332" i="1"/>
  <c r="H332" i="1"/>
  <c r="AG331" i="1"/>
  <c r="L331" i="1"/>
  <c r="K331" i="1"/>
  <c r="H331" i="1"/>
  <c r="AG330" i="1"/>
  <c r="L330" i="1"/>
  <c r="K330" i="1"/>
  <c r="H330" i="1"/>
  <c r="AG329" i="1"/>
  <c r="L329" i="1"/>
  <c r="K329" i="1"/>
  <c r="H329" i="1"/>
  <c r="AG328" i="1"/>
  <c r="L328" i="1"/>
  <c r="K328" i="1"/>
  <c r="H328" i="1"/>
  <c r="AG327" i="1"/>
  <c r="L327" i="1"/>
  <c r="K327" i="1"/>
  <c r="H327" i="1"/>
  <c r="AG326" i="1"/>
  <c r="L326" i="1"/>
  <c r="K326" i="1"/>
  <c r="H326" i="1"/>
  <c r="AG325" i="1"/>
  <c r="L325" i="1"/>
  <c r="K325" i="1"/>
  <c r="H325" i="1"/>
  <c r="AG324" i="1"/>
  <c r="L324" i="1"/>
  <c r="K324" i="1"/>
  <c r="H324" i="1"/>
  <c r="AG323" i="1"/>
  <c r="L323" i="1"/>
  <c r="K323" i="1"/>
  <c r="H323" i="1"/>
  <c r="AG322" i="1"/>
  <c r="L322" i="1"/>
  <c r="K322" i="1"/>
  <c r="H322" i="1"/>
  <c r="AG321" i="1"/>
  <c r="L321" i="1"/>
  <c r="K321" i="1"/>
  <c r="H321" i="1"/>
  <c r="AG320" i="1"/>
  <c r="L320" i="1"/>
  <c r="K320" i="1"/>
  <c r="H320" i="1"/>
  <c r="AG319" i="1"/>
  <c r="L319" i="1"/>
  <c r="K319" i="1"/>
  <c r="H319" i="1"/>
  <c r="AG318" i="1"/>
  <c r="L318" i="1"/>
  <c r="K318" i="1"/>
  <c r="H318" i="1"/>
  <c r="AG317" i="1"/>
  <c r="L317" i="1"/>
  <c r="K317" i="1"/>
  <c r="H317" i="1"/>
  <c r="AG316" i="1"/>
  <c r="L316" i="1"/>
  <c r="K316" i="1"/>
  <c r="H316" i="1"/>
  <c r="AG315" i="1"/>
  <c r="L315" i="1"/>
  <c r="K315" i="1"/>
  <c r="H315" i="1"/>
  <c r="AG314" i="1"/>
  <c r="L314" i="1"/>
  <c r="K314" i="1"/>
  <c r="H314" i="1"/>
  <c r="AG313" i="1"/>
  <c r="L313" i="1"/>
  <c r="K313" i="1"/>
  <c r="H313" i="1"/>
  <c r="AG312" i="1"/>
  <c r="L312" i="1"/>
  <c r="K312" i="1"/>
  <c r="H312" i="1"/>
  <c r="AG311" i="1"/>
  <c r="L311" i="1"/>
  <c r="K311" i="1"/>
  <c r="H311" i="1"/>
  <c r="AG310" i="1"/>
  <c r="L310" i="1"/>
  <c r="K310" i="1"/>
  <c r="H310" i="1"/>
  <c r="AG309" i="1"/>
  <c r="L309" i="1"/>
  <c r="K309" i="1"/>
  <c r="H309" i="1"/>
  <c r="AG308" i="1"/>
  <c r="L308" i="1"/>
  <c r="K308" i="1"/>
  <c r="H308" i="1"/>
  <c r="AG307" i="1"/>
  <c r="L307" i="1"/>
  <c r="K307" i="1"/>
  <c r="H307" i="1"/>
  <c r="AG306" i="1"/>
  <c r="L306" i="1"/>
  <c r="K306" i="1"/>
  <c r="H306" i="1"/>
  <c r="AG305" i="1"/>
  <c r="L305" i="1"/>
  <c r="K305" i="1"/>
  <c r="H305" i="1"/>
  <c r="AG304" i="1"/>
  <c r="L304" i="1"/>
  <c r="K304" i="1"/>
  <c r="H304" i="1"/>
  <c r="AG303" i="1"/>
  <c r="L303" i="1"/>
  <c r="K303" i="1"/>
  <c r="H303" i="1"/>
  <c r="AG302" i="1"/>
  <c r="L302" i="1"/>
  <c r="K302" i="1"/>
  <c r="H302" i="1"/>
  <c r="AG301" i="1"/>
  <c r="L301" i="1"/>
  <c r="K301" i="1"/>
  <c r="H301" i="1"/>
  <c r="AG300" i="1"/>
  <c r="L300" i="1"/>
  <c r="K300" i="1"/>
  <c r="H300" i="1"/>
  <c r="AG299" i="1"/>
  <c r="L299" i="1"/>
  <c r="K299" i="1"/>
  <c r="H299" i="1"/>
  <c r="AG298" i="1"/>
  <c r="L298" i="1"/>
  <c r="K298" i="1"/>
  <c r="H298" i="1"/>
  <c r="AG297" i="1"/>
  <c r="L297" i="1"/>
  <c r="K297" i="1"/>
  <c r="H297" i="1"/>
  <c r="AG296" i="1"/>
  <c r="L296" i="1"/>
  <c r="K296" i="1"/>
  <c r="H296" i="1"/>
  <c r="AG295" i="1"/>
  <c r="L295" i="1"/>
  <c r="K295" i="1"/>
  <c r="H295" i="1"/>
  <c r="AG294" i="1"/>
  <c r="L294" i="1"/>
  <c r="K294" i="1"/>
  <c r="H294" i="1"/>
  <c r="AG293" i="1"/>
  <c r="L293" i="1"/>
  <c r="K293" i="1"/>
  <c r="H293" i="1"/>
  <c r="AG292" i="1"/>
  <c r="L292" i="1"/>
  <c r="K292" i="1"/>
  <c r="H292" i="1"/>
  <c r="AG291" i="1"/>
  <c r="L291" i="1"/>
  <c r="K291" i="1"/>
  <c r="H291" i="1"/>
  <c r="AG290" i="1"/>
  <c r="L290" i="1"/>
  <c r="K290" i="1"/>
  <c r="H290" i="1"/>
  <c r="AG289" i="1"/>
  <c r="L289" i="1"/>
  <c r="K289" i="1"/>
  <c r="H289" i="1"/>
  <c r="AG288" i="1"/>
  <c r="L288" i="1"/>
  <c r="K288" i="1"/>
  <c r="H288" i="1"/>
  <c r="AG287" i="1"/>
  <c r="L287" i="1"/>
  <c r="K287" i="1"/>
  <c r="H287" i="1"/>
  <c r="AG286" i="1"/>
  <c r="L286" i="1"/>
  <c r="K286" i="1"/>
  <c r="H286" i="1"/>
  <c r="AG285" i="1"/>
  <c r="L285" i="1"/>
  <c r="K285" i="1"/>
  <c r="H285" i="1"/>
  <c r="AG284" i="1"/>
  <c r="L284" i="1"/>
  <c r="K284" i="1"/>
  <c r="H284" i="1"/>
  <c r="AG283" i="1"/>
  <c r="L283" i="1"/>
  <c r="K283" i="1"/>
  <c r="H283" i="1"/>
  <c r="AG282" i="1"/>
  <c r="L282" i="1"/>
  <c r="K282" i="1"/>
  <c r="H282" i="1"/>
  <c r="AG281" i="1"/>
  <c r="L281" i="1"/>
  <c r="K281" i="1"/>
  <c r="H281" i="1"/>
  <c r="AG280" i="1"/>
  <c r="L280" i="1"/>
  <c r="K280" i="1"/>
  <c r="H280" i="1"/>
  <c r="AG279" i="1"/>
  <c r="L279" i="1"/>
  <c r="K279" i="1"/>
  <c r="H279" i="1"/>
  <c r="AG278" i="1"/>
  <c r="L278" i="1"/>
  <c r="K278" i="1"/>
  <c r="H278" i="1"/>
  <c r="AG277" i="1"/>
  <c r="L277" i="1"/>
  <c r="K277" i="1"/>
  <c r="H277" i="1"/>
  <c r="AG276" i="1"/>
  <c r="L276" i="1"/>
  <c r="K276" i="1"/>
  <c r="H276" i="1"/>
  <c r="AG275" i="1"/>
  <c r="L275" i="1"/>
  <c r="K275" i="1"/>
  <c r="H275" i="1"/>
  <c r="AG274" i="1"/>
  <c r="L274" i="1"/>
  <c r="K274" i="1"/>
  <c r="H274" i="1"/>
  <c r="AG273" i="1"/>
  <c r="L273" i="1"/>
  <c r="K273" i="1"/>
  <c r="H273" i="1"/>
  <c r="AG272" i="1"/>
  <c r="L272" i="1"/>
  <c r="K272" i="1"/>
  <c r="H272" i="1"/>
  <c r="AG271" i="1"/>
  <c r="L271" i="1"/>
  <c r="K271" i="1"/>
  <c r="H271" i="1"/>
  <c r="AG270" i="1"/>
  <c r="L270" i="1"/>
  <c r="K270" i="1"/>
  <c r="H270" i="1"/>
  <c r="AG269" i="1"/>
  <c r="L269" i="1"/>
  <c r="K269" i="1"/>
  <c r="H269" i="1"/>
  <c r="AG268" i="1"/>
  <c r="L268" i="1"/>
  <c r="K268" i="1"/>
  <c r="H268" i="1"/>
  <c r="AG267" i="1"/>
  <c r="L267" i="1"/>
  <c r="K267" i="1"/>
  <c r="H267" i="1"/>
  <c r="AG266" i="1"/>
  <c r="L266" i="1"/>
  <c r="K266" i="1"/>
  <c r="H266" i="1"/>
  <c r="AG265" i="1"/>
  <c r="L265" i="1"/>
  <c r="K265" i="1"/>
  <c r="H265" i="1"/>
  <c r="AG264" i="1"/>
  <c r="L264" i="1"/>
  <c r="K264" i="1"/>
  <c r="H264" i="1"/>
  <c r="AG263" i="1"/>
  <c r="L263" i="1"/>
  <c r="K263" i="1"/>
  <c r="H263" i="1"/>
  <c r="AG262" i="1"/>
  <c r="L262" i="1"/>
  <c r="K262" i="1"/>
  <c r="H262" i="1"/>
  <c r="AG261" i="1"/>
  <c r="L261" i="1"/>
  <c r="K261" i="1"/>
  <c r="H261" i="1"/>
  <c r="AG260" i="1"/>
  <c r="L260" i="1"/>
  <c r="K260" i="1"/>
  <c r="H260" i="1"/>
  <c r="AG259" i="1"/>
  <c r="L259" i="1"/>
  <c r="K259" i="1"/>
  <c r="H259" i="1"/>
  <c r="AG258" i="1"/>
  <c r="L258" i="1"/>
  <c r="K258" i="1"/>
  <c r="H258" i="1"/>
  <c r="AG257" i="1"/>
  <c r="L257" i="1"/>
  <c r="K257" i="1"/>
  <c r="H257" i="1"/>
  <c r="AG256" i="1"/>
  <c r="L256" i="1"/>
  <c r="K256" i="1"/>
  <c r="H256" i="1"/>
  <c r="AG255" i="1"/>
  <c r="L255" i="1"/>
  <c r="K255" i="1"/>
  <c r="H255" i="1"/>
  <c r="AG254" i="1"/>
  <c r="L254" i="1"/>
  <c r="K254" i="1"/>
  <c r="H254" i="1"/>
  <c r="AG253" i="1"/>
  <c r="L253" i="1"/>
  <c r="K253" i="1"/>
  <c r="H253" i="1"/>
  <c r="AG252" i="1"/>
  <c r="L252" i="1"/>
  <c r="K252" i="1"/>
  <c r="H252" i="1"/>
  <c r="AG251" i="1"/>
  <c r="L251" i="1"/>
  <c r="K251" i="1"/>
  <c r="H251" i="1"/>
  <c r="AG250" i="1"/>
  <c r="L250" i="1"/>
  <c r="K250" i="1"/>
  <c r="H250" i="1"/>
  <c r="AG249" i="1"/>
  <c r="L249" i="1"/>
  <c r="K249" i="1"/>
  <c r="H249" i="1"/>
  <c r="AG248" i="1"/>
  <c r="L248" i="1"/>
  <c r="K248" i="1"/>
  <c r="H248" i="1"/>
  <c r="AG247" i="1"/>
  <c r="L247" i="1"/>
  <c r="K247" i="1"/>
  <c r="H247" i="1"/>
  <c r="AG246" i="1"/>
  <c r="L246" i="1"/>
  <c r="K246" i="1"/>
  <c r="H246" i="1"/>
  <c r="AG245" i="1"/>
  <c r="L245" i="1"/>
  <c r="K245" i="1"/>
  <c r="H245" i="1"/>
  <c r="AG244" i="1"/>
  <c r="L244" i="1"/>
  <c r="K244" i="1"/>
  <c r="H244" i="1"/>
  <c r="AG243" i="1"/>
  <c r="L243" i="1"/>
  <c r="K243" i="1"/>
  <c r="H243" i="1"/>
  <c r="AG242" i="1"/>
  <c r="L242" i="1"/>
  <c r="K242" i="1"/>
  <c r="H242" i="1"/>
  <c r="AG241" i="1"/>
  <c r="L241" i="1"/>
  <c r="K241" i="1"/>
  <c r="H241" i="1"/>
  <c r="AG240" i="1"/>
  <c r="L240" i="1"/>
  <c r="K240" i="1"/>
  <c r="H240" i="1"/>
  <c r="AG239" i="1"/>
  <c r="L239" i="1"/>
  <c r="K239" i="1"/>
  <c r="H239" i="1"/>
  <c r="AG238" i="1"/>
  <c r="L238" i="1"/>
  <c r="K238" i="1"/>
  <c r="H238" i="1"/>
  <c r="AG237" i="1"/>
  <c r="L237" i="1"/>
  <c r="K237" i="1"/>
  <c r="H237" i="1"/>
  <c r="AG236" i="1"/>
  <c r="L236" i="1"/>
  <c r="K236" i="1"/>
  <c r="H236" i="1"/>
  <c r="AG235" i="1"/>
  <c r="L235" i="1"/>
  <c r="K235" i="1"/>
  <c r="H235" i="1"/>
  <c r="AG234" i="1"/>
  <c r="L234" i="1"/>
  <c r="K234" i="1"/>
  <c r="H234" i="1"/>
  <c r="AG233" i="1"/>
  <c r="L233" i="1"/>
  <c r="K233" i="1"/>
  <c r="H233" i="1"/>
  <c r="AG232" i="1"/>
  <c r="L232" i="1"/>
  <c r="K232" i="1"/>
  <c r="H232" i="1"/>
  <c r="AG231" i="1"/>
  <c r="L231" i="1"/>
  <c r="K231" i="1"/>
  <c r="H231" i="1"/>
  <c r="AG230" i="1"/>
  <c r="L230" i="1"/>
  <c r="K230" i="1"/>
  <c r="H230" i="1"/>
  <c r="AG229" i="1"/>
  <c r="L229" i="1"/>
  <c r="K229" i="1"/>
  <c r="H229" i="1"/>
  <c r="AG228" i="1"/>
  <c r="L228" i="1"/>
  <c r="K228" i="1"/>
  <c r="H228" i="1"/>
  <c r="AG227" i="1"/>
  <c r="L227" i="1"/>
  <c r="K227" i="1"/>
  <c r="H227" i="1"/>
  <c r="AG226" i="1"/>
  <c r="L226" i="1"/>
  <c r="K226" i="1"/>
  <c r="H226" i="1"/>
  <c r="AG225" i="1"/>
  <c r="L225" i="1"/>
  <c r="K225" i="1"/>
  <c r="H225" i="1"/>
  <c r="AG224" i="1"/>
  <c r="L224" i="1"/>
  <c r="K224" i="1"/>
  <c r="H224" i="1"/>
  <c r="AG223" i="1"/>
  <c r="L223" i="1"/>
  <c r="K223" i="1"/>
  <c r="H223" i="1"/>
  <c r="AG222" i="1"/>
  <c r="L222" i="1"/>
  <c r="K222" i="1"/>
  <c r="H222" i="1"/>
  <c r="AG221" i="1"/>
  <c r="L221" i="1"/>
  <c r="K221" i="1"/>
  <c r="H221" i="1"/>
  <c r="AG220" i="1"/>
  <c r="L220" i="1"/>
  <c r="K220" i="1"/>
  <c r="H220" i="1"/>
  <c r="AG219" i="1"/>
  <c r="L219" i="1"/>
  <c r="K219" i="1"/>
  <c r="H219" i="1"/>
  <c r="AG218" i="1"/>
  <c r="L218" i="1"/>
  <c r="K218" i="1"/>
  <c r="H218" i="1"/>
  <c r="AG217" i="1"/>
  <c r="L217" i="1"/>
  <c r="K217" i="1"/>
  <c r="H217" i="1"/>
  <c r="AG216" i="1"/>
  <c r="L216" i="1"/>
  <c r="K216" i="1"/>
  <c r="H216" i="1"/>
  <c r="AG215" i="1"/>
  <c r="L215" i="1"/>
  <c r="K215" i="1"/>
  <c r="H215" i="1"/>
  <c r="AG214" i="1"/>
  <c r="L214" i="1"/>
  <c r="K214" i="1"/>
  <c r="H214" i="1"/>
  <c r="AG213" i="1"/>
  <c r="L213" i="1"/>
  <c r="K213" i="1"/>
  <c r="H213" i="1"/>
  <c r="AG212" i="1"/>
  <c r="L212" i="1"/>
  <c r="K212" i="1"/>
  <c r="H212" i="1"/>
  <c r="AG211" i="1"/>
  <c r="L211" i="1"/>
  <c r="K211" i="1"/>
  <c r="H211" i="1"/>
  <c r="AG210" i="1"/>
  <c r="L210" i="1"/>
  <c r="K210" i="1"/>
  <c r="H210" i="1"/>
  <c r="AG209" i="1"/>
  <c r="L209" i="1"/>
  <c r="K209" i="1"/>
  <c r="H209" i="1"/>
  <c r="AG208" i="1"/>
  <c r="L208" i="1"/>
  <c r="K208" i="1"/>
  <c r="H208" i="1"/>
  <c r="AG207" i="1"/>
  <c r="L207" i="1"/>
  <c r="K207" i="1"/>
  <c r="H207" i="1"/>
  <c r="AG206" i="1"/>
  <c r="L206" i="1"/>
  <c r="K206" i="1"/>
  <c r="H206" i="1"/>
  <c r="AG205" i="1"/>
  <c r="L205" i="1"/>
  <c r="K205" i="1"/>
  <c r="H205" i="1"/>
  <c r="AG204" i="1"/>
  <c r="L204" i="1"/>
  <c r="K204" i="1"/>
  <c r="H204" i="1"/>
  <c r="AG203" i="1"/>
  <c r="L203" i="1"/>
  <c r="K203" i="1"/>
  <c r="H203" i="1"/>
  <c r="AG202" i="1"/>
  <c r="L202" i="1"/>
  <c r="K202" i="1"/>
  <c r="H202" i="1"/>
  <c r="AG201" i="1"/>
  <c r="L201" i="1"/>
  <c r="K201" i="1"/>
  <c r="H201" i="1"/>
  <c r="AG200" i="1"/>
  <c r="L200" i="1"/>
  <c r="K200" i="1"/>
  <c r="H200" i="1"/>
  <c r="AG199" i="1"/>
  <c r="L199" i="1"/>
  <c r="K199" i="1"/>
  <c r="H199" i="1"/>
  <c r="AG198" i="1"/>
  <c r="L198" i="1"/>
  <c r="K198" i="1"/>
  <c r="H198" i="1"/>
  <c r="AG197" i="1"/>
  <c r="L197" i="1"/>
  <c r="K197" i="1"/>
  <c r="H197" i="1"/>
  <c r="AG196" i="1"/>
  <c r="L196" i="1"/>
  <c r="K196" i="1"/>
  <c r="H196" i="1"/>
  <c r="AG195" i="1"/>
  <c r="L195" i="1"/>
  <c r="K195" i="1"/>
  <c r="H195" i="1"/>
  <c r="AG194" i="1"/>
  <c r="L194" i="1"/>
  <c r="K194" i="1"/>
  <c r="H194" i="1"/>
  <c r="AG193" i="1"/>
  <c r="L193" i="1"/>
  <c r="K193" i="1"/>
  <c r="H193" i="1"/>
  <c r="AG192" i="1"/>
  <c r="L192" i="1"/>
  <c r="K192" i="1"/>
  <c r="H192" i="1"/>
  <c r="AG191" i="1"/>
  <c r="L191" i="1"/>
  <c r="K191" i="1"/>
  <c r="H191" i="1"/>
  <c r="AG190" i="1"/>
  <c r="L190" i="1"/>
  <c r="K190" i="1"/>
  <c r="H190" i="1"/>
  <c r="AG189" i="1"/>
  <c r="L189" i="1"/>
  <c r="K189" i="1"/>
  <c r="H189" i="1"/>
  <c r="AG188" i="1"/>
  <c r="L188" i="1"/>
  <c r="K188" i="1"/>
  <c r="H188" i="1"/>
  <c r="AG187" i="1"/>
  <c r="L187" i="1"/>
  <c r="K187" i="1"/>
  <c r="H187" i="1"/>
  <c r="AG186" i="1"/>
  <c r="L186" i="1"/>
  <c r="K186" i="1"/>
  <c r="H186" i="1"/>
  <c r="AG185" i="1"/>
  <c r="L185" i="1"/>
  <c r="K185" i="1"/>
  <c r="H185" i="1"/>
  <c r="AG184" i="1"/>
  <c r="L184" i="1"/>
  <c r="K184" i="1"/>
  <c r="H184" i="1"/>
  <c r="AG183" i="1"/>
  <c r="L183" i="1"/>
  <c r="K183" i="1"/>
  <c r="H183" i="1"/>
  <c r="AG182" i="1"/>
  <c r="L182" i="1"/>
  <c r="K182" i="1"/>
  <c r="H182" i="1"/>
  <c r="AG181" i="1"/>
  <c r="L181" i="1"/>
  <c r="K181" i="1"/>
  <c r="H181" i="1"/>
  <c r="AG180" i="1"/>
  <c r="L180" i="1"/>
  <c r="K180" i="1"/>
  <c r="H180" i="1"/>
  <c r="AG179" i="1"/>
  <c r="L179" i="1"/>
  <c r="K179" i="1"/>
  <c r="H179" i="1"/>
  <c r="AG178" i="1"/>
  <c r="L178" i="1"/>
  <c r="K178" i="1"/>
  <c r="H178" i="1"/>
  <c r="AG177" i="1"/>
  <c r="L177" i="1"/>
  <c r="K177" i="1"/>
  <c r="H177" i="1"/>
  <c r="AG176" i="1"/>
  <c r="L176" i="1"/>
  <c r="K176" i="1"/>
  <c r="H176" i="1"/>
  <c r="AG175" i="1"/>
  <c r="L175" i="1"/>
  <c r="K175" i="1"/>
  <c r="H175" i="1"/>
  <c r="AG174" i="1"/>
  <c r="L174" i="1"/>
  <c r="K174" i="1"/>
  <c r="H174" i="1"/>
  <c r="AG173" i="1"/>
  <c r="L173" i="1"/>
  <c r="K173" i="1"/>
  <c r="H173" i="1"/>
  <c r="AG172" i="1"/>
  <c r="L172" i="1"/>
  <c r="K172" i="1"/>
  <c r="H172" i="1"/>
  <c r="AG171" i="1"/>
  <c r="L171" i="1"/>
  <c r="K171" i="1"/>
  <c r="H171" i="1"/>
  <c r="AG170" i="1"/>
  <c r="L170" i="1"/>
  <c r="K170" i="1"/>
  <c r="H170" i="1"/>
  <c r="AG169" i="1"/>
  <c r="L169" i="1"/>
  <c r="K169" i="1"/>
  <c r="H169" i="1"/>
  <c r="AG168" i="1"/>
  <c r="L168" i="1"/>
  <c r="K168" i="1"/>
  <c r="H168" i="1"/>
  <c r="AG167" i="1"/>
  <c r="L167" i="1"/>
  <c r="K167" i="1"/>
  <c r="H167" i="1"/>
  <c r="AG166" i="1"/>
  <c r="L166" i="1"/>
  <c r="K166" i="1"/>
  <c r="H166" i="1"/>
  <c r="AG165" i="1"/>
  <c r="L165" i="1"/>
  <c r="K165" i="1"/>
  <c r="H165" i="1"/>
  <c r="AG164" i="1"/>
  <c r="L164" i="1"/>
  <c r="K164" i="1"/>
  <c r="H164" i="1"/>
  <c r="AG163" i="1"/>
  <c r="L163" i="1"/>
  <c r="K163" i="1"/>
  <c r="H163" i="1"/>
  <c r="AG162" i="1"/>
  <c r="L162" i="1"/>
  <c r="K162" i="1"/>
  <c r="H162" i="1"/>
  <c r="AG161" i="1"/>
  <c r="L161" i="1"/>
  <c r="K161" i="1"/>
  <c r="H161" i="1"/>
  <c r="AG160" i="1"/>
  <c r="L160" i="1"/>
  <c r="K160" i="1"/>
  <c r="H160" i="1"/>
  <c r="AG159" i="1"/>
  <c r="L159" i="1"/>
  <c r="K159" i="1"/>
  <c r="H159" i="1"/>
  <c r="AG158" i="1"/>
  <c r="L158" i="1"/>
  <c r="K158" i="1"/>
  <c r="H158" i="1"/>
  <c r="AG157" i="1"/>
  <c r="L157" i="1"/>
  <c r="K157" i="1"/>
  <c r="H157" i="1"/>
  <c r="AG156" i="1"/>
  <c r="L156" i="1"/>
  <c r="K156" i="1"/>
  <c r="H156" i="1"/>
  <c r="AG155" i="1"/>
  <c r="L155" i="1"/>
  <c r="K155" i="1"/>
  <c r="H155" i="1"/>
  <c r="AG154" i="1"/>
  <c r="L154" i="1"/>
  <c r="K154" i="1"/>
  <c r="H154" i="1"/>
  <c r="AG153" i="1"/>
  <c r="L153" i="1"/>
  <c r="K153" i="1"/>
  <c r="H153" i="1"/>
  <c r="AG152" i="1"/>
  <c r="L152" i="1"/>
  <c r="K152" i="1"/>
  <c r="H152" i="1"/>
  <c r="AG151" i="1"/>
  <c r="L151" i="1"/>
  <c r="K151" i="1"/>
  <c r="H151" i="1"/>
  <c r="AG150" i="1"/>
  <c r="L150" i="1"/>
  <c r="K150" i="1"/>
  <c r="H150" i="1"/>
  <c r="AG149" i="1"/>
  <c r="L149" i="1"/>
  <c r="K149" i="1"/>
  <c r="H149" i="1"/>
  <c r="AG148" i="1"/>
  <c r="L148" i="1"/>
  <c r="K148" i="1"/>
  <c r="H148" i="1"/>
  <c r="AG147" i="1"/>
  <c r="L147" i="1"/>
  <c r="K147" i="1"/>
  <c r="H147" i="1"/>
  <c r="AG146" i="1"/>
  <c r="L146" i="1"/>
  <c r="K146" i="1"/>
  <c r="H146" i="1"/>
  <c r="AG145" i="1"/>
  <c r="L145" i="1"/>
  <c r="K145" i="1"/>
  <c r="H145" i="1"/>
  <c r="AG144" i="1"/>
  <c r="L144" i="1"/>
  <c r="K144" i="1"/>
  <c r="H144" i="1"/>
  <c r="AG143" i="1"/>
  <c r="L143" i="1"/>
  <c r="K143" i="1"/>
  <c r="H143" i="1"/>
  <c r="AG142" i="1"/>
  <c r="L142" i="1"/>
  <c r="K142" i="1"/>
  <c r="H142" i="1"/>
  <c r="AG141" i="1"/>
  <c r="L141" i="1"/>
  <c r="K141" i="1"/>
  <c r="H141" i="1"/>
  <c r="AG140" i="1"/>
  <c r="L140" i="1"/>
  <c r="K140" i="1"/>
  <c r="H140" i="1"/>
  <c r="AG139" i="1"/>
  <c r="L139" i="1"/>
  <c r="K139" i="1"/>
  <c r="H139" i="1"/>
  <c r="AG138" i="1"/>
  <c r="L138" i="1"/>
  <c r="K138" i="1"/>
  <c r="H138" i="1"/>
  <c r="AG137" i="1"/>
  <c r="L137" i="1"/>
  <c r="K137" i="1"/>
  <c r="H137" i="1"/>
  <c r="AG136" i="1"/>
  <c r="L136" i="1"/>
  <c r="K136" i="1"/>
  <c r="H136" i="1"/>
  <c r="AG135" i="1"/>
  <c r="L135" i="1"/>
  <c r="K135" i="1"/>
  <c r="H135" i="1"/>
  <c r="AG134" i="1"/>
  <c r="L134" i="1"/>
  <c r="K134" i="1"/>
  <c r="H134" i="1"/>
  <c r="AG133" i="1"/>
  <c r="L133" i="1"/>
  <c r="K133" i="1"/>
  <c r="H133" i="1"/>
  <c r="AG132" i="1"/>
  <c r="L132" i="1"/>
  <c r="K132" i="1"/>
  <c r="H132" i="1"/>
  <c r="AG131" i="1"/>
  <c r="L131" i="1"/>
  <c r="K131" i="1"/>
  <c r="H131" i="1"/>
  <c r="AG130" i="1"/>
  <c r="L130" i="1"/>
  <c r="K130" i="1"/>
  <c r="H130" i="1"/>
  <c r="AG129" i="1"/>
  <c r="L129" i="1"/>
  <c r="K129" i="1"/>
  <c r="H129" i="1"/>
  <c r="AG128" i="1"/>
  <c r="L128" i="1"/>
  <c r="K128" i="1"/>
  <c r="H128" i="1"/>
  <c r="AG127" i="1"/>
  <c r="L127" i="1"/>
  <c r="K127" i="1"/>
  <c r="H127" i="1"/>
  <c r="AG126" i="1"/>
  <c r="L126" i="1"/>
  <c r="K126" i="1"/>
  <c r="H126" i="1"/>
  <c r="AG125" i="1"/>
  <c r="L125" i="1"/>
  <c r="K125" i="1"/>
  <c r="H125" i="1"/>
  <c r="AG124" i="1"/>
  <c r="L124" i="1"/>
  <c r="K124" i="1"/>
  <c r="H124" i="1"/>
  <c r="AG123" i="1"/>
  <c r="L123" i="1"/>
  <c r="K123" i="1"/>
  <c r="H123" i="1"/>
  <c r="AG122" i="1"/>
  <c r="L122" i="1"/>
  <c r="K122" i="1"/>
  <c r="H122" i="1"/>
  <c r="AG121" i="1"/>
  <c r="L121" i="1"/>
  <c r="K121" i="1"/>
  <c r="H121" i="1"/>
  <c r="AG120" i="1"/>
  <c r="L120" i="1"/>
  <c r="K120" i="1"/>
  <c r="H120" i="1"/>
  <c r="AG119" i="1"/>
  <c r="L119" i="1"/>
  <c r="K119" i="1"/>
  <c r="H119" i="1"/>
  <c r="AG118" i="1"/>
  <c r="L118" i="1"/>
  <c r="K118" i="1"/>
  <c r="H118" i="1"/>
  <c r="AG117" i="1"/>
  <c r="L117" i="1"/>
  <c r="K117" i="1"/>
  <c r="H117" i="1"/>
  <c r="AG116" i="1"/>
  <c r="L116" i="1"/>
  <c r="K116" i="1"/>
  <c r="H116" i="1"/>
  <c r="AG115" i="1"/>
  <c r="L115" i="1"/>
  <c r="K115" i="1"/>
  <c r="H115" i="1"/>
  <c r="AG114" i="1"/>
  <c r="L114" i="1"/>
  <c r="K114" i="1"/>
  <c r="H114" i="1"/>
  <c r="AG113" i="1"/>
  <c r="L113" i="1"/>
  <c r="K113" i="1"/>
  <c r="H113" i="1"/>
  <c r="AG112" i="1"/>
  <c r="L112" i="1"/>
  <c r="K112" i="1"/>
  <c r="H112" i="1"/>
  <c r="AG111" i="1"/>
  <c r="L111" i="1"/>
  <c r="K111" i="1"/>
  <c r="H111" i="1"/>
  <c r="AG110" i="1"/>
  <c r="L110" i="1"/>
  <c r="K110" i="1"/>
  <c r="H110" i="1"/>
  <c r="AG109" i="1"/>
  <c r="L109" i="1"/>
  <c r="K109" i="1"/>
  <c r="H109" i="1"/>
  <c r="AG108" i="1"/>
  <c r="L108" i="1"/>
  <c r="K108" i="1"/>
  <c r="H108" i="1"/>
  <c r="AG107" i="1"/>
  <c r="L107" i="1"/>
  <c r="K107" i="1"/>
  <c r="H107" i="1"/>
  <c r="AG106" i="1"/>
  <c r="L106" i="1"/>
  <c r="K106" i="1"/>
  <c r="H106" i="1"/>
  <c r="AG105" i="1"/>
  <c r="L105" i="1"/>
  <c r="K105" i="1"/>
  <c r="H105" i="1"/>
  <c r="AG104" i="1"/>
  <c r="L104" i="1"/>
  <c r="K104" i="1"/>
  <c r="H104" i="1"/>
  <c r="AG103" i="1"/>
  <c r="L103" i="1"/>
  <c r="K103" i="1"/>
  <c r="H103" i="1"/>
  <c r="AG102" i="1"/>
  <c r="L102" i="1"/>
  <c r="K102" i="1"/>
  <c r="H102" i="1"/>
  <c r="AG101" i="1"/>
  <c r="L101" i="1"/>
  <c r="K101" i="1"/>
  <c r="H101" i="1"/>
  <c r="AG100" i="1"/>
  <c r="L100" i="1"/>
  <c r="K100" i="1"/>
  <c r="H100" i="1"/>
  <c r="AG99" i="1"/>
  <c r="L99" i="1"/>
  <c r="K99" i="1"/>
  <c r="H99" i="1"/>
  <c r="AG98" i="1"/>
  <c r="L98" i="1"/>
  <c r="K98" i="1"/>
  <c r="H98" i="1"/>
  <c r="AG97" i="1"/>
  <c r="L97" i="1"/>
  <c r="K97" i="1"/>
  <c r="H97" i="1"/>
  <c r="AG96" i="1"/>
  <c r="L96" i="1"/>
  <c r="K96" i="1"/>
  <c r="H96" i="1"/>
  <c r="AG95" i="1"/>
  <c r="L95" i="1"/>
  <c r="K95" i="1"/>
  <c r="H95" i="1"/>
  <c r="AG94" i="1"/>
  <c r="L94" i="1"/>
  <c r="K94" i="1"/>
  <c r="H94" i="1"/>
  <c r="AG93" i="1"/>
  <c r="L93" i="1"/>
  <c r="K93" i="1"/>
  <c r="H93" i="1"/>
  <c r="AG92" i="1"/>
  <c r="L92" i="1"/>
  <c r="K92" i="1"/>
  <c r="H92" i="1"/>
  <c r="AG91" i="1"/>
  <c r="L91" i="1"/>
  <c r="K91" i="1"/>
  <c r="H91" i="1"/>
  <c r="AG90" i="1"/>
  <c r="L90" i="1"/>
  <c r="K90" i="1"/>
  <c r="H90" i="1"/>
  <c r="AG89" i="1"/>
  <c r="L89" i="1"/>
  <c r="K89" i="1"/>
  <c r="H89" i="1"/>
  <c r="AG88" i="1"/>
  <c r="L88" i="1"/>
  <c r="K88" i="1"/>
  <c r="H88" i="1"/>
  <c r="AG87" i="1"/>
  <c r="L87" i="1"/>
  <c r="K87" i="1"/>
  <c r="H87" i="1"/>
  <c r="AG86" i="1"/>
  <c r="L86" i="1"/>
  <c r="K86" i="1"/>
  <c r="H86" i="1"/>
  <c r="AG85" i="1"/>
  <c r="L85" i="1"/>
  <c r="K85" i="1"/>
  <c r="H85" i="1"/>
  <c r="AG84" i="1"/>
  <c r="L84" i="1"/>
  <c r="K84" i="1"/>
  <c r="H84" i="1"/>
  <c r="AG83" i="1"/>
  <c r="L83" i="1"/>
  <c r="K83" i="1"/>
  <c r="H83" i="1"/>
  <c r="AG82" i="1"/>
  <c r="L82" i="1"/>
  <c r="K82" i="1"/>
  <c r="H82" i="1"/>
  <c r="AG81" i="1"/>
  <c r="L81" i="1"/>
  <c r="K81" i="1"/>
  <c r="H81" i="1"/>
  <c r="AG80" i="1"/>
  <c r="L80" i="1"/>
  <c r="K80" i="1"/>
  <c r="H80" i="1"/>
  <c r="AG79" i="1"/>
  <c r="L79" i="1"/>
  <c r="K79" i="1"/>
  <c r="H79" i="1"/>
  <c r="AG78" i="1"/>
  <c r="L78" i="1"/>
  <c r="K78" i="1"/>
  <c r="H78" i="1"/>
  <c r="AG77" i="1"/>
  <c r="L77" i="1"/>
  <c r="K77" i="1"/>
  <c r="H77" i="1"/>
  <c r="AG76" i="1"/>
  <c r="L76" i="1"/>
  <c r="K76" i="1"/>
  <c r="H76" i="1"/>
  <c r="AG75" i="1"/>
  <c r="L75" i="1"/>
  <c r="K75" i="1"/>
  <c r="H75" i="1"/>
  <c r="AG74" i="1"/>
  <c r="L74" i="1"/>
  <c r="K74" i="1"/>
  <c r="H74" i="1"/>
  <c r="AG73" i="1"/>
  <c r="L73" i="1"/>
  <c r="K73" i="1"/>
  <c r="H73" i="1"/>
  <c r="AG72" i="1"/>
  <c r="L72" i="1"/>
  <c r="K72" i="1"/>
  <c r="H72" i="1"/>
  <c r="AG71" i="1"/>
  <c r="L71" i="1"/>
  <c r="K71" i="1"/>
  <c r="H71" i="1"/>
  <c r="AG70" i="1"/>
  <c r="L70" i="1"/>
  <c r="K70" i="1"/>
  <c r="H70" i="1"/>
  <c r="AG69" i="1"/>
  <c r="L69" i="1"/>
  <c r="K69" i="1"/>
  <c r="H69" i="1"/>
  <c r="AG68" i="1"/>
  <c r="L68" i="1"/>
  <c r="K68" i="1"/>
  <c r="H68" i="1"/>
  <c r="AG67" i="1"/>
  <c r="L67" i="1"/>
  <c r="K67" i="1"/>
  <c r="H67" i="1"/>
  <c r="AG66" i="1"/>
  <c r="L66" i="1"/>
  <c r="K66" i="1"/>
  <c r="H66" i="1"/>
  <c r="AG65" i="1"/>
  <c r="L65" i="1"/>
  <c r="K65" i="1"/>
  <c r="H65" i="1"/>
  <c r="AG64" i="1"/>
  <c r="L64" i="1"/>
  <c r="K64" i="1"/>
  <c r="H64" i="1"/>
  <c r="AG63" i="1"/>
  <c r="L63" i="1"/>
  <c r="K63" i="1"/>
  <c r="H63" i="1"/>
  <c r="AG62" i="1"/>
  <c r="L62" i="1"/>
  <c r="K62" i="1"/>
  <c r="H62" i="1"/>
  <c r="AG61" i="1"/>
  <c r="L61" i="1"/>
  <c r="K61" i="1"/>
  <c r="H61" i="1"/>
  <c r="AG60" i="1"/>
  <c r="L60" i="1"/>
  <c r="K60" i="1"/>
  <c r="H60" i="1"/>
  <c r="AG59" i="1"/>
  <c r="L59" i="1"/>
  <c r="K59" i="1"/>
  <c r="H59" i="1"/>
  <c r="AG58" i="1"/>
  <c r="L58" i="1"/>
  <c r="K58" i="1"/>
  <c r="H58" i="1"/>
  <c r="AG57" i="1"/>
  <c r="L57" i="1"/>
  <c r="K57" i="1"/>
  <c r="H57" i="1"/>
  <c r="AG56" i="1"/>
  <c r="L56" i="1"/>
  <c r="K56" i="1"/>
  <c r="H56" i="1"/>
  <c r="AG55" i="1"/>
  <c r="L55" i="1"/>
  <c r="K55" i="1"/>
  <c r="H55" i="1"/>
  <c r="AG54" i="1"/>
  <c r="L54" i="1"/>
  <c r="K54" i="1"/>
  <c r="H54" i="1"/>
  <c r="AG53" i="1"/>
  <c r="L53" i="1"/>
  <c r="K53" i="1"/>
  <c r="H53" i="1"/>
  <c r="AG52" i="1"/>
  <c r="L52" i="1"/>
  <c r="K52" i="1"/>
  <c r="H52" i="1"/>
  <c r="AG51" i="1"/>
  <c r="L51" i="1"/>
  <c r="K51" i="1"/>
  <c r="H51" i="1"/>
  <c r="AG50" i="1"/>
  <c r="L50" i="1"/>
  <c r="K50" i="1"/>
  <c r="H50" i="1"/>
  <c r="AG49" i="1"/>
  <c r="L49" i="1"/>
  <c r="K49" i="1"/>
  <c r="H49" i="1"/>
  <c r="AG48" i="1"/>
  <c r="L48" i="1"/>
  <c r="K48" i="1"/>
  <c r="H48" i="1"/>
  <c r="AG47" i="1"/>
  <c r="L47" i="1"/>
  <c r="K47" i="1"/>
  <c r="H47" i="1"/>
  <c r="AG46" i="1"/>
  <c r="L46" i="1"/>
  <c r="K46" i="1"/>
  <c r="H46" i="1"/>
  <c r="AG45" i="1"/>
  <c r="L45" i="1"/>
  <c r="K45" i="1"/>
  <c r="H45" i="1"/>
  <c r="AG44" i="1"/>
  <c r="L44" i="1"/>
  <c r="K44" i="1"/>
  <c r="H44" i="1"/>
  <c r="AG43" i="1"/>
  <c r="L43" i="1"/>
  <c r="K43" i="1"/>
  <c r="H43" i="1"/>
  <c r="AG42" i="1"/>
  <c r="L42" i="1"/>
  <c r="K42" i="1"/>
  <c r="H42" i="1"/>
  <c r="AG41" i="1"/>
  <c r="L41" i="1"/>
  <c r="K41" i="1"/>
  <c r="H41" i="1"/>
  <c r="AG40" i="1"/>
  <c r="L40" i="1"/>
  <c r="K40" i="1"/>
  <c r="H40" i="1"/>
  <c r="AG39" i="1"/>
  <c r="L39" i="1"/>
  <c r="K39" i="1"/>
  <c r="H39" i="1"/>
  <c r="AG38" i="1"/>
  <c r="L38" i="1"/>
  <c r="K38" i="1"/>
  <c r="H38" i="1"/>
  <c r="AG37" i="1"/>
  <c r="L37" i="1"/>
  <c r="K37" i="1"/>
  <c r="H37" i="1"/>
  <c r="AG36" i="1"/>
  <c r="L36" i="1"/>
  <c r="K36" i="1"/>
  <c r="H36" i="1"/>
  <c r="AG35" i="1"/>
  <c r="L35" i="1"/>
  <c r="K35" i="1"/>
  <c r="H35" i="1"/>
  <c r="AG34" i="1"/>
  <c r="L34" i="1"/>
  <c r="K34" i="1"/>
  <c r="H34" i="1"/>
  <c r="AG33" i="1"/>
  <c r="L33" i="1"/>
  <c r="K33" i="1"/>
  <c r="H33" i="1"/>
  <c r="AG32" i="1"/>
  <c r="L32" i="1"/>
  <c r="K32" i="1"/>
  <c r="H32" i="1"/>
  <c r="AG31" i="1"/>
  <c r="L31" i="1"/>
  <c r="K31" i="1"/>
  <c r="H31" i="1"/>
  <c r="AG30" i="1"/>
  <c r="L30" i="1"/>
  <c r="K30" i="1"/>
  <c r="H30" i="1"/>
  <c r="AG29" i="1"/>
  <c r="L29" i="1"/>
  <c r="K29" i="1"/>
  <c r="H29" i="1"/>
  <c r="AG28" i="1"/>
  <c r="L28" i="1"/>
  <c r="K28" i="1"/>
  <c r="H28" i="1"/>
  <c r="AG27" i="1"/>
  <c r="L27" i="1"/>
  <c r="K27" i="1"/>
  <c r="H27" i="1"/>
  <c r="AG26" i="1"/>
  <c r="L26" i="1"/>
  <c r="K26" i="1"/>
  <c r="H26" i="1"/>
  <c r="AG25" i="1"/>
  <c r="L25" i="1"/>
  <c r="K25" i="1"/>
  <c r="H25" i="1"/>
  <c r="AG24" i="1"/>
  <c r="L24" i="1"/>
  <c r="K24" i="1"/>
  <c r="H24" i="1"/>
  <c r="AG23" i="1"/>
  <c r="L23" i="1"/>
  <c r="K23" i="1"/>
  <c r="H23" i="1"/>
  <c r="AG22" i="1"/>
  <c r="L22" i="1"/>
  <c r="K22" i="1"/>
  <c r="H22" i="1"/>
  <c r="AG21" i="1"/>
  <c r="L21" i="1"/>
  <c r="K21" i="1"/>
  <c r="H21" i="1"/>
  <c r="AG20" i="1"/>
  <c r="L20" i="1"/>
  <c r="K20" i="1"/>
  <c r="H20" i="1"/>
  <c r="AG19" i="1"/>
  <c r="L19" i="1"/>
  <c r="K19" i="1"/>
  <c r="H19" i="1"/>
  <c r="AG18" i="1"/>
  <c r="L18" i="1"/>
  <c r="K18" i="1"/>
  <c r="H18" i="1"/>
  <c r="AG17" i="1"/>
  <c r="L17" i="1"/>
  <c r="K17" i="1"/>
  <c r="H17" i="1"/>
  <c r="AG16" i="1"/>
  <c r="L16" i="1"/>
  <c r="K16" i="1"/>
  <c r="H16" i="1"/>
  <c r="AG15" i="1"/>
  <c r="L15" i="1"/>
  <c r="K15" i="1"/>
  <c r="H15" i="1"/>
  <c r="AG14" i="1"/>
  <c r="L14" i="1"/>
  <c r="K14" i="1"/>
  <c r="H14" i="1"/>
  <c r="AG13" i="1"/>
  <c r="L13" i="1"/>
  <c r="K13" i="1"/>
  <c r="H13" i="1"/>
  <c r="AG12" i="1"/>
  <c r="L12" i="1"/>
  <c r="K12" i="1"/>
  <c r="H12" i="1"/>
  <c r="AG11" i="1"/>
  <c r="L11" i="1"/>
  <c r="K11" i="1"/>
  <c r="H11" i="1"/>
  <c r="AG10" i="1"/>
  <c r="L10" i="1"/>
  <c r="K10" i="1"/>
  <c r="H10" i="1"/>
  <c r="AG9" i="1"/>
  <c r="L9" i="1"/>
  <c r="K9" i="1"/>
  <c r="H9" i="1"/>
  <c r="AG8" i="1"/>
  <c r="L8" i="1"/>
  <c r="K8" i="1"/>
  <c r="H8" i="1"/>
  <c r="AG7" i="1"/>
  <c r="L7" i="1"/>
  <c r="K7" i="1"/>
  <c r="H7" i="1"/>
  <c r="AG6" i="1"/>
  <c r="L6" i="1"/>
  <c r="K6" i="1"/>
  <c r="H6" i="1"/>
  <c r="AG5" i="1"/>
  <c r="L5" i="1"/>
  <c r="K5" i="1"/>
  <c r="H5" i="1"/>
  <c r="AG4" i="1"/>
  <c r="L4" i="1"/>
  <c r="K4" i="1"/>
  <c r="H4" i="1"/>
  <c r="AG3" i="1"/>
  <c r="L3" i="1"/>
  <c r="K3" i="1"/>
  <c r="H3" i="1"/>
  <c r="AG2" i="1"/>
  <c r="L2" i="1"/>
  <c r="K2" i="1"/>
  <c r="H2" i="1"/>
  <c r="B7" i="4"/>
  <c r="H4" i="4"/>
  <c r="D4" i="4"/>
  <c r="F4" i="4"/>
  <c r="B4" i="4"/>
  <c r="D7" i="4"/>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shboard.xlsx!Table13" type="102" refreshedVersion="6" minRefreshableVersion="5">
    <extLst>
      <ext xmlns:x15="http://schemas.microsoft.com/office/spreadsheetml/2010/11/main" uri="{DE250136-89BD-433C-8126-D09CA5730AF9}">
        <x15:connection id="Table13">
          <x15:rangePr sourceName="_xlcn.WorksheetConnection_Dashboard.xlsxTable131"/>
        </x15:connection>
      </ext>
    </extLst>
  </connection>
  <connection id="3" name="WorksheetConnection_Dashboard.xlsx!Table3" type="102" refreshedVersion="6" minRefreshableVersion="5">
    <extLst>
      <ext xmlns:x15="http://schemas.microsoft.com/office/spreadsheetml/2010/11/main" uri="{DE250136-89BD-433C-8126-D09CA5730AF9}">
        <x15:connection id="Table3">
          <x15:rangePr sourceName="_xlcn.WorksheetConnection_Dashboard.xlsxTable31"/>
        </x15:connection>
      </ext>
    </extLst>
  </connection>
  <connection id="4" name="WorksheetConnection_Dashboard.xlsx!Table4" type="102" refreshedVersion="6" minRefreshableVersion="5">
    <extLst>
      <ext xmlns:x15="http://schemas.microsoft.com/office/spreadsheetml/2010/11/main" uri="{DE250136-89BD-433C-8126-D09CA5730AF9}">
        <x15:connection id="Table4">
          <x15:rangePr sourceName="_xlcn.WorksheetConnection_Dashboard.xlsxTable41"/>
        </x15:connection>
      </ext>
    </extLst>
  </connection>
  <connection id="5" name="WorksheetConnection_rawdata!$A$1:$AI$501" type="102" refreshedVersion="6" minRefreshableVersion="5">
    <extLst>
      <ext xmlns:x15="http://schemas.microsoft.com/office/spreadsheetml/2010/11/main" uri="{DE250136-89BD-433C-8126-D09CA5730AF9}">
        <x15:connection id="Range" autoDelete="1">
          <x15:rangePr sourceName="_xlcn.WorksheetConnection_rawdataA1AI5011"/>
        </x15:connection>
      </ext>
    </extLst>
  </connection>
</connections>
</file>

<file path=xl/sharedStrings.xml><?xml version="1.0" encoding="utf-8"?>
<sst xmlns="http://schemas.openxmlformats.org/spreadsheetml/2006/main" count="8597" uniqueCount="1495">
  <si>
    <t>ST0001</t>
  </si>
  <si>
    <t>Priya 1</t>
  </si>
  <si>
    <t>Male</t>
  </si>
  <si>
    <t>EEE</t>
  </si>
  <si>
    <t>Chennai</t>
  </si>
  <si>
    <t>Inactive</t>
  </si>
  <si>
    <t>C016</t>
  </si>
  <si>
    <t>R14</t>
  </si>
  <si>
    <t>Pass</t>
  </si>
  <si>
    <t>TCS</t>
  </si>
  <si>
    <t>Not Placed</t>
  </si>
  <si>
    <t>Math</t>
  </si>
  <si>
    <t>English</t>
  </si>
  <si>
    <t>Python</t>
  </si>
  <si>
    <t>SQL</t>
  </si>
  <si>
    <t>Excel</t>
  </si>
  <si>
    <t>ST0002</t>
  </si>
  <si>
    <t>Priya 2</t>
  </si>
  <si>
    <t>Female</t>
  </si>
  <si>
    <t>CIVIL</t>
  </si>
  <si>
    <t>Active</t>
  </si>
  <si>
    <t>C001</t>
  </si>
  <si>
    <t>R5</t>
  </si>
  <si>
    <t>Infosys</t>
  </si>
  <si>
    <t>Placed</t>
  </si>
  <si>
    <t>ST0003</t>
  </si>
  <si>
    <t>Priya 3</t>
  </si>
  <si>
    <t>MECH</t>
  </si>
  <si>
    <t>Coimbatore</t>
  </si>
  <si>
    <t>C002</t>
  </si>
  <si>
    <t>R6</t>
  </si>
  <si>
    <t>ST0004</t>
  </si>
  <si>
    <t>Sneha 4</t>
  </si>
  <si>
    <t>Madurai</t>
  </si>
  <si>
    <t>C003</t>
  </si>
  <si>
    <t>R4</t>
  </si>
  <si>
    <t>ST0005</t>
  </si>
  <si>
    <t>Rahul 5</t>
  </si>
  <si>
    <t>ECE</t>
  </si>
  <si>
    <t>C004</t>
  </si>
  <si>
    <t>ST0006</t>
  </si>
  <si>
    <t>Priya 6</t>
  </si>
  <si>
    <t>C005</t>
  </si>
  <si>
    <t>R15</t>
  </si>
  <si>
    <t>Wipro</t>
  </si>
  <si>
    <t>ST0007</t>
  </si>
  <si>
    <t>Arun 7</t>
  </si>
  <si>
    <t>C006</t>
  </si>
  <si>
    <t>R20</t>
  </si>
  <si>
    <t>ST0008</t>
  </si>
  <si>
    <t>Sneha 8</t>
  </si>
  <si>
    <t>C007</t>
  </si>
  <si>
    <t>R2</t>
  </si>
  <si>
    <t>ST0009</t>
  </si>
  <si>
    <t>Priya 9</t>
  </si>
  <si>
    <t>C008</t>
  </si>
  <si>
    <t>ST0010</t>
  </si>
  <si>
    <t>Rahul 10</t>
  </si>
  <si>
    <t>C009</t>
  </si>
  <si>
    <t>ST0011</t>
  </si>
  <si>
    <t>Arun 11</t>
  </si>
  <si>
    <t>C010</t>
  </si>
  <si>
    <t>R7</t>
  </si>
  <si>
    <t>ST0012</t>
  </si>
  <si>
    <t>Priya 12</t>
  </si>
  <si>
    <t>CSE</t>
  </si>
  <si>
    <t>C011</t>
  </si>
  <si>
    <t>ST0013</t>
  </si>
  <si>
    <t>Priya 13</t>
  </si>
  <si>
    <t>C012</t>
  </si>
  <si>
    <t>ST0014</t>
  </si>
  <si>
    <t>Sneha 14</t>
  </si>
  <si>
    <t>C013</t>
  </si>
  <si>
    <t>ST0015</t>
  </si>
  <si>
    <t>Arun 15</t>
  </si>
  <si>
    <t>C014</t>
  </si>
  <si>
    <t>R1</t>
  </si>
  <si>
    <t>ST0016</t>
  </si>
  <si>
    <t>Arun 16</t>
  </si>
  <si>
    <t>C015</t>
  </si>
  <si>
    <t>ST0017</t>
  </si>
  <si>
    <t>Sneha 17</t>
  </si>
  <si>
    <t>R9</t>
  </si>
  <si>
    <t>ST0018</t>
  </si>
  <si>
    <t>Priya 18</t>
  </si>
  <si>
    <t>C017</t>
  </si>
  <si>
    <t>R13</t>
  </si>
  <si>
    <t>ST0019</t>
  </si>
  <si>
    <t>Arun 19</t>
  </si>
  <si>
    <t>C018</t>
  </si>
  <si>
    <t>R3</t>
  </si>
  <si>
    <t>ST0020</t>
  </si>
  <si>
    <t>Rahul 20</t>
  </si>
  <si>
    <t>C019</t>
  </si>
  <si>
    <t>ST0021</t>
  </si>
  <si>
    <t>Rahul 21</t>
  </si>
  <si>
    <t>C020</t>
  </si>
  <si>
    <t>R17</t>
  </si>
  <si>
    <t>ST0022</t>
  </si>
  <si>
    <t>Sneha 22</t>
  </si>
  <si>
    <t>C021</t>
  </si>
  <si>
    <t>ST0023</t>
  </si>
  <si>
    <t>Priya 23</t>
  </si>
  <si>
    <t>C022</t>
  </si>
  <si>
    <t>R12</t>
  </si>
  <si>
    <t>ST0024</t>
  </si>
  <si>
    <t>Arun 24</t>
  </si>
  <si>
    <t>C023</t>
  </si>
  <si>
    <t>ST0025</t>
  </si>
  <si>
    <t>Priya 25</t>
  </si>
  <si>
    <t>C024</t>
  </si>
  <si>
    <t>ST0026</t>
  </si>
  <si>
    <t>Rahul 26</t>
  </si>
  <si>
    <t>C025</t>
  </si>
  <si>
    <t>ST0027</t>
  </si>
  <si>
    <t>Priya 27</t>
  </si>
  <si>
    <t>C026</t>
  </si>
  <si>
    <t>R11</t>
  </si>
  <si>
    <t>ST0028</t>
  </si>
  <si>
    <t>Rahul 28</t>
  </si>
  <si>
    <t>C027</t>
  </si>
  <si>
    <t>ST0029</t>
  </si>
  <si>
    <t>Arun 29</t>
  </si>
  <si>
    <t>C028</t>
  </si>
  <si>
    <t>ST0030</t>
  </si>
  <si>
    <t>Sneha 30</t>
  </si>
  <si>
    <t>C029</t>
  </si>
  <si>
    <t>ST0031</t>
  </si>
  <si>
    <t>Priya 31</t>
  </si>
  <si>
    <t>C030</t>
  </si>
  <si>
    <t>ST0032</t>
  </si>
  <si>
    <t>Rahul 32</t>
  </si>
  <si>
    <t>C031</t>
  </si>
  <si>
    <t>R18</t>
  </si>
  <si>
    <t>ST0033</t>
  </si>
  <si>
    <t>Rahul 33</t>
  </si>
  <si>
    <t>C032</t>
  </si>
  <si>
    <t>ST0034</t>
  </si>
  <si>
    <t>Arun 34</t>
  </si>
  <si>
    <t>C033</t>
  </si>
  <si>
    <t>ST0035</t>
  </si>
  <si>
    <t>Rahul 35</t>
  </si>
  <si>
    <t>C034</t>
  </si>
  <si>
    <t>ST0036</t>
  </si>
  <si>
    <t>Priya 36</t>
  </si>
  <si>
    <t>C035</t>
  </si>
  <si>
    <t>ST0037</t>
  </si>
  <si>
    <t>Arun 37</t>
  </si>
  <si>
    <t>C036</t>
  </si>
  <si>
    <t>ST0038</t>
  </si>
  <si>
    <t>Priya 38</t>
  </si>
  <si>
    <t>C037</t>
  </si>
  <si>
    <t>ST0039</t>
  </si>
  <si>
    <t>Sneha 39</t>
  </si>
  <si>
    <t>C038</t>
  </si>
  <si>
    <t>ST0040</t>
  </si>
  <si>
    <t>Arun 40</t>
  </si>
  <si>
    <t>C039</t>
  </si>
  <si>
    <t>ST0041</t>
  </si>
  <si>
    <t>Rahul 41</t>
  </si>
  <si>
    <t>C040</t>
  </si>
  <si>
    <t>ST0042</t>
  </si>
  <si>
    <t>Rahul 42</t>
  </si>
  <si>
    <t>C041</t>
  </si>
  <si>
    <t>ST0043</t>
  </si>
  <si>
    <t>Sneha 43</t>
  </si>
  <si>
    <t>C042</t>
  </si>
  <si>
    <t>ST0044</t>
  </si>
  <si>
    <t>Priya 44</t>
  </si>
  <si>
    <t>C043</t>
  </si>
  <si>
    <t>ST0045</t>
  </si>
  <si>
    <t>Priya 45</t>
  </si>
  <si>
    <t>C044</t>
  </si>
  <si>
    <t>ST0046</t>
  </si>
  <si>
    <t>Sneha 46</t>
  </si>
  <si>
    <t>C045</t>
  </si>
  <si>
    <t>ST0047</t>
  </si>
  <si>
    <t>Sneha 47</t>
  </si>
  <si>
    <t>C046</t>
  </si>
  <si>
    <t>ST0048</t>
  </si>
  <si>
    <t>Rahul 48</t>
  </si>
  <si>
    <t>C047</t>
  </si>
  <si>
    <t>ST0049</t>
  </si>
  <si>
    <t>Sneha 49</t>
  </si>
  <si>
    <t>C048</t>
  </si>
  <si>
    <t>ST0050</t>
  </si>
  <si>
    <t>Sneha 50</t>
  </si>
  <si>
    <t>C049</t>
  </si>
  <si>
    <t>ST0051</t>
  </si>
  <si>
    <t>Arun 51</t>
  </si>
  <si>
    <t>C050</t>
  </si>
  <si>
    <t>ST0052</t>
  </si>
  <si>
    <t>Arun 52</t>
  </si>
  <si>
    <t>C051</t>
  </si>
  <si>
    <t>R16</t>
  </si>
  <si>
    <t>ST0053</t>
  </si>
  <si>
    <t>Sneha 53</t>
  </si>
  <si>
    <t>C052</t>
  </si>
  <si>
    <t>ST0054</t>
  </si>
  <si>
    <t>Sneha 54</t>
  </si>
  <si>
    <t>C053</t>
  </si>
  <si>
    <t>ST0055</t>
  </si>
  <si>
    <t>Arun 55</t>
  </si>
  <si>
    <t>C054</t>
  </si>
  <si>
    <t>ST0056</t>
  </si>
  <si>
    <t>Sneha 56</t>
  </si>
  <si>
    <t>C055</t>
  </si>
  <si>
    <t>ST0057</t>
  </si>
  <si>
    <t>Sneha 57</t>
  </si>
  <si>
    <t>C056</t>
  </si>
  <si>
    <t>ST0058</t>
  </si>
  <si>
    <t>Rahul 58</t>
  </si>
  <si>
    <t>C057</t>
  </si>
  <si>
    <t>ST0059</t>
  </si>
  <si>
    <t>Arun 59</t>
  </si>
  <si>
    <t>C058</t>
  </si>
  <si>
    <t>R19</t>
  </si>
  <si>
    <t>ST0060</t>
  </si>
  <si>
    <t>Arun 60</t>
  </si>
  <si>
    <t>C059</t>
  </si>
  <si>
    <t>ST0061</t>
  </si>
  <si>
    <t>Rahul 61</t>
  </si>
  <si>
    <t>C060</t>
  </si>
  <si>
    <t>ST0062</t>
  </si>
  <si>
    <t>Sneha 62</t>
  </si>
  <si>
    <t>C061</t>
  </si>
  <si>
    <t>ST0063</t>
  </si>
  <si>
    <t>Priya 63</t>
  </si>
  <si>
    <t>C062</t>
  </si>
  <si>
    <t>ST0064</t>
  </si>
  <si>
    <t>Arun 64</t>
  </si>
  <si>
    <t>C063</t>
  </si>
  <si>
    <t>ST0065</t>
  </si>
  <si>
    <t>Priya 65</t>
  </si>
  <si>
    <t>C064</t>
  </si>
  <si>
    <t>ST0066</t>
  </si>
  <si>
    <t>Arun 66</t>
  </si>
  <si>
    <t>C065</t>
  </si>
  <si>
    <t>ST0067</t>
  </si>
  <si>
    <t>Sneha 67</t>
  </si>
  <si>
    <t>C066</t>
  </si>
  <si>
    <t>ST0068</t>
  </si>
  <si>
    <t>Sneha 68</t>
  </si>
  <si>
    <t>C067</t>
  </si>
  <si>
    <t>ST0069</t>
  </si>
  <si>
    <t>Sneha 69</t>
  </si>
  <si>
    <t>C068</t>
  </si>
  <si>
    <t>ST0070</t>
  </si>
  <si>
    <t>Rahul 70</t>
  </si>
  <si>
    <t>C069</t>
  </si>
  <si>
    <t>ST0071</t>
  </si>
  <si>
    <t>Sneha 71</t>
  </si>
  <si>
    <t>C070</t>
  </si>
  <si>
    <t>ST0072</t>
  </si>
  <si>
    <t>Arun 72</t>
  </si>
  <si>
    <t>C071</t>
  </si>
  <si>
    <t>ST0073</t>
  </si>
  <si>
    <t>Arun 73</t>
  </si>
  <si>
    <t>C072</t>
  </si>
  <si>
    <t>ST0074</t>
  </si>
  <si>
    <t>Priya 74</t>
  </si>
  <si>
    <t>C073</t>
  </si>
  <si>
    <t>ST0075</t>
  </si>
  <si>
    <t>Sneha 75</t>
  </si>
  <si>
    <t>C074</t>
  </si>
  <si>
    <t>ST0076</t>
  </si>
  <si>
    <t>Rahul 76</t>
  </si>
  <si>
    <t>C075</t>
  </si>
  <si>
    <t>ST0077</t>
  </si>
  <si>
    <t>Arun 77</t>
  </si>
  <si>
    <t>C076</t>
  </si>
  <si>
    <t>ST0078</t>
  </si>
  <si>
    <t>Rahul 78</t>
  </si>
  <si>
    <t>C077</t>
  </si>
  <si>
    <t>R10</t>
  </si>
  <si>
    <t>ST0079</t>
  </si>
  <si>
    <t>Arun 79</t>
  </si>
  <si>
    <t>C078</t>
  </si>
  <si>
    <t>ST0080</t>
  </si>
  <si>
    <t>Sneha 80</t>
  </si>
  <si>
    <t>C079</t>
  </si>
  <si>
    <t>ST0081</t>
  </si>
  <si>
    <t>Sneha 81</t>
  </si>
  <si>
    <t>C080</t>
  </si>
  <si>
    <t>ST0082</t>
  </si>
  <si>
    <t>Sneha 82</t>
  </si>
  <si>
    <t>C081</t>
  </si>
  <si>
    <t>ST0083</t>
  </si>
  <si>
    <t>Priya 83</t>
  </si>
  <si>
    <t>C082</t>
  </si>
  <si>
    <t>ST0084</t>
  </si>
  <si>
    <t>Sneha 84</t>
  </si>
  <si>
    <t>C083</t>
  </si>
  <si>
    <t>ST0085</t>
  </si>
  <si>
    <t>Priya 85</t>
  </si>
  <si>
    <t>C084</t>
  </si>
  <si>
    <t>ST0086</t>
  </si>
  <si>
    <t>Arun 86</t>
  </si>
  <si>
    <t>C085</t>
  </si>
  <si>
    <t>ST0087</t>
  </si>
  <si>
    <t>Arun 87</t>
  </si>
  <si>
    <t>C086</t>
  </si>
  <si>
    <t>ST0088</t>
  </si>
  <si>
    <t>Rahul 88</t>
  </si>
  <si>
    <t>C087</t>
  </si>
  <si>
    <t>ST0089</t>
  </si>
  <si>
    <t>Rahul 89</t>
  </si>
  <si>
    <t>C088</t>
  </si>
  <si>
    <t>ST0090</t>
  </si>
  <si>
    <t>Rahul 90</t>
  </si>
  <si>
    <t>C089</t>
  </si>
  <si>
    <t>ST0091</t>
  </si>
  <si>
    <t>Sneha 91</t>
  </si>
  <si>
    <t>C090</t>
  </si>
  <si>
    <t>ST0092</t>
  </si>
  <si>
    <t>Rahul 92</t>
  </si>
  <si>
    <t>C091</t>
  </si>
  <si>
    <t>ST0093</t>
  </si>
  <si>
    <t>Arun 93</t>
  </si>
  <si>
    <t>C092</t>
  </si>
  <si>
    <t>ST0094</t>
  </si>
  <si>
    <t>Rahul 94</t>
  </si>
  <si>
    <t>C093</t>
  </si>
  <si>
    <t>ST0095</t>
  </si>
  <si>
    <t>Rahul 95</t>
  </si>
  <si>
    <t>C094</t>
  </si>
  <si>
    <t>ST0096</t>
  </si>
  <si>
    <t>Priya 96</t>
  </si>
  <si>
    <t>C095</t>
  </si>
  <si>
    <t>ST0097</t>
  </si>
  <si>
    <t>Arun 97</t>
  </si>
  <si>
    <t>C096</t>
  </si>
  <si>
    <t>ST0098</t>
  </si>
  <si>
    <t>Rahul 98</t>
  </si>
  <si>
    <t>C097</t>
  </si>
  <si>
    <t>ST0099</t>
  </si>
  <si>
    <t>Sneha 99</t>
  </si>
  <si>
    <t>C098</t>
  </si>
  <si>
    <t>ST0100</t>
  </si>
  <si>
    <t>Sneha 100</t>
  </si>
  <si>
    <t>C099</t>
  </si>
  <si>
    <t>ST0101</t>
  </si>
  <si>
    <t>Arun 101</t>
  </si>
  <si>
    <t>C100</t>
  </si>
  <si>
    <t>ST0102</t>
  </si>
  <si>
    <t>Sneha 102</t>
  </si>
  <si>
    <t>ST0103</t>
  </si>
  <si>
    <t>Rahul 103</t>
  </si>
  <si>
    <t>ST0104</t>
  </si>
  <si>
    <t>Rahul 104</t>
  </si>
  <si>
    <t>ST0105</t>
  </si>
  <si>
    <t>Sneha 105</t>
  </si>
  <si>
    <t>ST0106</t>
  </si>
  <si>
    <t>Sneha 106</t>
  </si>
  <si>
    <t>ST0107</t>
  </si>
  <si>
    <t>Priya 107</t>
  </si>
  <si>
    <t>ST0108</t>
  </si>
  <si>
    <t>Sneha 108</t>
  </si>
  <si>
    <t>ST0109</t>
  </si>
  <si>
    <t>Sneha 109</t>
  </si>
  <si>
    <t>ST0110</t>
  </si>
  <si>
    <t>Sneha 110</t>
  </si>
  <si>
    <t>ST0111</t>
  </si>
  <si>
    <t>Arun 111</t>
  </si>
  <si>
    <t>ST0112</t>
  </si>
  <si>
    <t>Rahul 112</t>
  </si>
  <si>
    <t>ST0113</t>
  </si>
  <si>
    <t>Arun 113</t>
  </si>
  <si>
    <t>ST0114</t>
  </si>
  <si>
    <t>Rahul 114</t>
  </si>
  <si>
    <t>ST0115</t>
  </si>
  <si>
    <t>Arun 115</t>
  </si>
  <si>
    <t>ST0116</t>
  </si>
  <si>
    <t>Priya 116</t>
  </si>
  <si>
    <t>ST0117</t>
  </si>
  <si>
    <t>Priya 117</t>
  </si>
  <si>
    <t>ST0118</t>
  </si>
  <si>
    <t>Rahul 118</t>
  </si>
  <si>
    <t>ST0119</t>
  </si>
  <si>
    <t>Sneha 119</t>
  </si>
  <si>
    <t>ST0120</t>
  </si>
  <si>
    <t>Rahul 120</t>
  </si>
  <si>
    <t>ST0121</t>
  </si>
  <si>
    <t>Sneha 121</t>
  </si>
  <si>
    <t>ST0122</t>
  </si>
  <si>
    <t>Priya 122</t>
  </si>
  <si>
    <t>R8</t>
  </si>
  <si>
    <t>ST0123</t>
  </si>
  <si>
    <t>Sneha 123</t>
  </si>
  <si>
    <t>ST0124</t>
  </si>
  <si>
    <t>Arun 124</t>
  </si>
  <si>
    <t>ST0125</t>
  </si>
  <si>
    <t>Sneha 125</t>
  </si>
  <si>
    <t>ST0126</t>
  </si>
  <si>
    <t>Priya 126</t>
  </si>
  <si>
    <t>ST0127</t>
  </si>
  <si>
    <t>Rahul 127</t>
  </si>
  <si>
    <t>ST0128</t>
  </si>
  <si>
    <t>Priya 128</t>
  </si>
  <si>
    <t>ST0129</t>
  </si>
  <si>
    <t>Priya 129</t>
  </si>
  <si>
    <t>ST0130</t>
  </si>
  <si>
    <t>Sneha 130</t>
  </si>
  <si>
    <t>ST0131</t>
  </si>
  <si>
    <t>Priya 131</t>
  </si>
  <si>
    <t>ST0132</t>
  </si>
  <si>
    <t>Sneha 132</t>
  </si>
  <si>
    <t>ST0133</t>
  </si>
  <si>
    <t>Priya 133</t>
  </si>
  <si>
    <t>ST0134</t>
  </si>
  <si>
    <t>Arun 134</t>
  </si>
  <si>
    <t>ST0135</t>
  </si>
  <si>
    <t>Sneha 135</t>
  </si>
  <si>
    <t>ST0136</t>
  </si>
  <si>
    <t>Arun 136</t>
  </si>
  <si>
    <t>ST0137</t>
  </si>
  <si>
    <t>Priya 137</t>
  </si>
  <si>
    <t>ST0138</t>
  </si>
  <si>
    <t>Sneha 138</t>
  </si>
  <si>
    <t>ST0139</t>
  </si>
  <si>
    <t>Sneha 139</t>
  </si>
  <si>
    <t>ST0140</t>
  </si>
  <si>
    <t>Rahul 140</t>
  </si>
  <si>
    <t>ST0141</t>
  </si>
  <si>
    <t>Rahul 141</t>
  </si>
  <si>
    <t>ST0142</t>
  </si>
  <si>
    <t>Sneha 142</t>
  </si>
  <si>
    <t>ST0143</t>
  </si>
  <si>
    <t>Arun 143</t>
  </si>
  <si>
    <t>ST0144</t>
  </si>
  <si>
    <t>Sneha 144</t>
  </si>
  <si>
    <t>ST0145</t>
  </si>
  <si>
    <t>Priya 145</t>
  </si>
  <si>
    <t>ST0146</t>
  </si>
  <si>
    <t>Sneha 146</t>
  </si>
  <si>
    <t>ST0147</t>
  </si>
  <si>
    <t>Arun 147</t>
  </si>
  <si>
    <t>ST0148</t>
  </si>
  <si>
    <t>Sneha 148</t>
  </si>
  <si>
    <t>ST0149</t>
  </si>
  <si>
    <t>Arun 149</t>
  </si>
  <si>
    <t>ST0150</t>
  </si>
  <si>
    <t>Rahul 150</t>
  </si>
  <si>
    <t>ST0151</t>
  </si>
  <si>
    <t>Arun 151</t>
  </si>
  <si>
    <t>ST0152</t>
  </si>
  <si>
    <t>Rahul 152</t>
  </si>
  <si>
    <t>ST0153</t>
  </si>
  <si>
    <t>Arun 153</t>
  </si>
  <si>
    <t>ST0154</t>
  </si>
  <si>
    <t>Sneha 154</t>
  </si>
  <si>
    <t>ST0155</t>
  </si>
  <si>
    <t>Arun 155</t>
  </si>
  <si>
    <t>ST0156</t>
  </si>
  <si>
    <t>Rahul 156</t>
  </si>
  <si>
    <t>ST0157</t>
  </si>
  <si>
    <t>Sneha 157</t>
  </si>
  <si>
    <t>ST0158</t>
  </si>
  <si>
    <t>Priya 158</t>
  </si>
  <si>
    <t>ST0159</t>
  </si>
  <si>
    <t>Arun 159</t>
  </si>
  <si>
    <t>ST0160</t>
  </si>
  <si>
    <t>Priya 160</t>
  </si>
  <si>
    <t>ST0161</t>
  </si>
  <si>
    <t>Rahul 161</t>
  </si>
  <si>
    <t>ST0162</t>
  </si>
  <si>
    <t>Arun 162</t>
  </si>
  <si>
    <t>ST0163</t>
  </si>
  <si>
    <t>Sneha 163</t>
  </si>
  <si>
    <t>ST0164</t>
  </si>
  <si>
    <t>Sneha 164</t>
  </si>
  <si>
    <t>ST0165</t>
  </si>
  <si>
    <t>Priya 165</t>
  </si>
  <si>
    <t>ST0166</t>
  </si>
  <si>
    <t>Arun 166</t>
  </si>
  <si>
    <t>ST0167</t>
  </si>
  <si>
    <t>Arun 167</t>
  </si>
  <si>
    <t>ST0168</t>
  </si>
  <si>
    <t>Priya 168</t>
  </si>
  <si>
    <t>ST0169</t>
  </si>
  <si>
    <t>Arun 169</t>
  </si>
  <si>
    <t>ST0170</t>
  </si>
  <si>
    <t>Priya 170</t>
  </si>
  <si>
    <t>ST0171</t>
  </si>
  <si>
    <t>Rahul 171</t>
  </si>
  <si>
    <t>ST0172</t>
  </si>
  <si>
    <t>Priya 172</t>
  </si>
  <si>
    <t>ST0173</t>
  </si>
  <si>
    <t>Sneha 173</t>
  </si>
  <si>
    <t>ST0174</t>
  </si>
  <si>
    <t>Arun 174</t>
  </si>
  <si>
    <t>ST0175</t>
  </si>
  <si>
    <t>Priya 175</t>
  </si>
  <si>
    <t>ST0176</t>
  </si>
  <si>
    <t>Sneha 176</t>
  </si>
  <si>
    <t>ST0177</t>
  </si>
  <si>
    <t>Sneha 177</t>
  </si>
  <si>
    <t>ST0178</t>
  </si>
  <si>
    <t>Sneha 178</t>
  </si>
  <si>
    <t>ST0179</t>
  </si>
  <si>
    <t>Priya 179</t>
  </si>
  <si>
    <t>ST0180</t>
  </si>
  <si>
    <t>Arun 180</t>
  </si>
  <si>
    <t>ST0181</t>
  </si>
  <si>
    <t>Arun 181</t>
  </si>
  <si>
    <t>ST0182</t>
  </si>
  <si>
    <t>Sneha 182</t>
  </si>
  <si>
    <t>ST0183</t>
  </si>
  <si>
    <t>Priya 183</t>
  </si>
  <si>
    <t>ST0184</t>
  </si>
  <si>
    <t>Rahul 184</t>
  </si>
  <si>
    <t>ST0185</t>
  </si>
  <si>
    <t>Arun 185</t>
  </si>
  <si>
    <t>ST0186</t>
  </si>
  <si>
    <t>Rahul 186</t>
  </si>
  <si>
    <t>ST0187</t>
  </si>
  <si>
    <t>Rahul 187</t>
  </si>
  <si>
    <t>ST0188</t>
  </si>
  <si>
    <t>Sneha 188</t>
  </si>
  <si>
    <t>ST0189</t>
  </si>
  <si>
    <t>Rahul 189</t>
  </si>
  <si>
    <t>ST0190</t>
  </si>
  <si>
    <t>Priya 190</t>
  </si>
  <si>
    <t>ST0191</t>
  </si>
  <si>
    <t>Rahul 191</t>
  </si>
  <si>
    <t>ST0192</t>
  </si>
  <si>
    <t>Sneha 192</t>
  </si>
  <si>
    <t>ST0193</t>
  </si>
  <si>
    <t>Priya 193</t>
  </si>
  <si>
    <t>ST0194</t>
  </si>
  <si>
    <t>Priya 194</t>
  </si>
  <si>
    <t>ST0195</t>
  </si>
  <si>
    <t>Arun 195</t>
  </si>
  <si>
    <t>ST0196</t>
  </si>
  <si>
    <t>Rahul 196</t>
  </si>
  <si>
    <t>ST0197</t>
  </si>
  <si>
    <t>Rahul 197</t>
  </si>
  <si>
    <t>ST0198</t>
  </si>
  <si>
    <t>Rahul 198</t>
  </si>
  <si>
    <t>ST0199</t>
  </si>
  <si>
    <t>Arun 199</t>
  </si>
  <si>
    <t>ST0200</t>
  </si>
  <si>
    <t>Priya 200</t>
  </si>
  <si>
    <t>ST0201</t>
  </si>
  <si>
    <t>Arun 201</t>
  </si>
  <si>
    <t>ST0202</t>
  </si>
  <si>
    <t>Priya 202</t>
  </si>
  <si>
    <t>ST0203</t>
  </si>
  <si>
    <t>Rahul 203</t>
  </si>
  <si>
    <t>ST0204</t>
  </si>
  <si>
    <t>Sneha 204</t>
  </si>
  <si>
    <t>ST0205</t>
  </si>
  <si>
    <t>Sneha 205</t>
  </si>
  <si>
    <t>ST0206</t>
  </si>
  <si>
    <t>Arun 206</t>
  </si>
  <si>
    <t>ST0207</t>
  </si>
  <si>
    <t>Priya 207</t>
  </si>
  <si>
    <t>ST0208</t>
  </si>
  <si>
    <t>Arun 208</t>
  </si>
  <si>
    <t>ST0209</t>
  </si>
  <si>
    <t>Arun 209</t>
  </si>
  <si>
    <t>ST0210</t>
  </si>
  <si>
    <t>Priya 210</t>
  </si>
  <si>
    <t>ST0211</t>
  </si>
  <si>
    <t>Priya 211</t>
  </si>
  <si>
    <t>ST0212</t>
  </si>
  <si>
    <t>Priya 212</t>
  </si>
  <si>
    <t>ST0213</t>
  </si>
  <si>
    <t>Rahul 213</t>
  </si>
  <si>
    <t>ST0214</t>
  </si>
  <si>
    <t>Arun 214</t>
  </si>
  <si>
    <t>ST0215</t>
  </si>
  <si>
    <t>Priya 215</t>
  </si>
  <si>
    <t>ST0216</t>
  </si>
  <si>
    <t>Sneha 216</t>
  </si>
  <si>
    <t>ST0217</t>
  </si>
  <si>
    <t>Priya 217</t>
  </si>
  <si>
    <t>ST0218</t>
  </si>
  <si>
    <t>Rahul 218</t>
  </si>
  <si>
    <t>ST0219</t>
  </si>
  <si>
    <t>Arun 219</t>
  </si>
  <si>
    <t>ST0220</t>
  </si>
  <si>
    <t>Sneha 220</t>
  </si>
  <si>
    <t>ST0221</t>
  </si>
  <si>
    <t>Rahul 221</t>
  </si>
  <si>
    <t>ST0222</t>
  </si>
  <si>
    <t>Sneha 222</t>
  </si>
  <si>
    <t>ST0223</t>
  </si>
  <si>
    <t>Rahul 223</t>
  </si>
  <si>
    <t>ST0224</t>
  </si>
  <si>
    <t>Arun 224</t>
  </si>
  <si>
    <t>ST0225</t>
  </si>
  <si>
    <t>Sneha 225</t>
  </si>
  <si>
    <t>ST0226</t>
  </si>
  <si>
    <t>Arun 226</t>
  </si>
  <si>
    <t>ST0227</t>
  </si>
  <si>
    <t>Rahul 227</t>
  </si>
  <si>
    <t>ST0228</t>
  </si>
  <si>
    <t>Sneha 228</t>
  </si>
  <si>
    <t>ST0229</t>
  </si>
  <si>
    <t>Priya 229</t>
  </si>
  <si>
    <t>ST0230</t>
  </si>
  <si>
    <t>Priya 230</t>
  </si>
  <si>
    <t>ST0231</t>
  </si>
  <si>
    <t>Priya 231</t>
  </si>
  <si>
    <t>ST0232</t>
  </si>
  <si>
    <t>Priya 232</t>
  </si>
  <si>
    <t>ST0233</t>
  </si>
  <si>
    <t>Arun 233</t>
  </si>
  <si>
    <t>ST0234</t>
  </si>
  <si>
    <t>Rahul 234</t>
  </si>
  <si>
    <t>ST0235</t>
  </si>
  <si>
    <t>Arun 235</t>
  </si>
  <si>
    <t>ST0236</t>
  </si>
  <si>
    <t>Rahul 236</t>
  </si>
  <si>
    <t>ST0237</t>
  </si>
  <si>
    <t>Rahul 237</t>
  </si>
  <si>
    <t>ST0238</t>
  </si>
  <si>
    <t>Arun 238</t>
  </si>
  <si>
    <t>ST0239</t>
  </si>
  <si>
    <t>Sneha 239</t>
  </si>
  <si>
    <t>ST0240</t>
  </si>
  <si>
    <t>Sneha 240</t>
  </si>
  <si>
    <t>ST0241</t>
  </si>
  <si>
    <t>Priya 241</t>
  </si>
  <si>
    <t>ST0242</t>
  </si>
  <si>
    <t>Rahul 242</t>
  </si>
  <si>
    <t>ST0243</t>
  </si>
  <si>
    <t>Sneha 243</t>
  </si>
  <si>
    <t>ST0244</t>
  </si>
  <si>
    <t>Rahul 244</t>
  </si>
  <si>
    <t>ST0245</t>
  </si>
  <si>
    <t>Priya 245</t>
  </si>
  <si>
    <t>ST0246</t>
  </si>
  <si>
    <t>Sneha 246</t>
  </si>
  <si>
    <t>ST0247</t>
  </si>
  <si>
    <t>Arun 247</t>
  </si>
  <si>
    <t>ST0248</t>
  </si>
  <si>
    <t>Rahul 248</t>
  </si>
  <si>
    <t>ST0249</t>
  </si>
  <si>
    <t>Arun 249</t>
  </si>
  <si>
    <t>ST0250</t>
  </si>
  <si>
    <t>Rahul 250</t>
  </si>
  <si>
    <t>ST0251</t>
  </si>
  <si>
    <t>Rahul 251</t>
  </si>
  <si>
    <t>ST0252</t>
  </si>
  <si>
    <t>Priya 252</t>
  </si>
  <si>
    <t>ST0253</t>
  </si>
  <si>
    <t>Priya 253</t>
  </si>
  <si>
    <t>ST0254</t>
  </si>
  <si>
    <t>Priya 254</t>
  </si>
  <si>
    <t>ST0255</t>
  </si>
  <si>
    <t>Priya 255</t>
  </si>
  <si>
    <t>ST0256</t>
  </si>
  <si>
    <t>Rahul 256</t>
  </si>
  <si>
    <t>ST0257</t>
  </si>
  <si>
    <t>Sneha 257</t>
  </si>
  <si>
    <t>ST0258</t>
  </si>
  <si>
    <t>Arun 258</t>
  </si>
  <si>
    <t>ST0259</t>
  </si>
  <si>
    <t>Sneha 259</t>
  </si>
  <si>
    <t>ST0260</t>
  </si>
  <si>
    <t>Priya 260</t>
  </si>
  <si>
    <t>ST0261</t>
  </si>
  <si>
    <t>Arun 261</t>
  </si>
  <si>
    <t>ST0262</t>
  </si>
  <si>
    <t>Rahul 262</t>
  </si>
  <si>
    <t>ST0263</t>
  </si>
  <si>
    <t>Arun 263</t>
  </si>
  <si>
    <t>ST0264</t>
  </si>
  <si>
    <t>Sneha 264</t>
  </si>
  <si>
    <t>ST0265</t>
  </si>
  <si>
    <t>Priya 265</t>
  </si>
  <si>
    <t>ST0266</t>
  </si>
  <si>
    <t>Sneha 266</t>
  </si>
  <si>
    <t>ST0267</t>
  </si>
  <si>
    <t>Priya 267</t>
  </si>
  <si>
    <t>ST0268</t>
  </si>
  <si>
    <t>Sneha 268</t>
  </si>
  <si>
    <t>ST0269</t>
  </si>
  <si>
    <t>Arun 269</t>
  </si>
  <si>
    <t>ST0270</t>
  </si>
  <si>
    <t>Arun 270</t>
  </si>
  <si>
    <t>ST0271</t>
  </si>
  <si>
    <t>Arun 271</t>
  </si>
  <si>
    <t>ST0272</t>
  </si>
  <si>
    <t>Sneha 272</t>
  </si>
  <si>
    <t>ST0273</t>
  </si>
  <si>
    <t>Arun 273</t>
  </si>
  <si>
    <t>ST0274</t>
  </si>
  <si>
    <t>Arun 274</t>
  </si>
  <si>
    <t>ST0275</t>
  </si>
  <si>
    <t>Arun 275</t>
  </si>
  <si>
    <t>ST0276</t>
  </si>
  <si>
    <t>Sneha 276</t>
  </si>
  <si>
    <t>ST0277</t>
  </si>
  <si>
    <t>Priya 277</t>
  </si>
  <si>
    <t>ST0278</t>
  </si>
  <si>
    <t>Arun 278</t>
  </si>
  <si>
    <t>ST0279</t>
  </si>
  <si>
    <t>Arun 279</t>
  </si>
  <si>
    <t>ST0280</t>
  </si>
  <si>
    <t>Sneha 280</t>
  </si>
  <si>
    <t>ST0281</t>
  </si>
  <si>
    <t>Rahul 281</t>
  </si>
  <si>
    <t>ST0282</t>
  </si>
  <si>
    <t>Priya 282</t>
  </si>
  <si>
    <t>ST0283</t>
  </si>
  <si>
    <t>Priya 283</t>
  </si>
  <si>
    <t>ST0284</t>
  </si>
  <si>
    <t>Arun 284</t>
  </si>
  <si>
    <t>ST0285</t>
  </si>
  <si>
    <t>Sneha 285</t>
  </si>
  <si>
    <t>ST0286</t>
  </si>
  <si>
    <t>Priya 286</t>
  </si>
  <si>
    <t>ST0287</t>
  </si>
  <si>
    <t>Rahul 287</t>
  </si>
  <si>
    <t>ST0288</t>
  </si>
  <si>
    <t>Priya 288</t>
  </si>
  <si>
    <t>ST0289</t>
  </si>
  <si>
    <t>Arun 289</t>
  </si>
  <si>
    <t>ST0290</t>
  </si>
  <si>
    <t>Arun 290</t>
  </si>
  <si>
    <t>ST0291</t>
  </si>
  <si>
    <t>Arun 291</t>
  </si>
  <si>
    <t>ST0292</t>
  </si>
  <si>
    <t>Arun 292</t>
  </si>
  <si>
    <t>ST0293</t>
  </si>
  <si>
    <t>Arun 293</t>
  </si>
  <si>
    <t>ST0294</t>
  </si>
  <si>
    <t>Arun 294</t>
  </si>
  <si>
    <t>ST0295</t>
  </si>
  <si>
    <t>Sneha 295</t>
  </si>
  <si>
    <t>ST0296</t>
  </si>
  <si>
    <t>Arun 296</t>
  </si>
  <si>
    <t>ST0297</t>
  </si>
  <si>
    <t>Sneha 297</t>
  </si>
  <si>
    <t>ST0298</t>
  </si>
  <si>
    <t>Arun 298</t>
  </si>
  <si>
    <t>ST0299</t>
  </si>
  <si>
    <t>Sneha 299</t>
  </si>
  <si>
    <t>ST0300</t>
  </si>
  <si>
    <t>Priya 300</t>
  </si>
  <si>
    <t>ST0301</t>
  </si>
  <si>
    <t>Priya 301</t>
  </si>
  <si>
    <t>ST0302</t>
  </si>
  <si>
    <t>Priya 302</t>
  </si>
  <si>
    <t>ST0303</t>
  </si>
  <si>
    <t>Arun 303</t>
  </si>
  <si>
    <t>ST0304</t>
  </si>
  <si>
    <t>Arun 304</t>
  </si>
  <si>
    <t>ST0305</t>
  </si>
  <si>
    <t>Sneha 305</t>
  </si>
  <si>
    <t>ST0306</t>
  </si>
  <si>
    <t>Sneha 306</t>
  </si>
  <si>
    <t>ST0307</t>
  </si>
  <si>
    <t>Arun 307</t>
  </si>
  <si>
    <t>ST0308</t>
  </si>
  <si>
    <t>Arun 308</t>
  </si>
  <si>
    <t>ST0309</t>
  </si>
  <si>
    <t>Sneha 309</t>
  </si>
  <si>
    <t>ST0310</t>
  </si>
  <si>
    <t>Arun 310</t>
  </si>
  <si>
    <t>ST0311</t>
  </si>
  <si>
    <t>Arun 311</t>
  </si>
  <si>
    <t>ST0312</t>
  </si>
  <si>
    <t>Arun 312</t>
  </si>
  <si>
    <t>ST0313</t>
  </si>
  <si>
    <t>Rahul 313</t>
  </si>
  <si>
    <t>ST0314</t>
  </si>
  <si>
    <t>Priya 314</t>
  </si>
  <si>
    <t>ST0315</t>
  </si>
  <si>
    <t>Priya 315</t>
  </si>
  <si>
    <t>ST0316</t>
  </si>
  <si>
    <t>Sneha 316</t>
  </si>
  <si>
    <t>ST0317</t>
  </si>
  <si>
    <t>Rahul 317</t>
  </si>
  <si>
    <t>ST0318</t>
  </si>
  <si>
    <t>Rahul 318</t>
  </si>
  <si>
    <t>ST0319</t>
  </si>
  <si>
    <t>Sneha 319</t>
  </si>
  <si>
    <t>ST0320</t>
  </si>
  <si>
    <t>Rahul 320</t>
  </si>
  <si>
    <t>ST0321</t>
  </si>
  <si>
    <t>Arun 321</t>
  </si>
  <si>
    <t>ST0322</t>
  </si>
  <si>
    <t>Priya 322</t>
  </si>
  <si>
    <t>ST0323</t>
  </si>
  <si>
    <t>Arun 323</t>
  </si>
  <si>
    <t>ST0324</t>
  </si>
  <si>
    <t>Priya 324</t>
  </si>
  <si>
    <t>ST0325</t>
  </si>
  <si>
    <t>Rahul 325</t>
  </si>
  <si>
    <t>ST0326</t>
  </si>
  <si>
    <t>Sneha 326</t>
  </si>
  <si>
    <t>ST0327</t>
  </si>
  <si>
    <t>Sneha 327</t>
  </si>
  <si>
    <t>ST0328</t>
  </si>
  <si>
    <t>Arun 328</t>
  </si>
  <si>
    <t>ST0329</t>
  </si>
  <si>
    <t>Priya 329</t>
  </si>
  <si>
    <t>ST0330</t>
  </si>
  <si>
    <t>Rahul 330</t>
  </si>
  <si>
    <t>ST0331</t>
  </si>
  <si>
    <t>Arun 331</t>
  </si>
  <si>
    <t>ST0332</t>
  </si>
  <si>
    <t>Priya 332</t>
  </si>
  <si>
    <t>ST0333</t>
  </si>
  <si>
    <t>Arun 333</t>
  </si>
  <si>
    <t>ST0334</t>
  </si>
  <si>
    <t>Arun 334</t>
  </si>
  <si>
    <t>ST0335</t>
  </si>
  <si>
    <t>Rahul 335</t>
  </si>
  <si>
    <t>ST0336</t>
  </si>
  <si>
    <t>Arun 336</t>
  </si>
  <si>
    <t>ST0337</t>
  </si>
  <si>
    <t>Sneha 337</t>
  </si>
  <si>
    <t>ST0338</t>
  </si>
  <si>
    <t>Sneha 338</t>
  </si>
  <si>
    <t>ST0339</t>
  </si>
  <si>
    <t>Arun 339</t>
  </si>
  <si>
    <t>ST0340</t>
  </si>
  <si>
    <t>Rahul 340</t>
  </si>
  <si>
    <t>ST0341</t>
  </si>
  <si>
    <t>Rahul 341</t>
  </si>
  <si>
    <t>ST0342</t>
  </si>
  <si>
    <t>Priya 342</t>
  </si>
  <si>
    <t>ST0343</t>
  </si>
  <si>
    <t>Arun 343</t>
  </si>
  <si>
    <t>ST0344</t>
  </si>
  <si>
    <t>Priya 344</t>
  </si>
  <si>
    <t>ST0345</t>
  </si>
  <si>
    <t>Sneha 345</t>
  </si>
  <si>
    <t>ST0346</t>
  </si>
  <si>
    <t>Priya 346</t>
  </si>
  <si>
    <t>ST0347</t>
  </si>
  <si>
    <t>Sneha 347</t>
  </si>
  <si>
    <t>ST0348</t>
  </si>
  <si>
    <t>Arun 348</t>
  </si>
  <si>
    <t>ST0349</t>
  </si>
  <si>
    <t>Sneha 349</t>
  </si>
  <si>
    <t>ST0350</t>
  </si>
  <si>
    <t>Priya 350</t>
  </si>
  <si>
    <t>ST0351</t>
  </si>
  <si>
    <t>Sneha 351</t>
  </si>
  <si>
    <t>ST0352</t>
  </si>
  <si>
    <t>Sneha 352</t>
  </si>
  <si>
    <t>ST0353</t>
  </si>
  <si>
    <t>Rahul 353</t>
  </si>
  <si>
    <t>ST0354</t>
  </si>
  <si>
    <t>Rahul 354</t>
  </si>
  <si>
    <t>ST0355</t>
  </si>
  <si>
    <t>Arun 355</t>
  </si>
  <si>
    <t>ST0356</t>
  </si>
  <si>
    <t>Rahul 356</t>
  </si>
  <si>
    <t>ST0357</t>
  </si>
  <si>
    <t>Priya 357</t>
  </si>
  <si>
    <t>ST0358</t>
  </si>
  <si>
    <t>Arun 358</t>
  </si>
  <si>
    <t>ST0359</t>
  </si>
  <si>
    <t>Rahul 359</t>
  </si>
  <si>
    <t>ST0360</t>
  </si>
  <si>
    <t>Sneha 360</t>
  </si>
  <si>
    <t>ST0361</t>
  </si>
  <si>
    <t>Arun 361</t>
  </si>
  <si>
    <t>ST0362</t>
  </si>
  <si>
    <t>Arun 362</t>
  </si>
  <si>
    <t>ST0363</t>
  </si>
  <si>
    <t>Rahul 363</t>
  </si>
  <si>
    <t>ST0364</t>
  </si>
  <si>
    <t>Arun 364</t>
  </si>
  <si>
    <t>ST0365</t>
  </si>
  <si>
    <t>Priya 365</t>
  </si>
  <si>
    <t>ST0366</t>
  </si>
  <si>
    <t>Sneha 366</t>
  </si>
  <si>
    <t>ST0367</t>
  </si>
  <si>
    <t>Sneha 367</t>
  </si>
  <si>
    <t>ST0368</t>
  </si>
  <si>
    <t>Arun 368</t>
  </si>
  <si>
    <t>ST0369</t>
  </si>
  <si>
    <t>Sneha 369</t>
  </si>
  <si>
    <t>ST0370</t>
  </si>
  <si>
    <t>Arun 370</t>
  </si>
  <si>
    <t>ST0371</t>
  </si>
  <si>
    <t>Sneha 371</t>
  </si>
  <si>
    <t>ST0372</t>
  </si>
  <si>
    <t>Rahul 372</t>
  </si>
  <si>
    <t>ST0373</t>
  </si>
  <si>
    <t>Priya 373</t>
  </si>
  <si>
    <t>ST0374</t>
  </si>
  <si>
    <t>Sneha 374</t>
  </si>
  <si>
    <t>ST0375</t>
  </si>
  <si>
    <t>Priya 375</t>
  </si>
  <si>
    <t>ST0376</t>
  </si>
  <si>
    <t>Arun 376</t>
  </si>
  <si>
    <t>ST0377</t>
  </si>
  <si>
    <t>Rahul 377</t>
  </si>
  <si>
    <t>ST0378</t>
  </si>
  <si>
    <t>Arun 378</t>
  </si>
  <si>
    <t>ST0379</t>
  </si>
  <si>
    <t>Sneha 379</t>
  </si>
  <si>
    <t>ST0380</t>
  </si>
  <si>
    <t>Rahul 380</t>
  </si>
  <si>
    <t>ST0381</t>
  </si>
  <si>
    <t>Arun 381</t>
  </si>
  <si>
    <t>ST0382</t>
  </si>
  <si>
    <t>Priya 382</t>
  </si>
  <si>
    <t>ST0383</t>
  </si>
  <si>
    <t>Rahul 383</t>
  </si>
  <si>
    <t>ST0384</t>
  </si>
  <si>
    <t>Sneha 384</t>
  </si>
  <si>
    <t>ST0385</t>
  </si>
  <si>
    <t>Rahul 385</t>
  </si>
  <si>
    <t>ST0386</t>
  </si>
  <si>
    <t>Rahul 386</t>
  </si>
  <si>
    <t>ST0387</t>
  </si>
  <si>
    <t>Priya 387</t>
  </si>
  <si>
    <t>ST0388</t>
  </si>
  <si>
    <t>Sneha 388</t>
  </si>
  <si>
    <t>ST0389</t>
  </si>
  <si>
    <t>Rahul 389</t>
  </si>
  <si>
    <t>ST0390</t>
  </si>
  <si>
    <t>Arun 390</t>
  </si>
  <si>
    <t>ST0391</t>
  </si>
  <si>
    <t>Priya 391</t>
  </si>
  <si>
    <t>ST0392</t>
  </si>
  <si>
    <t>Rahul 392</t>
  </si>
  <si>
    <t>ST0393</t>
  </si>
  <si>
    <t>Arun 393</t>
  </si>
  <si>
    <t>ST0394</t>
  </si>
  <si>
    <t>Arun 394</t>
  </si>
  <si>
    <t>ST0395</t>
  </si>
  <si>
    <t>Rahul 395</t>
  </si>
  <si>
    <t>ST0396</t>
  </si>
  <si>
    <t>Arun 396</t>
  </si>
  <si>
    <t>ST0397</t>
  </si>
  <si>
    <t>Rahul 397</t>
  </si>
  <si>
    <t>ST0398</t>
  </si>
  <si>
    <t>Rahul 398</t>
  </si>
  <si>
    <t>ST0399</t>
  </si>
  <si>
    <t>Arun 399</t>
  </si>
  <si>
    <t>ST0400</t>
  </si>
  <si>
    <t>Sneha 400</t>
  </si>
  <si>
    <t>ST0401</t>
  </si>
  <si>
    <t>Arun 401</t>
  </si>
  <si>
    <t>ST0402</t>
  </si>
  <si>
    <t>Rahul 402</t>
  </si>
  <si>
    <t>ST0403</t>
  </si>
  <si>
    <t>Rahul 403</t>
  </si>
  <si>
    <t>ST0404</t>
  </si>
  <si>
    <t>Rahul 404</t>
  </si>
  <si>
    <t>ST0405</t>
  </si>
  <si>
    <t>Sneha 405</t>
  </si>
  <si>
    <t>ST0406</t>
  </si>
  <si>
    <t>Priya 406</t>
  </si>
  <si>
    <t>ST0407</t>
  </si>
  <si>
    <t>Priya 407</t>
  </si>
  <si>
    <t>ST0408</t>
  </si>
  <si>
    <t>Sneha 408</t>
  </si>
  <si>
    <t>ST0409</t>
  </si>
  <si>
    <t>Priya 409</t>
  </si>
  <si>
    <t>ST0410</t>
  </si>
  <si>
    <t>Priya 410</t>
  </si>
  <si>
    <t>ST0411</t>
  </si>
  <si>
    <t>Arun 411</t>
  </si>
  <si>
    <t>ST0412</t>
  </si>
  <si>
    <t>Priya 412</t>
  </si>
  <si>
    <t>ST0413</t>
  </si>
  <si>
    <t>Arun 413</t>
  </si>
  <si>
    <t>ST0414</t>
  </si>
  <si>
    <t>Priya 414</t>
  </si>
  <si>
    <t>ST0415</t>
  </si>
  <si>
    <t>Priya 415</t>
  </si>
  <si>
    <t>ST0416</t>
  </si>
  <si>
    <t>Rahul 416</t>
  </si>
  <si>
    <t>ST0417</t>
  </si>
  <si>
    <t>Arun 417</t>
  </si>
  <si>
    <t>ST0418</t>
  </si>
  <si>
    <t>Sneha 418</t>
  </si>
  <si>
    <t>ST0419</t>
  </si>
  <si>
    <t>Rahul 419</t>
  </si>
  <si>
    <t>ST0420</t>
  </si>
  <si>
    <t>Arun 420</t>
  </si>
  <si>
    <t>ST0421</t>
  </si>
  <si>
    <t>Rahul 421</t>
  </si>
  <si>
    <t>ST0422</t>
  </si>
  <si>
    <t>Rahul 422</t>
  </si>
  <si>
    <t>ST0423</t>
  </si>
  <si>
    <t>Arun 423</t>
  </si>
  <si>
    <t>ST0424</t>
  </si>
  <si>
    <t>Priya 424</t>
  </si>
  <si>
    <t>ST0425</t>
  </si>
  <si>
    <t>Priya 425</t>
  </si>
  <si>
    <t>ST0426</t>
  </si>
  <si>
    <t>Arun 426</t>
  </si>
  <si>
    <t>ST0427</t>
  </si>
  <si>
    <t>Sneha 427</t>
  </si>
  <si>
    <t>ST0428</t>
  </si>
  <si>
    <t>Priya 428</t>
  </si>
  <si>
    <t>ST0429</t>
  </si>
  <si>
    <t>Arun 429</t>
  </si>
  <si>
    <t>ST0430</t>
  </si>
  <si>
    <t>Arun 430</t>
  </si>
  <si>
    <t>ST0431</t>
  </si>
  <si>
    <t>Rahul 431</t>
  </si>
  <si>
    <t>ST0432</t>
  </si>
  <si>
    <t>Rahul 432</t>
  </si>
  <si>
    <t>ST0433</t>
  </si>
  <si>
    <t>Priya 433</t>
  </si>
  <si>
    <t>ST0434</t>
  </si>
  <si>
    <t>Sneha 434</t>
  </si>
  <si>
    <t>ST0435</t>
  </si>
  <si>
    <t>Priya 435</t>
  </si>
  <si>
    <t>ST0436</t>
  </si>
  <si>
    <t>Priya 436</t>
  </si>
  <si>
    <t>ST0437</t>
  </si>
  <si>
    <t>Sneha 437</t>
  </si>
  <si>
    <t>ST0438</t>
  </si>
  <si>
    <t>Priya 438</t>
  </si>
  <si>
    <t>ST0439</t>
  </si>
  <si>
    <t>Rahul 439</t>
  </si>
  <si>
    <t>ST0440</t>
  </si>
  <si>
    <t>Sneha 440</t>
  </si>
  <si>
    <t>ST0441</t>
  </si>
  <si>
    <t>Priya 441</t>
  </si>
  <si>
    <t>ST0442</t>
  </si>
  <si>
    <t>Rahul 442</t>
  </si>
  <si>
    <t>ST0443</t>
  </si>
  <si>
    <t>Priya 443</t>
  </si>
  <si>
    <t>ST0444</t>
  </si>
  <si>
    <t>Sneha 444</t>
  </si>
  <si>
    <t>ST0445</t>
  </si>
  <si>
    <t>Arun 445</t>
  </si>
  <si>
    <t>ST0446</t>
  </si>
  <si>
    <t>Arun 446</t>
  </si>
  <si>
    <t>ST0447</t>
  </si>
  <si>
    <t>Priya 447</t>
  </si>
  <si>
    <t>ST0448</t>
  </si>
  <si>
    <t>Arun 448</t>
  </si>
  <si>
    <t>ST0449</t>
  </si>
  <si>
    <t>Arun 449</t>
  </si>
  <si>
    <t>ST0450</t>
  </si>
  <si>
    <t>Sneha 450</t>
  </si>
  <si>
    <t>ST0451</t>
  </si>
  <si>
    <t>Rahul 451</t>
  </si>
  <si>
    <t>ST0452</t>
  </si>
  <si>
    <t>Arun 452</t>
  </si>
  <si>
    <t>ST0453</t>
  </si>
  <si>
    <t>Rahul 453</t>
  </si>
  <si>
    <t>ST0454</t>
  </si>
  <si>
    <t>Arun 454</t>
  </si>
  <si>
    <t>ST0455</t>
  </si>
  <si>
    <t>Rahul 455</t>
  </si>
  <si>
    <t>ST0456</t>
  </si>
  <si>
    <t>Priya 456</t>
  </si>
  <si>
    <t>ST0457</t>
  </si>
  <si>
    <t>Rahul 457</t>
  </si>
  <si>
    <t>ST0458</t>
  </si>
  <si>
    <t>Rahul 458</t>
  </si>
  <si>
    <t>ST0459</t>
  </si>
  <si>
    <t>Rahul 459</t>
  </si>
  <si>
    <t>ST0460</t>
  </si>
  <si>
    <t>Sneha 460</t>
  </si>
  <si>
    <t>ST0461</t>
  </si>
  <si>
    <t>Priya 461</t>
  </si>
  <si>
    <t>ST0462</t>
  </si>
  <si>
    <t>Arun 462</t>
  </si>
  <si>
    <t>ST0463</t>
  </si>
  <si>
    <t>Arun 463</t>
  </si>
  <si>
    <t>ST0464</t>
  </si>
  <si>
    <t>Priya 464</t>
  </si>
  <si>
    <t>ST0465</t>
  </si>
  <si>
    <t>Priya 465</t>
  </si>
  <si>
    <t>ST0466</t>
  </si>
  <si>
    <t>Sneha 466</t>
  </si>
  <si>
    <t>ST0467</t>
  </si>
  <si>
    <t>Sneha 467</t>
  </si>
  <si>
    <t>ST0468</t>
  </si>
  <si>
    <t>Sneha 468</t>
  </si>
  <si>
    <t>ST0469</t>
  </si>
  <si>
    <t>Rahul 469</t>
  </si>
  <si>
    <t>ST0470</t>
  </si>
  <si>
    <t>Sneha 470</t>
  </si>
  <si>
    <t>ST0471</t>
  </si>
  <si>
    <t>Sneha 471</t>
  </si>
  <si>
    <t>ST0472</t>
  </si>
  <si>
    <t>Rahul 472</t>
  </si>
  <si>
    <t>ST0473</t>
  </si>
  <si>
    <t>Priya 473</t>
  </si>
  <si>
    <t>ST0474</t>
  </si>
  <si>
    <t>Arun 474</t>
  </si>
  <si>
    <t>ST0475</t>
  </si>
  <si>
    <t>Arun 475</t>
  </si>
  <si>
    <t>ST0476</t>
  </si>
  <si>
    <t>Rahul 476</t>
  </si>
  <si>
    <t>ST0477</t>
  </si>
  <si>
    <t>Rahul 477</t>
  </si>
  <si>
    <t>ST0478</t>
  </si>
  <si>
    <t>Arun 478</t>
  </si>
  <si>
    <t>ST0479</t>
  </si>
  <si>
    <t>Rahul 479</t>
  </si>
  <si>
    <t>ST0480</t>
  </si>
  <si>
    <t>Sneha 480</t>
  </si>
  <si>
    <t>ST0481</t>
  </si>
  <si>
    <t>Sneha 481</t>
  </si>
  <si>
    <t>ST0482</t>
  </si>
  <si>
    <t>Rahul 482</t>
  </si>
  <si>
    <t>ST0483</t>
  </si>
  <si>
    <t>Sneha 483</t>
  </si>
  <si>
    <t>ST0484</t>
  </si>
  <si>
    <t>Priya 484</t>
  </si>
  <si>
    <t>ST0485</t>
  </si>
  <si>
    <t>Rahul 485</t>
  </si>
  <si>
    <t>ST0486</t>
  </si>
  <si>
    <t>Rahul 486</t>
  </si>
  <si>
    <t>ST0487</t>
  </si>
  <si>
    <t>Arun 487</t>
  </si>
  <si>
    <t>ST0488</t>
  </si>
  <si>
    <t>Sneha 488</t>
  </si>
  <si>
    <t>ST0489</t>
  </si>
  <si>
    <t>Arun 489</t>
  </si>
  <si>
    <t>ST0490</t>
  </si>
  <si>
    <t>Arun 490</t>
  </si>
  <si>
    <t>ST0491</t>
  </si>
  <si>
    <t>Arun 491</t>
  </si>
  <si>
    <t>ST0492</t>
  </si>
  <si>
    <t>Sneha 492</t>
  </si>
  <si>
    <t>ST0493</t>
  </si>
  <si>
    <t>Sneha 493</t>
  </si>
  <si>
    <t>ST0494</t>
  </si>
  <si>
    <t>Rahul 494</t>
  </si>
  <si>
    <t>ST0495</t>
  </si>
  <si>
    <t>Arun 495</t>
  </si>
  <si>
    <t>ST0496</t>
  </si>
  <si>
    <t>Priya 496</t>
  </si>
  <si>
    <t>ST0497</t>
  </si>
  <si>
    <t>Sneha 497</t>
  </si>
  <si>
    <t>ST0498</t>
  </si>
  <si>
    <t>Priya 498</t>
  </si>
  <si>
    <t>ST0499</t>
  </si>
  <si>
    <t>Priya 499</t>
  </si>
  <si>
    <t>ST0500</t>
  </si>
  <si>
    <t>Rahul 500</t>
  </si>
  <si>
    <t>Student ID</t>
  </si>
  <si>
    <t>Name</t>
  </si>
  <si>
    <t>Gender</t>
  </si>
  <si>
    <t>Age</t>
  </si>
  <si>
    <t>Department</t>
  </si>
  <si>
    <t>City</t>
  </si>
  <si>
    <t>Admission Date</t>
  </si>
  <si>
    <t>year</t>
  </si>
  <si>
    <t>Status</t>
  </si>
  <si>
    <t>Course ID</t>
  </si>
  <si>
    <t>Course name</t>
  </si>
  <si>
    <t>age group</t>
  </si>
  <si>
    <t>Total Fee</t>
  </si>
  <si>
    <t>Paid</t>
  </si>
  <si>
    <t>Pending</t>
  </si>
  <si>
    <t>Scholarship</t>
  </si>
  <si>
    <t>Books</t>
  </si>
  <si>
    <t>Fine</t>
  </si>
  <si>
    <t>Route</t>
  </si>
  <si>
    <t>Result</t>
  </si>
  <si>
    <t>Company</t>
  </si>
  <si>
    <t>Placement Status</t>
  </si>
  <si>
    <t>Math Subject</t>
  </si>
  <si>
    <t>math Marks</t>
  </si>
  <si>
    <t>english Subject</t>
  </si>
  <si>
    <t>english Marks</t>
  </si>
  <si>
    <t>python Subject</t>
  </si>
  <si>
    <t>python Marks</t>
  </si>
  <si>
    <t>Sql Subject</t>
  </si>
  <si>
    <t>SqlMarks</t>
  </si>
  <si>
    <t>excel Subject</t>
  </si>
  <si>
    <t>excelMarks</t>
  </si>
  <si>
    <t xml:space="preserve">Total marks </t>
  </si>
  <si>
    <t>Attendance %</t>
  </si>
  <si>
    <t>GPA</t>
  </si>
  <si>
    <t>Total Student</t>
  </si>
  <si>
    <t>Course</t>
  </si>
  <si>
    <t>Python Programming</t>
  </si>
  <si>
    <t>Advanced Python</t>
  </si>
  <si>
    <t>Core Java</t>
  </si>
  <si>
    <t>Advanced Java</t>
  </si>
  <si>
    <t>JavaScript Essentials</t>
  </si>
  <si>
    <t>HTML &amp; CSS</t>
  </si>
  <si>
    <t>React JS</t>
  </si>
  <si>
    <t>Angular</t>
  </si>
  <si>
    <t>Vue.js</t>
  </si>
  <si>
    <t>Node.js</t>
  </si>
  <si>
    <t>Express.js</t>
  </si>
  <si>
    <t>C Programming</t>
  </si>
  <si>
    <t>C++</t>
  </si>
  <si>
    <t>C# Programming</t>
  </si>
  <si>
    <t>ASP.NET</t>
  </si>
  <si>
    <t>PHP Development</t>
  </si>
  <si>
    <t>Laravel Framework</t>
  </si>
  <si>
    <t>Django Framework</t>
  </si>
  <si>
    <t>Flask Development</t>
  </si>
  <si>
    <t>Ruby on Rails</t>
  </si>
  <si>
    <t>SQL Fundamentals</t>
  </si>
  <si>
    <t>Advanced SQL</t>
  </si>
  <si>
    <t>MySQL Database</t>
  </si>
  <si>
    <t>PostgreSQL</t>
  </si>
  <si>
    <t>Oracle SQL</t>
  </si>
  <si>
    <t>Microsoft SQL Server</t>
  </si>
  <si>
    <t>MongoDB</t>
  </si>
  <si>
    <t>Database Administration</t>
  </si>
  <si>
    <t>Data Analytics</t>
  </si>
  <si>
    <t>Business Analytics</t>
  </si>
  <si>
    <t>Data Science</t>
  </si>
  <si>
    <t>Machine Learning</t>
  </si>
  <si>
    <t>Deep Learning</t>
  </si>
  <si>
    <t>Artificial Intelligence</t>
  </si>
  <si>
    <t>Natural Language Processing</t>
  </si>
  <si>
    <t>Computer Vision</t>
  </si>
  <si>
    <t>Power BI</t>
  </si>
  <si>
    <t>Microsoft Excel</t>
  </si>
  <si>
    <t>Advanced Excel</t>
  </si>
  <si>
    <t>Excel VBA</t>
  </si>
  <si>
    <t>Power Query</t>
  </si>
  <si>
    <t>Power Pivot</t>
  </si>
  <si>
    <t>Tableau</t>
  </si>
  <si>
    <t>Looker Studio</t>
  </si>
  <si>
    <t>R Programming</t>
  </si>
  <si>
    <t>Statistics for Data Science</t>
  </si>
  <si>
    <t>Big Data Analytics</t>
  </si>
  <si>
    <t>Apache Hadoop</t>
  </si>
  <si>
    <t>Apache Spark</t>
  </si>
  <si>
    <t>PySpark</t>
  </si>
  <si>
    <t>Cloud Computing</t>
  </si>
  <si>
    <t>AWS Cloud Practitioner</t>
  </si>
  <si>
    <t>AWS Solutions Architect</t>
  </si>
  <si>
    <t>Microsoft Azure Fundamentals</t>
  </si>
  <si>
    <t>Google Cloud Platform</t>
  </si>
  <si>
    <t>DevOps Fundamentals</t>
  </si>
  <si>
    <t>Docker</t>
  </si>
  <si>
    <t>Kubernetes</t>
  </si>
  <si>
    <t>Linux Administration</t>
  </si>
  <si>
    <t>Windows Server</t>
  </si>
  <si>
    <t>Networking Basics</t>
  </si>
  <si>
    <t>CCNA</t>
  </si>
  <si>
    <t>Cyber Security Fundamentals</t>
  </si>
  <si>
    <t>Ethical Hacking</t>
  </si>
  <si>
    <t>Penetration Testing</t>
  </si>
  <si>
    <t>Information Security</t>
  </si>
  <si>
    <t>Digital Forensics</t>
  </si>
  <si>
    <t>Cloud Security</t>
  </si>
  <si>
    <t>Blockchain Basics</t>
  </si>
  <si>
    <t>Web Development</t>
  </si>
  <si>
    <t>Full Stack Development</t>
  </si>
  <si>
    <t>Front-End Development</t>
  </si>
  <si>
    <t>Back-End Development</t>
  </si>
  <si>
    <t>REST API Development</t>
  </si>
  <si>
    <t>Microservices Architecture</t>
  </si>
  <si>
    <t>Git &amp; GitHub</t>
  </si>
  <si>
    <t>Software Testing</t>
  </si>
  <si>
    <t>Manual Testing</t>
  </si>
  <si>
    <t>Automation Testing</t>
  </si>
  <si>
    <t>Selenium WebDriver</t>
  </si>
  <si>
    <t>Jenkins CI/CD</t>
  </si>
  <si>
    <t>Agile &amp; Scrum</t>
  </si>
  <si>
    <t>Project Management</t>
  </si>
  <si>
    <t>UI/UX Design</t>
  </si>
  <si>
    <t>Figma Essentials</t>
  </si>
  <si>
    <t>Adobe XD</t>
  </si>
  <si>
    <t>Mobile App Development</t>
  </si>
  <si>
    <t>Android Development</t>
  </si>
  <si>
    <t>iOS Development</t>
  </si>
  <si>
    <t>Flutter Development</t>
  </si>
  <si>
    <t>React Native</t>
  </si>
  <si>
    <t>Game Development with Unity</t>
  </si>
  <si>
    <t>IoT Fundamentals</t>
  </si>
  <si>
    <t>Embedded Systems</t>
  </si>
  <si>
    <t>Computer Networks</t>
  </si>
  <si>
    <t>Operating Systems</t>
  </si>
  <si>
    <t>Software Engineering</t>
  </si>
  <si>
    <t>Data Structures &amp; Algorithms</t>
  </si>
  <si>
    <t>Generative AI</t>
  </si>
  <si>
    <t>Prompt Engineering</t>
  </si>
  <si>
    <t>Faculty ID</t>
  </si>
  <si>
    <t>Faculty Name</t>
  </si>
  <si>
    <t>F001</t>
  </si>
  <si>
    <t>Faculty 1</t>
  </si>
  <si>
    <t>F002</t>
  </si>
  <si>
    <t>Faculty 2</t>
  </si>
  <si>
    <t>F003</t>
  </si>
  <si>
    <t>Faculty 3</t>
  </si>
  <si>
    <t>F004</t>
  </si>
  <si>
    <t>Faculty 4</t>
  </si>
  <si>
    <t>F005</t>
  </si>
  <si>
    <t>Faculty 5</t>
  </si>
  <si>
    <t>F006</t>
  </si>
  <si>
    <t>Faculty 6</t>
  </si>
  <si>
    <t>F007</t>
  </si>
  <si>
    <t>Faculty 7</t>
  </si>
  <si>
    <t>F008</t>
  </si>
  <si>
    <t>Faculty 8</t>
  </si>
  <si>
    <t>F009</t>
  </si>
  <si>
    <t>Faculty 9</t>
  </si>
  <si>
    <t>F010</t>
  </si>
  <si>
    <t>Faculty 10</t>
  </si>
  <si>
    <t>F011</t>
  </si>
  <si>
    <t>Faculty 11</t>
  </si>
  <si>
    <t>F012</t>
  </si>
  <si>
    <t>Faculty 12</t>
  </si>
  <si>
    <t>F013</t>
  </si>
  <si>
    <t>Faculty 13</t>
  </si>
  <si>
    <t>F014</t>
  </si>
  <si>
    <t>Faculty 14</t>
  </si>
  <si>
    <t>F015</t>
  </si>
  <si>
    <t>Faculty 15</t>
  </si>
  <si>
    <t>F016</t>
  </si>
  <si>
    <t>Faculty 16</t>
  </si>
  <si>
    <t>F017</t>
  </si>
  <si>
    <t>Faculty 17</t>
  </si>
  <si>
    <t>F018</t>
  </si>
  <si>
    <t>Faculty 18</t>
  </si>
  <si>
    <t>F019</t>
  </si>
  <si>
    <t>Faculty 19</t>
  </si>
  <si>
    <t>F020</t>
  </si>
  <si>
    <t>Faculty 20</t>
  </si>
  <si>
    <t>F021</t>
  </si>
  <si>
    <t>Faculty 21</t>
  </si>
  <si>
    <t>F022</t>
  </si>
  <si>
    <t>Faculty 22</t>
  </si>
  <si>
    <t>F023</t>
  </si>
  <si>
    <t>Faculty 23</t>
  </si>
  <si>
    <t>F024</t>
  </si>
  <si>
    <t>Faculty 24</t>
  </si>
  <si>
    <t>F025</t>
  </si>
  <si>
    <t>Faculty 25</t>
  </si>
  <si>
    <t>F026</t>
  </si>
  <si>
    <t>Faculty 26</t>
  </si>
  <si>
    <t>F027</t>
  </si>
  <si>
    <t>Faculty 27</t>
  </si>
  <si>
    <t>F028</t>
  </si>
  <si>
    <t>Faculty 28</t>
  </si>
  <si>
    <t>F029</t>
  </si>
  <si>
    <t>Faculty 29</t>
  </si>
  <si>
    <t>F030</t>
  </si>
  <si>
    <t>Faculty 30</t>
  </si>
  <si>
    <t>F031</t>
  </si>
  <si>
    <t>Faculty 31</t>
  </si>
  <si>
    <t>F032</t>
  </si>
  <si>
    <t>Faculty 32</t>
  </si>
  <si>
    <t>F033</t>
  </si>
  <si>
    <t>Faculty 33</t>
  </si>
  <si>
    <t>F034</t>
  </si>
  <si>
    <t>Faculty 34</t>
  </si>
  <si>
    <t>F035</t>
  </si>
  <si>
    <t>Faculty 35</t>
  </si>
  <si>
    <t>F036</t>
  </si>
  <si>
    <t>Faculty 36</t>
  </si>
  <si>
    <t>F037</t>
  </si>
  <si>
    <t>Faculty 37</t>
  </si>
  <si>
    <t>F038</t>
  </si>
  <si>
    <t>Faculty 38</t>
  </si>
  <si>
    <t>F039</t>
  </si>
  <si>
    <t>Faculty 39</t>
  </si>
  <si>
    <t>F040</t>
  </si>
  <si>
    <t>Faculty 40</t>
  </si>
  <si>
    <t>F041</t>
  </si>
  <si>
    <t>Faculty 41</t>
  </si>
  <si>
    <t>F042</t>
  </si>
  <si>
    <t>Faculty 42</t>
  </si>
  <si>
    <t>F043</t>
  </si>
  <si>
    <t>Faculty 43</t>
  </si>
  <si>
    <t>F044</t>
  </si>
  <si>
    <t>Faculty 44</t>
  </si>
  <si>
    <t>F045</t>
  </si>
  <si>
    <t>Faculty 45</t>
  </si>
  <si>
    <t>F046</t>
  </si>
  <si>
    <t>Faculty 46</t>
  </si>
  <si>
    <t>F047</t>
  </si>
  <si>
    <t>Faculty 47</t>
  </si>
  <si>
    <t>F048</t>
  </si>
  <si>
    <t>Faculty 48</t>
  </si>
  <si>
    <t>F049</t>
  </si>
  <si>
    <t>Faculty 49</t>
  </si>
  <si>
    <t>F050</t>
  </si>
  <si>
    <t>Faculty 50</t>
  </si>
  <si>
    <t>F051</t>
  </si>
  <si>
    <t>Faculty 51</t>
  </si>
  <si>
    <t>F052</t>
  </si>
  <si>
    <t>Faculty 52</t>
  </si>
  <si>
    <t>F053</t>
  </si>
  <si>
    <t>Faculty 53</t>
  </si>
  <si>
    <t>F054</t>
  </si>
  <si>
    <t>Faculty 54</t>
  </si>
  <si>
    <t>F055</t>
  </si>
  <si>
    <t>Faculty 55</t>
  </si>
  <si>
    <t>F056</t>
  </si>
  <si>
    <t>Faculty 56</t>
  </si>
  <si>
    <t>F057</t>
  </si>
  <si>
    <t>Faculty 57</t>
  </si>
  <si>
    <t>F058</t>
  </si>
  <si>
    <t>Faculty 58</t>
  </si>
  <si>
    <t>F059</t>
  </si>
  <si>
    <t>Faculty 59</t>
  </si>
  <si>
    <t>F060</t>
  </si>
  <si>
    <t>Faculty 60</t>
  </si>
  <si>
    <t>F061</t>
  </si>
  <si>
    <t>Faculty 61</t>
  </si>
  <si>
    <t>F062</t>
  </si>
  <si>
    <t>Faculty 62</t>
  </si>
  <si>
    <t>F063</t>
  </si>
  <si>
    <t>Faculty 63</t>
  </si>
  <si>
    <t>F064</t>
  </si>
  <si>
    <t>Faculty 64</t>
  </si>
  <si>
    <t>F065</t>
  </si>
  <si>
    <t>Faculty 65</t>
  </si>
  <si>
    <t>F066</t>
  </si>
  <si>
    <t>Faculty 66</t>
  </si>
  <si>
    <t>F067</t>
  </si>
  <si>
    <t>Faculty 67</t>
  </si>
  <si>
    <t>F068</t>
  </si>
  <si>
    <t>Faculty 68</t>
  </si>
  <si>
    <t>F069</t>
  </si>
  <si>
    <t>Faculty 69</t>
  </si>
  <si>
    <t>F070</t>
  </si>
  <si>
    <t>Faculty 70</t>
  </si>
  <si>
    <t>F071</t>
  </si>
  <si>
    <t>Faculty 71</t>
  </si>
  <si>
    <t>F072</t>
  </si>
  <si>
    <t>Faculty 72</t>
  </si>
  <si>
    <t>F073</t>
  </si>
  <si>
    <t>Faculty 73</t>
  </si>
  <si>
    <t>F074</t>
  </si>
  <si>
    <t>Faculty 74</t>
  </si>
  <si>
    <t>F075</t>
  </si>
  <si>
    <t>Faculty 75</t>
  </si>
  <si>
    <t>F076</t>
  </si>
  <si>
    <t>Faculty 76</t>
  </si>
  <si>
    <t>F077</t>
  </si>
  <si>
    <t>Faculty 77</t>
  </si>
  <si>
    <t>F078</t>
  </si>
  <si>
    <t>Faculty 78</t>
  </si>
  <si>
    <t>F079</t>
  </si>
  <si>
    <t>Faculty 79</t>
  </si>
  <si>
    <t>F080</t>
  </si>
  <si>
    <t>Faculty 80</t>
  </si>
  <si>
    <t>F081</t>
  </si>
  <si>
    <t>Faculty 81</t>
  </si>
  <si>
    <t>F082</t>
  </si>
  <si>
    <t>Faculty 82</t>
  </si>
  <si>
    <t>F083</t>
  </si>
  <si>
    <t>Faculty 83</t>
  </si>
  <si>
    <t>F084</t>
  </si>
  <si>
    <t>Faculty 84</t>
  </si>
  <si>
    <t>F085</t>
  </si>
  <si>
    <t>Faculty 85</t>
  </si>
  <si>
    <t>F086</t>
  </si>
  <si>
    <t>Faculty 86</t>
  </si>
  <si>
    <t>F087</t>
  </si>
  <si>
    <t>Faculty 87</t>
  </si>
  <si>
    <t>F088</t>
  </si>
  <si>
    <t>Faculty 88</t>
  </si>
  <si>
    <t>F089</t>
  </si>
  <si>
    <t>Faculty 89</t>
  </si>
  <si>
    <t>F090</t>
  </si>
  <si>
    <t>Faculty 90</t>
  </si>
  <si>
    <t>F091</t>
  </si>
  <si>
    <t>Faculty 91</t>
  </si>
  <si>
    <t>F092</t>
  </si>
  <si>
    <t>Faculty 92</t>
  </si>
  <si>
    <t>F093</t>
  </si>
  <si>
    <t>Faculty 93</t>
  </si>
  <si>
    <t>F094</t>
  </si>
  <si>
    <t>Faculty 94</t>
  </si>
  <si>
    <t>F095</t>
  </si>
  <si>
    <t>Faculty 95</t>
  </si>
  <si>
    <t>F096</t>
  </si>
  <si>
    <t>Faculty 96</t>
  </si>
  <si>
    <t>F097</t>
  </si>
  <si>
    <t>Faculty 97</t>
  </si>
  <si>
    <t>F098</t>
  </si>
  <si>
    <t>Faculty 98</t>
  </si>
  <si>
    <t>F099</t>
  </si>
  <si>
    <t>Faculty 99</t>
  </si>
  <si>
    <t>F100</t>
  </si>
  <si>
    <t>Faculty 100</t>
  </si>
  <si>
    <t>Total Course</t>
  </si>
  <si>
    <t>Total Faculty</t>
  </si>
  <si>
    <t>Average of Total Fee</t>
  </si>
  <si>
    <t>Total Revenue</t>
  </si>
  <si>
    <t>Pending amount</t>
  </si>
  <si>
    <t>Row Labels</t>
  </si>
  <si>
    <t>Grand Total</t>
  </si>
  <si>
    <t>Adult</t>
  </si>
  <si>
    <t>senior Adult</t>
  </si>
  <si>
    <t>Teen</t>
  </si>
  <si>
    <t>Young Adult</t>
  </si>
  <si>
    <t>Student</t>
  </si>
  <si>
    <t>Faculty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</si>
</sst>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3">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0" formatCode="General"/>
    </dxf>
    <dxf>
      <numFmt numFmtId="19" formatCode="dd/mm/yyyy"/>
    </dxf>
    <dxf>
      <numFmt numFmtId="164" formatCode="&quot;₹&quot;\ #,##0"/>
    </dxf>
    <dxf>
      <numFmt numFmtId="166" formatCode="&quot;₹&quot;\ #,##0.0"/>
    </dxf>
    <dxf>
      <numFmt numFmtId="165" formatCode="&quot;₹&quot;\ #,##0.00"/>
    </dxf>
    <dxf>
      <numFmt numFmtId="164" formatCode="&quot;₹&quot;\ #,##0"/>
    </dxf>
    <dxf>
      <numFmt numFmtId="166" formatCode="&quot;₹&quot;\ #,##0.0"/>
    </dxf>
    <dxf>
      <numFmt numFmtId="165" formatCode="&quot;₹&quot;\ #,##0.00"/>
    </dxf>
    <dxf>
      <numFmt numFmtId="164" formatCode="&quot;₹&quot;\ #,##0"/>
    </dxf>
    <dxf>
      <numFmt numFmtId="166" formatCode="&quot;₹&quot;\ #,##0.0"/>
    </dxf>
    <dxf>
      <numFmt numFmtId="165" formatCode="&quot;₹&quot;\ #,##0.00"/>
    </dxf>
    <dxf>
      <numFmt numFmtId="164" formatCode="&quot;₹&quot;\ #,##0"/>
    </dxf>
    <dxf>
      <numFmt numFmtId="164" formatCode="&quot;₹&quot;\ #,##0"/>
    </dxf>
    <dxf>
      <numFmt numFmtId="164" formatCode="&quot;₹&quot;\ #,##0"/>
    </dxf>
    <dxf>
      <numFmt numFmtId="166" formatCode="&quot;₹&quot;\ #,##0.0"/>
    </dxf>
    <dxf>
      <numFmt numFmtId="166" formatCode="&quot;₹&quot;\ #,##0.0"/>
    </dxf>
    <dxf>
      <numFmt numFmtId="166" formatCode="&quot;₹&quot;\ #,##0.0"/>
    </dxf>
    <dxf>
      <numFmt numFmtId="165" formatCode="&quot;₹&quot;\ #,##0.00"/>
    </dxf>
    <dxf>
      <numFmt numFmtId="165" formatCode="&quot;₹&quot;\ #,##0.00"/>
    </dxf>
    <dxf>
      <numFmt numFmtId="165" formatCode="&quot;₹&quot;\ #,##0.00"/>
    </dxf>
    <dxf>
      <numFmt numFmtId="167" formatCode="&quot;₹&quot;\ #,##0.000"/>
    </dxf>
    <dxf>
      <numFmt numFmtId="167" formatCode="&quot;₹&quot;\ #,##0.000"/>
    </dxf>
    <dxf>
      <numFmt numFmtId="167" formatCode="&quot;₹&quot;\ #,##0.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calcChain" Target="calcChain.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4.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microsoft.com/office/2007/relationships/slicerCache" Target="slicerCaches/slicerCache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connections" Target="connections.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table!year by student</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Arial Black" panose="020B0A04020102020204" pitchFamily="34" charset="0"/>
                <a:ea typeface="+mn-ea"/>
                <a:cs typeface="+mn-cs"/>
              </a:defRPr>
            </a:pPr>
            <a:r>
              <a:rPr lang="en-IN" sz="1050">
                <a:effectLst/>
              </a:rPr>
              <a:t>STUDENT</a:t>
            </a:r>
            <a:r>
              <a:rPr lang="en-IN" sz="1050" baseline="0">
                <a:effectLst/>
              </a:rPr>
              <a:t> YEAR </a:t>
            </a:r>
            <a:r>
              <a:rPr lang="en-IN" sz="1050">
                <a:effectLst/>
              </a:rPr>
              <a:t>DISTRIBUTION</a:t>
            </a:r>
            <a:r>
              <a:rPr lang="en-IN" sz="1050" baseline="0">
                <a:effectLst/>
              </a:rPr>
              <a:t> </a:t>
            </a:r>
            <a:endParaRPr lang="en-IN" sz="1050">
              <a:effectLst/>
            </a:endParaRPr>
          </a:p>
          <a:p>
            <a:pPr marL="0" marR="0" indent="0" algn="ctr" defTabSz="914400" rtl="0" eaLnBrk="1" fontAlgn="auto" latinLnBrk="0" hangingPunct="1">
              <a:lnSpc>
                <a:spcPct val="100000"/>
              </a:lnSpc>
              <a:spcBef>
                <a:spcPts val="0"/>
              </a:spcBef>
              <a:spcAft>
                <a:spcPts val="0"/>
              </a:spcAft>
              <a:buClrTx/>
              <a:buSzTx/>
              <a:buFontTx/>
              <a:buNone/>
              <a:tabLst/>
              <a:defRPr sz="1050">
                <a:solidFill>
                  <a:sysClr val="windowText" lastClr="000000">
                    <a:lumMod val="65000"/>
                    <a:lumOff val="35000"/>
                  </a:sysClr>
                </a:solidFill>
              </a:defRPr>
            </a:pPr>
            <a:endParaRPr lang="en-IN" sz="1050"/>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'pivot table'!$B$10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table'!$A$11:$A$17</c:f>
              <c:strCache>
                <c:ptCount val="6"/>
                <c:pt idx="0">
                  <c:v>2020</c:v>
                </c:pt>
                <c:pt idx="1">
                  <c:v>2021</c:v>
                </c:pt>
                <c:pt idx="2">
                  <c:v>2022</c:v>
                </c:pt>
                <c:pt idx="3">
                  <c:v>2023</c:v>
                </c:pt>
                <c:pt idx="4">
                  <c:v>2024</c:v>
                </c:pt>
                <c:pt idx="5">
                  <c:v>2025</c:v>
                </c:pt>
              </c:strCache>
            </c:strRef>
          </c:cat>
          <c:val>
            <c:numRef>
              <c:f>'pivot table'!$B$11:$B$17</c:f>
              <c:numCache>
                <c:formatCode>General</c:formatCode>
                <c:ptCount val="6"/>
                <c:pt idx="0">
                  <c:v>56</c:v>
                </c:pt>
                <c:pt idx="1">
                  <c:v>58</c:v>
                </c:pt>
                <c:pt idx="2">
                  <c:v>56</c:v>
                </c:pt>
                <c:pt idx="3">
                  <c:v>48</c:v>
                </c:pt>
                <c:pt idx="4">
                  <c:v>100</c:v>
                </c:pt>
                <c:pt idx="5">
                  <c:v>182</c:v>
                </c:pt>
              </c:numCache>
            </c:numRef>
          </c:val>
          <c:smooth val="0"/>
          <c:extLst>
            <c:ext xmlns:c16="http://schemas.microsoft.com/office/drawing/2014/chart" uri="{C3380CC4-5D6E-409C-BE32-E72D297353CC}">
              <c16:uniqueId val="{00000000-B15F-4BA4-BF27-618D65C8D8B9}"/>
            </c:ext>
          </c:extLst>
        </c:ser>
        <c:dLbls>
          <c:dLblPos val="t"/>
          <c:showLegendKey val="0"/>
          <c:showVal val="1"/>
          <c:showCatName val="0"/>
          <c:showSerName val="0"/>
          <c:showPercent val="0"/>
          <c:showBubbleSize val="0"/>
        </c:dLbls>
        <c:smooth val="0"/>
        <c:axId val="802899856"/>
        <c:axId val="802900272"/>
      </c:lineChart>
      <c:catAx>
        <c:axId val="802899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802900272"/>
        <c:crosses val="autoZero"/>
        <c:auto val="1"/>
        <c:lblAlgn val="ctr"/>
        <c:lblOffset val="100"/>
        <c:noMultiLvlLbl val="0"/>
      </c:catAx>
      <c:valAx>
        <c:axId val="80290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802899856"/>
        <c:crosses val="autoZero"/>
        <c:crossBetween val="between"/>
      </c:valAx>
      <c:spPr>
        <a:noFill/>
        <a:ln>
          <a:noFill/>
        </a:ln>
        <a:effectLst/>
      </c:spPr>
    </c:plotArea>
    <c:plotVisOnly val="1"/>
    <c:dispBlanksAs val="zero"/>
    <c:showDLblsOverMax val="0"/>
  </c:chart>
  <c:spPr>
    <a:no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table!gender by student</c:name>
    <c:fmtId val="2"/>
  </c:pivotSource>
  <c:chart>
    <c:title>
      <c:tx>
        <c:rich>
          <a:bodyPr rot="0" spcFirstLastPara="1" vertOverflow="ellipsis" vert="horz" wrap="square" anchor="ctr" anchorCtr="1"/>
          <a:lstStyle/>
          <a:p>
            <a:pPr>
              <a:defRPr sz="1050" b="1" i="0" u="none" strike="noStrike" kern="1200" baseline="0">
                <a:solidFill>
                  <a:schemeClr val="dk1">
                    <a:lumMod val="65000"/>
                    <a:lumOff val="35000"/>
                  </a:schemeClr>
                </a:solidFill>
                <a:latin typeface="Arial Black" panose="020B0A04020102020204" pitchFamily="34" charset="0"/>
                <a:ea typeface="+mn-ea"/>
                <a:cs typeface="+mn-cs"/>
              </a:defRPr>
            </a:pPr>
            <a:r>
              <a:rPr lang="en-IN" sz="1050"/>
              <a:t>GENDER COMPOSITION OF STUDENTS</a:t>
            </a:r>
          </a:p>
        </c:rich>
      </c:tx>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table'!$E$10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6B48-4921-ABF4-6531D322E8C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6B48-4921-ABF4-6531D322E8C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6B48-4921-ABF4-6531D322E8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table'!$D$11:$D$13</c:f>
              <c:strCache>
                <c:ptCount val="2"/>
                <c:pt idx="0">
                  <c:v>Female</c:v>
                </c:pt>
                <c:pt idx="1">
                  <c:v>Male</c:v>
                </c:pt>
              </c:strCache>
            </c:strRef>
          </c:cat>
          <c:val>
            <c:numRef>
              <c:f>'pivot table'!$E$11:$E$13</c:f>
              <c:numCache>
                <c:formatCode>General</c:formatCode>
                <c:ptCount val="2"/>
                <c:pt idx="0">
                  <c:v>240</c:v>
                </c:pt>
                <c:pt idx="1">
                  <c:v>260</c:v>
                </c:pt>
              </c:numCache>
            </c:numRef>
          </c:val>
          <c:extLst>
            <c:ext xmlns:c16="http://schemas.microsoft.com/office/drawing/2014/chart" uri="{C3380CC4-5D6E-409C-BE32-E72D297353CC}">
              <c16:uniqueId val="{00000016-6B48-4921-ABF4-6531D322E8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chart>
  <c:spPr>
    <a:noFill/>
    <a:ln w="9525" cap="flat" cmpd="sng" algn="ctr">
      <a:solidFill>
        <a:schemeClr val="dk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table!company by student</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Arial Black" panose="020B0A04020102020204" pitchFamily="34" charset="0"/>
                <a:ea typeface="+mn-ea"/>
                <a:cs typeface="+mn-cs"/>
              </a:defRPr>
            </a:pPr>
            <a:r>
              <a:rPr lang="en-IN" sz="1050"/>
              <a:t>COMPANY</a:t>
            </a:r>
            <a:r>
              <a:rPr lang="en-IN" sz="1050" baseline="0"/>
              <a:t>-WISE PLACEMENT OVERVIEW </a:t>
            </a:r>
            <a:endParaRPr lang="en-IN" sz="1050"/>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9-19D6-4CCC-A892-7309FC8BF3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B-19D6-4CCC-A892-7309FC8BF3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D-19D6-4CCC-A892-7309FC8BF3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F-19D6-4CCC-A892-7309FC8BF3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table'!$J$11:$J$14</c:f>
              <c:strCache>
                <c:ptCount val="3"/>
                <c:pt idx="0">
                  <c:v>Infosys</c:v>
                </c:pt>
                <c:pt idx="1">
                  <c:v>TCS</c:v>
                </c:pt>
                <c:pt idx="2">
                  <c:v>Wipro</c:v>
                </c:pt>
              </c:strCache>
            </c:strRef>
          </c:cat>
          <c:val>
            <c:numRef>
              <c:f>'pivot table'!$K$11:$K$14</c:f>
              <c:numCache>
                <c:formatCode>General</c:formatCode>
                <c:ptCount val="3"/>
                <c:pt idx="0">
                  <c:v>177</c:v>
                </c:pt>
                <c:pt idx="1">
                  <c:v>157</c:v>
                </c:pt>
                <c:pt idx="2">
                  <c:v>166</c:v>
                </c:pt>
              </c:numCache>
            </c:numRef>
          </c:val>
          <c:extLst>
            <c:ext xmlns:c16="http://schemas.microsoft.com/office/drawing/2014/chart" uri="{C3380CC4-5D6E-409C-BE32-E72D297353CC}">
              <c16:uniqueId val="{00000010-19D6-4CCC-A892-7309FC8BF35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rial Black" panose="020B0A04020102020204" pitchFamily="34" charset="0"/>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table!agegroups</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Arial Black" panose="020B0A04020102020204" pitchFamily="34" charset="0"/>
                <a:ea typeface="+mn-ea"/>
                <a:cs typeface="+mn-cs"/>
              </a:defRPr>
            </a:pPr>
            <a:r>
              <a:rPr lang="en-IN" sz="1050"/>
              <a:t>STUDENT</a:t>
            </a:r>
            <a:r>
              <a:rPr lang="en-IN" sz="1050" baseline="0"/>
              <a:t> AGE PROFILE</a:t>
            </a:r>
            <a:endParaRPr lang="en-IN" sz="1050"/>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table'!$H$10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table'!$G$11:$G$15</c:f>
              <c:strCache>
                <c:ptCount val="4"/>
                <c:pt idx="0">
                  <c:v>Adult</c:v>
                </c:pt>
                <c:pt idx="1">
                  <c:v>senior Adult</c:v>
                </c:pt>
                <c:pt idx="2">
                  <c:v>Teen</c:v>
                </c:pt>
                <c:pt idx="3">
                  <c:v>Young Adult</c:v>
                </c:pt>
              </c:strCache>
            </c:strRef>
          </c:cat>
          <c:val>
            <c:numRef>
              <c:f>'pivot table'!$H$11:$H$15</c:f>
              <c:numCache>
                <c:formatCode>General</c:formatCode>
                <c:ptCount val="4"/>
                <c:pt idx="0">
                  <c:v>123</c:v>
                </c:pt>
                <c:pt idx="1">
                  <c:v>115</c:v>
                </c:pt>
                <c:pt idx="2">
                  <c:v>133</c:v>
                </c:pt>
                <c:pt idx="3">
                  <c:v>129</c:v>
                </c:pt>
              </c:numCache>
            </c:numRef>
          </c:val>
          <c:extLst>
            <c:ext xmlns:c16="http://schemas.microsoft.com/office/drawing/2014/chart" uri="{C3380CC4-5D6E-409C-BE32-E72D297353CC}">
              <c16:uniqueId val="{00000000-F0B6-47C6-88FA-3F2064DD64F1}"/>
            </c:ext>
          </c:extLst>
        </c:ser>
        <c:dLbls>
          <c:dLblPos val="outEnd"/>
          <c:showLegendKey val="0"/>
          <c:showVal val="1"/>
          <c:showCatName val="0"/>
          <c:showSerName val="0"/>
          <c:showPercent val="0"/>
          <c:showBubbleSize val="0"/>
        </c:dLbls>
        <c:gapWidth val="164"/>
        <c:overlap val="-22"/>
        <c:axId val="697135856"/>
        <c:axId val="647169232"/>
      </c:barChart>
      <c:catAx>
        <c:axId val="6971358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47169232"/>
        <c:crosses val="autoZero"/>
        <c:auto val="1"/>
        <c:lblAlgn val="ctr"/>
        <c:lblOffset val="100"/>
        <c:noMultiLvlLbl val="0"/>
      </c:catAx>
      <c:valAx>
        <c:axId val="64716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9713585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table!dept by scholarship</c:name>
    <c:fmtId val="3"/>
  </c:pivotSource>
  <c:chart>
    <c:title>
      <c:tx>
        <c:rich>
          <a:bodyPr rot="0" spcFirstLastPara="1" vertOverflow="ellipsis" vert="horz" wrap="square" anchor="ctr" anchorCtr="1"/>
          <a:lstStyle/>
          <a:p>
            <a:pPr>
              <a:defRPr sz="1050" b="0" i="0" u="none" strike="noStrike" kern="1200" cap="none" spc="20" baseline="0">
                <a:solidFill>
                  <a:schemeClr val="tx1">
                    <a:lumMod val="50000"/>
                    <a:lumOff val="50000"/>
                  </a:schemeClr>
                </a:solidFill>
                <a:latin typeface="Arial Black" panose="020B0A04020102020204" pitchFamily="34" charset="0"/>
                <a:ea typeface="+mn-ea"/>
                <a:cs typeface="+mn-cs"/>
              </a:defRPr>
            </a:pPr>
            <a:r>
              <a:rPr lang="en-IN" sz="1050"/>
              <a:t>SCHOLARSHIP DISTRIBUTION BY DEPARTMENT </a:t>
            </a:r>
            <a:r>
              <a:rPr lang="en-IN" sz="1050" baseline="0"/>
              <a:t> </a:t>
            </a:r>
            <a:endParaRPr lang="en-IN" sz="1050"/>
          </a:p>
        </c:rich>
      </c:tx>
      <c:layout/>
      <c:overlay val="0"/>
      <c:spPr>
        <a:noFill/>
        <a:ln>
          <a:noFill/>
        </a:ln>
        <a:effectLst/>
      </c:spPr>
      <c:txPr>
        <a:bodyPr rot="0" spcFirstLastPara="1" vertOverflow="ellipsis" vert="horz" wrap="square" anchor="ctr" anchorCtr="1"/>
        <a:lstStyle/>
        <a:p>
          <a:pPr>
            <a:defRPr sz="1050" b="0" i="0" u="none" strike="noStrike" kern="1200" cap="none" spc="20" baseline="0">
              <a:solidFill>
                <a:schemeClr val="tx1">
                  <a:lumMod val="50000"/>
                  <a:lumOff val="50000"/>
                </a:schemeClr>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
              <c:y val="-5.673758865248226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678160031819469E-2"/>
              <c:y val="-2.836879432624113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0651333598495528E-3"/>
              <c:y val="-9.4562647754137218E-3"/>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table'!$N$10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2"/>
            <c:invertIfNegative val="0"/>
            <c:bubble3D val="0"/>
            <c:extLst>
              <c:ext xmlns:c16="http://schemas.microsoft.com/office/drawing/2014/chart" uri="{C3380CC4-5D6E-409C-BE32-E72D297353CC}">
                <c16:uniqueId val="{00000001-DA2D-4AB1-B920-958176262EFD}"/>
              </c:ext>
            </c:extLst>
          </c:dPt>
          <c:dPt>
            <c:idx val="3"/>
            <c:invertIfNegative val="0"/>
            <c:bubble3D val="0"/>
            <c:extLst>
              <c:ext xmlns:c16="http://schemas.microsoft.com/office/drawing/2014/chart" uri="{C3380CC4-5D6E-409C-BE32-E72D297353CC}">
                <c16:uniqueId val="{00000002-DA2D-4AB1-B920-958176262EFD}"/>
              </c:ext>
            </c:extLst>
          </c:dPt>
          <c:dPt>
            <c:idx val="4"/>
            <c:invertIfNegative val="0"/>
            <c:bubble3D val="0"/>
            <c:extLst>
              <c:ext xmlns:c16="http://schemas.microsoft.com/office/drawing/2014/chart" uri="{C3380CC4-5D6E-409C-BE32-E72D297353CC}">
                <c16:uniqueId val="{00000000-DA2D-4AB1-B920-958176262EFD}"/>
              </c:ext>
            </c:extLst>
          </c:dPt>
          <c:dLbls>
            <c:dLbl>
              <c:idx val="2"/>
              <c:layout>
                <c:manualLayout>
                  <c:x val="-3.678160031819469E-2"/>
                  <c:y val="-2.8368794326241134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A2D-4AB1-B920-958176262EFD}"/>
                </c:ext>
              </c:extLst>
            </c:dLbl>
            <c:dLbl>
              <c:idx val="3"/>
              <c:layout>
                <c:manualLayout>
                  <c:x val="3.0651333598495528E-3"/>
                  <c:y val="-9.4562647754137218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A2D-4AB1-B920-958176262EFD}"/>
                </c:ext>
              </c:extLst>
            </c:dLbl>
            <c:dLbl>
              <c:idx val="4"/>
              <c:layout>
                <c:manualLayout>
                  <c:x val="0"/>
                  <c:y val="-5.6737588652482268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A2D-4AB1-B920-958176262EF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table'!$M$11:$M$16</c:f>
              <c:strCache>
                <c:ptCount val="5"/>
                <c:pt idx="0">
                  <c:v>CIVIL</c:v>
                </c:pt>
                <c:pt idx="1">
                  <c:v>CSE</c:v>
                </c:pt>
                <c:pt idx="2">
                  <c:v>ECE</c:v>
                </c:pt>
                <c:pt idx="3">
                  <c:v>EEE</c:v>
                </c:pt>
                <c:pt idx="4">
                  <c:v>MECH</c:v>
                </c:pt>
              </c:strCache>
            </c:strRef>
          </c:cat>
          <c:val>
            <c:numRef>
              <c:f>'pivot table'!$N$11:$N$16</c:f>
              <c:numCache>
                <c:formatCode>"₹"\ #,##0</c:formatCode>
                <c:ptCount val="5"/>
                <c:pt idx="0">
                  <c:v>920000</c:v>
                </c:pt>
                <c:pt idx="1">
                  <c:v>760000</c:v>
                </c:pt>
                <c:pt idx="2">
                  <c:v>980000</c:v>
                </c:pt>
                <c:pt idx="3">
                  <c:v>1020000</c:v>
                </c:pt>
                <c:pt idx="4">
                  <c:v>1050000</c:v>
                </c:pt>
              </c:numCache>
            </c:numRef>
          </c:val>
          <c:extLst>
            <c:ext xmlns:c16="http://schemas.microsoft.com/office/drawing/2014/chart" uri="{C3380CC4-5D6E-409C-BE32-E72D297353CC}">
              <c16:uniqueId val="{00000000-DB04-450B-8B01-7F722C2530AD}"/>
            </c:ext>
          </c:extLst>
        </c:ser>
        <c:dLbls>
          <c:dLblPos val="outEnd"/>
          <c:showLegendKey val="0"/>
          <c:showVal val="1"/>
          <c:showCatName val="0"/>
          <c:showSerName val="0"/>
          <c:showPercent val="0"/>
          <c:showBubbleSize val="0"/>
        </c:dLbls>
        <c:gapWidth val="100"/>
        <c:overlap val="-24"/>
        <c:axId val="1504121360"/>
        <c:axId val="1504134672"/>
      </c:barChart>
      <c:catAx>
        <c:axId val="150412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crossAx val="1504134672"/>
        <c:crosses val="autoZero"/>
        <c:auto val="1"/>
        <c:lblAlgn val="ctr"/>
        <c:lblOffset val="100"/>
        <c:noMultiLvlLbl val="0"/>
      </c:catAx>
      <c:valAx>
        <c:axId val="1504134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crossAx val="15041213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table!faculty</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Arial Black" panose="020B0A04020102020204" pitchFamily="34" charset="0"/>
                <a:ea typeface="+mn-ea"/>
                <a:cs typeface="+mn-cs"/>
              </a:defRPr>
            </a:pPr>
            <a:r>
              <a:rPr lang="en-IN" sz="1050"/>
              <a:t>FACULTY</a:t>
            </a:r>
            <a:r>
              <a:rPr lang="en-IN" sz="1050" baseline="0"/>
              <a:t> STRENGTH ACROSS DEPARTMENTS</a:t>
            </a:r>
            <a:endParaRPr lang="en-IN" sz="1050"/>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table'!$A$21:$A$26</c:f>
              <c:strCache>
                <c:ptCount val="5"/>
                <c:pt idx="0">
                  <c:v>CIVIL</c:v>
                </c:pt>
                <c:pt idx="1">
                  <c:v>CSE</c:v>
                </c:pt>
                <c:pt idx="2">
                  <c:v>ECE</c:v>
                </c:pt>
                <c:pt idx="3">
                  <c:v>EEE</c:v>
                </c:pt>
                <c:pt idx="4">
                  <c:v>MECH</c:v>
                </c:pt>
              </c:strCache>
            </c:strRef>
          </c:cat>
          <c:val>
            <c:numRef>
              <c:f>'pivot table'!$B$21:$B$26</c:f>
              <c:numCache>
                <c:formatCode>General</c:formatCode>
                <c:ptCount val="5"/>
                <c:pt idx="0">
                  <c:v>19</c:v>
                </c:pt>
                <c:pt idx="1">
                  <c:v>22</c:v>
                </c:pt>
                <c:pt idx="2">
                  <c:v>25</c:v>
                </c:pt>
                <c:pt idx="3">
                  <c:v>14</c:v>
                </c:pt>
                <c:pt idx="4">
                  <c:v>20</c:v>
                </c:pt>
              </c:numCache>
            </c:numRef>
          </c:val>
          <c:extLst>
            <c:ext xmlns:c16="http://schemas.microsoft.com/office/drawing/2014/chart" uri="{C3380CC4-5D6E-409C-BE32-E72D297353CC}">
              <c16:uniqueId val="{00000000-6BD1-4034-B17B-A183704F4E62}"/>
            </c:ext>
          </c:extLst>
        </c:ser>
        <c:dLbls>
          <c:dLblPos val="ctr"/>
          <c:showLegendKey val="0"/>
          <c:showVal val="1"/>
          <c:showCatName val="0"/>
          <c:showSerName val="0"/>
          <c:showPercent val="0"/>
          <c:showBubbleSize val="0"/>
        </c:dLbls>
        <c:gapWidth val="79"/>
        <c:overlap val="100"/>
        <c:axId val="1504136336"/>
        <c:axId val="1504124688"/>
      </c:barChart>
      <c:catAx>
        <c:axId val="150413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Arial Black" panose="020B0A04020102020204" pitchFamily="34" charset="0"/>
                <a:ea typeface="+mn-ea"/>
                <a:cs typeface="+mn-cs"/>
              </a:defRPr>
            </a:pPr>
            <a:endParaRPr lang="en-US"/>
          </a:p>
        </c:txPr>
        <c:crossAx val="1504124688"/>
        <c:crosses val="autoZero"/>
        <c:auto val="1"/>
        <c:lblAlgn val="ctr"/>
        <c:lblOffset val="100"/>
        <c:noMultiLvlLbl val="0"/>
      </c:catAx>
      <c:valAx>
        <c:axId val="1504124688"/>
        <c:scaling>
          <c:orientation val="minMax"/>
        </c:scaling>
        <c:delete val="1"/>
        <c:axPos val="b"/>
        <c:numFmt formatCode="General" sourceLinked="1"/>
        <c:majorTickMark val="none"/>
        <c:minorTickMark val="none"/>
        <c:tickLblPos val="nextTo"/>
        <c:crossAx val="150413633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table!gpa</c:name>
    <c:fmtId val="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050" baseline="0"/>
              <a:t>DEPARTMENT GPA COMPARISON</a:t>
            </a:r>
            <a:endParaRPr lang="en-IN" sz="1050"/>
          </a:p>
        </c:rich>
      </c:tx>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table'!$D$21:$D$26</c:f>
              <c:strCache>
                <c:ptCount val="5"/>
                <c:pt idx="0">
                  <c:v>CIVIL</c:v>
                </c:pt>
                <c:pt idx="1">
                  <c:v>CSE</c:v>
                </c:pt>
                <c:pt idx="2">
                  <c:v>ECE</c:v>
                </c:pt>
                <c:pt idx="3">
                  <c:v>EEE</c:v>
                </c:pt>
                <c:pt idx="4">
                  <c:v>MECH</c:v>
                </c:pt>
              </c:strCache>
            </c:strRef>
          </c:cat>
          <c:val>
            <c:numRef>
              <c:f>'pivot table'!$E$21:$E$26</c:f>
              <c:numCache>
                <c:formatCode>General</c:formatCode>
                <c:ptCount val="5"/>
                <c:pt idx="0">
                  <c:v>793.41</c:v>
                </c:pt>
                <c:pt idx="1">
                  <c:v>678.08</c:v>
                </c:pt>
                <c:pt idx="2">
                  <c:v>762.36</c:v>
                </c:pt>
                <c:pt idx="3">
                  <c:v>761.92</c:v>
                </c:pt>
                <c:pt idx="4">
                  <c:v>772.22</c:v>
                </c:pt>
              </c:numCache>
            </c:numRef>
          </c:val>
          <c:extLst>
            <c:ext xmlns:c16="http://schemas.microsoft.com/office/drawing/2014/chart" uri="{C3380CC4-5D6E-409C-BE32-E72D297353CC}">
              <c16:uniqueId val="{00000000-8EF5-45B6-9FB1-8FFE375D476F}"/>
            </c:ext>
          </c:extLst>
        </c:ser>
        <c:dLbls>
          <c:dLblPos val="outEnd"/>
          <c:showLegendKey val="0"/>
          <c:showVal val="1"/>
          <c:showCatName val="0"/>
          <c:showSerName val="0"/>
          <c:showPercent val="0"/>
          <c:showBubbleSize val="0"/>
        </c:dLbls>
        <c:gapWidth val="182"/>
        <c:axId val="929929648"/>
        <c:axId val="929930480"/>
      </c:barChart>
      <c:catAx>
        <c:axId val="92992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929930480"/>
        <c:crosses val="autoZero"/>
        <c:auto val="1"/>
        <c:lblAlgn val="ctr"/>
        <c:lblOffset val="100"/>
        <c:noMultiLvlLbl val="0"/>
      </c:catAx>
      <c:valAx>
        <c:axId val="92993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929929648"/>
        <c:crosses val="autoZero"/>
        <c:crossBetween val="between"/>
      </c:valAx>
      <c:spPr>
        <a:noFill/>
        <a:ln>
          <a:noFill/>
        </a:ln>
        <a:effectLst/>
      </c:spPr>
    </c:plotArea>
    <c:plotVisOnly val="1"/>
    <c:dispBlanksAs val="gap"/>
    <c:showDLblsOverMax val="0"/>
  </c:chart>
  <c:spPr>
    <a:noFill/>
    <a:ln w="9525" cap="flat" cmpd="sng" algn="ctr">
      <a:solidFill>
        <a:schemeClr val="accent1">
          <a:lumMod val="40000"/>
          <a:lumOff val="60000"/>
        </a:schemeClr>
      </a:solidFill>
      <a:round/>
    </a:ln>
    <a:effectLst/>
  </c:spPr>
  <c:txPr>
    <a:bodyPr/>
    <a:lstStyle/>
    <a:p>
      <a:pPr>
        <a:defRPr sz="900">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table!city by student </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Arial Black" panose="020B0A04020102020204" pitchFamily="34" charset="0"/>
                <a:ea typeface="+mn-ea"/>
                <a:cs typeface="+mn-cs"/>
              </a:defRPr>
            </a:pPr>
            <a:r>
              <a:rPr lang="en-IN" sz="1050"/>
              <a:t>STUDENT</a:t>
            </a:r>
            <a:r>
              <a:rPr lang="en-IN" sz="1050" baseline="0"/>
              <a:t> REACH ACROSS CITIES</a:t>
            </a:r>
            <a:endParaRPr lang="en-IN" sz="1050"/>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Arial Black" panose="020B0A040201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table'!$H$20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table'!$G$21:$G$24</c:f>
              <c:strCache>
                <c:ptCount val="3"/>
                <c:pt idx="0">
                  <c:v>Chennai</c:v>
                </c:pt>
                <c:pt idx="1">
                  <c:v>Coimbatore</c:v>
                </c:pt>
                <c:pt idx="2">
                  <c:v>Madurai</c:v>
                </c:pt>
              </c:strCache>
            </c:strRef>
          </c:cat>
          <c:val>
            <c:numRef>
              <c:f>'pivot table'!$H$21:$H$24</c:f>
              <c:numCache>
                <c:formatCode>General</c:formatCode>
                <c:ptCount val="3"/>
                <c:pt idx="0">
                  <c:v>167</c:v>
                </c:pt>
                <c:pt idx="1">
                  <c:v>164</c:v>
                </c:pt>
                <c:pt idx="2">
                  <c:v>169</c:v>
                </c:pt>
              </c:numCache>
            </c:numRef>
          </c:val>
          <c:extLst>
            <c:ext xmlns:c16="http://schemas.microsoft.com/office/drawing/2014/chart" uri="{C3380CC4-5D6E-409C-BE32-E72D297353CC}">
              <c16:uniqueId val="{00000000-B92F-4E25-A2B6-B7FF305FB8EE}"/>
            </c:ext>
          </c:extLst>
        </c:ser>
        <c:dLbls>
          <c:dLblPos val="outEnd"/>
          <c:showLegendKey val="0"/>
          <c:showVal val="1"/>
          <c:showCatName val="0"/>
          <c:showSerName val="0"/>
          <c:showPercent val="0"/>
          <c:showBubbleSize val="0"/>
        </c:dLbls>
        <c:gapWidth val="100"/>
        <c:overlap val="-24"/>
        <c:axId val="359418783"/>
        <c:axId val="359419615"/>
      </c:barChart>
      <c:catAx>
        <c:axId val="35941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crossAx val="359419615"/>
        <c:crosses val="autoZero"/>
        <c:auto val="1"/>
        <c:lblAlgn val="ctr"/>
        <c:lblOffset val="100"/>
        <c:noMultiLvlLbl val="0"/>
      </c:catAx>
      <c:valAx>
        <c:axId val="35941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Black" panose="020B0A04020102020204" pitchFamily="34" charset="0"/>
                <a:ea typeface="+mn-ea"/>
                <a:cs typeface="+mn-cs"/>
              </a:defRPr>
            </a:pPr>
            <a:endParaRPr lang="en-US"/>
          </a:p>
        </c:txPr>
        <c:crossAx val="359418783"/>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200026</xdr:colOff>
      <xdr:row>101</xdr:row>
      <xdr:rowOff>39067</xdr:rowOff>
    </xdr:to>
    <xdr:sp macro="" textlink="">
      <xdr:nvSpPr>
        <xdr:cNvPr id="2" name="Rectangle 1"/>
        <xdr:cNvSpPr/>
      </xdr:nvSpPr>
      <xdr:spPr>
        <a:xfrm>
          <a:off x="0" y="0"/>
          <a:ext cx="21414799" cy="19279567"/>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513961</xdr:colOff>
      <xdr:row>0</xdr:row>
      <xdr:rowOff>0</xdr:rowOff>
    </xdr:from>
    <xdr:to>
      <xdr:col>17</xdr:col>
      <xdr:colOff>18161</xdr:colOff>
      <xdr:row>6</xdr:row>
      <xdr:rowOff>33630</xdr:rowOff>
    </xdr:to>
    <xdr:pic>
      <xdr:nvPicPr>
        <xdr:cNvPr id="4" name="Picture 3"/>
        <xdr:cNvPicPr>
          <a:picLocks noChangeAspect="1"/>
        </xdr:cNvPicPr>
      </xdr:nvPicPr>
      <xdr:blipFill>
        <a:blip xmlns:r="http://schemas.openxmlformats.org/officeDocument/2006/relationships" r:embed="rId1"/>
        <a:stretch>
          <a:fillRect/>
        </a:stretch>
      </xdr:blipFill>
      <xdr:spPr>
        <a:xfrm>
          <a:off x="2350925" y="0"/>
          <a:ext cx="8076700" cy="1199957"/>
        </a:xfrm>
        <a:prstGeom prst="rect">
          <a:avLst/>
        </a:prstGeom>
      </xdr:spPr>
    </xdr:pic>
    <xdr:clientData/>
  </xdr:twoCellAnchor>
  <xdr:twoCellAnchor>
    <xdr:from>
      <xdr:col>3</xdr:col>
      <xdr:colOff>85725</xdr:colOff>
      <xdr:row>4</xdr:row>
      <xdr:rowOff>161925</xdr:rowOff>
    </xdr:from>
    <xdr:to>
      <xdr:col>5</xdr:col>
      <xdr:colOff>247650</xdr:colOff>
      <xdr:row>7</xdr:row>
      <xdr:rowOff>180975</xdr:rowOff>
    </xdr:to>
    <xdr:sp macro="" textlink="'pivot table'!B4">
      <xdr:nvSpPr>
        <xdr:cNvPr id="5" name="Round Diagonal Corner Rectangle 4"/>
        <xdr:cNvSpPr/>
      </xdr:nvSpPr>
      <xdr:spPr>
        <a:xfrm>
          <a:off x="1914525" y="923925"/>
          <a:ext cx="1381125" cy="590550"/>
        </a:xfrm>
        <a:prstGeom prst="round2Diag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14BE1DE-D17F-438B-9D6F-C88141B2A234}" type="TxLink">
            <a:rPr lang="en-US" sz="1400" b="1" i="0" u="none" strike="noStrike">
              <a:solidFill>
                <a:srgbClr val="000000"/>
              </a:solidFill>
              <a:latin typeface="Arial Black" panose="020B0A04020102020204" pitchFamily="34" charset="0"/>
              <a:ea typeface="Calibri"/>
              <a:cs typeface="Calibri"/>
            </a:rPr>
            <a:pPr algn="l"/>
            <a:t>500</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3</xdr:col>
      <xdr:colOff>66675</xdr:colOff>
      <xdr:row>6</xdr:row>
      <xdr:rowOff>76200</xdr:rowOff>
    </xdr:from>
    <xdr:to>
      <xdr:col>5</xdr:col>
      <xdr:colOff>274063</xdr:colOff>
      <xdr:row>8</xdr:row>
      <xdr:rowOff>54895</xdr:rowOff>
    </xdr:to>
    <xdr:pic>
      <xdr:nvPicPr>
        <xdr:cNvPr id="7" name="Picture 6"/>
        <xdr:cNvPicPr>
          <a:picLocks noChangeAspect="1"/>
        </xdr:cNvPicPr>
      </xdr:nvPicPr>
      <xdr:blipFill>
        <a:blip xmlns:r="http://schemas.openxmlformats.org/officeDocument/2006/relationships" r:embed="rId2"/>
        <a:stretch>
          <a:fillRect/>
        </a:stretch>
      </xdr:blipFill>
      <xdr:spPr>
        <a:xfrm>
          <a:off x="1895475" y="1219200"/>
          <a:ext cx="1426588" cy="359695"/>
        </a:xfrm>
        <a:prstGeom prst="rect">
          <a:avLst/>
        </a:prstGeom>
      </xdr:spPr>
    </xdr:pic>
    <xdr:clientData/>
  </xdr:twoCellAnchor>
  <xdr:twoCellAnchor>
    <xdr:from>
      <xdr:col>5</xdr:col>
      <xdr:colOff>371475</xdr:colOff>
      <xdr:row>4</xdr:row>
      <xdr:rowOff>142875</xdr:rowOff>
    </xdr:from>
    <xdr:to>
      <xdr:col>7</xdr:col>
      <xdr:colOff>533400</xdr:colOff>
      <xdr:row>7</xdr:row>
      <xdr:rowOff>161925</xdr:rowOff>
    </xdr:to>
    <xdr:sp macro="" textlink="'pivot table'!D4">
      <xdr:nvSpPr>
        <xdr:cNvPr id="8" name="Round Diagonal Corner Rectangle 7"/>
        <xdr:cNvSpPr/>
      </xdr:nvSpPr>
      <xdr:spPr>
        <a:xfrm>
          <a:off x="3419475" y="904875"/>
          <a:ext cx="1381125" cy="590550"/>
        </a:xfrm>
        <a:prstGeom prst="round2Diag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0922E75-DB8A-40A6-85B8-F77F90F6B7ED}" type="TxLink">
            <a:rPr lang="en-US" sz="1400" b="1" i="0" u="none" strike="noStrike">
              <a:solidFill>
                <a:srgbClr val="000000"/>
              </a:solidFill>
              <a:latin typeface="Arial Black" panose="020B0A04020102020204" pitchFamily="34" charset="0"/>
              <a:ea typeface="Calibri"/>
              <a:cs typeface="Calibri"/>
            </a:rPr>
            <a:pPr algn="l"/>
            <a:t>100</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5</xdr:col>
      <xdr:colOff>381000</xdr:colOff>
      <xdr:row>6</xdr:row>
      <xdr:rowOff>57150</xdr:rowOff>
    </xdr:from>
    <xdr:to>
      <xdr:col>7</xdr:col>
      <xdr:colOff>435974</xdr:colOff>
      <xdr:row>8</xdr:row>
      <xdr:rowOff>35845</xdr:rowOff>
    </xdr:to>
    <xdr:pic>
      <xdr:nvPicPr>
        <xdr:cNvPr id="9" name="Picture 8"/>
        <xdr:cNvPicPr>
          <a:picLocks noChangeAspect="1"/>
        </xdr:cNvPicPr>
      </xdr:nvPicPr>
      <xdr:blipFill>
        <a:blip xmlns:r="http://schemas.openxmlformats.org/officeDocument/2006/relationships" r:embed="rId3"/>
        <a:stretch>
          <a:fillRect/>
        </a:stretch>
      </xdr:blipFill>
      <xdr:spPr>
        <a:xfrm>
          <a:off x="3429000" y="1200150"/>
          <a:ext cx="1274174" cy="359695"/>
        </a:xfrm>
        <a:prstGeom prst="rect">
          <a:avLst/>
        </a:prstGeom>
      </xdr:spPr>
    </xdr:pic>
    <xdr:clientData/>
  </xdr:twoCellAnchor>
  <xdr:twoCellAnchor>
    <xdr:from>
      <xdr:col>8</xdr:col>
      <xdr:colOff>57150</xdr:colOff>
      <xdr:row>4</xdr:row>
      <xdr:rowOff>123825</xdr:rowOff>
    </xdr:from>
    <xdr:to>
      <xdr:col>10</xdr:col>
      <xdr:colOff>219075</xdr:colOff>
      <xdr:row>7</xdr:row>
      <xdr:rowOff>142875</xdr:rowOff>
    </xdr:to>
    <xdr:sp macro="" textlink="'pivot table'!F4">
      <xdr:nvSpPr>
        <xdr:cNvPr id="10" name="Round Diagonal Corner Rectangle 9"/>
        <xdr:cNvSpPr/>
      </xdr:nvSpPr>
      <xdr:spPr>
        <a:xfrm>
          <a:off x="4933950" y="885825"/>
          <a:ext cx="1381125" cy="590550"/>
        </a:xfrm>
        <a:prstGeom prst="round2Diag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8F06251-5276-492B-A0B2-170CA905F3EA}" type="TxLink">
            <a:rPr lang="en-US" sz="1400" b="1" i="0" u="none" strike="noStrike">
              <a:solidFill>
                <a:srgbClr val="000000"/>
              </a:solidFill>
              <a:latin typeface="Arial Black" panose="020B0A04020102020204" pitchFamily="34" charset="0"/>
              <a:ea typeface="Calibri"/>
              <a:cs typeface="Calibri"/>
            </a:rPr>
            <a:pPr algn="l"/>
            <a:t>100</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8</xdr:col>
      <xdr:colOff>57150</xdr:colOff>
      <xdr:row>6</xdr:row>
      <xdr:rowOff>28575</xdr:rowOff>
    </xdr:from>
    <xdr:to>
      <xdr:col>10</xdr:col>
      <xdr:colOff>203572</xdr:colOff>
      <xdr:row>8</xdr:row>
      <xdr:rowOff>7270</xdr:rowOff>
    </xdr:to>
    <xdr:pic>
      <xdr:nvPicPr>
        <xdr:cNvPr id="11" name="Picture 10"/>
        <xdr:cNvPicPr>
          <a:picLocks noChangeAspect="1"/>
        </xdr:cNvPicPr>
      </xdr:nvPicPr>
      <xdr:blipFill>
        <a:blip xmlns:r="http://schemas.openxmlformats.org/officeDocument/2006/relationships" r:embed="rId4"/>
        <a:stretch>
          <a:fillRect/>
        </a:stretch>
      </xdr:blipFill>
      <xdr:spPr>
        <a:xfrm>
          <a:off x="4933950" y="1171575"/>
          <a:ext cx="1365622" cy="359695"/>
        </a:xfrm>
        <a:prstGeom prst="rect">
          <a:avLst/>
        </a:prstGeom>
      </xdr:spPr>
    </xdr:pic>
    <xdr:clientData/>
  </xdr:twoCellAnchor>
  <xdr:twoCellAnchor>
    <xdr:from>
      <xdr:col>10</xdr:col>
      <xdr:colOff>342900</xdr:colOff>
      <xdr:row>4</xdr:row>
      <xdr:rowOff>95250</xdr:rowOff>
    </xdr:from>
    <xdr:to>
      <xdr:col>12</xdr:col>
      <xdr:colOff>504825</xdr:colOff>
      <xdr:row>7</xdr:row>
      <xdr:rowOff>114300</xdr:rowOff>
    </xdr:to>
    <xdr:sp macro="" textlink="'pivot table'!H4">
      <xdr:nvSpPr>
        <xdr:cNvPr id="12" name="Round Diagonal Corner Rectangle 11"/>
        <xdr:cNvSpPr/>
      </xdr:nvSpPr>
      <xdr:spPr>
        <a:xfrm>
          <a:off x="6438900" y="857250"/>
          <a:ext cx="1381125" cy="590550"/>
        </a:xfrm>
        <a:prstGeom prst="round2Diag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CA8764B-730E-44E7-8F88-A90E22DBF886}" type="TxLink">
            <a:rPr lang="en-US" sz="1400" b="1" i="0" u="none" strike="noStrike">
              <a:solidFill>
                <a:srgbClr val="000000"/>
              </a:solidFill>
              <a:latin typeface="Arial Black" panose="020B0A04020102020204" pitchFamily="34" charset="0"/>
              <a:ea typeface="Calibri"/>
              <a:cs typeface="Calibri"/>
            </a:rPr>
            <a:pPr algn="l"/>
            <a:t>₹ 1,00,000</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10</xdr:col>
      <xdr:colOff>285750</xdr:colOff>
      <xdr:row>6</xdr:row>
      <xdr:rowOff>0</xdr:rowOff>
    </xdr:from>
    <xdr:to>
      <xdr:col>12</xdr:col>
      <xdr:colOff>584586</xdr:colOff>
      <xdr:row>7</xdr:row>
      <xdr:rowOff>169195</xdr:rowOff>
    </xdr:to>
    <xdr:pic>
      <xdr:nvPicPr>
        <xdr:cNvPr id="13" name="Picture 12"/>
        <xdr:cNvPicPr>
          <a:picLocks noChangeAspect="1"/>
        </xdr:cNvPicPr>
      </xdr:nvPicPr>
      <xdr:blipFill>
        <a:blip xmlns:r="http://schemas.openxmlformats.org/officeDocument/2006/relationships" r:embed="rId5"/>
        <a:stretch>
          <a:fillRect/>
        </a:stretch>
      </xdr:blipFill>
      <xdr:spPr>
        <a:xfrm>
          <a:off x="6381750" y="1143000"/>
          <a:ext cx="1518036" cy="359695"/>
        </a:xfrm>
        <a:prstGeom prst="rect">
          <a:avLst/>
        </a:prstGeom>
      </xdr:spPr>
    </xdr:pic>
    <xdr:clientData/>
  </xdr:twoCellAnchor>
  <xdr:twoCellAnchor>
    <xdr:from>
      <xdr:col>13</xdr:col>
      <xdr:colOff>38100</xdr:colOff>
      <xdr:row>4</xdr:row>
      <xdr:rowOff>76200</xdr:rowOff>
    </xdr:from>
    <xdr:to>
      <xdr:col>15</xdr:col>
      <xdr:colOff>200025</xdr:colOff>
      <xdr:row>7</xdr:row>
      <xdr:rowOff>95250</xdr:rowOff>
    </xdr:to>
    <xdr:sp macro="" textlink="'pivot table'!B7">
      <xdr:nvSpPr>
        <xdr:cNvPr id="14" name="Round Diagonal Corner Rectangle 13"/>
        <xdr:cNvSpPr/>
      </xdr:nvSpPr>
      <xdr:spPr>
        <a:xfrm>
          <a:off x="7962900" y="838200"/>
          <a:ext cx="1381125" cy="590550"/>
        </a:xfrm>
        <a:prstGeom prst="round2Diag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876A153-AB47-48A4-B292-B298110242CC}" type="TxLink">
            <a:rPr lang="en-US" sz="1200" b="1" i="0" u="none" strike="noStrike">
              <a:solidFill>
                <a:srgbClr val="000000"/>
              </a:solidFill>
              <a:latin typeface="Arial Black" panose="020B0A04020102020204" pitchFamily="34" charset="0"/>
              <a:ea typeface="Calibri"/>
              <a:cs typeface="Calibri"/>
            </a:rPr>
            <a:pPr algn="l"/>
            <a:t>₹ 3,50,99,709</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13</xdr:col>
      <xdr:colOff>38100</xdr:colOff>
      <xdr:row>6</xdr:row>
      <xdr:rowOff>0</xdr:rowOff>
    </xdr:from>
    <xdr:to>
      <xdr:col>15</xdr:col>
      <xdr:colOff>196715</xdr:colOff>
      <xdr:row>7</xdr:row>
      <xdr:rowOff>169195</xdr:rowOff>
    </xdr:to>
    <xdr:pic>
      <xdr:nvPicPr>
        <xdr:cNvPr id="15" name="Picture 14"/>
        <xdr:cNvPicPr>
          <a:picLocks noChangeAspect="1"/>
        </xdr:cNvPicPr>
      </xdr:nvPicPr>
      <xdr:blipFill>
        <a:blip xmlns:r="http://schemas.openxmlformats.org/officeDocument/2006/relationships" r:embed="rId6"/>
        <a:stretch>
          <a:fillRect/>
        </a:stretch>
      </xdr:blipFill>
      <xdr:spPr>
        <a:xfrm>
          <a:off x="7962900" y="1143000"/>
          <a:ext cx="1377815" cy="359695"/>
        </a:xfrm>
        <a:prstGeom prst="rect">
          <a:avLst/>
        </a:prstGeom>
      </xdr:spPr>
    </xdr:pic>
    <xdr:clientData/>
  </xdr:twoCellAnchor>
  <xdr:twoCellAnchor>
    <xdr:from>
      <xdr:col>15</xdr:col>
      <xdr:colOff>333375</xdr:colOff>
      <xdr:row>4</xdr:row>
      <xdr:rowOff>66675</xdr:rowOff>
    </xdr:from>
    <xdr:to>
      <xdr:col>17</xdr:col>
      <xdr:colOff>495300</xdr:colOff>
      <xdr:row>7</xdr:row>
      <xdr:rowOff>85725</xdr:rowOff>
    </xdr:to>
    <xdr:sp macro="" textlink="'pivot table'!D7">
      <xdr:nvSpPr>
        <xdr:cNvPr id="16" name="Round Diagonal Corner Rectangle 15"/>
        <xdr:cNvSpPr/>
      </xdr:nvSpPr>
      <xdr:spPr>
        <a:xfrm>
          <a:off x="9477375" y="828675"/>
          <a:ext cx="1381125" cy="590550"/>
        </a:xfrm>
        <a:prstGeom prst="round2Diag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C1E8728-0564-4B1A-A506-E6947AA902B0}" type="TxLink">
            <a:rPr lang="en-US" sz="1200" b="1" i="0" u="none" strike="noStrike">
              <a:solidFill>
                <a:srgbClr val="000000"/>
              </a:solidFill>
              <a:latin typeface="Arial Black" panose="020B0A04020102020204" pitchFamily="34" charset="0"/>
              <a:ea typeface="Calibri"/>
              <a:cs typeface="Calibri"/>
            </a:rPr>
            <a:pPr algn="l"/>
            <a:t>₹ 1,49,00,291</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15</xdr:col>
      <xdr:colOff>304800</xdr:colOff>
      <xdr:row>5</xdr:row>
      <xdr:rowOff>152400</xdr:rowOff>
    </xdr:from>
    <xdr:to>
      <xdr:col>17</xdr:col>
      <xdr:colOff>530477</xdr:colOff>
      <xdr:row>7</xdr:row>
      <xdr:rowOff>131095</xdr:rowOff>
    </xdr:to>
    <xdr:pic>
      <xdr:nvPicPr>
        <xdr:cNvPr id="18" name="Picture 17"/>
        <xdr:cNvPicPr>
          <a:picLocks noChangeAspect="1"/>
        </xdr:cNvPicPr>
      </xdr:nvPicPr>
      <xdr:blipFill>
        <a:blip xmlns:r="http://schemas.openxmlformats.org/officeDocument/2006/relationships" r:embed="rId7"/>
        <a:stretch>
          <a:fillRect/>
        </a:stretch>
      </xdr:blipFill>
      <xdr:spPr>
        <a:xfrm>
          <a:off x="9448800" y="1104900"/>
          <a:ext cx="1444877" cy="359695"/>
        </a:xfrm>
        <a:prstGeom prst="rect">
          <a:avLst/>
        </a:prstGeom>
      </xdr:spPr>
    </xdr:pic>
    <xdr:clientData/>
  </xdr:twoCellAnchor>
  <xdr:twoCellAnchor>
    <xdr:from>
      <xdr:col>3</xdr:col>
      <xdr:colOff>66675</xdr:colOff>
      <xdr:row>9</xdr:row>
      <xdr:rowOff>28574</xdr:rowOff>
    </xdr:from>
    <xdr:to>
      <xdr:col>9</xdr:col>
      <xdr:colOff>209550</xdr:colOff>
      <xdr:row>21</xdr:row>
      <xdr:rowOff>171449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409574</xdr:colOff>
      <xdr:row>9</xdr:row>
      <xdr:rowOff>28575</xdr:rowOff>
    </xdr:from>
    <xdr:to>
      <xdr:col>15</xdr:col>
      <xdr:colOff>19049</xdr:colOff>
      <xdr:row>22</xdr:row>
      <xdr:rowOff>9525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323849</xdr:colOff>
      <xdr:row>23</xdr:row>
      <xdr:rowOff>142875</xdr:rowOff>
    </xdr:from>
    <xdr:to>
      <xdr:col>15</xdr:col>
      <xdr:colOff>447675</xdr:colOff>
      <xdr:row>38</xdr:row>
      <xdr:rowOff>161925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57150</xdr:colOff>
      <xdr:row>23</xdr:row>
      <xdr:rowOff>152401</xdr:rowOff>
    </xdr:from>
    <xdr:to>
      <xdr:col>23</xdr:col>
      <xdr:colOff>66675</xdr:colOff>
      <xdr:row>38</xdr:row>
      <xdr:rowOff>142875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28574</xdr:colOff>
      <xdr:row>24</xdr:row>
      <xdr:rowOff>19050</xdr:rowOff>
    </xdr:from>
    <xdr:to>
      <xdr:col>10</xdr:col>
      <xdr:colOff>38099</xdr:colOff>
      <xdr:row>39</xdr:row>
      <xdr:rowOff>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401782</xdr:colOff>
      <xdr:row>23</xdr:row>
      <xdr:rowOff>190499</xdr:rowOff>
    </xdr:from>
    <xdr:to>
      <xdr:col>31</xdr:col>
      <xdr:colOff>207818</xdr:colOff>
      <xdr:row>38</xdr:row>
      <xdr:rowOff>121226</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257176</xdr:colOff>
      <xdr:row>9</xdr:row>
      <xdr:rowOff>19050</xdr:rowOff>
    </xdr:from>
    <xdr:to>
      <xdr:col>22</xdr:col>
      <xdr:colOff>523875</xdr:colOff>
      <xdr:row>21</xdr:row>
      <xdr:rowOff>161924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85726</xdr:colOff>
      <xdr:row>4</xdr:row>
      <xdr:rowOff>142875</xdr:rowOff>
    </xdr:from>
    <xdr:to>
      <xdr:col>2</xdr:col>
      <xdr:colOff>542926</xdr:colOff>
      <xdr:row>8</xdr:row>
      <xdr:rowOff>28574</xdr:rowOff>
    </xdr:to>
    <mc:AlternateContent xmlns:mc="http://schemas.openxmlformats.org/markup-compatibility/2006" xmlns:a14="http://schemas.microsoft.com/office/drawing/2010/main">
      <mc:Choice Requires="a14">
        <xdr:graphicFrame macro="">
          <xdr:nvGraphicFramePr>
            <xdr:cNvPr id="3"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5726" y="904875"/>
              <a:ext cx="167640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8</xdr:row>
      <xdr:rowOff>152400</xdr:rowOff>
    </xdr:from>
    <xdr:to>
      <xdr:col>2</xdr:col>
      <xdr:colOff>571500</xdr:colOff>
      <xdr:row>12</xdr:row>
      <xdr:rowOff>28575</xdr:rowOff>
    </xdr:to>
    <mc:AlternateContent xmlns:mc="http://schemas.openxmlformats.org/markup-compatibility/2006" xmlns:a14="http://schemas.microsoft.com/office/drawing/2010/main">
      <mc:Choice Requires="a14">
        <xdr:graphicFrame macro="">
          <xdr:nvGraphicFramePr>
            <xdr:cNvPr id="6"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5250" y="1676400"/>
              <a:ext cx="1695450"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17</xdr:row>
      <xdr:rowOff>19051</xdr:rowOff>
    </xdr:from>
    <xdr:to>
      <xdr:col>2</xdr:col>
      <xdr:colOff>533400</xdr:colOff>
      <xdr:row>20</xdr:row>
      <xdr:rowOff>76200</xdr:rowOff>
    </xdr:to>
    <mc:AlternateContent xmlns:mc="http://schemas.openxmlformats.org/markup-compatibility/2006" xmlns:a14="http://schemas.microsoft.com/office/drawing/2010/main">
      <mc:Choice Requires="a14">
        <xdr:graphicFrame macro="">
          <xdr:nvGraphicFramePr>
            <xdr:cNvPr id="17" name="Company"/>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85725" y="3257551"/>
              <a:ext cx="1666875" cy="62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12</xdr:row>
      <xdr:rowOff>180976</xdr:rowOff>
    </xdr:from>
    <xdr:to>
      <xdr:col>2</xdr:col>
      <xdr:colOff>561974</xdr:colOff>
      <xdr:row>16</xdr:row>
      <xdr:rowOff>47625</xdr:rowOff>
    </xdr:to>
    <mc:AlternateContent xmlns:mc="http://schemas.openxmlformats.org/markup-compatibility/2006" xmlns:a14="http://schemas.microsoft.com/office/drawing/2010/main">
      <mc:Choice Requires="a14">
        <xdr:graphicFrame macro="">
          <xdr:nvGraphicFramePr>
            <xdr:cNvPr id="2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249" y="2466976"/>
              <a:ext cx="1685925" cy="62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0</xdr:row>
      <xdr:rowOff>133351</xdr:rowOff>
    </xdr:from>
    <xdr:to>
      <xdr:col>2</xdr:col>
      <xdr:colOff>552450</xdr:colOff>
      <xdr:row>4</xdr:row>
      <xdr:rowOff>9525</xdr:rowOff>
    </xdr:to>
    <mc:AlternateContent xmlns:mc="http://schemas.openxmlformats.org/markup-compatibility/2006" xmlns:a14="http://schemas.microsoft.com/office/drawing/2010/main">
      <mc:Choice Requires="a14">
        <xdr:graphicFrame macro="">
          <xdr:nvGraphicFramePr>
            <xdr:cNvPr id="2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200" y="133351"/>
              <a:ext cx="1695450" cy="638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21</xdr:row>
      <xdr:rowOff>28575</xdr:rowOff>
    </xdr:from>
    <xdr:to>
      <xdr:col>2</xdr:col>
      <xdr:colOff>533400</xdr:colOff>
      <xdr:row>24</xdr:row>
      <xdr:rowOff>85725</xdr:rowOff>
    </xdr:to>
    <mc:AlternateContent xmlns:mc="http://schemas.openxmlformats.org/markup-compatibility/2006" xmlns:a14="http://schemas.microsoft.com/office/drawing/2010/main">
      <mc:Choice Requires="a14">
        <xdr:graphicFrame macro="">
          <xdr:nvGraphicFramePr>
            <xdr:cNvPr id="28"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6200" y="4029075"/>
              <a:ext cx="16764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25</xdr:row>
      <xdr:rowOff>28575</xdr:rowOff>
    </xdr:from>
    <xdr:to>
      <xdr:col>2</xdr:col>
      <xdr:colOff>533400</xdr:colOff>
      <xdr:row>28</xdr:row>
      <xdr:rowOff>95250</xdr:rowOff>
    </xdr:to>
    <mc:AlternateContent xmlns:mc="http://schemas.openxmlformats.org/markup-compatibility/2006" xmlns:a14="http://schemas.microsoft.com/office/drawing/2010/main">
      <mc:Choice Requires="a14">
        <xdr:graphicFrame macro="">
          <xdr:nvGraphicFramePr>
            <xdr:cNvPr id="29"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0" y="4791075"/>
              <a:ext cx="1676400"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391391</xdr:colOff>
      <xdr:row>9</xdr:row>
      <xdr:rowOff>17318</xdr:rowOff>
    </xdr:from>
    <xdr:to>
      <xdr:col>31</xdr:col>
      <xdr:colOff>190500</xdr:colOff>
      <xdr:row>22</xdr:row>
      <xdr:rowOff>34636</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ini\Desktop\Excel%20class\Student%20Management\Student%20Management\Student_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udent_Master"/>
      <sheetName val="Age group"/>
      <sheetName val="Departments"/>
      <sheetName val="Faculty"/>
      <sheetName val="Courses"/>
    </sheetNames>
    <sheetDataSet>
      <sheetData sheetId="0"/>
      <sheetData sheetId="1"/>
      <sheetData sheetId="2"/>
      <sheetData sheetId="3"/>
      <sheetData sheetId="4">
        <row r="2">
          <cell r="A2" t="str">
            <v>C001</v>
          </cell>
          <cell r="B2" t="str">
            <v>Python Programming</v>
          </cell>
        </row>
        <row r="3">
          <cell r="A3" t="str">
            <v>C002</v>
          </cell>
          <cell r="B3" t="str">
            <v>Advanced Python</v>
          </cell>
        </row>
        <row r="4">
          <cell r="A4" t="str">
            <v>C003</v>
          </cell>
          <cell r="B4" t="str">
            <v>Core Java</v>
          </cell>
        </row>
        <row r="5">
          <cell r="A5" t="str">
            <v>C004</v>
          </cell>
          <cell r="B5" t="str">
            <v>Advanced Java</v>
          </cell>
        </row>
        <row r="6">
          <cell r="A6" t="str">
            <v>C005</v>
          </cell>
          <cell r="B6" t="str">
            <v>JavaScript Essentials</v>
          </cell>
        </row>
        <row r="7">
          <cell r="A7" t="str">
            <v>C006</v>
          </cell>
          <cell r="B7" t="str">
            <v>HTML &amp; CSS</v>
          </cell>
        </row>
        <row r="8">
          <cell r="A8" t="str">
            <v>C007</v>
          </cell>
          <cell r="B8" t="str">
            <v>React JS</v>
          </cell>
        </row>
        <row r="9">
          <cell r="A9" t="str">
            <v>C008</v>
          </cell>
          <cell r="B9" t="str">
            <v>Angular</v>
          </cell>
        </row>
        <row r="10">
          <cell r="A10" t="str">
            <v>C009</v>
          </cell>
          <cell r="B10" t="str">
            <v>Vue.js</v>
          </cell>
        </row>
        <row r="11">
          <cell r="A11" t="str">
            <v>C010</v>
          </cell>
          <cell r="B11" t="str">
            <v>Node.js</v>
          </cell>
        </row>
        <row r="12">
          <cell r="A12" t="str">
            <v>C011</v>
          </cell>
          <cell r="B12" t="str">
            <v>Express.js</v>
          </cell>
        </row>
        <row r="13">
          <cell r="A13" t="str">
            <v>C012</v>
          </cell>
          <cell r="B13" t="str">
            <v>C Programming</v>
          </cell>
        </row>
        <row r="14">
          <cell r="A14" t="str">
            <v>C013</v>
          </cell>
          <cell r="B14" t="str">
            <v>C++</v>
          </cell>
        </row>
        <row r="15">
          <cell r="A15" t="str">
            <v>C014</v>
          </cell>
          <cell r="B15" t="str">
            <v>C# Programming</v>
          </cell>
        </row>
        <row r="16">
          <cell r="A16" t="str">
            <v>C015</v>
          </cell>
          <cell r="B16" t="str">
            <v>ASP.NET</v>
          </cell>
        </row>
        <row r="17">
          <cell r="A17" t="str">
            <v>C016</v>
          </cell>
          <cell r="B17" t="str">
            <v>PHP Development</v>
          </cell>
        </row>
        <row r="18">
          <cell r="A18" t="str">
            <v>C017</v>
          </cell>
          <cell r="B18" t="str">
            <v>Laravel Framework</v>
          </cell>
        </row>
        <row r="19">
          <cell r="A19" t="str">
            <v>C018</v>
          </cell>
          <cell r="B19" t="str">
            <v>Django Framework</v>
          </cell>
        </row>
        <row r="20">
          <cell r="A20" t="str">
            <v>C019</v>
          </cell>
          <cell r="B20" t="str">
            <v>Flask Development</v>
          </cell>
        </row>
        <row r="21">
          <cell r="A21" t="str">
            <v>C020</v>
          </cell>
          <cell r="B21" t="str">
            <v>Ruby on Rails</v>
          </cell>
        </row>
        <row r="22">
          <cell r="A22" t="str">
            <v>C021</v>
          </cell>
          <cell r="B22" t="str">
            <v>SQL Fundamentals</v>
          </cell>
        </row>
        <row r="23">
          <cell r="A23" t="str">
            <v>C022</v>
          </cell>
          <cell r="B23" t="str">
            <v>Advanced SQL</v>
          </cell>
        </row>
        <row r="24">
          <cell r="A24" t="str">
            <v>C023</v>
          </cell>
          <cell r="B24" t="str">
            <v>MySQL Database</v>
          </cell>
        </row>
        <row r="25">
          <cell r="A25" t="str">
            <v>C024</v>
          </cell>
          <cell r="B25" t="str">
            <v>PostgreSQL</v>
          </cell>
        </row>
        <row r="26">
          <cell r="A26" t="str">
            <v>C025</v>
          </cell>
          <cell r="B26" t="str">
            <v>Oracle SQL</v>
          </cell>
        </row>
        <row r="27">
          <cell r="A27" t="str">
            <v>C026</v>
          </cell>
          <cell r="B27" t="str">
            <v>Microsoft SQL Server</v>
          </cell>
        </row>
        <row r="28">
          <cell r="A28" t="str">
            <v>C027</v>
          </cell>
          <cell r="B28" t="str">
            <v>MongoDB</v>
          </cell>
        </row>
        <row r="29">
          <cell r="A29" t="str">
            <v>C028</v>
          </cell>
          <cell r="B29" t="str">
            <v>Database Administration</v>
          </cell>
        </row>
        <row r="30">
          <cell r="A30" t="str">
            <v>C029</v>
          </cell>
          <cell r="B30" t="str">
            <v>Data Analytics</v>
          </cell>
        </row>
        <row r="31">
          <cell r="A31" t="str">
            <v>C030</v>
          </cell>
          <cell r="B31" t="str">
            <v>Business Analytics</v>
          </cell>
        </row>
        <row r="32">
          <cell r="A32" t="str">
            <v>C031</v>
          </cell>
          <cell r="B32" t="str">
            <v>Data Science</v>
          </cell>
        </row>
        <row r="33">
          <cell r="A33" t="str">
            <v>C032</v>
          </cell>
          <cell r="B33" t="str">
            <v>Machine Learning</v>
          </cell>
        </row>
        <row r="34">
          <cell r="A34" t="str">
            <v>C033</v>
          </cell>
          <cell r="B34" t="str">
            <v>Deep Learning</v>
          </cell>
        </row>
        <row r="35">
          <cell r="A35" t="str">
            <v>C034</v>
          </cell>
          <cell r="B35" t="str">
            <v>Artificial Intelligence</v>
          </cell>
        </row>
        <row r="36">
          <cell r="A36" t="str">
            <v>C035</v>
          </cell>
          <cell r="B36" t="str">
            <v>Natural Language Processing</v>
          </cell>
        </row>
        <row r="37">
          <cell r="A37" t="str">
            <v>C036</v>
          </cell>
          <cell r="B37" t="str">
            <v>Computer Vision</v>
          </cell>
        </row>
        <row r="38">
          <cell r="A38" t="str">
            <v>C037</v>
          </cell>
          <cell r="B38" t="str">
            <v>Power BI</v>
          </cell>
        </row>
        <row r="39">
          <cell r="A39" t="str">
            <v>C038</v>
          </cell>
          <cell r="B39" t="str">
            <v>Microsoft Excel</v>
          </cell>
        </row>
        <row r="40">
          <cell r="A40" t="str">
            <v>C039</v>
          </cell>
          <cell r="B40" t="str">
            <v>Advanced Excel</v>
          </cell>
        </row>
        <row r="41">
          <cell r="A41" t="str">
            <v>C040</v>
          </cell>
          <cell r="B41" t="str">
            <v>Excel VBA</v>
          </cell>
        </row>
        <row r="42">
          <cell r="A42" t="str">
            <v>C041</v>
          </cell>
          <cell r="B42" t="str">
            <v>Power Query</v>
          </cell>
        </row>
        <row r="43">
          <cell r="A43" t="str">
            <v>C042</v>
          </cell>
          <cell r="B43" t="str">
            <v>Power Pivot</v>
          </cell>
        </row>
        <row r="44">
          <cell r="A44" t="str">
            <v>C043</v>
          </cell>
          <cell r="B44" t="str">
            <v>Tableau</v>
          </cell>
        </row>
        <row r="45">
          <cell r="A45" t="str">
            <v>C044</v>
          </cell>
          <cell r="B45" t="str">
            <v>Looker Studio</v>
          </cell>
        </row>
        <row r="46">
          <cell r="A46" t="str">
            <v>C045</v>
          </cell>
          <cell r="B46" t="str">
            <v>R Programming</v>
          </cell>
        </row>
        <row r="47">
          <cell r="A47" t="str">
            <v>C046</v>
          </cell>
          <cell r="B47" t="str">
            <v>Statistics for Data Science</v>
          </cell>
        </row>
        <row r="48">
          <cell r="A48" t="str">
            <v>C047</v>
          </cell>
          <cell r="B48" t="str">
            <v>Big Data Analytics</v>
          </cell>
        </row>
        <row r="49">
          <cell r="A49" t="str">
            <v>C048</v>
          </cell>
          <cell r="B49" t="str">
            <v>Apache Hadoop</v>
          </cell>
        </row>
        <row r="50">
          <cell r="A50" t="str">
            <v>C049</v>
          </cell>
          <cell r="B50" t="str">
            <v>Apache Spark</v>
          </cell>
        </row>
        <row r="51">
          <cell r="A51" t="str">
            <v>C050</v>
          </cell>
          <cell r="B51" t="str">
            <v>PySpark</v>
          </cell>
        </row>
        <row r="52">
          <cell r="A52" t="str">
            <v>C051</v>
          </cell>
          <cell r="B52" t="str">
            <v>Cloud Computing</v>
          </cell>
        </row>
        <row r="53">
          <cell r="A53" t="str">
            <v>C052</v>
          </cell>
          <cell r="B53" t="str">
            <v>AWS Cloud Practitioner</v>
          </cell>
        </row>
        <row r="54">
          <cell r="A54" t="str">
            <v>C053</v>
          </cell>
          <cell r="B54" t="str">
            <v>AWS Solutions Architect</v>
          </cell>
        </row>
        <row r="55">
          <cell r="A55" t="str">
            <v>C054</v>
          </cell>
          <cell r="B55" t="str">
            <v>Microsoft Azure Fundamentals</v>
          </cell>
        </row>
        <row r="56">
          <cell r="A56" t="str">
            <v>C055</v>
          </cell>
          <cell r="B56" t="str">
            <v>Google Cloud Platform</v>
          </cell>
        </row>
        <row r="57">
          <cell r="A57" t="str">
            <v>C056</v>
          </cell>
          <cell r="B57" t="str">
            <v>DevOps Fundamentals</v>
          </cell>
        </row>
        <row r="58">
          <cell r="A58" t="str">
            <v>C057</v>
          </cell>
          <cell r="B58" t="str">
            <v>Docker</v>
          </cell>
        </row>
        <row r="59">
          <cell r="A59" t="str">
            <v>C058</v>
          </cell>
          <cell r="B59" t="str">
            <v>Kubernetes</v>
          </cell>
        </row>
        <row r="60">
          <cell r="A60" t="str">
            <v>C059</v>
          </cell>
          <cell r="B60" t="str">
            <v>Linux Administration</v>
          </cell>
        </row>
        <row r="61">
          <cell r="A61" t="str">
            <v>C060</v>
          </cell>
          <cell r="B61" t="str">
            <v>Windows Server</v>
          </cell>
        </row>
        <row r="62">
          <cell r="A62" t="str">
            <v>C061</v>
          </cell>
          <cell r="B62" t="str">
            <v>Networking Basics</v>
          </cell>
        </row>
        <row r="63">
          <cell r="A63" t="str">
            <v>C062</v>
          </cell>
          <cell r="B63" t="str">
            <v>CCNA</v>
          </cell>
        </row>
        <row r="64">
          <cell r="A64" t="str">
            <v>C063</v>
          </cell>
          <cell r="B64" t="str">
            <v>Cyber Security Fundamentals</v>
          </cell>
        </row>
        <row r="65">
          <cell r="A65" t="str">
            <v>C064</v>
          </cell>
          <cell r="B65" t="str">
            <v>Ethical Hacking</v>
          </cell>
        </row>
        <row r="66">
          <cell r="A66" t="str">
            <v>C065</v>
          </cell>
          <cell r="B66" t="str">
            <v>Penetration Testing</v>
          </cell>
        </row>
        <row r="67">
          <cell r="A67" t="str">
            <v>C066</v>
          </cell>
          <cell r="B67" t="str">
            <v>Information Security</v>
          </cell>
        </row>
        <row r="68">
          <cell r="A68" t="str">
            <v>C067</v>
          </cell>
          <cell r="B68" t="str">
            <v>Digital Forensics</v>
          </cell>
        </row>
        <row r="69">
          <cell r="A69" t="str">
            <v>C068</v>
          </cell>
          <cell r="B69" t="str">
            <v>Cloud Security</v>
          </cell>
        </row>
        <row r="70">
          <cell r="A70" t="str">
            <v>C069</v>
          </cell>
          <cell r="B70" t="str">
            <v>Blockchain Basics</v>
          </cell>
        </row>
        <row r="71">
          <cell r="A71" t="str">
            <v>C070</v>
          </cell>
          <cell r="B71" t="str">
            <v>Web Development</v>
          </cell>
        </row>
        <row r="72">
          <cell r="A72" t="str">
            <v>C071</v>
          </cell>
          <cell r="B72" t="str">
            <v>Full Stack Development</v>
          </cell>
        </row>
        <row r="73">
          <cell r="A73" t="str">
            <v>C072</v>
          </cell>
          <cell r="B73" t="str">
            <v>Front-End Development</v>
          </cell>
        </row>
        <row r="74">
          <cell r="A74" t="str">
            <v>C073</v>
          </cell>
          <cell r="B74" t="str">
            <v>Back-End Development</v>
          </cell>
        </row>
        <row r="75">
          <cell r="A75" t="str">
            <v>C074</v>
          </cell>
          <cell r="B75" t="str">
            <v>REST API Development</v>
          </cell>
        </row>
        <row r="76">
          <cell r="A76" t="str">
            <v>C075</v>
          </cell>
          <cell r="B76" t="str">
            <v>Microservices Architecture</v>
          </cell>
        </row>
        <row r="77">
          <cell r="A77" t="str">
            <v>C076</v>
          </cell>
          <cell r="B77" t="str">
            <v>Git &amp; GitHub</v>
          </cell>
        </row>
        <row r="78">
          <cell r="A78" t="str">
            <v>C077</v>
          </cell>
          <cell r="B78" t="str">
            <v>Software Testing</v>
          </cell>
        </row>
        <row r="79">
          <cell r="A79" t="str">
            <v>C078</v>
          </cell>
          <cell r="B79" t="str">
            <v>Manual Testing</v>
          </cell>
        </row>
        <row r="80">
          <cell r="A80" t="str">
            <v>C079</v>
          </cell>
          <cell r="B80" t="str">
            <v>Automation Testing</v>
          </cell>
        </row>
        <row r="81">
          <cell r="A81" t="str">
            <v>C080</v>
          </cell>
          <cell r="B81" t="str">
            <v>Selenium WebDriver</v>
          </cell>
        </row>
        <row r="82">
          <cell r="A82" t="str">
            <v>C081</v>
          </cell>
          <cell r="B82" t="str">
            <v>Jenkins CI/CD</v>
          </cell>
        </row>
        <row r="83">
          <cell r="A83" t="str">
            <v>C082</v>
          </cell>
          <cell r="B83" t="str">
            <v>Agile &amp; Scrum</v>
          </cell>
        </row>
        <row r="84">
          <cell r="A84" t="str">
            <v>C083</v>
          </cell>
          <cell r="B84" t="str">
            <v>Project Management</v>
          </cell>
        </row>
        <row r="85">
          <cell r="A85" t="str">
            <v>C084</v>
          </cell>
          <cell r="B85" t="str">
            <v>UI/UX Design</v>
          </cell>
        </row>
        <row r="86">
          <cell r="A86" t="str">
            <v>C085</v>
          </cell>
          <cell r="B86" t="str">
            <v>Figma Essentials</v>
          </cell>
        </row>
        <row r="87">
          <cell r="A87" t="str">
            <v>C086</v>
          </cell>
          <cell r="B87" t="str">
            <v>Adobe XD</v>
          </cell>
        </row>
        <row r="88">
          <cell r="A88" t="str">
            <v>C087</v>
          </cell>
          <cell r="B88" t="str">
            <v>Mobile App Development</v>
          </cell>
        </row>
        <row r="89">
          <cell r="A89" t="str">
            <v>C088</v>
          </cell>
          <cell r="B89" t="str">
            <v>Android Development</v>
          </cell>
        </row>
        <row r="90">
          <cell r="A90" t="str">
            <v>C089</v>
          </cell>
          <cell r="B90" t="str">
            <v>iOS Development</v>
          </cell>
        </row>
        <row r="91">
          <cell r="A91" t="str">
            <v>C090</v>
          </cell>
          <cell r="B91" t="str">
            <v>Flutter Development</v>
          </cell>
        </row>
        <row r="92">
          <cell r="A92" t="str">
            <v>C091</v>
          </cell>
          <cell r="B92" t="str">
            <v>React Native</v>
          </cell>
        </row>
        <row r="93">
          <cell r="A93" t="str">
            <v>C092</v>
          </cell>
          <cell r="B93" t="str">
            <v>Game Development with Unity</v>
          </cell>
        </row>
        <row r="94">
          <cell r="A94" t="str">
            <v>C093</v>
          </cell>
          <cell r="B94" t="str">
            <v>IoT Fundamentals</v>
          </cell>
        </row>
        <row r="95">
          <cell r="A95" t="str">
            <v>C094</v>
          </cell>
          <cell r="B95" t="str">
            <v>Embedded Systems</v>
          </cell>
        </row>
        <row r="96">
          <cell r="A96" t="str">
            <v>C095</v>
          </cell>
          <cell r="B96" t="str">
            <v>Computer Networks</v>
          </cell>
        </row>
        <row r="97">
          <cell r="A97" t="str">
            <v>C096</v>
          </cell>
          <cell r="B97" t="str">
            <v>Operating Systems</v>
          </cell>
        </row>
        <row r="98">
          <cell r="A98" t="str">
            <v>C097</v>
          </cell>
          <cell r="B98" t="str">
            <v>Software Engineering</v>
          </cell>
        </row>
        <row r="99">
          <cell r="A99" t="str">
            <v>C098</v>
          </cell>
          <cell r="B99" t="str">
            <v>Data Structures &amp; Algorithms</v>
          </cell>
        </row>
        <row r="100">
          <cell r="A100" t="str">
            <v>C099</v>
          </cell>
          <cell r="B100" t="str">
            <v>Generative AI</v>
          </cell>
        </row>
        <row r="101">
          <cell r="A101" t="str">
            <v>C100</v>
          </cell>
          <cell r="B101" t="str">
            <v>Prompt Engineering</v>
          </cell>
        </row>
      </sheetData>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Author" refreshedDate="46276.424375925926" backgroundQuery="1" createdVersion="6" refreshedVersion="6" minRefreshableVersion="3" recordCount="0" supportSubquery="1" supportAdvancedDrill="1">
  <cacheSource type="external" connectionId="1"/>
  <cacheFields count="3">
    <cacheField name="[Measures].[Count of Student ID]" caption="Count of Student ID" numFmtId="0" hierarchy="78" level="32767"/>
    <cacheField name="[Range].[year].[year]" caption="year" numFmtId="0" hierarchy="7"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Range].[year].&amp;[2020]"/>
            <x15:cachedUniqueName index="1" name="[Range].[year].&amp;[2021]"/>
            <x15:cachedUniqueName index="2" name="[Range].[year].&amp;[2022]"/>
            <x15:cachedUniqueName index="3" name="[Range].[year].&amp;[2023]"/>
            <x15:cachedUniqueName index="4" name="[Range].[year].&amp;[2024]"/>
            <x15:cachedUniqueName index="5" name="[Range].[year].&amp;[2025]"/>
          </x15:cachedUniqueNames>
        </ext>
      </extLst>
    </cacheField>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2" memberValueDatatype="130" unbalanced="0"/>
    <cacheHierarchy uniqueName="[Range].[Course name]" caption="Course name" attribute="1" defaultMemberUniqueName="[Range].[Course name].[All]" allUniqueName="[Range].[Course name].[All]" dimensionUniqueName="[Range]"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2" memberValueDatatype="20" unbalanced="0"/>
    <cacheHierarchy uniqueName="[Range].[Paid]" caption="Paid" attribute="1" defaultMemberUniqueName="[Range].[Paid].[All]" allUniqueName="[Range].[Paid].[All]" dimensionUniqueName="[Range]" displayFolder="" count="2" memberValueDatatype="20" unbalanced="0"/>
    <cacheHierarchy uniqueName="[Range].[Pending]" caption="Pending" attribute="1" defaultMemberUniqueName="[Range].[Pending].[All]" allUniqueName="[Range].[Pending].[All]" dimensionUniqueName="[Range]" displayFolder="" count="2" memberValueDatatype="20" unbalanced="0"/>
    <cacheHierarchy uniqueName="[Range].[Scholarship]" caption="Scholarship" attribute="1" defaultMemberUniqueName="[Range].[Scholarship].[All]" allUniqueName="[Range].[Scholarship].[All]" dimensionUniqueName="[Range]" displayFolder="" count="2" memberValueDatatype="20" unbalanced="0"/>
    <cacheHierarchy uniqueName="[Range].[Books]" caption="Books" attribute="1" defaultMemberUniqueName="[Range].[Books].[All]" allUniqueName="[Range].[Books].[All]" dimensionUniqueName="[Range]" displayFolder="" count="2" memberValueDatatype="20" unbalanced="0"/>
    <cacheHierarchy uniqueName="[Range].[Fine]" caption="Fine" attribute="1" defaultMemberUniqueName="[Range].[Fine].[All]" allUniqueName="[Range].[Fine].[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Result]" caption="Result" attribute="1" defaultMemberUniqueName="[Range].[Result].[All]" allUniqueName="[Range].[Result].[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2" memberValueDatatype="130" unbalanced="0"/>
    <cacheHierarchy uniqueName="[Range].[Math Subject]" caption="Math Subject" attribute="1" defaultMemberUniqueName="[Range].[Math Subject].[All]" allUniqueName="[Range].[Math Subject].[All]" dimensionUniqueName="[Range]" displayFolder="" count="2" memberValueDatatype="130" unbalanced="0"/>
    <cacheHierarchy uniqueName="[Range].[math Marks]" caption="math Marks" attribute="1" defaultMemberUniqueName="[Range].[math Marks].[All]" allUniqueName="[Range].[math Marks].[All]" dimensionUniqueName="[Range]" displayFolder="" count="2" memberValueDatatype="20" unbalanced="0"/>
    <cacheHierarchy uniqueName="[Range].[english Subject]" caption="english Subject" attribute="1" defaultMemberUniqueName="[Range].[english Subject].[All]" allUniqueName="[Range].[english Subject].[All]" dimensionUniqueName="[Range]" displayFolder="" count="2" memberValueDatatype="130" unbalanced="0"/>
    <cacheHierarchy uniqueName="[Range].[english Marks]" caption="english Marks" attribute="1" defaultMemberUniqueName="[Range].[english Marks].[All]" allUniqueName="[Range].[english Marks].[All]" dimensionUniqueName="[Range]" displayFolder="" count="2" memberValueDatatype="20" unbalanced="0"/>
    <cacheHierarchy uniqueName="[Range].[python Subject]" caption="python Subject" attribute="1" defaultMemberUniqueName="[Range].[python Subject].[All]" allUniqueName="[Range].[python Subject].[All]" dimensionUniqueName="[Range]" displayFolder="" count="2" memberValueDatatype="130" unbalanced="0"/>
    <cacheHierarchy uniqueName="[Range].[python Marks]" caption="python Marks" attribute="1" defaultMemberUniqueName="[Range].[python Marks].[All]" allUniqueName="[Range].[python Marks].[All]" dimensionUniqueName="[Range]" displayFolder="" count="2" memberValueDatatype="20" unbalanced="0"/>
    <cacheHierarchy uniqueName="[Range].[Sql Subject]" caption="Sql Subject" attribute="1" defaultMemberUniqueName="[Range].[Sql Subject].[All]" allUniqueName="[Range].[Sql Subject].[All]" dimensionUniqueName="[Range]" displayFolder="" count="2" memberValueDatatype="130" unbalanced="0"/>
    <cacheHierarchy uniqueName="[Range].[SqlMarks]" caption="SqlMarks" attribute="1" defaultMemberUniqueName="[Range].[SqlMarks].[All]" allUniqueName="[Range].[SqlMarks].[All]" dimensionUniqueName="[Range]" displayFolder="" count="2" memberValueDatatype="20" unbalanced="0"/>
    <cacheHierarchy uniqueName="[Range].[excel Subject]" caption="excel Subject" attribute="1" defaultMemberUniqueName="[Range].[excel Subject].[All]" allUniqueName="[Range].[excel Subject].[All]" dimensionUniqueName="[Range]" displayFolder="" count="2" memberValueDatatype="130" unbalanced="0"/>
    <cacheHierarchy uniqueName="[Range].[excelMarks]" caption="excelMarks" attribute="1" defaultMemberUniqueName="[Range].[excelMarks].[All]" allUniqueName="[Range].[excelMarks].[All]" dimensionUniqueName="[Range]" displayFolder="" count="2" memberValueDatatype="20" unbalanced="0"/>
    <cacheHierarchy uniqueName="[Range].[Total marks]" caption="Total marks" attribute="1" defaultMemberUniqueName="[Range].[Total marks].[All]" allUniqueName="[Range].[Total marks].[All]" dimensionUniqueName="[Range]" displayFolder="" count="2" memberValueDatatype="20" unbalanced="0"/>
    <cacheHierarchy uniqueName="[Range].[Attendance %]" caption="Attendance %" attribute="1" defaultMemberUniqueName="[Range].[Attendance %].[All]" allUniqueName="[Range].[Attendance %].[All]" dimensionUniqueName="[Range]" displayFolder="" count="2" memberValueDatatype="20" unbalanced="0"/>
    <cacheHierarchy uniqueName="[Range].[GPA]" caption="GPA" attribute="1" defaultMemberUniqueName="[Range].[GPA].[All]" allUniqueName="[Range].[GPA].[All]" dimensionUniqueName="[Range]" displayFolder="" count="2" memberValueDatatype="5" unbalanced="0"/>
    <cacheHierarchy uniqueName="[Table13].[Student ID]" caption="Student ID" attribute="1" defaultMemberUniqueName="[Table13].[Student ID].[All]" allUniqueName="[Table13].[Student ID].[All]" dimensionUniqueName="[Table13]" displayFolder="" count="2" memberValueDatatype="130" unbalanced="0"/>
    <cacheHierarchy uniqueName="[Table13].[Name]" caption="Name" attribute="1" defaultMemberUniqueName="[Table13].[Name].[All]" allUniqueName="[Table13].[Name].[All]" dimensionUniqueName="[Table13]" displayFolder="" count="2" memberValueDatatype="130" unbalanced="0"/>
    <cacheHierarchy uniqueName="[Table13].[Gender]" caption="Gender" attribute="1" defaultMemberUniqueName="[Table13].[Gender].[All]" allUniqueName="[Table13].[Gender].[All]" dimensionUniqueName="[Table13]" displayFolder="" count="2" memberValueDatatype="130" unbalanced="0"/>
    <cacheHierarchy uniqueName="[Table13].[Age]" caption="Age" attribute="1" defaultMemberUniqueName="[Table13].[Age].[All]" allUniqueName="[Table13].[Age].[All]" dimensionUniqueName="[Table13]" displayFolder="" count="2" memberValueDatatype="20" unbalanced="0"/>
    <cacheHierarchy uniqueName="[Table13].[Department]" caption="Department" attribute="1" defaultMemberUniqueName="[Table13].[Department].[All]" allUniqueName="[Table13].[Department].[All]" dimensionUniqueName="[Table13]" displayFolder="" count="2" memberValueDatatype="130" unbalanced="0"/>
    <cacheHierarchy uniqueName="[Table13].[City]" caption="City" attribute="1" defaultMemberUniqueName="[Table13].[City].[All]" allUniqueName="[Table13].[City].[All]" dimensionUniqueName="[Table13]" displayFolder="" count="2" memberValueDatatype="130" unbalanced="0"/>
    <cacheHierarchy uniqueName="[Table13].[Admission Date]" caption="Admission Date" attribute="1" time="1" defaultMemberUniqueName="[Table13].[Admission Date].[All]" allUniqueName="[Table13].[Admission Date].[All]" dimensionUniqueName="[Table13]" displayFolder="" count="2" memberValueDatatype="7" unbalanced="0"/>
    <cacheHierarchy uniqueName="[Table13].[year]" caption="year" attribute="1" defaultMemberUniqueName="[Table13].[year].[All]" allUniqueName="[Table13].[year].[All]" dimensionUniqueName="[Table13]" displayFolder="" count="2" memberValueDatatype="20" unbalanced="0"/>
    <cacheHierarchy uniqueName="[Table13].[Status]" caption="Status" attribute="1" defaultMemberUniqueName="[Table13].[Status].[All]" allUniqueName="[Table13].[Status].[All]" dimensionUniqueName="[Table13]" displayFolder="" count="2" memberValueDatatype="130" unbalanced="0"/>
    <cacheHierarchy uniqueName="[Table13].[Course ID]" caption="Course ID" attribute="1" defaultMemberUniqueName="[Table13].[Course ID].[All]" allUniqueName="[Table13].[Course ID].[All]" dimensionUniqueName="[Table13]" displayFolder="" count="2" memberValueDatatype="130" unbalanced="0"/>
    <cacheHierarchy uniqueName="[Table13].[Course name]" caption="Course name" attribute="1" defaultMemberUniqueName="[Table13].[Course name].[All]" allUniqueName="[Table13].[Course name].[All]" dimensionUniqueName="[Table13]" displayFolder="" count="2" memberValueDatatype="130" unbalanced="0"/>
    <cacheHierarchy uniqueName="[Table13].[age group]" caption="age group" attribute="1" defaultMemberUniqueName="[Table13].[age group].[All]" allUniqueName="[Table13].[age group].[All]" dimensionUniqueName="[Table13]" displayFolder="" count="2" memberValueDatatype="130" unbalanced="0"/>
    <cacheHierarchy uniqueName="[Table13].[Total Fee]" caption="Total Fee" attribute="1" defaultMemberUniqueName="[Table13].[Total Fee].[All]" allUniqueName="[Table13].[Total Fee].[All]" dimensionUniqueName="[Table13]" displayFolder="" count="2" memberValueDatatype="20" unbalanced="0"/>
    <cacheHierarchy uniqueName="[Table13].[Paid]" caption="Paid" attribute="1" defaultMemberUniqueName="[Table13].[Paid].[All]" allUniqueName="[Table13].[Paid].[All]" dimensionUniqueName="[Table13]" displayFolder="" count="2" memberValueDatatype="20" unbalanced="0"/>
    <cacheHierarchy uniqueName="[Table13].[Pending]" caption="Pending" attribute="1" defaultMemberUniqueName="[Table13].[Pending].[All]" allUniqueName="[Table13].[Pending].[All]" dimensionUniqueName="[Table13]" displayFolder="" count="2" memberValueDatatype="20" unbalanced="0"/>
    <cacheHierarchy uniqueName="[Table13].[Scholarship]" caption="Scholarship" attribute="1" defaultMemberUniqueName="[Table13].[Scholarship].[All]" allUniqueName="[Table13].[Scholarship].[All]" dimensionUniqueName="[Table13]" displayFolder="" count="2" memberValueDatatype="20" unbalanced="0"/>
    <cacheHierarchy uniqueName="[Table13].[Books]" caption="Books" attribute="1" defaultMemberUniqueName="[Table13].[Books].[All]" allUniqueName="[Table13].[Books].[All]" dimensionUniqueName="[Table13]" displayFolder="" count="2" memberValueDatatype="20" unbalanced="0"/>
    <cacheHierarchy uniqueName="[Table13].[Fine]" caption="Fine" attribute="1" defaultMemberUniqueName="[Table13].[Fine].[All]" allUniqueName="[Table13].[Fine].[All]" dimensionUniqueName="[Table13]" displayFolder="" count="2" memberValueDatatype="20" unbalanced="0"/>
    <cacheHierarchy uniqueName="[Table13].[Route]" caption="Route" attribute="1" defaultMemberUniqueName="[Table13].[Route].[All]" allUniqueName="[Table13].[Route].[All]" dimensionUniqueName="[Table13]" displayFolder="" count="2" memberValueDatatype="130" unbalanced="0"/>
    <cacheHierarchy uniqueName="[Table13].[Result]" caption="Result" attribute="1" defaultMemberUniqueName="[Table13].[Result].[All]" allUniqueName="[Table13].[Result].[All]" dimensionUniqueName="[Table13]" displayFolder="" count="2" memberValueDatatype="130" unbalanced="0"/>
    <cacheHierarchy uniqueName="[Table13].[Company]" caption="Company" attribute="1" defaultMemberUniqueName="[Table13].[Company].[All]" allUniqueName="[Table13].[Company].[All]" dimensionUniqueName="[Table13]" displayFolder="" count="2" memberValueDatatype="130" unbalanced="0"/>
    <cacheHierarchy uniqueName="[Table13].[Placement Status]" caption="Placement Status" attribute="1" defaultMemberUniqueName="[Table13].[Placement Status].[All]" allUniqueName="[Table13].[Placement Status].[All]" dimensionUniqueName="[Table13]" displayFolder="" count="2" memberValueDatatype="130" unbalanced="0"/>
    <cacheHierarchy uniqueName="[Table13].[Math Subject]" caption="Math Subject" attribute="1" defaultMemberUniqueName="[Table13].[Math Subject].[All]" allUniqueName="[Table13].[Math Subject].[All]" dimensionUniqueName="[Table13]" displayFolder="" count="2" memberValueDatatype="130" unbalanced="0"/>
    <cacheHierarchy uniqueName="[Table13].[math Marks]" caption="math Marks" attribute="1" defaultMemberUniqueName="[Table13].[math Marks].[All]" allUniqueName="[Table13].[math Marks].[All]" dimensionUniqueName="[Table13]" displayFolder="" count="2" memberValueDatatype="20" unbalanced="0"/>
    <cacheHierarchy uniqueName="[Table13].[english Subject]" caption="english Subject" attribute="1" defaultMemberUniqueName="[Table13].[english Subject].[All]" allUniqueName="[Table13].[english Subject].[All]" dimensionUniqueName="[Table13]" displayFolder="" count="2" memberValueDatatype="130" unbalanced="0"/>
    <cacheHierarchy uniqueName="[Table13].[english Marks]" caption="english Marks" attribute="1" defaultMemberUniqueName="[Table13].[english Marks].[All]" allUniqueName="[Table13].[english Marks].[All]" dimensionUniqueName="[Table13]" displayFolder="" count="2" memberValueDatatype="20" unbalanced="0"/>
    <cacheHierarchy uniqueName="[Table13].[python Subject]" caption="python Subject" attribute="1" defaultMemberUniqueName="[Table13].[python Subject].[All]" allUniqueName="[Table13].[python Subject].[All]" dimensionUniqueName="[Table13]" displayFolder="" count="2" memberValueDatatype="130" unbalanced="0"/>
    <cacheHierarchy uniqueName="[Table13].[python Marks]" caption="python Marks" attribute="1" defaultMemberUniqueName="[Table13].[python Marks].[All]" allUniqueName="[Table13].[python Marks].[All]" dimensionUniqueName="[Table13]" displayFolder="" count="2" memberValueDatatype="20" unbalanced="0"/>
    <cacheHierarchy uniqueName="[Table13].[Sql Subject]" caption="Sql Subject" attribute="1" defaultMemberUniqueName="[Table13].[Sql Subject].[All]" allUniqueName="[Table13].[Sql Subject].[All]" dimensionUniqueName="[Table13]" displayFolder="" count="2" memberValueDatatype="130" unbalanced="0"/>
    <cacheHierarchy uniqueName="[Table13].[SqlMarks]" caption="SqlMarks" attribute="1" defaultMemberUniqueName="[Table13].[SqlMarks].[All]" allUniqueName="[Table13].[SqlMarks].[All]" dimensionUniqueName="[Table13]" displayFolder="" count="2" memberValueDatatype="20" unbalanced="0"/>
    <cacheHierarchy uniqueName="[Table13].[excel Subject]" caption="excel Subject" attribute="1" defaultMemberUniqueName="[Table13].[excel Subject].[All]" allUniqueName="[Table13].[excel Subject].[All]" dimensionUniqueName="[Table13]" displayFolder="" count="2" memberValueDatatype="130" unbalanced="0"/>
    <cacheHierarchy uniqueName="[Table13].[excelMarks]" caption="excelMarks" attribute="1" defaultMemberUniqueName="[Table13].[excelMarks].[All]" allUniqueName="[Table13].[excelMarks].[All]" dimensionUniqueName="[Table13]" displayFolder="" count="2" memberValueDatatype="20" unbalanced="0"/>
    <cacheHierarchy uniqueName="[Table13].[Total marks]" caption="Total marks" attribute="1" defaultMemberUniqueName="[Table13].[Total marks].[All]" allUniqueName="[Table13].[Total marks].[All]" dimensionUniqueName="[Table13]" displayFolder="" count="2" memberValueDatatype="20" unbalanced="0"/>
    <cacheHierarchy uniqueName="[Table3].[Faculty ID]" caption="Faculty ID" attribute="1" defaultMemberUniqueName="[Table3].[Faculty ID].[All]" allUniqueName="[Table3].[Faculty ID].[All]" dimensionUniqueName="[Table3]" displayFolder="" count="2"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2" memberValueDatatype="130" unbalanced="0"/>
    <cacheHierarchy uniqueName="[Table4].[Course ID]" caption="Course ID" attribute="1" defaultMemberUniqueName="[Table4].[Course ID].[All]" allUniqueName="[Table4].[Course ID].[All]" dimensionUniqueName="[Table4]" displayFolder="" count="2" memberValueDatatype="130" unbalanced="0"/>
    <cacheHierarchy uniqueName="[Table4].[Course]" caption="Course" attribute="1" defaultMemberUniqueName="[Table4].[Course].[All]" allUniqueName="[Table4].[Course].[All]" dimensionUniqueName="[Table4]" displayFolder="" count="2"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6276.424376620373" backgroundQuery="1" createdVersion="6" refreshedVersion="6" minRefreshableVersion="3" recordCount="0" supportSubquery="1" supportAdvancedDrill="1">
  <cacheSource type="external" connectionId="1"/>
  <cacheFields count="3">
    <cacheField name="[Measures].[Count of Student ID]" caption="Count of Student ID" numFmtId="0" hierarchy="78" level="32767"/>
    <cacheField name="[Range].[age group].[age group]" caption="age group" numFmtId="0" hierarchy="11" level="1">
      <sharedItems count="4">
        <s v="Adult"/>
        <s v="senior Adult"/>
        <s v="Teen"/>
        <s v="Young Adult"/>
      </sharedItems>
    </cacheField>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1"/>
      </fieldsUsage>
    </cacheHierarchy>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6276.424376967596" backgroundQuery="1" createdVersion="6" refreshedVersion="6" minRefreshableVersion="3" recordCount="0" supportSubquery="1" supportAdvancedDrill="1">
  <cacheSource type="external" connectionId="1"/>
  <cacheFields count="3">
    <cacheField name="[Measures].[Count of Student ID]" caption="Count of Student ID" numFmtId="0" hierarchy="78" level="32767"/>
    <cacheField name="[Range].[Company].[Company]" caption="Company" numFmtId="0" hierarchy="20" level="1">
      <sharedItems count="3">
        <s v="Infosys"/>
        <s v="TCS"/>
        <s v="Wipro"/>
      </sharedItems>
    </cacheField>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1"/>
      </fieldsUsage>
    </cacheHierarchy>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6276.424377314812" backgroundQuery="1" createdVersion="6" refreshedVersion="6" minRefreshableVersion="3" recordCount="0" supportSubquery="1" supportAdvancedDrill="1">
  <cacheSource type="external" connectionId="1"/>
  <cacheFields count="3">
    <cacheField name="[Range].[Department].[Department]" caption="Department" numFmtId="0" hierarchy="4" level="1">
      <sharedItems count="5">
        <s v="CIVIL"/>
        <s v="CSE"/>
        <s v="ECE"/>
        <s v="EEE"/>
        <s v="MECH"/>
      </sharedItems>
    </cacheField>
    <cacheField name="[Measures].[Sum of Scholarship]" caption="Sum of Scholarship" numFmtId="0" hierarchy="86"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6276.424377777781" backgroundQuery="1" createdVersion="6" refreshedVersion="6" minRefreshableVersion="3" recordCount="0" supportSubquery="1" supportAdvancedDrill="1">
  <cacheSource type="external" connectionId="1"/>
  <cacheFields count="3">
    <cacheField name="[Measures].[Count of Faculty Name]" caption="Count of Faculty Name" numFmtId="0" hierarchy="87" level="32767"/>
    <cacheField name="[Table3].[Department].[Department]" caption="Department" numFmtId="0" hierarchy="70" level="1">
      <sharedItems count="5">
        <s v="CIVIL"/>
        <s v="CSE"/>
        <s v="ECE"/>
        <s v="EEE"/>
        <s v="MECH"/>
      </sharedItems>
    </cacheField>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2" memberValueDatatype="130" unbalanced="0">
      <fieldsUsage count="2">
        <fieldUsage x="-1"/>
        <fieldUsage x="1"/>
      </fieldsUsage>
    </cacheHierarchy>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oneField="1" hidden="1">
      <fieldsUsage count="1">
        <fieldUsage x="0"/>
      </fieldsUsage>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6276.424378240743" backgroundQuery="1" createdVersion="6" refreshedVersion="6" minRefreshableVersion="3" recordCount="0" supportSubquery="1" supportAdvancedDrill="1">
  <cacheSource type="external" connectionId="1"/>
  <cacheFields count="2">
    <cacheField name="[Measures].[Count of Student ID]" caption="Count of Student ID" numFmtId="0" hierarchy="78" level="32767"/>
    <cacheField name="[Range].[Gender].[Gender]" caption="Gender" numFmtId="0" hierarchy="2" level="1">
      <sharedItems count="2">
        <s v="Female"/>
        <s v="Male"/>
      </sharedItems>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6276.424378587966" backgroundQuery="1" createdVersion="6" refreshedVersion="6" minRefreshableVersion="3" recordCount="0" supportSubquery="1" supportAdvancedDrill="1">
  <cacheSource type="external" connectionId="1"/>
  <cacheFields count="3">
    <cacheField name="[Range].[Department].[Department]" caption="Department" numFmtId="0" hierarchy="4" level="1">
      <sharedItems count="5">
        <s v="CIVIL"/>
        <s v="CSE"/>
        <s v="ECE"/>
        <s v="EEE"/>
        <s v="MECH"/>
      </sharedItems>
    </cacheField>
    <cacheField name="[Measures].[Sum of GPA]" caption="Sum of GPA" numFmtId="0" hierarchy="91"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uthor" refreshedDate="46276.424378703705" backgroundQuery="1" createdVersion="6" refreshedVersion="6" minRefreshableVersion="3" recordCount="0" supportSubquery="1" supportAdvancedDrill="1">
  <cacheSource type="external" connectionId="1"/>
  <cacheFields count="2">
    <cacheField name="[Measures].[Sum of Pending]" caption="Sum of Pending" numFmtId="0" hierarchy="85"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uthor" refreshedDate="46276.424379166667" backgroundQuery="1" createdVersion="6" refreshedVersion="6" minRefreshableVersion="3" recordCount="0" supportSubquery="1" supportAdvancedDrill="1">
  <cacheSource type="external" connectionId="1"/>
  <cacheFields count="2">
    <cacheField name="[Measures].[Sum of Paid]" caption="Sum of Paid" numFmtId="0" hierarchy="84"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uthor" refreshedDate="46276.42437951389" backgroundQuery="1" createdVersion="6" refreshedVersion="6" minRefreshableVersion="3" recordCount="0" supportSubquery="1" supportAdvancedDrill="1">
  <cacheSource type="external" connectionId="1"/>
  <cacheFields count="2">
    <cacheField name="[Measures].[Count of Course ID 2]" caption="Count of Course ID 2" numFmtId="0" hierarchy="80"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uthor" refreshedDate="46276.424379861113" backgroundQuery="1" createdVersion="6" refreshedVersion="6" minRefreshableVersion="3" recordCount="0" supportSubquery="1" supportAdvancedDrill="1">
  <cacheSource type="external" connectionId="1"/>
  <cacheFields count="2">
    <cacheField name="[Measures].[Count of Faculty ID]" caption="Count of Faculty ID" numFmtId="0" hierarchy="81"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oneField="1" hidden="1">
      <fieldsUsage count="1">
        <fieldUsage x="0"/>
      </fieldsUsage>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uthor" refreshedDate="46276.424380092591" backgroundQuery="1" createdVersion="6" refreshedVersion="6" minRefreshableVersion="3" recordCount="0" supportSubquery="1" supportAdvancedDrill="1">
  <cacheSource type="external" connectionId="1"/>
  <cacheFields count="2">
    <cacheField name="[Measures].[Average of Total Fee]" caption="Average of Total Fee" numFmtId="0" hierarchy="83"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uthor" refreshedDate="46276.424380439814" backgroundQuery="1" createdVersion="6" refreshedVersion="6" minRefreshableVersion="3" recordCount="0" supportSubquery="1" supportAdvancedDrill="1">
  <cacheSource type="external" connectionId="1"/>
  <cacheFields count="2">
    <cacheField name="[Measures].[Count of Student ID]" caption="Count of Student ID" numFmtId="0" hierarchy="78" level="32767"/>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uthor" refreshedDate="46276.424380787037" backgroundQuery="1" createdVersion="6" refreshedVersion="6" minRefreshableVersion="3" recordCount="0" supportSubquery="1" supportAdvancedDrill="1">
  <cacheSource type="external" connectionId="1"/>
  <cacheFields count="3">
    <cacheField name="[Measures].[Count of Student ID]" caption="Count of Student ID" numFmtId="0" hierarchy="78" level="32767"/>
    <cacheField name="[Range].[City].[City]" caption="City" numFmtId="0" hierarchy="5" level="1">
      <sharedItems count="3">
        <s v="Chennai"/>
        <s v="Coimbatore"/>
        <s v="Madurai"/>
      </sharedItems>
    </cacheField>
    <cacheField name="[Range].[Gender].[Gender]" caption="Gender" numFmtId="0" hierarchy="2" level="1">
      <sharedItems containsSemiMixedTypes="0" containsNonDate="0" containsString="0"/>
    </cacheField>
  </cacheFields>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Range" uniqueName="[Range]" caption="Range"/>
    <dimension name="Table13" uniqueName="[Table13]" caption="Table13"/>
    <dimension name="Table3" uniqueName="[Table3]" caption="Table3"/>
    <dimension name="Table4" uniqueName="[Table4]" caption="Table4"/>
  </dimensions>
  <measureGroups count="4">
    <measureGroup name="Range" caption="Range"/>
    <measureGroup name="Table13" caption="Table13"/>
    <measureGroup name="Table3" caption="Table3"/>
    <measureGroup name="Table4" caption="Table4"/>
  </measureGroups>
  <maps count="5">
    <map measureGroup="0" dimension="1"/>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uthor" refreshedDate="46275.53575300925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92">
    <cacheHierarchy uniqueName="[Range].[Student ID]" caption="Student ID" attribute="1" defaultMemberUniqueName="[Range].[Student ID].[All]" allUniqueName="[Range].[Student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Course ID]" caption="Course ID" attribute="1" defaultMemberUniqueName="[Range].[Course ID].[All]" allUniqueName="[Range].[Course ID].[All]" dimensionUniqueName="[Range]" displayFolder="" count="0" memberValueDatatype="130" unbalanced="0"/>
    <cacheHierarchy uniqueName="[Range].[Course name]" caption="Course name" attribute="1" defaultMemberUniqueName="[Range].[Course name].[All]" allUniqueName="[Range].[Course nam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Total Fee]" caption="Total Fee" attribute="1" defaultMemberUniqueName="[Range].[Total Fee].[All]" allUniqueName="[Range].[Total Fee].[All]" dimensionUniqueName="[Range]" displayFolder="" count="0" memberValueDatatype="20" unbalanced="0"/>
    <cacheHierarchy uniqueName="[Range].[Paid]" caption="Paid" attribute="1" defaultMemberUniqueName="[Range].[Paid].[All]" allUniqueName="[Range].[Paid].[All]" dimensionUniqueName="[Range]" displayFolder="" count="0" memberValueDatatype="20" unbalanced="0"/>
    <cacheHierarchy uniqueName="[Range].[Pending]" caption="Pending" attribute="1" defaultMemberUniqueName="[Range].[Pending].[All]" allUniqueName="[Range].[Pending].[All]" dimensionUniqueName="[Range]" displayFolder="" count="0" memberValueDatatype="20" unbalanced="0"/>
    <cacheHierarchy uniqueName="[Range].[Scholarship]" caption="Scholarship" attribute="1" defaultMemberUniqueName="[Range].[Scholarship].[All]" allUniqueName="[Range].[Scholarship].[All]" dimensionUniqueName="[Range]" displayFolder="" count="0" memberValueDatatype="20" unbalanced="0"/>
    <cacheHierarchy uniqueName="[Range].[Books]" caption="Books" attribute="1" defaultMemberUniqueName="[Range].[Books].[All]" allUniqueName="[Range].[Books].[All]" dimensionUniqueName="[Range]" displayFolder="" count="0" memberValueDatatype="20" unbalanced="0"/>
    <cacheHierarchy uniqueName="[Range].[Fine]" caption="Fine" attribute="1" defaultMemberUniqueName="[Range].[Fine].[All]" allUniqueName="[Range].[Fine].[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Result]" caption="Result" attribute="1" defaultMemberUniqueName="[Range].[Result].[All]" allUniqueName="[Range].[Result].[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Placement Status]" caption="Placement Status" attribute="1" defaultMemberUniqueName="[Range].[Placement Status].[All]" allUniqueName="[Range].[Placement Status].[All]" dimensionUniqueName="[Range]" displayFolder="" count="0" memberValueDatatype="130" unbalanced="0"/>
    <cacheHierarchy uniqueName="[Range].[Math Subject]" caption="Math Subject" attribute="1" defaultMemberUniqueName="[Range].[Math Subject].[All]" allUniqueName="[Range].[Math Subject].[All]" dimensionUniqueName="[Range]" displayFolder="" count="0" memberValueDatatype="130" unbalanced="0"/>
    <cacheHierarchy uniqueName="[Range].[math Marks]" caption="math Marks" attribute="1" defaultMemberUniqueName="[Range].[math Marks].[All]" allUniqueName="[Range].[math Marks].[All]" dimensionUniqueName="[Range]" displayFolder="" count="0" memberValueDatatype="20" unbalanced="0"/>
    <cacheHierarchy uniqueName="[Range].[english Subject]" caption="english Subject" attribute="1" defaultMemberUniqueName="[Range].[english Subject].[All]" allUniqueName="[Range].[english Subject].[All]" dimensionUniqueName="[Range]" displayFolder="" count="0" memberValueDatatype="130" unbalanced="0"/>
    <cacheHierarchy uniqueName="[Range].[english Marks]" caption="english Marks" attribute="1" defaultMemberUniqueName="[Range].[english Marks].[All]" allUniqueName="[Range].[english Marks].[All]" dimensionUniqueName="[Range]" displayFolder="" count="0" memberValueDatatype="20" unbalanced="0"/>
    <cacheHierarchy uniqueName="[Range].[python Subject]" caption="python Subject" attribute="1" defaultMemberUniqueName="[Range].[python Subject].[All]" allUniqueName="[Range].[python Subject].[All]" dimensionUniqueName="[Range]" displayFolder="" count="0" memberValueDatatype="130" unbalanced="0"/>
    <cacheHierarchy uniqueName="[Range].[python Marks]" caption="python Marks" attribute="1" defaultMemberUniqueName="[Range].[python Marks].[All]" allUniqueName="[Range].[python Marks].[All]" dimensionUniqueName="[Range]" displayFolder="" count="0" memberValueDatatype="20" unbalanced="0"/>
    <cacheHierarchy uniqueName="[Range].[Sql Subject]" caption="Sql Subject" attribute="1" defaultMemberUniqueName="[Range].[Sql Subject].[All]" allUniqueName="[Range].[Sql Subject].[All]" dimensionUniqueName="[Range]" displayFolder="" count="0" memberValueDatatype="130" unbalanced="0"/>
    <cacheHierarchy uniqueName="[Range].[SqlMarks]" caption="SqlMarks" attribute="1" defaultMemberUniqueName="[Range].[SqlMarks].[All]" allUniqueName="[Range].[SqlMarks].[All]" dimensionUniqueName="[Range]" displayFolder="" count="0" memberValueDatatype="20" unbalanced="0"/>
    <cacheHierarchy uniqueName="[Range].[excel Subject]" caption="excel Subject" attribute="1" defaultMemberUniqueName="[Range].[excel Subject].[All]" allUniqueName="[Range].[excel Subject].[All]" dimensionUniqueName="[Range]" displayFolder="" count="0" memberValueDatatype="130" unbalanced="0"/>
    <cacheHierarchy uniqueName="[Range].[excelMarks]" caption="excelMarks" attribute="1" defaultMemberUniqueName="[Range].[excelMarks].[All]" allUniqueName="[Range].[excelMarks].[All]" dimensionUniqueName="[Range]" displayFolder="" count="0" memberValueDatatype="20" unbalanced="0"/>
    <cacheHierarchy uniqueName="[Range].[Total marks]" caption="Total marks" attribute="1" defaultMemberUniqueName="[Range].[Total marks].[All]" allUniqueName="[Range].[Total marks].[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GPA]" caption="GPA" attribute="1" defaultMemberUniqueName="[Range].[GPA].[All]" allUniqueName="[Range].[GPA].[All]" dimensionUniqueName="[Range]" displayFolder="" count="0" memberValueDatatype="5" unbalanced="0"/>
    <cacheHierarchy uniqueName="[Table13].[Student ID]" caption="Student ID" attribute="1" defaultMemberUniqueName="[Table13].[Student ID].[All]" allUniqueName="[Table13].[Student ID].[All]" dimensionUniqueName="[Table13]" displayFolder="" count="0" memberValueDatatype="130" unbalanced="0"/>
    <cacheHierarchy uniqueName="[Table13].[Name]" caption="Name" attribute="1" defaultMemberUniqueName="[Table13].[Name].[All]" allUniqueName="[Table13].[Name].[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Age]" caption="Age" attribute="1" defaultMemberUniqueName="[Table13].[Age].[All]" allUniqueName="[Table13].[Age].[All]" dimensionUniqueName="[Table13]" displayFolder="" count="0" memberValueDatatype="20" unbalanced="0"/>
    <cacheHierarchy uniqueName="[Table13].[Department]" caption="Department" attribute="1" defaultMemberUniqueName="[Table13].[Department].[All]" allUniqueName="[Table13].[Department].[All]" dimensionUniqueName="[Table13]" displayFolder="" count="0" memberValueDatatype="130" unbalanced="0"/>
    <cacheHierarchy uniqueName="[Table13].[City]" caption="City" attribute="1" defaultMemberUniqueName="[Table13].[City].[All]" allUniqueName="[Table13].[City].[All]" dimensionUniqueName="[Table13]" displayFolder="" count="0" memberValueDatatype="130" unbalanced="0"/>
    <cacheHierarchy uniqueName="[Table13].[Admission Date]" caption="Admission Date" attribute="1" time="1" defaultMemberUniqueName="[Table13].[Admission Date].[All]" allUniqueName="[Table13].[Admission Date].[All]" dimensionUniqueName="[Table13]" displayFolder="" count="0" memberValueDatatype="7" unbalanced="0"/>
    <cacheHierarchy uniqueName="[Table13].[year]" caption="year" attribute="1" defaultMemberUniqueName="[Table13].[year].[All]" allUniqueName="[Table13].[year].[All]" dimensionUniqueName="[Table13]" displayFolder="" count="0" memberValueDatatype="20" unbalanced="0"/>
    <cacheHierarchy uniqueName="[Table13].[Status]" caption="Status" attribute="1" defaultMemberUniqueName="[Table13].[Status].[All]" allUniqueName="[Table13].[Status].[All]" dimensionUniqueName="[Table13]" displayFolder="" count="0" memberValueDatatype="130" unbalanced="0"/>
    <cacheHierarchy uniqueName="[Table13].[Course ID]" caption="Course ID" attribute="1" defaultMemberUniqueName="[Table13].[Course ID].[All]" allUniqueName="[Table13].[Course ID].[All]" dimensionUniqueName="[Table13]" displayFolder="" count="0" memberValueDatatype="130" unbalanced="0"/>
    <cacheHierarchy uniqueName="[Table13].[Course name]" caption="Course name" attribute="1" defaultMemberUniqueName="[Table13].[Course name].[All]" allUniqueName="[Table13].[Course name].[All]" dimensionUniqueName="[Table13]" displayFolder="" count="0" memberValueDatatype="130" unbalanced="0"/>
    <cacheHierarchy uniqueName="[Table13].[age group]" caption="age group" attribute="1" defaultMemberUniqueName="[Table13].[age group].[All]" allUniqueName="[Table13].[age group].[All]" dimensionUniqueName="[Table13]" displayFolder="" count="0" memberValueDatatype="130" unbalanced="0"/>
    <cacheHierarchy uniqueName="[Table13].[Total Fee]" caption="Total Fee" attribute="1" defaultMemberUniqueName="[Table13].[Total Fee].[All]" allUniqueName="[Table13].[Total Fee].[All]" dimensionUniqueName="[Table13]" displayFolder="" count="0" memberValueDatatype="20" unbalanced="0"/>
    <cacheHierarchy uniqueName="[Table13].[Paid]" caption="Paid" attribute="1" defaultMemberUniqueName="[Table13].[Paid].[All]" allUniqueName="[Table13].[Paid].[All]" dimensionUniqueName="[Table13]" displayFolder="" count="0" memberValueDatatype="20" unbalanced="0"/>
    <cacheHierarchy uniqueName="[Table13].[Pending]" caption="Pending" attribute="1" defaultMemberUniqueName="[Table13].[Pending].[All]" allUniqueName="[Table13].[Pending].[All]" dimensionUniqueName="[Table13]" displayFolder="" count="0" memberValueDatatype="20" unbalanced="0"/>
    <cacheHierarchy uniqueName="[Table13].[Scholarship]" caption="Scholarship" attribute="1" defaultMemberUniqueName="[Table13].[Scholarship].[All]" allUniqueName="[Table13].[Scholarship].[All]" dimensionUniqueName="[Table13]" displayFolder="" count="0" memberValueDatatype="20" unbalanced="0"/>
    <cacheHierarchy uniqueName="[Table13].[Books]" caption="Books" attribute="1" defaultMemberUniqueName="[Table13].[Books].[All]" allUniqueName="[Table13].[Books].[All]" dimensionUniqueName="[Table13]" displayFolder="" count="0" memberValueDatatype="20" unbalanced="0"/>
    <cacheHierarchy uniqueName="[Table13].[Fine]" caption="Fine" attribute="1" defaultMemberUniqueName="[Table13].[Fine].[All]" allUniqueName="[Table13].[Fine].[All]" dimensionUniqueName="[Table13]" displayFolder="" count="0" memberValueDatatype="20" unbalanced="0"/>
    <cacheHierarchy uniqueName="[Table13].[Route]" caption="Route" attribute="1" defaultMemberUniqueName="[Table13].[Route].[All]" allUniqueName="[Table13].[Route].[All]" dimensionUniqueName="[Table13]" displayFolder="" count="0" memberValueDatatype="130" unbalanced="0"/>
    <cacheHierarchy uniqueName="[Table13].[Result]" caption="Result" attribute="1" defaultMemberUniqueName="[Table13].[Result].[All]" allUniqueName="[Table13].[Result].[All]" dimensionUniqueName="[Table13]" displayFolder="" count="0" memberValueDatatype="130" unbalanced="0"/>
    <cacheHierarchy uniqueName="[Table13].[Company]" caption="Company" attribute="1" defaultMemberUniqueName="[Table13].[Company].[All]" allUniqueName="[Table13].[Company].[All]" dimensionUniqueName="[Table13]" displayFolder="" count="0" memberValueDatatype="130" unbalanced="0"/>
    <cacheHierarchy uniqueName="[Table13].[Placement Status]" caption="Placement Status" attribute="1" defaultMemberUniqueName="[Table13].[Placement Status].[All]" allUniqueName="[Table13].[Placement Status].[All]" dimensionUniqueName="[Table13]" displayFolder="" count="0" memberValueDatatype="130" unbalanced="0"/>
    <cacheHierarchy uniqueName="[Table13].[Math Subject]" caption="Math Subject" attribute="1" defaultMemberUniqueName="[Table13].[Math Subject].[All]" allUniqueName="[Table13].[Math Subject].[All]" dimensionUniqueName="[Table13]" displayFolder="" count="0" memberValueDatatype="130" unbalanced="0"/>
    <cacheHierarchy uniqueName="[Table13].[math Marks]" caption="math Marks" attribute="1" defaultMemberUniqueName="[Table13].[math Marks].[All]" allUniqueName="[Table13].[math Marks].[All]" dimensionUniqueName="[Table13]" displayFolder="" count="0" memberValueDatatype="20" unbalanced="0"/>
    <cacheHierarchy uniqueName="[Table13].[english Subject]" caption="english Subject" attribute="1" defaultMemberUniqueName="[Table13].[english Subject].[All]" allUniqueName="[Table13].[english Subject].[All]" dimensionUniqueName="[Table13]" displayFolder="" count="0" memberValueDatatype="130" unbalanced="0"/>
    <cacheHierarchy uniqueName="[Table13].[english Marks]" caption="english Marks" attribute="1" defaultMemberUniqueName="[Table13].[english Marks].[All]" allUniqueName="[Table13].[english Marks].[All]" dimensionUniqueName="[Table13]" displayFolder="" count="0" memberValueDatatype="20" unbalanced="0"/>
    <cacheHierarchy uniqueName="[Table13].[python Subject]" caption="python Subject" attribute="1" defaultMemberUniqueName="[Table13].[python Subject].[All]" allUniqueName="[Table13].[python Subject].[All]" dimensionUniqueName="[Table13]" displayFolder="" count="0" memberValueDatatype="130" unbalanced="0"/>
    <cacheHierarchy uniqueName="[Table13].[python Marks]" caption="python Marks" attribute="1" defaultMemberUniqueName="[Table13].[python Marks].[All]" allUniqueName="[Table13].[python Marks].[All]" dimensionUniqueName="[Table13]" displayFolder="" count="0" memberValueDatatype="20" unbalanced="0"/>
    <cacheHierarchy uniqueName="[Table13].[Sql Subject]" caption="Sql Subject" attribute="1" defaultMemberUniqueName="[Table13].[Sql Subject].[All]" allUniqueName="[Table13].[Sql Subject].[All]" dimensionUniqueName="[Table13]" displayFolder="" count="0" memberValueDatatype="130" unbalanced="0"/>
    <cacheHierarchy uniqueName="[Table13].[SqlMarks]" caption="SqlMarks" attribute="1" defaultMemberUniqueName="[Table13].[SqlMarks].[All]" allUniqueName="[Table13].[SqlMarks].[All]" dimensionUniqueName="[Table13]" displayFolder="" count="0" memberValueDatatype="20" unbalanced="0"/>
    <cacheHierarchy uniqueName="[Table13].[excel Subject]" caption="excel Subject" attribute="1" defaultMemberUniqueName="[Table13].[excel Subject].[All]" allUniqueName="[Table13].[excel Subject].[All]" dimensionUniqueName="[Table13]" displayFolder="" count="0" memberValueDatatype="130" unbalanced="0"/>
    <cacheHierarchy uniqueName="[Table13].[excelMarks]" caption="excelMarks" attribute="1" defaultMemberUniqueName="[Table13].[excelMarks].[All]" allUniqueName="[Table13].[excelMarks].[All]" dimensionUniqueName="[Table13]" displayFolder="" count="0" memberValueDatatype="20" unbalanced="0"/>
    <cacheHierarchy uniqueName="[Table13].[Total marks]" caption="Total marks" attribute="1" defaultMemberUniqueName="[Table13].[Total marks].[All]" allUniqueName="[Table13].[Total marks].[All]" dimensionUniqueName="[Table13]" displayFolder="" count="0" memberValueDatatype="20" unbalanced="0"/>
    <cacheHierarchy uniqueName="[Table3].[Faculty ID]" caption="Faculty ID" attribute="1" defaultMemberUniqueName="[Table3].[Faculty ID].[All]" allUniqueName="[Table3].[Faculty ID].[All]" dimensionUniqueName="[Table3]" displayFolder="" count="0" memberValueDatatype="130" unbalanced="0"/>
    <cacheHierarchy uniqueName="[Table3].[Faculty Name]" caption="Faculty Name" attribute="1" defaultMemberUniqueName="[Table3].[Faculty Name].[All]" allUniqueName="[Table3].[Faculty 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4].[Course ID]" caption="Course ID" attribute="1" defaultMemberUniqueName="[Table4].[Course ID].[All]" allUniqueName="[Table4].[Course ID].[All]" dimensionUniqueName="[Table4]" displayFolder="" count="0" memberValueDatatype="130" unbalanced="0"/>
    <cacheHierarchy uniqueName="[Table4].[Course]" caption="Course" attribute="1" defaultMemberUniqueName="[Table4].[Course].[All]" allUniqueName="[Table4].[Course].[All]" dimensionUniqueName="[Table4]" displayFolder="" count="0" memberValueDatatype="130" unbalanced="0"/>
    <cacheHierarchy uniqueName="[Measures].[__XL_Count Range]" caption="__XL_Count Range" measure="1" displayFolder="" measureGroup="Range"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Student ID]" caption="Count of Student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9"/>
        </ext>
      </extLst>
    </cacheHierarchy>
    <cacheHierarchy uniqueName="[Measures].[Count of Course ID 2]" caption="Count of Course ID 2" measure="1" displayFolder="" measureGroup="Table4" count="0" hidden="1">
      <extLst>
        <ext xmlns:x15="http://schemas.microsoft.com/office/spreadsheetml/2010/11/main" uri="{B97F6D7D-B522-45F9-BDA1-12C45D357490}">
          <x15:cacheHierarchy aggregatedColumn="71"/>
        </ext>
      </extLst>
    </cacheHierarchy>
    <cacheHierarchy uniqueName="[Measures].[Count of Faculty ID]" caption="Count of Faculty ID" measure="1" displayFolder="" measureGroup="Table3" count="0" hidden="1">
      <extLst>
        <ext xmlns:x15="http://schemas.microsoft.com/office/spreadsheetml/2010/11/main" uri="{B97F6D7D-B522-45F9-BDA1-12C45D357490}">
          <x15:cacheHierarchy aggregatedColumn="68"/>
        </ext>
      </extLst>
    </cacheHierarchy>
    <cacheHierarchy uniqueName="[Measures].[Sum of Total Fee]" caption="Sum of Total Fee" measure="1" displayFolder="" measureGroup="Range" count="0" hidden="1">
      <extLst>
        <ext xmlns:x15="http://schemas.microsoft.com/office/spreadsheetml/2010/11/main" uri="{B97F6D7D-B522-45F9-BDA1-12C45D357490}">
          <x15:cacheHierarchy aggregatedColumn="12"/>
        </ext>
      </extLst>
    </cacheHierarchy>
    <cacheHierarchy uniqueName="[Measures].[Average of Total Fee]" caption="Average of Total Fee" measure="1" displayFolder="" measureGroup="Range" count="0" hidden="1">
      <extLst>
        <ext xmlns:x15="http://schemas.microsoft.com/office/spreadsheetml/2010/11/main" uri="{B97F6D7D-B522-45F9-BDA1-12C45D357490}">
          <x15:cacheHierarchy aggregatedColumn="12"/>
        </ext>
      </extLst>
    </cacheHierarchy>
    <cacheHierarchy uniqueName="[Measures].[Sum of Paid]" caption="Sum of Paid" measure="1" displayFolder="" measureGroup="Range" count="0" hidden="1">
      <extLst>
        <ext xmlns:x15="http://schemas.microsoft.com/office/spreadsheetml/2010/11/main" uri="{B97F6D7D-B522-45F9-BDA1-12C45D357490}">
          <x15:cacheHierarchy aggregatedColumn="13"/>
        </ext>
      </extLst>
    </cacheHierarchy>
    <cacheHierarchy uniqueName="[Measures].[Sum of Pending]" caption="Sum of Pending" measure="1" displayFolder="" measureGroup="Range" count="0" hidden="1">
      <extLst>
        <ext xmlns:x15="http://schemas.microsoft.com/office/spreadsheetml/2010/11/main" uri="{B97F6D7D-B522-45F9-BDA1-12C45D357490}">
          <x15:cacheHierarchy aggregatedColumn="14"/>
        </ext>
      </extLst>
    </cacheHierarchy>
    <cacheHierarchy uniqueName="[Measures].[Sum of Scholarship]" caption="Sum of Scholarship" measure="1" displayFolder="" measureGroup="Range" count="0" hidden="1">
      <extLst>
        <ext xmlns:x15="http://schemas.microsoft.com/office/spreadsheetml/2010/11/main" uri="{B97F6D7D-B522-45F9-BDA1-12C45D357490}">
          <x15:cacheHierarchy aggregatedColumn="15"/>
        </ext>
      </extLst>
    </cacheHierarchy>
    <cacheHierarchy uniqueName="[Measures].[Count of Faculty Name]" caption="Count of Faculty Name" measure="1" displayFolder="" measureGroup="Table3" count="0" hidden="1">
      <extLst>
        <ext xmlns:x15="http://schemas.microsoft.com/office/spreadsheetml/2010/11/main" uri="{B97F6D7D-B522-45F9-BDA1-12C45D357490}">
          <x15:cacheHierarchy aggregatedColumn="69"/>
        </ext>
      </extLst>
    </cacheHierarchy>
    <cacheHierarchy uniqueName="[Measures].[Count of Department]" caption="Count of Department" measure="1" displayFolder="" measureGroup="Table3" count="0" hidden="1">
      <extLst>
        <ext xmlns:x15="http://schemas.microsoft.com/office/spreadsheetml/2010/11/main" uri="{B97F6D7D-B522-45F9-BDA1-12C45D357490}">
          <x15:cacheHierarchy aggregatedColumn="70"/>
        </ext>
      </extLst>
    </cacheHierarchy>
    <cacheHierarchy uniqueName="[Measures].[Count of Result]" caption="Count of Result" measure="1" displayFolder="" measureGroup="Table13" count="0" hidden="1">
      <extLst>
        <ext xmlns:x15="http://schemas.microsoft.com/office/spreadsheetml/2010/11/main" uri="{B97F6D7D-B522-45F9-BDA1-12C45D357490}">
          <x15:cacheHierarchy aggregatedColumn="54"/>
        </ext>
      </extLst>
    </cacheHierarchy>
    <cacheHierarchy uniqueName="[Measures].[Count of Department 2]" caption="Count of Department 2" measure="1" displayFolder="" measureGroup="Range" count="0" hidden="1">
      <extLst>
        <ext xmlns:x15="http://schemas.microsoft.com/office/spreadsheetml/2010/11/main" uri="{B97F6D7D-B522-45F9-BDA1-12C45D357490}">
          <x15:cacheHierarchy aggregatedColumn="4"/>
        </ext>
      </extLst>
    </cacheHierarchy>
    <cacheHierarchy uniqueName="[Measures].[Sum of GPA]" caption="Sum of GPA" measure="1" displayFolder="" measureGroup="Rang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otal faculty"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
    <pivotField dataField="1" showAll="0"/>
    <pivotField allDrilled="1" showAll="0" dataSourceSort="1" defaultAttributeDrillState="1"/>
  </pivotFields>
  <rowItems count="1">
    <i/>
  </rowItems>
  <colItems count="1">
    <i/>
  </colItems>
  <dataFields count="1">
    <dataField name="Total Faculty" fld="0" subtotal="count" baseField="0" baseItem="1"/>
  </dataField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3]"/>
      </x15:pivotTableUISettings>
    </ext>
  </extLst>
</pivotTableDefinition>
</file>

<file path=xl/pivotTables/pivotTable2.xml><?xml version="1.0" encoding="utf-8"?>
<pivotTableDefinition xmlns="http://schemas.openxmlformats.org/spreadsheetml/2006/main" name="renvenue"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2">
    <pivotField dataField="1" showAll="0"/>
    <pivotField allDrilled="1" showAll="0" dataSourceSort="1" defaultAttributeDrillState="1"/>
  </pivotFields>
  <rowItems count="1">
    <i/>
  </rowItems>
  <colItems count="1">
    <i/>
  </colItems>
  <dataFields count="1">
    <dataField name="Total Revenue" fld="0" baseField="0" baseItem="1" numFmtId="164"/>
  </dataFields>
  <formats count="3">
    <format dxfId="10">
      <pivotArea outline="0" collapsedLevelsAreSubtotals="1" fieldPosition="0"/>
    </format>
    <format dxfId="9">
      <pivotArea outline="0" collapsedLevelsAreSubtotals="1" fieldPosition="0"/>
    </format>
    <format dxfId="8">
      <pivotArea outline="0" collapsedLevelsAreSubtotals="1" fieldPosition="0"/>
    </format>
  </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3.xml><?xml version="1.0" encoding="utf-8"?>
<pivotTableDefinition xmlns="http://schemas.openxmlformats.org/spreadsheetml/2006/main" name="pending"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6:C7" firstHeaderRow="1" firstDataRow="1" firstDataCol="0"/>
  <pivotFields count="2">
    <pivotField dataField="1" showAll="0"/>
    <pivotField allDrilled="1" showAll="0" dataSourceSort="1" defaultAttributeDrillState="1"/>
  </pivotFields>
  <rowItems count="1">
    <i/>
  </rowItems>
  <colItems count="1">
    <i/>
  </colItems>
  <dataFields count="1">
    <dataField name="Pending amount" fld="0" baseField="0" baseItem="1" numFmtId="164"/>
  </dataFields>
  <formats count="3">
    <format dxfId="13">
      <pivotArea outline="0" collapsedLevelsAreSubtotals="1" fieldPosition="0"/>
    </format>
    <format dxfId="12">
      <pivotArea outline="0" collapsedLevelsAreSubtotals="1" fieldPosition="0"/>
    </format>
    <format dxfId="11">
      <pivotArea outline="0" collapsedLevelsAreSubtotals="1" fieldPosition="0"/>
    </format>
  </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4.xml><?xml version="1.0" encoding="utf-8"?>
<pivotTableDefinition xmlns="http://schemas.openxmlformats.org/spreadsheetml/2006/main" name="total course"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
    <pivotField dataField="1" showAll="0"/>
    <pivotField allDrilled="1" showAll="0" dataSourceSort="1" defaultAttributeDrillState="1"/>
  </pivotFields>
  <rowItems count="1">
    <i/>
  </rowItems>
  <colItems count="1">
    <i/>
  </colItems>
  <dataFields count="1">
    <dataField name="Total Course" fld="0" subtotal="count" baseField="0" baseItem="1"/>
  </dataField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5.xml><?xml version="1.0" encoding="utf-8"?>
<pivotTableDefinition xmlns="http://schemas.openxmlformats.org/spreadsheetml/2006/main" name="Total student"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Total Student" fld="0" subtotal="count" baseField="0" baseItem="1"/>
  </dataField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6.xml><?xml version="1.0" encoding="utf-8"?>
<pivotTableDefinition xmlns="http://schemas.openxmlformats.org/spreadsheetml/2006/main" name="city by student "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20:H24"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name="Student" fld="0" subtotal="count" baseField="0" baseItem="1"/>
  </dataFields>
  <chartFormats count="2">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7.xml><?xml version="1.0" encoding="utf-8"?>
<pivotTableDefinition xmlns="http://schemas.openxmlformats.org/spreadsheetml/2006/main" name="total fee"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Total Fee" fld="0" subtotal="average" baseField="0" baseItem="1" numFmtId="164"/>
  </dataFields>
  <formats count="3">
    <format dxfId="16">
      <pivotArea outline="0" collapsedLevelsAreSubtotals="1" fieldPosition="0"/>
    </format>
    <format dxfId="15">
      <pivotArea outline="0" collapsedLevelsAreSubtotals="1" fieldPosition="0"/>
    </format>
    <format dxfId="14">
      <pivotArea outline="0" collapsedLevelsAreSubtotals="1" fieldPosition="0"/>
    </format>
  </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8.xml><?xml version="1.0" encoding="utf-8"?>
<pivotTableDefinition xmlns="http://schemas.openxmlformats.org/spreadsheetml/2006/main" name="gpa"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20:E26"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GPA"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3]"/>
        <x15:activeTabTopLevelEntity name="[Table4]"/>
        <x15:activeTabTopLevelEntity name="[Table13]"/>
      </x15:pivotTableUISettings>
    </ext>
  </extLst>
</pivotTableDefinition>
</file>

<file path=xl/pivotTables/pivotTable9.xml><?xml version="1.0" encoding="utf-8"?>
<pivotTableDefinition xmlns="http://schemas.openxmlformats.org/spreadsheetml/2006/main" name="year by stud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B17" firstHeaderRow="1" firstDataRow="1" firstDataCol="1"/>
  <pivotFields count="3">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1"/>
  </rowFields>
  <rowItems count="7">
    <i>
      <x/>
    </i>
    <i>
      <x v="1"/>
    </i>
    <i>
      <x v="2"/>
    </i>
    <i>
      <x v="3"/>
    </i>
    <i>
      <x v="4"/>
    </i>
    <i>
      <x v="5"/>
    </i>
    <i t="grand">
      <x/>
    </i>
  </rowItems>
  <colItems count="1">
    <i/>
  </colItems>
  <dataFields count="1">
    <dataField name="Student" fld="0" subtotal="count" baseField="1"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10.xml><?xml version="1.0" encoding="utf-8"?>
<pivotTableDefinition xmlns="http://schemas.openxmlformats.org/spreadsheetml/2006/main" name="faculty"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B26"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Faculty" fld="0"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3]"/>
      </x15:pivotTableUISettings>
    </ext>
  </extLst>
</pivotTableDefinition>
</file>

<file path=xl/pivotTables/pivotTable11.xml><?xml version="1.0" encoding="utf-8"?>
<pivotTableDefinition xmlns="http://schemas.openxmlformats.org/spreadsheetml/2006/main" name="gender by student"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0:E13" firstHeaderRow="1" firstDataRow="1" firstDataCol="1"/>
  <pivotFields count="2">
    <pivotField dataField="1" showAll="0"/>
    <pivotField axis="axisRow" allDrilled="1" showAll="0" dataSourceSort="1" defaultAttributeDrillState="1">
      <items count="3">
        <item x="0"/>
        <item x="1"/>
        <item t="default"/>
      </items>
    </pivotField>
  </pivotFields>
  <rowFields count="1">
    <field x="1"/>
  </rowFields>
  <rowItems count="3">
    <i>
      <x/>
    </i>
    <i>
      <x v="1"/>
    </i>
    <i t="grand">
      <x/>
    </i>
  </rowItems>
  <colItems count="1">
    <i/>
  </colItems>
  <dataFields count="1">
    <dataField name="Student" fld="0" subtotal="count" baseField="1" baseItem="0"/>
  </dataFields>
  <chartFormats count="3">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 count="1" selected="0">
            <x v="0"/>
          </reference>
        </references>
      </pivotArea>
    </chartFormat>
    <chartFormat chart="2" format="17">
      <pivotArea type="data" outline="0" fieldPosition="0">
        <references count="2">
          <reference field="4294967294" count="1" selected="0">
            <x v="0"/>
          </reference>
          <reference field="1" count="1" selected="0">
            <x v="1"/>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12.xml><?xml version="1.0" encoding="utf-8"?>
<pivotTableDefinition xmlns="http://schemas.openxmlformats.org/spreadsheetml/2006/main" name="agegroup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G10:H15"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Student" fld="0" subtotal="count" baseField="1"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13.xml><?xml version="1.0" encoding="utf-8"?>
<pivotTableDefinition xmlns="http://schemas.openxmlformats.org/spreadsheetml/2006/main" name="dept by scholarship"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10:N16"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cholarship" fld="1" baseField="0" baseItem="0"/>
  </dataFields>
  <formats count="16">
    <format dxfId="32">
      <pivotArea dataOnly="0" outline="0" axis="axisValues" fieldPosition="0"/>
    </format>
    <format dxfId="31">
      <pivotArea outline="0" collapsedLevelsAreSubtotals="1" fieldPosition="0"/>
    </format>
    <format dxfId="30">
      <pivotArea dataOnly="0" labelOnly="1" outline="0" axis="axisValues" fieldPosition="0"/>
    </format>
    <format dxfId="29">
      <pivotArea dataOnly="0" labelOnly="1" outline="0" axis="axisValues" fieldPosition="0"/>
    </format>
    <format dxfId="28">
      <pivotArea outline="0" collapsedLevelsAreSubtotals="1" fieldPosition="0"/>
    </format>
    <format dxfId="27">
      <pivotArea dataOnly="0" labelOnly="1" outline="0" axis="axisValues" fieldPosition="0"/>
    </format>
    <format dxfId="26">
      <pivotArea dataOnly="0" labelOnly="1" outline="0" axis="axisValues" fieldPosition="0"/>
    </format>
    <format dxfId="25">
      <pivotArea outline="0" collapsedLevelsAreSubtotals="1" fieldPosition="0"/>
    </format>
    <format dxfId="24">
      <pivotArea dataOnly="0" labelOnly="1" outline="0" axis="axisValues" fieldPosition="0"/>
    </format>
    <format dxfId="23">
      <pivotArea dataOnly="0" labelOnly="1" outline="0" axis="axisValues" fieldPosition="0"/>
    </format>
    <format dxfId="22">
      <pivotArea outline="0" collapsedLevelsAreSubtotals="1" fieldPosition="0"/>
    </format>
    <format dxfId="21">
      <pivotArea dataOnly="0" labelOnly="1" outline="0" axis="axisValues"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 dxfId="1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pivotTables/pivotTable14.xml><?xml version="1.0" encoding="utf-8"?>
<pivotTableDefinition xmlns="http://schemas.openxmlformats.org/spreadsheetml/2006/main" name="company by studen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10:K14"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name="Student" fld="0" subtotal="count" baseField="1" baseItem="0"/>
  </dataFields>
  <chartFormats count="5">
    <chartFormat chart="0" format="0"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0"/>
          </reference>
        </references>
      </pivotArea>
    </chartFormat>
    <chartFormat chart="4" format="18">
      <pivotArea type="data" outline="0" fieldPosition="0">
        <references count="2">
          <reference field="4294967294" count="1" selected="0">
            <x v="0"/>
          </reference>
          <reference field="1" count="1" selected="0">
            <x v="1"/>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s>
  <pivotHierarchies count="9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AI$501">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Range].[age group]">
  <pivotTables>
    <pivotTable tabId="4" name="year by student"/>
    <pivotTable tabId="4" name="agegroups"/>
    <pivotTable tabId="4" name="company by student"/>
    <pivotTable tabId="4" name="dept by scholarship"/>
    <pivotTable tabId="4" name="faculty"/>
    <pivotTable tabId="4" name="gender by student"/>
    <pivotTable tabId="4" name="gpa"/>
    <pivotTable tabId="4" name="pending"/>
    <pivotTable tabId="4" name="renvenue"/>
    <pivotTable tabId="4" name="total course"/>
    <pivotTable tabId="4" name="total faculty"/>
    <pivotTable tabId="4" name="total fee"/>
    <pivotTable tabId="4" name="Total student"/>
    <pivotTable tabId="4" name="city by student "/>
  </pivotTables>
  <data>
    <olap pivotCacheId="1">
      <levels count="2">
        <level uniqueName="[Range].[age group].[(All)]" sourceCaption="(All)" count="0"/>
        <level uniqueName="[Range].[age group].[age group]" sourceCaption="age group" count="4">
          <ranges>
            <range startItem="0">
              <i n="[Range].[age group].&amp;[Adult]" c="Adult"/>
              <i n="[Range].[age group].&amp;[senior Adult]" c="senior Adult"/>
              <i n="[Range].[age group].&amp;[Teen]" c="Teen"/>
              <i n="[Range].[age group].&amp;[Young Adult]" c="Young Adult"/>
            </range>
          </ranges>
        </level>
      </levels>
      <selections count="1">
        <selection n="[Range].[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Range].[City]">
  <pivotTables>
    <pivotTable tabId="4" name="year by student"/>
    <pivotTable tabId="4" name="agegroups"/>
    <pivotTable tabId="4" name="company by student"/>
    <pivotTable tabId="4" name="dept by scholarship"/>
    <pivotTable tabId="4" name="faculty"/>
    <pivotTable tabId="4" name="gender by student"/>
    <pivotTable tabId="4" name="gpa"/>
    <pivotTable tabId="4" name="pending"/>
    <pivotTable tabId="4" name="renvenue"/>
    <pivotTable tabId="4" name="total course"/>
    <pivotTable tabId="4" name="total faculty"/>
    <pivotTable tabId="4" name="total fee"/>
    <pivotTable tabId="4" name="Total student"/>
    <pivotTable tabId="4" name="city by student "/>
  </pivotTables>
  <data>
    <olap pivotCacheId="1">
      <levels count="2">
        <level uniqueName="[Range].[City].[(All)]" sourceCaption="(All)" count="0"/>
        <level uniqueName="[Range].[City].[City]" sourceCaption="City" count="3">
          <ranges>
            <range startItem="0">
              <i n="[Range].[City].&amp;[Chennai]" c="Chennai"/>
              <i n="[Range].[City].&amp;[Coimbatore]" c="Coimbatore"/>
              <i n="[Range].[City].&amp;[Madurai]" c="Madurai"/>
            </range>
          </ranges>
        </level>
      </levels>
      <selections count="1">
        <selection n="[Range].[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mpany" sourceName="[Range].[Company]">
  <pivotTables>
    <pivotTable tabId="4" name="year by student"/>
    <pivotTable tabId="4" name="agegroups"/>
    <pivotTable tabId="4" name="company by student"/>
    <pivotTable tabId="4" name="dept by scholarship"/>
    <pivotTable tabId="4" name="faculty"/>
    <pivotTable tabId="4" name="gender by student"/>
    <pivotTable tabId="4" name="gpa"/>
    <pivotTable tabId="4" name="pending"/>
    <pivotTable tabId="4" name="renvenue"/>
    <pivotTable tabId="4" name="total course"/>
    <pivotTable tabId="4" name="total faculty"/>
    <pivotTable tabId="4" name="total fee"/>
    <pivotTable tabId="4" name="Total student"/>
    <pivotTable tabId="4" name="city by student "/>
  </pivotTables>
  <data>
    <olap pivotCacheId="1">
      <levels count="2">
        <level uniqueName="[Range].[Company].[(All)]" sourceCaption="(All)" count="0"/>
        <level uniqueName="[Range].[Company].[Company]" sourceCaption="Company" count="3">
          <ranges>
            <range startItem="0">
              <i n="[Range].[Company].&amp;[Infosys]" c="Infosys"/>
              <i n="[Range].[Company].&amp;[TCS]" c="TCS"/>
              <i n="[Range].[Company].&amp;[Wipro]" c="Wipro"/>
            </range>
          </ranges>
        </level>
      </levels>
      <selections count="1">
        <selection n="[Range].[Compan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partment" sourceName="[Range].[Department]">
  <pivotTables>
    <pivotTable tabId="4" name="year by student"/>
    <pivotTable tabId="4" name="agegroups"/>
    <pivotTable tabId="4" name="company by student"/>
    <pivotTable tabId="4" name="dept by scholarship"/>
    <pivotTable tabId="4" name="faculty"/>
    <pivotTable tabId="4" name="gender by student"/>
    <pivotTable tabId="4" name="gpa"/>
    <pivotTable tabId="4" name="pending"/>
    <pivotTable tabId="4" name="renvenue"/>
    <pivotTable tabId="4" name="total course"/>
    <pivotTable tabId="4" name="total faculty"/>
    <pivotTable tabId="4" name="total fee"/>
    <pivotTable tabId="4" name="Total student"/>
    <pivotTable tabId="4" name="city by student "/>
  </pivotTables>
  <data>
    <olap pivotCacheId="1">
      <levels count="2">
        <level uniqueName="[Range].[Department].[(All)]" sourceCaption="(All)" count="0"/>
        <level uniqueName="[Range].[Department].[Department]" sourceCaption="Department" count="5">
          <ranges>
            <range startItem="0">
              <i n="[Range].[Department].&amp;[CIVIL]" c="CIVIL"/>
              <i n="[Range].[Department].&amp;[CSE]" c="CSE"/>
              <i n="[Range].[Department].&amp;[ECE]" c="ECE"/>
              <i n="[Range].[Department].&amp;[EEE]" c="EEE"/>
              <i n="[Range].[Department].&amp;[MECH]" c="MECH"/>
            </range>
          </ranges>
        </level>
      </levels>
      <selections count="1">
        <selection n="[Range].[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Range].[Gender]">
  <pivotTables>
    <pivotTable tabId="4" name="year by student"/>
    <pivotTable tabId="4" name="agegroups"/>
    <pivotTable tabId="4" name="company by student"/>
    <pivotTable tabId="4" name="dept by scholarship"/>
    <pivotTable tabId="4" name="faculty"/>
    <pivotTable tabId="4" name="gender by student"/>
    <pivotTable tabId="4" name="gpa"/>
    <pivotTable tabId="4" name="pending"/>
    <pivotTable tabId="4" name="renvenue"/>
    <pivotTable tabId="4" name="total course"/>
    <pivotTable tabId="4" name="total faculty"/>
    <pivotTable tabId="4" name="total fee"/>
    <pivotTable tabId="4" name="Total student"/>
    <pivotTable tabId="4" name="city by student "/>
  </pivotTables>
  <data>
    <olap pivotCacheId="1">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tatus" sourceName="[Range].[Status]">
  <pivotTables>
    <pivotTable tabId="4" name="year by student"/>
    <pivotTable tabId="4" name="agegroups"/>
    <pivotTable tabId="4" name="company by student"/>
    <pivotTable tabId="4" name="dept by scholarship"/>
    <pivotTable tabId="4" name="faculty"/>
    <pivotTable tabId="4" name="gender by student"/>
    <pivotTable tabId="4" name="gpa"/>
    <pivotTable tabId="4" name="pending"/>
    <pivotTable tabId="4" name="renvenue"/>
    <pivotTable tabId="4" name="total course"/>
    <pivotTable tabId="4" name="total faculty"/>
    <pivotTable tabId="4" name="total fee"/>
    <pivotTable tabId="4" name="Total student"/>
    <pivotTable tabId="4" name="city by student "/>
  </pivotTables>
  <data>
    <olap pivotCacheId="1">
      <levels count="2">
        <level uniqueName="[Range].[Status].[(All)]" sourceCaption="(All)" count="0"/>
        <level uniqueName="[Range].[Status].[Status]" sourceCaption="Status" count="2">
          <ranges>
            <range startItem="0">
              <i n="[Range].[Status].&amp;[Active]" c="Active"/>
              <i n="[Range].[Status].&amp;[Inactive]" c="Inactive"/>
            </range>
          </ranges>
        </level>
      </levels>
      <selections count="1">
        <selection n="[Range].[Statu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year" sourceName="[Range].[year]">
  <pivotTables>
    <pivotTable tabId="4" name="year by student"/>
    <pivotTable tabId="4" name="agegroups"/>
    <pivotTable tabId="4" name="company by student"/>
    <pivotTable tabId="4" name="dept by scholarship"/>
    <pivotTable tabId="4" name="faculty"/>
    <pivotTable tabId="4" name="gender by student"/>
    <pivotTable tabId="4" name="gpa"/>
    <pivotTable tabId="4" name="pending"/>
    <pivotTable tabId="4" name="renvenue"/>
    <pivotTable tabId="4" name="total course"/>
    <pivotTable tabId="4" name="total faculty"/>
    <pivotTable tabId="4" name="total fee"/>
    <pivotTable tabId="4" name="Total student"/>
    <pivotTable tabId="4" name="city by student "/>
  </pivotTables>
  <data>
    <olap pivotCacheId="1">
      <levels count="2">
        <level uniqueName="[Range].[year].[(All)]" sourceCaption="(All)" count="0"/>
        <level uniqueName="[Range].[year].[year]" sourceCaption="year" count="6">
          <ranges>
            <range startItem="0">
              <i n="[Range].[year].&amp;[2020]" c="2020"/>
              <i n="[Range].[year].&amp;[2021]" c="2021"/>
              <i n="[Range].[year].&amp;[2022]" c="2022"/>
              <i n="[Range].[year].&amp;[2023]" c="2023"/>
              <i n="[Range].[year].&amp;[2024]" c="2024"/>
              <i n="[Range].[year].&amp;[2025]" c="2025"/>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level="1" rowHeight="241300"/>
  <slicer name="City" cache="Slicer_City" caption="City" level="1" rowHeight="241300"/>
  <slicer name="Company" cache="Slicer_Company" caption="Company" startItem="2" level="1" rowHeight="241300"/>
  <slicer name="Department" cache="Slicer_Department" caption="Department" level="1" rowHeight="241300"/>
  <slicer name="Gender" cache="Slicer_Gender" caption="Gender" level="1" rowHeight="241300"/>
  <slicer name="Status" cache="Slicer_Status" caption="Status" level="1" rowHeight="241300"/>
  <slicer name="year" cache="Slicer_year" caption="year" startItem="5" level="1" rowHeight="241300"/>
</slicers>
</file>

<file path=xl/tables/table1.xml><?xml version="1.0" encoding="utf-8"?>
<table xmlns="http://schemas.openxmlformats.org/spreadsheetml/2006/main" id="1" name="Table13" displayName="Table13" ref="A1:AG501" totalsRowShown="0">
  <autoFilter ref="A1:AG501"/>
  <tableColumns count="33">
    <tableColumn id="1" name="Student ID"/>
    <tableColumn id="2" name="Name"/>
    <tableColumn id="3" name="Gender"/>
    <tableColumn id="4" name="Age"/>
    <tableColumn id="5" name="Department"/>
    <tableColumn id="6" name="City"/>
    <tableColumn id="7" name="Admission Date" dataDxfId="7"/>
    <tableColumn id="44" name="year" dataDxfId="6">
      <calculatedColumnFormula>--MID(TEXT(Table13[[#This Row],[Admission Date]],"dd-mm-yyyy"),7,4)</calculatedColumnFormula>
    </tableColumn>
    <tableColumn id="8" name="Status"/>
    <tableColumn id="9" name="Course ID"/>
    <tableColumn id="10" name="Course name" dataDxfId="5">
      <calculatedColumnFormula>VLOOKUP(Table13[Course ID],[1]Courses!$A$2:$B$102,2,FALSE)</calculatedColumnFormula>
    </tableColumn>
    <tableColumn id="11" name="age group" dataDxfId="4">
      <calculatedColumnFormula>IF(Table13[Age]&lt;=18,"Teen",IF(Table13[Age]&lt;=20,"Young Adult",IF(Table13[Age]&lt;=22,"Adult","senior Adult")))</calculatedColumnFormula>
    </tableColumn>
    <tableColumn id="12" name="Total Fee" dataDxfId="3"/>
    <tableColumn id="13" name="Paid" dataDxfId="2"/>
    <tableColumn id="14" name="Pending" dataDxfId="1"/>
    <tableColumn id="15" name="Scholarship"/>
    <tableColumn id="16" name="Books"/>
    <tableColumn id="17" name="Fine" dataDxfId="0"/>
    <tableColumn id="18" name="Route"/>
    <tableColumn id="26" name="Result"/>
    <tableColumn id="27" name="Company"/>
    <tableColumn id="28" name="Placement Status"/>
    <tableColumn id="29" name="Math Subject"/>
    <tableColumn id="30" name="math Marks"/>
    <tableColumn id="31" name="english Subject"/>
    <tableColumn id="32" name="english Marks"/>
    <tableColumn id="33" name="python Subject"/>
    <tableColumn id="34" name="python Marks"/>
    <tableColumn id="35" name="Sql Subject"/>
    <tableColumn id="36" name="SqlMarks"/>
    <tableColumn id="37" name="excel Subject"/>
    <tableColumn id="38" name="excelMarks"/>
    <tableColumn id="39" name="Total marks ">
      <calculatedColumnFormula>Table13[[#This Row],[math Marks]]+Table13[[#This Row],[english Marks]]+Table13[[#This Row],[python Marks]]+Table13[[#This Row],[SqlMarks]]+Table13[[#This Row],[excelMarks]]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H1:AI501" totalsRowShown="0">
  <autoFilter ref="AH1:AI501"/>
  <tableColumns count="2">
    <tableColumn id="1" name="Attendance %"/>
    <tableColumn id="2" name="GPA"/>
  </tableColumns>
  <tableStyleInfo name="TableStyleMedium9" showFirstColumn="0" showLastColumn="0" showRowStripes="1" showColumnStripes="0"/>
</table>
</file>

<file path=xl/tables/table3.xml><?xml version="1.0" encoding="utf-8"?>
<table xmlns="http://schemas.openxmlformats.org/spreadsheetml/2006/main" id="3" name="Table4" displayName="Table4" ref="A1:B101" totalsRowShown="0">
  <autoFilter ref="A1:B101"/>
  <tableColumns count="2">
    <tableColumn id="1" name="Course ID"/>
    <tableColumn id="2" name="Course"/>
  </tableColumns>
  <tableStyleInfo name="TableStyleMedium9" showFirstColumn="0" showLastColumn="0" showRowStripes="1" showColumnStripes="0"/>
</table>
</file>

<file path=xl/tables/table4.xml><?xml version="1.0" encoding="utf-8"?>
<table xmlns="http://schemas.openxmlformats.org/spreadsheetml/2006/main" id="4" name="Table3" displayName="Table3" ref="A1:C101" totalsRowShown="0">
  <autoFilter ref="A1:C101"/>
  <tableColumns count="3">
    <tableColumn id="1" name="Faculty ID"/>
    <tableColumn id="2" name="Faculty Name"/>
    <tableColumn id="3" name="Depart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7"/>
  <sheetViews>
    <sheetView workbookViewId="0">
      <selection activeCell="F7" sqref="F7"/>
    </sheetView>
  </sheetViews>
  <sheetFormatPr defaultRowHeight="15" x14ac:dyDescent="0.25"/>
  <cols>
    <col min="1" max="1" width="12.85546875" customWidth="1"/>
    <col min="2" max="2" width="12.28515625" bestFit="1" customWidth="1"/>
    <col min="3" max="3" width="12" customWidth="1"/>
    <col min="4" max="4" width="13.140625" customWidth="1"/>
    <col min="5" max="5" width="12.140625" customWidth="1"/>
    <col min="6" max="6" width="13.140625" customWidth="1"/>
    <col min="7" max="7" width="19.42578125" bestFit="1" customWidth="1"/>
    <col min="8" max="8" width="9.7109375" bestFit="1" customWidth="1"/>
    <col min="10" max="10" width="13.140625" bestFit="1" customWidth="1"/>
    <col min="11" max="11" width="8" customWidth="1"/>
    <col min="13" max="13" width="13.140625" bestFit="1" customWidth="1"/>
    <col min="14" max="14" width="11.140625" customWidth="1"/>
    <col min="15" max="15" width="18" bestFit="1" customWidth="1"/>
  </cols>
  <sheetData>
    <row r="3" spans="1:14" x14ac:dyDescent="0.25">
      <c r="A3" t="s">
        <v>1178</v>
      </c>
      <c r="C3" t="s">
        <v>1482</v>
      </c>
      <c r="E3" t="s">
        <v>1483</v>
      </c>
      <c r="G3" t="s">
        <v>1484</v>
      </c>
    </row>
    <row r="4" spans="1:14" x14ac:dyDescent="0.25">
      <c r="A4" s="2">
        <v>500</v>
      </c>
      <c r="B4">
        <f>GETPIVOTDATA("[Measures].[Count of Student ID]",$A$3)</f>
        <v>500</v>
      </c>
      <c r="C4" s="2">
        <v>100</v>
      </c>
      <c r="D4">
        <f>GETPIVOTDATA("[Measures].[Count of Course ID 2]",$C$3)</f>
        <v>100</v>
      </c>
      <c r="E4" s="2">
        <v>100</v>
      </c>
      <c r="F4">
        <f>GETPIVOTDATA("[Measures].[Count of Faculty ID]",$E$3)</f>
        <v>100</v>
      </c>
      <c r="G4" s="3">
        <v>100000</v>
      </c>
      <c r="H4" s="3">
        <f>GETPIVOTDATA("[Measures].[Average of Total Fee]",$G$3)</f>
        <v>100000</v>
      </c>
    </row>
    <row r="6" spans="1:14" x14ac:dyDescent="0.25">
      <c r="A6" t="s">
        <v>1485</v>
      </c>
      <c r="C6" t="s">
        <v>1486</v>
      </c>
    </row>
    <row r="7" spans="1:14" x14ac:dyDescent="0.25">
      <c r="A7" s="3">
        <v>35099709</v>
      </c>
      <c r="B7" s="3">
        <f>GETPIVOTDATA("[Measures].[Sum of Paid]",$A$6)</f>
        <v>35099709</v>
      </c>
      <c r="C7" s="3">
        <v>14900291</v>
      </c>
      <c r="D7" s="3">
        <f>GETPIVOTDATA("[Measures].[Sum of Pending]",$C$6)</f>
        <v>14900291</v>
      </c>
    </row>
    <row r="10" spans="1:14" x14ac:dyDescent="0.25">
      <c r="A10" s="4" t="s">
        <v>1487</v>
      </c>
      <c r="B10" t="s">
        <v>1493</v>
      </c>
      <c r="D10" s="4" t="s">
        <v>1487</v>
      </c>
      <c r="E10" t="s">
        <v>1493</v>
      </c>
      <c r="G10" s="4" t="s">
        <v>1487</v>
      </c>
      <c r="H10" t="s">
        <v>1493</v>
      </c>
      <c r="J10" s="4" t="s">
        <v>1487</v>
      </c>
      <c r="K10" t="s">
        <v>1493</v>
      </c>
      <c r="M10" s="4" t="s">
        <v>1487</v>
      </c>
      <c r="N10" s="3" t="s">
        <v>1158</v>
      </c>
    </row>
    <row r="11" spans="1:14" x14ac:dyDescent="0.25">
      <c r="A11" s="5">
        <v>2020</v>
      </c>
      <c r="B11" s="2">
        <v>56</v>
      </c>
      <c r="D11" s="5" t="s">
        <v>18</v>
      </c>
      <c r="E11" s="2">
        <v>240</v>
      </c>
      <c r="G11" s="5" t="s">
        <v>1489</v>
      </c>
      <c r="H11" s="2">
        <v>123</v>
      </c>
      <c r="J11" s="5" t="s">
        <v>23</v>
      </c>
      <c r="K11" s="2">
        <v>177</v>
      </c>
      <c r="M11" s="5" t="s">
        <v>19</v>
      </c>
      <c r="N11" s="3">
        <v>920000</v>
      </c>
    </row>
    <row r="12" spans="1:14" x14ac:dyDescent="0.25">
      <c r="A12" s="5">
        <v>2021</v>
      </c>
      <c r="B12" s="2">
        <v>58</v>
      </c>
      <c r="D12" s="5" t="s">
        <v>2</v>
      </c>
      <c r="E12" s="2">
        <v>260</v>
      </c>
      <c r="G12" s="5" t="s">
        <v>1490</v>
      </c>
      <c r="H12" s="2">
        <v>115</v>
      </c>
      <c r="J12" s="5" t="s">
        <v>9</v>
      </c>
      <c r="K12" s="2">
        <v>157</v>
      </c>
      <c r="M12" s="5" t="s">
        <v>65</v>
      </c>
      <c r="N12" s="3">
        <v>760000</v>
      </c>
    </row>
    <row r="13" spans="1:14" x14ac:dyDescent="0.25">
      <c r="A13" s="5">
        <v>2022</v>
      </c>
      <c r="B13" s="2">
        <v>56</v>
      </c>
      <c r="D13" s="5" t="s">
        <v>1488</v>
      </c>
      <c r="E13" s="2">
        <v>500</v>
      </c>
      <c r="G13" s="5" t="s">
        <v>1491</v>
      </c>
      <c r="H13" s="2">
        <v>133</v>
      </c>
      <c r="J13" s="5" t="s">
        <v>44</v>
      </c>
      <c r="K13" s="2">
        <v>166</v>
      </c>
      <c r="M13" s="5" t="s">
        <v>38</v>
      </c>
      <c r="N13" s="3">
        <v>980000</v>
      </c>
    </row>
    <row r="14" spans="1:14" x14ac:dyDescent="0.25">
      <c r="A14" s="5">
        <v>2023</v>
      </c>
      <c r="B14" s="2">
        <v>48</v>
      </c>
      <c r="G14" s="5" t="s">
        <v>1492</v>
      </c>
      <c r="H14" s="2">
        <v>129</v>
      </c>
      <c r="J14" s="5" t="s">
        <v>1488</v>
      </c>
      <c r="K14" s="2">
        <v>500</v>
      </c>
      <c r="M14" s="5" t="s">
        <v>3</v>
      </c>
      <c r="N14" s="3">
        <v>1020000</v>
      </c>
    </row>
    <row r="15" spans="1:14" x14ac:dyDescent="0.25">
      <c r="A15" s="5">
        <v>2024</v>
      </c>
      <c r="B15" s="2">
        <v>100</v>
      </c>
      <c r="G15" s="5" t="s">
        <v>1488</v>
      </c>
      <c r="H15" s="2">
        <v>500</v>
      </c>
      <c r="M15" s="5" t="s">
        <v>27</v>
      </c>
      <c r="N15" s="3">
        <v>1050000</v>
      </c>
    </row>
    <row r="16" spans="1:14" x14ac:dyDescent="0.25">
      <c r="A16" s="5">
        <v>2025</v>
      </c>
      <c r="B16" s="2">
        <v>182</v>
      </c>
      <c r="M16" s="5" t="s">
        <v>1488</v>
      </c>
      <c r="N16" s="3">
        <v>4730000</v>
      </c>
    </row>
    <row r="17" spans="1:8" x14ac:dyDescent="0.25">
      <c r="A17" s="5" t="s">
        <v>1488</v>
      </c>
      <c r="B17" s="2">
        <v>500</v>
      </c>
    </row>
    <row r="20" spans="1:8" x14ac:dyDescent="0.25">
      <c r="A20" s="4" t="s">
        <v>1487</v>
      </c>
      <c r="B20" t="s">
        <v>1494</v>
      </c>
      <c r="D20" s="4" t="s">
        <v>1487</v>
      </c>
      <c r="E20" t="s">
        <v>1177</v>
      </c>
      <c r="G20" s="4" t="s">
        <v>1487</v>
      </c>
      <c r="H20" t="s">
        <v>1493</v>
      </c>
    </row>
    <row r="21" spans="1:8" x14ac:dyDescent="0.25">
      <c r="A21" s="5" t="s">
        <v>19</v>
      </c>
      <c r="B21" s="2">
        <v>19</v>
      </c>
      <c r="D21" s="5" t="s">
        <v>19</v>
      </c>
      <c r="E21" s="2">
        <v>793.41</v>
      </c>
      <c r="G21" s="5" t="s">
        <v>4</v>
      </c>
      <c r="H21" s="2">
        <v>167</v>
      </c>
    </row>
    <row r="22" spans="1:8" x14ac:dyDescent="0.25">
      <c r="A22" s="5" t="s">
        <v>65</v>
      </c>
      <c r="B22" s="2">
        <v>22</v>
      </c>
      <c r="D22" s="5" t="s">
        <v>65</v>
      </c>
      <c r="E22" s="2">
        <v>678.08</v>
      </c>
      <c r="G22" s="5" t="s">
        <v>28</v>
      </c>
      <c r="H22" s="2">
        <v>164</v>
      </c>
    </row>
    <row r="23" spans="1:8" x14ac:dyDescent="0.25">
      <c r="A23" s="5" t="s">
        <v>38</v>
      </c>
      <c r="B23" s="2">
        <v>25</v>
      </c>
      <c r="D23" s="5" t="s">
        <v>38</v>
      </c>
      <c r="E23" s="2">
        <v>762.36</v>
      </c>
      <c r="G23" s="5" t="s">
        <v>33</v>
      </c>
      <c r="H23" s="2">
        <v>169</v>
      </c>
    </row>
    <row r="24" spans="1:8" x14ac:dyDescent="0.25">
      <c r="A24" s="5" t="s">
        <v>3</v>
      </c>
      <c r="B24" s="2">
        <v>14</v>
      </c>
      <c r="D24" s="5" t="s">
        <v>3</v>
      </c>
      <c r="E24" s="2">
        <v>761.92</v>
      </c>
      <c r="F24" s="5"/>
      <c r="G24" s="5" t="s">
        <v>1488</v>
      </c>
      <c r="H24" s="2">
        <v>500</v>
      </c>
    </row>
    <row r="25" spans="1:8" x14ac:dyDescent="0.25">
      <c r="A25" s="5" t="s">
        <v>27</v>
      </c>
      <c r="B25" s="2">
        <v>20</v>
      </c>
      <c r="D25" s="5" t="s">
        <v>27</v>
      </c>
      <c r="E25" s="2">
        <v>772.22</v>
      </c>
      <c r="F25" s="5"/>
      <c r="G25" s="2"/>
    </row>
    <row r="26" spans="1:8" x14ac:dyDescent="0.25">
      <c r="A26" s="5" t="s">
        <v>1488</v>
      </c>
      <c r="B26" s="2">
        <v>100</v>
      </c>
      <c r="D26" s="5" t="s">
        <v>1488</v>
      </c>
      <c r="E26" s="2">
        <v>3767.99</v>
      </c>
      <c r="F26" s="5"/>
      <c r="G26" s="2"/>
    </row>
    <row r="27" spans="1:8" x14ac:dyDescent="0.25">
      <c r="F27" s="5"/>
      <c r="G2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1"/>
  <sheetViews>
    <sheetView workbookViewId="0">
      <selection activeCell="E10" sqref="E10"/>
    </sheetView>
  </sheetViews>
  <sheetFormatPr defaultRowHeight="15" x14ac:dyDescent="0.25"/>
  <cols>
    <col min="6" max="6" width="11.42578125" bestFit="1" customWidth="1"/>
    <col min="7" max="7" width="17.28515625" bestFit="1" customWidth="1"/>
    <col min="11" max="11" width="28.85546875" bestFit="1" customWidth="1"/>
    <col min="12" max="12" width="12" bestFit="1" customWidth="1"/>
    <col min="13" max="13" width="11.42578125" bestFit="1" customWidth="1"/>
    <col min="31" max="31" width="15" bestFit="1" customWidth="1"/>
    <col min="32" max="32" width="13.42578125" bestFit="1" customWidth="1"/>
    <col min="33" max="33" width="10.140625" customWidth="1"/>
  </cols>
  <sheetData>
    <row r="1" spans="1:35" x14ac:dyDescent="0.25">
      <c r="A1" t="s">
        <v>1143</v>
      </c>
      <c r="B1" t="s">
        <v>1144</v>
      </c>
      <c r="C1" t="s">
        <v>1145</v>
      </c>
      <c r="D1" t="s">
        <v>1146</v>
      </c>
      <c r="E1" t="s">
        <v>1147</v>
      </c>
      <c r="F1" t="s">
        <v>1148</v>
      </c>
      <c r="G1" s="1" t="s">
        <v>1149</v>
      </c>
      <c r="H1" s="2" t="s">
        <v>1150</v>
      </c>
      <c r="I1" t="s">
        <v>1151</v>
      </c>
      <c r="J1" t="s">
        <v>1152</v>
      </c>
      <c r="K1" t="s">
        <v>1153</v>
      </c>
      <c r="L1" t="s">
        <v>1154</v>
      </c>
      <c r="M1" t="s">
        <v>1155</v>
      </c>
      <c r="N1" s="3" t="s">
        <v>1156</v>
      </c>
      <c r="O1" s="3" t="s">
        <v>1157</v>
      </c>
      <c r="P1" t="s">
        <v>1158</v>
      </c>
      <c r="Q1" t="s">
        <v>1159</v>
      </c>
      <c r="R1" s="3" t="s">
        <v>1160</v>
      </c>
      <c r="S1" t="s">
        <v>1161</v>
      </c>
      <c r="T1" t="s">
        <v>1162</v>
      </c>
      <c r="U1" t="s">
        <v>1163</v>
      </c>
      <c r="V1" t="s">
        <v>1164</v>
      </c>
      <c r="W1" t="s">
        <v>1165</v>
      </c>
      <c r="X1" t="s">
        <v>1166</v>
      </c>
      <c r="Y1" t="s">
        <v>1167</v>
      </c>
      <c r="Z1" t="s">
        <v>1168</v>
      </c>
      <c r="AA1" t="s">
        <v>1169</v>
      </c>
      <c r="AB1" t="s">
        <v>1170</v>
      </c>
      <c r="AC1" t="s">
        <v>1171</v>
      </c>
      <c r="AD1" t="s">
        <v>1172</v>
      </c>
      <c r="AE1" t="s">
        <v>1173</v>
      </c>
      <c r="AF1" t="s">
        <v>1174</v>
      </c>
      <c r="AG1" t="s">
        <v>1175</v>
      </c>
      <c r="AH1" t="s">
        <v>1176</v>
      </c>
      <c r="AI1" t="s">
        <v>1177</v>
      </c>
    </row>
    <row r="2" spans="1:35" x14ac:dyDescent="0.25">
      <c r="A2" t="s">
        <v>0</v>
      </c>
      <c r="B2" t="s">
        <v>1</v>
      </c>
      <c r="C2" t="s">
        <v>2</v>
      </c>
      <c r="D2">
        <v>20</v>
      </c>
      <c r="E2" t="s">
        <v>3</v>
      </c>
      <c r="F2" t="s">
        <v>4</v>
      </c>
      <c r="G2" s="1">
        <v>43845</v>
      </c>
      <c r="H2" s="2">
        <f>--MID(TEXT(Table13[[#This Row],[Admission Date]],"dd-mm-yyyy"),7,4)</f>
        <v>2020</v>
      </c>
      <c r="I2" t="s">
        <v>5</v>
      </c>
      <c r="J2" t="s">
        <v>6</v>
      </c>
      <c r="K2" t="str">
        <f>VLOOKUP(Table13[Course ID],[1]Courses!$A$2:$B$102,2,FALSE)</f>
        <v>PHP Development</v>
      </c>
      <c r="L2" t="str">
        <f>IF(Table13[Age]&lt;=18,"Teen",IF(Table13[Age]&lt;=20,"Young Adult",IF(Table13[Age]&lt;=22,"Adult","senior Adult")))</f>
        <v>Young Adult</v>
      </c>
      <c r="M2" s="3">
        <v>100000</v>
      </c>
      <c r="N2" s="3">
        <v>92793</v>
      </c>
      <c r="O2" s="3">
        <v>7207</v>
      </c>
      <c r="P2">
        <v>0</v>
      </c>
      <c r="Q2">
        <v>1</v>
      </c>
      <c r="R2" s="3">
        <v>148</v>
      </c>
      <c r="S2" t="s">
        <v>7</v>
      </c>
      <c r="T2" t="s">
        <v>8</v>
      </c>
      <c r="U2" t="s">
        <v>9</v>
      </c>
      <c r="V2" t="s">
        <v>10</v>
      </c>
      <c r="W2" t="s">
        <v>11</v>
      </c>
      <c r="X2">
        <v>63</v>
      </c>
      <c r="Y2" t="s">
        <v>12</v>
      </c>
      <c r="Z2">
        <v>89</v>
      </c>
      <c r="AA2" t="s">
        <v>13</v>
      </c>
      <c r="AB2">
        <v>98</v>
      </c>
      <c r="AC2" t="s">
        <v>14</v>
      </c>
      <c r="AD2">
        <v>94</v>
      </c>
      <c r="AE2" t="s">
        <v>15</v>
      </c>
      <c r="AF2">
        <v>72</v>
      </c>
      <c r="AG2">
        <f>Table13[[#This Row],[math Marks]]+Table13[[#This Row],[english Marks]]+Table13[[#This Row],[python Marks]]+Table13[[#This Row],[SqlMarks]]+Table13[[#This Row],[excelMarks]]</f>
        <v>416</v>
      </c>
      <c r="AH2">
        <v>74</v>
      </c>
      <c r="AI2">
        <v>5.96</v>
      </c>
    </row>
    <row r="3" spans="1:35" x14ac:dyDescent="0.25">
      <c r="A3" t="s">
        <v>16</v>
      </c>
      <c r="B3" t="s">
        <v>17</v>
      </c>
      <c r="C3" t="s">
        <v>18</v>
      </c>
      <c r="D3">
        <v>17</v>
      </c>
      <c r="E3" t="s">
        <v>19</v>
      </c>
      <c r="F3" t="s">
        <v>4</v>
      </c>
      <c r="G3" s="1">
        <v>43858</v>
      </c>
      <c r="H3" s="2">
        <f>--MID(TEXT(Table13[[#This Row],[Admission Date]],"dd-mm-yyyy"),7,4)</f>
        <v>2020</v>
      </c>
      <c r="I3" t="s">
        <v>20</v>
      </c>
      <c r="J3" t="s">
        <v>21</v>
      </c>
      <c r="K3" t="str">
        <f>VLOOKUP(Table13[Course ID],[1]Courses!$A$2:$B$102,2,FALSE)</f>
        <v>Python Programming</v>
      </c>
      <c r="L3" t="str">
        <f>IF(Table13[Age]&lt;=18,"Teen",IF(Table13[Age]&lt;=20,"Young Adult",IF(Table13[Age]&lt;=22,"Adult","senior Adult")))</f>
        <v>Teen</v>
      </c>
      <c r="M3" s="3">
        <v>100000</v>
      </c>
      <c r="N3" s="3">
        <v>69221</v>
      </c>
      <c r="O3" s="3">
        <v>30779</v>
      </c>
      <c r="P3">
        <v>10000</v>
      </c>
      <c r="Q3">
        <v>0</v>
      </c>
      <c r="R3" s="3">
        <v>275</v>
      </c>
      <c r="S3" t="s">
        <v>22</v>
      </c>
      <c r="T3" t="s">
        <v>8</v>
      </c>
      <c r="U3" t="s">
        <v>23</v>
      </c>
      <c r="V3" t="s">
        <v>24</v>
      </c>
      <c r="W3" t="s">
        <v>11</v>
      </c>
      <c r="X3">
        <v>49</v>
      </c>
      <c r="Y3" t="s">
        <v>12</v>
      </c>
      <c r="Z3">
        <v>66</v>
      </c>
      <c r="AA3" t="s">
        <v>13</v>
      </c>
      <c r="AB3">
        <v>44</v>
      </c>
      <c r="AC3" t="s">
        <v>14</v>
      </c>
      <c r="AD3">
        <v>81</v>
      </c>
      <c r="AE3" t="s">
        <v>15</v>
      </c>
      <c r="AF3">
        <v>50</v>
      </c>
      <c r="AG3">
        <f>Table13[[#This Row],[math Marks]]+Table13[[#This Row],[english Marks]]+Table13[[#This Row],[python Marks]]+Table13[[#This Row],[SqlMarks]]+Table13[[#This Row],[excelMarks]]</f>
        <v>290</v>
      </c>
      <c r="AH3">
        <v>73</v>
      </c>
      <c r="AI3">
        <v>7.99</v>
      </c>
    </row>
    <row r="4" spans="1:35" x14ac:dyDescent="0.25">
      <c r="A4" t="s">
        <v>25</v>
      </c>
      <c r="B4" t="s">
        <v>26</v>
      </c>
      <c r="C4" t="s">
        <v>2</v>
      </c>
      <c r="D4">
        <v>23</v>
      </c>
      <c r="E4" t="s">
        <v>27</v>
      </c>
      <c r="F4" t="s">
        <v>28</v>
      </c>
      <c r="G4" s="1">
        <v>43871</v>
      </c>
      <c r="H4" s="2">
        <f>--MID(TEXT(Table13[[#This Row],[Admission Date]],"dd-mm-yyyy"),7,4)</f>
        <v>2020</v>
      </c>
      <c r="I4" t="s">
        <v>20</v>
      </c>
      <c r="J4" t="s">
        <v>29</v>
      </c>
      <c r="K4" t="str">
        <f>VLOOKUP(Table13[Course ID],[1]Courses!$A$2:$B$102,2,FALSE)</f>
        <v>Advanced Python</v>
      </c>
      <c r="L4" t="str">
        <f>IF(Table13[Age]&lt;=18,"Teen",IF(Table13[Age]&lt;=20,"Young Adult",IF(Table13[Age]&lt;=22,"Adult","senior Adult")))</f>
        <v>senior Adult</v>
      </c>
      <c r="M4" s="3">
        <v>100000</v>
      </c>
      <c r="N4" s="3">
        <v>99055</v>
      </c>
      <c r="O4" s="3">
        <v>945</v>
      </c>
      <c r="P4">
        <v>10000</v>
      </c>
      <c r="Q4">
        <v>5</v>
      </c>
      <c r="R4" s="3">
        <v>64</v>
      </c>
      <c r="S4" t="s">
        <v>30</v>
      </c>
      <c r="T4" t="s">
        <v>8</v>
      </c>
      <c r="U4" t="s">
        <v>23</v>
      </c>
      <c r="V4" t="s">
        <v>24</v>
      </c>
      <c r="W4" t="s">
        <v>11</v>
      </c>
      <c r="X4">
        <v>62</v>
      </c>
      <c r="Y4" t="s">
        <v>12</v>
      </c>
      <c r="Z4">
        <v>82</v>
      </c>
      <c r="AA4" t="s">
        <v>13</v>
      </c>
      <c r="AB4">
        <v>75</v>
      </c>
      <c r="AC4" t="s">
        <v>14</v>
      </c>
      <c r="AD4">
        <v>100</v>
      </c>
      <c r="AE4" t="s">
        <v>15</v>
      </c>
      <c r="AF4">
        <v>99</v>
      </c>
      <c r="AG4">
        <f>Table13[[#This Row],[math Marks]]+Table13[[#This Row],[english Marks]]+Table13[[#This Row],[python Marks]]+Table13[[#This Row],[SqlMarks]]+Table13[[#This Row],[excelMarks]]</f>
        <v>418</v>
      </c>
      <c r="AH4">
        <v>92</v>
      </c>
      <c r="AI4">
        <v>7.76</v>
      </c>
    </row>
    <row r="5" spans="1:35" x14ac:dyDescent="0.25">
      <c r="A5" t="s">
        <v>31</v>
      </c>
      <c r="B5" t="s">
        <v>32</v>
      </c>
      <c r="C5" t="s">
        <v>18</v>
      </c>
      <c r="D5">
        <v>17</v>
      </c>
      <c r="E5" t="s">
        <v>3</v>
      </c>
      <c r="F5" t="s">
        <v>33</v>
      </c>
      <c r="G5" s="1">
        <v>43883</v>
      </c>
      <c r="H5" s="2">
        <f>--MID(TEXT(Table13[[#This Row],[Admission Date]],"dd-mm-yyyy"),7,4)</f>
        <v>2020</v>
      </c>
      <c r="I5" t="s">
        <v>5</v>
      </c>
      <c r="J5" t="s">
        <v>34</v>
      </c>
      <c r="K5" t="str">
        <f>VLOOKUP(Table13[Course ID],[1]Courses!$A$2:$B$102,2,FALSE)</f>
        <v>Core Java</v>
      </c>
      <c r="L5" t="str">
        <f>IF(Table13[Age]&lt;=18,"Teen",IF(Table13[Age]&lt;=20,"Young Adult",IF(Table13[Age]&lt;=22,"Adult","senior Adult")))</f>
        <v>Teen</v>
      </c>
      <c r="M5" s="3">
        <v>100000</v>
      </c>
      <c r="N5" s="3">
        <v>73851</v>
      </c>
      <c r="O5" s="3">
        <v>26149</v>
      </c>
      <c r="P5">
        <v>10000</v>
      </c>
      <c r="Q5">
        <v>5</v>
      </c>
      <c r="R5" s="3">
        <v>16</v>
      </c>
      <c r="S5" t="s">
        <v>35</v>
      </c>
      <c r="T5" t="s">
        <v>8</v>
      </c>
      <c r="U5" t="s">
        <v>23</v>
      </c>
      <c r="V5" t="s">
        <v>24</v>
      </c>
      <c r="W5" t="s">
        <v>11</v>
      </c>
      <c r="X5">
        <v>40</v>
      </c>
      <c r="Y5" t="s">
        <v>12</v>
      </c>
      <c r="Z5">
        <v>40</v>
      </c>
      <c r="AA5" t="s">
        <v>13</v>
      </c>
      <c r="AB5">
        <v>72</v>
      </c>
      <c r="AC5" t="s">
        <v>14</v>
      </c>
      <c r="AD5">
        <v>94</v>
      </c>
      <c r="AE5" t="s">
        <v>15</v>
      </c>
      <c r="AF5">
        <v>98</v>
      </c>
      <c r="AG5">
        <f>Table13[[#This Row],[math Marks]]+Table13[[#This Row],[english Marks]]+Table13[[#This Row],[python Marks]]+Table13[[#This Row],[SqlMarks]]+Table13[[#This Row],[excelMarks]]</f>
        <v>344</v>
      </c>
      <c r="AH5">
        <v>88</v>
      </c>
      <c r="AI5">
        <v>8.8699999999999992</v>
      </c>
    </row>
    <row r="6" spans="1:35" x14ac:dyDescent="0.25">
      <c r="A6" t="s">
        <v>36</v>
      </c>
      <c r="B6" t="s">
        <v>37</v>
      </c>
      <c r="C6" t="s">
        <v>18</v>
      </c>
      <c r="D6">
        <v>19</v>
      </c>
      <c r="E6" t="s">
        <v>38</v>
      </c>
      <c r="F6" t="s">
        <v>33</v>
      </c>
      <c r="G6" s="1">
        <v>43895</v>
      </c>
      <c r="H6" s="2">
        <f>--MID(TEXT(Table13[[#This Row],[Admission Date]],"dd-mm-yyyy"),7,4)</f>
        <v>2020</v>
      </c>
      <c r="I6" t="s">
        <v>5</v>
      </c>
      <c r="J6" t="s">
        <v>39</v>
      </c>
      <c r="K6" t="str">
        <f>VLOOKUP(Table13[Course ID],[1]Courses!$A$2:$B$102,2,FALSE)</f>
        <v>Advanced Java</v>
      </c>
      <c r="L6" t="str">
        <f>IF(Table13[Age]&lt;=18,"Teen",IF(Table13[Age]&lt;=20,"Young Adult",IF(Table13[Age]&lt;=22,"Adult","senior Adult")))</f>
        <v>Young Adult</v>
      </c>
      <c r="M6" s="3">
        <v>100000</v>
      </c>
      <c r="N6" s="3">
        <v>52606</v>
      </c>
      <c r="O6" s="3">
        <v>47394</v>
      </c>
      <c r="P6">
        <v>0</v>
      </c>
      <c r="Q6">
        <v>5</v>
      </c>
      <c r="R6" s="3">
        <v>380</v>
      </c>
      <c r="S6" t="s">
        <v>22</v>
      </c>
      <c r="T6" t="s">
        <v>8</v>
      </c>
      <c r="U6" t="s">
        <v>9</v>
      </c>
      <c r="V6" t="s">
        <v>10</v>
      </c>
      <c r="W6" t="s">
        <v>11</v>
      </c>
      <c r="X6">
        <v>60</v>
      </c>
      <c r="Y6" t="s">
        <v>12</v>
      </c>
      <c r="Z6">
        <v>41</v>
      </c>
      <c r="AA6" t="s">
        <v>13</v>
      </c>
      <c r="AB6">
        <v>99</v>
      </c>
      <c r="AC6" t="s">
        <v>14</v>
      </c>
      <c r="AD6">
        <v>64</v>
      </c>
      <c r="AE6" t="s">
        <v>15</v>
      </c>
      <c r="AF6">
        <v>82</v>
      </c>
      <c r="AG6">
        <f>Table13[[#This Row],[math Marks]]+Table13[[#This Row],[english Marks]]+Table13[[#This Row],[python Marks]]+Table13[[#This Row],[SqlMarks]]+Table13[[#This Row],[excelMarks]]</f>
        <v>346</v>
      </c>
      <c r="AH6">
        <v>76</v>
      </c>
      <c r="AI6">
        <v>8.9700000000000006</v>
      </c>
    </row>
    <row r="7" spans="1:35" x14ac:dyDescent="0.25">
      <c r="A7" t="s">
        <v>40</v>
      </c>
      <c r="B7" t="s">
        <v>41</v>
      </c>
      <c r="C7" t="s">
        <v>2</v>
      </c>
      <c r="D7">
        <v>23</v>
      </c>
      <c r="E7" t="s">
        <v>27</v>
      </c>
      <c r="F7" t="s">
        <v>4</v>
      </c>
      <c r="G7" s="1">
        <v>43908</v>
      </c>
      <c r="H7" s="2">
        <f>--MID(TEXT(Table13[[#This Row],[Admission Date]],"dd-mm-yyyy"),7,4)</f>
        <v>2020</v>
      </c>
      <c r="I7" t="s">
        <v>20</v>
      </c>
      <c r="J7" t="s">
        <v>42</v>
      </c>
      <c r="K7" t="str">
        <f>VLOOKUP(Table13[Course ID],[1]Courses!$A$2:$B$102,2,FALSE)</f>
        <v>JavaScript Essentials</v>
      </c>
      <c r="L7" t="str">
        <f>IF(Table13[Age]&lt;=18,"Teen",IF(Table13[Age]&lt;=20,"Young Adult",IF(Table13[Age]&lt;=22,"Adult","senior Adult")))</f>
        <v>senior Adult</v>
      </c>
      <c r="M7" s="3">
        <v>100000</v>
      </c>
      <c r="N7" s="3">
        <v>78180</v>
      </c>
      <c r="O7" s="3">
        <v>21820</v>
      </c>
      <c r="P7">
        <v>0</v>
      </c>
      <c r="Q7">
        <v>4</v>
      </c>
      <c r="R7" s="3">
        <v>91</v>
      </c>
      <c r="S7" t="s">
        <v>43</v>
      </c>
      <c r="T7" t="s">
        <v>8</v>
      </c>
      <c r="U7" t="s">
        <v>44</v>
      </c>
      <c r="V7" t="s">
        <v>10</v>
      </c>
      <c r="W7" t="s">
        <v>11</v>
      </c>
      <c r="X7">
        <v>59</v>
      </c>
      <c r="Y7" t="s">
        <v>12</v>
      </c>
      <c r="Z7">
        <v>42</v>
      </c>
      <c r="AA7" t="s">
        <v>13</v>
      </c>
      <c r="AB7">
        <v>64</v>
      </c>
      <c r="AC7" t="s">
        <v>14</v>
      </c>
      <c r="AD7">
        <v>53</v>
      </c>
      <c r="AE7" t="s">
        <v>15</v>
      </c>
      <c r="AF7">
        <v>78</v>
      </c>
      <c r="AG7">
        <f>Table13[[#This Row],[math Marks]]+Table13[[#This Row],[english Marks]]+Table13[[#This Row],[python Marks]]+Table13[[#This Row],[SqlMarks]]+Table13[[#This Row],[excelMarks]]</f>
        <v>296</v>
      </c>
      <c r="AH7">
        <v>96</v>
      </c>
      <c r="AI7">
        <v>6.85</v>
      </c>
    </row>
    <row r="8" spans="1:35" x14ac:dyDescent="0.25">
      <c r="A8" t="s">
        <v>45</v>
      </c>
      <c r="B8" t="s">
        <v>46</v>
      </c>
      <c r="C8" t="s">
        <v>2</v>
      </c>
      <c r="D8">
        <v>19</v>
      </c>
      <c r="E8" t="s">
        <v>38</v>
      </c>
      <c r="F8" t="s">
        <v>33</v>
      </c>
      <c r="G8" s="1">
        <v>43920</v>
      </c>
      <c r="H8" s="2">
        <f>--MID(TEXT(Table13[[#This Row],[Admission Date]],"dd-mm-yyyy"),7,4)</f>
        <v>2020</v>
      </c>
      <c r="I8" t="s">
        <v>20</v>
      </c>
      <c r="J8" t="s">
        <v>47</v>
      </c>
      <c r="K8" t="str">
        <f>VLOOKUP(Table13[Course ID],[1]Courses!$A$2:$B$102,2,FALSE)</f>
        <v>HTML &amp; CSS</v>
      </c>
      <c r="L8" t="str">
        <f>IF(Table13[Age]&lt;=18,"Teen",IF(Table13[Age]&lt;=20,"Young Adult",IF(Table13[Age]&lt;=22,"Adult","senior Adult")))</f>
        <v>Young Adult</v>
      </c>
      <c r="M8" s="3">
        <v>100000</v>
      </c>
      <c r="N8" s="3">
        <v>59741</v>
      </c>
      <c r="O8" s="3">
        <v>40259</v>
      </c>
      <c r="P8">
        <v>20000</v>
      </c>
      <c r="Q8">
        <v>0</v>
      </c>
      <c r="R8" s="3">
        <v>390</v>
      </c>
      <c r="S8" t="s">
        <v>48</v>
      </c>
      <c r="T8" t="s">
        <v>8</v>
      </c>
      <c r="U8" t="s">
        <v>9</v>
      </c>
      <c r="V8" t="s">
        <v>10</v>
      </c>
      <c r="W8" t="s">
        <v>11</v>
      </c>
      <c r="X8">
        <v>99</v>
      </c>
      <c r="Y8" t="s">
        <v>12</v>
      </c>
      <c r="Z8">
        <v>65</v>
      </c>
      <c r="AA8" t="s">
        <v>13</v>
      </c>
      <c r="AB8">
        <v>86</v>
      </c>
      <c r="AC8" t="s">
        <v>14</v>
      </c>
      <c r="AD8">
        <v>65</v>
      </c>
      <c r="AE8" t="s">
        <v>15</v>
      </c>
      <c r="AF8">
        <v>63</v>
      </c>
      <c r="AG8">
        <f>Table13[[#This Row],[math Marks]]+Table13[[#This Row],[english Marks]]+Table13[[#This Row],[python Marks]]+Table13[[#This Row],[SqlMarks]]+Table13[[#This Row],[excelMarks]]</f>
        <v>378</v>
      </c>
      <c r="AH8">
        <v>70</v>
      </c>
      <c r="AI8">
        <v>9.07</v>
      </c>
    </row>
    <row r="9" spans="1:35" x14ac:dyDescent="0.25">
      <c r="A9" t="s">
        <v>49</v>
      </c>
      <c r="B9" t="s">
        <v>50</v>
      </c>
      <c r="C9" t="s">
        <v>2</v>
      </c>
      <c r="D9">
        <v>19</v>
      </c>
      <c r="E9" t="s">
        <v>27</v>
      </c>
      <c r="F9" t="s">
        <v>4</v>
      </c>
      <c r="G9" s="1">
        <v>43933</v>
      </c>
      <c r="H9" s="2">
        <f>--MID(TEXT(Table13[[#This Row],[Admission Date]],"dd-mm-yyyy"),7,4)</f>
        <v>2020</v>
      </c>
      <c r="I9" t="s">
        <v>20</v>
      </c>
      <c r="J9" t="s">
        <v>51</v>
      </c>
      <c r="K9" t="str">
        <f>VLOOKUP(Table13[Course ID],[1]Courses!$A$2:$B$102,2,FALSE)</f>
        <v>React JS</v>
      </c>
      <c r="L9" t="str">
        <f>IF(Table13[Age]&lt;=18,"Teen",IF(Table13[Age]&lt;=20,"Young Adult",IF(Table13[Age]&lt;=22,"Adult","senior Adult")))</f>
        <v>Young Adult</v>
      </c>
      <c r="M9" s="3">
        <v>100000</v>
      </c>
      <c r="N9" s="3">
        <v>61337</v>
      </c>
      <c r="O9" s="3">
        <v>38663</v>
      </c>
      <c r="P9">
        <v>10000</v>
      </c>
      <c r="Q9">
        <v>4</v>
      </c>
      <c r="R9" s="3">
        <v>420</v>
      </c>
      <c r="S9" t="s">
        <v>52</v>
      </c>
      <c r="T9" t="s">
        <v>8</v>
      </c>
      <c r="U9" t="s">
        <v>9</v>
      </c>
      <c r="V9" t="s">
        <v>24</v>
      </c>
      <c r="W9" t="s">
        <v>11</v>
      </c>
      <c r="X9">
        <v>99</v>
      </c>
      <c r="Y9" t="s">
        <v>12</v>
      </c>
      <c r="Z9">
        <v>83</v>
      </c>
      <c r="AA9" t="s">
        <v>13</v>
      </c>
      <c r="AB9">
        <v>71</v>
      </c>
      <c r="AC9" t="s">
        <v>14</v>
      </c>
      <c r="AD9">
        <v>64</v>
      </c>
      <c r="AE9" t="s">
        <v>15</v>
      </c>
      <c r="AF9">
        <v>43</v>
      </c>
      <c r="AG9">
        <f>Table13[[#This Row],[math Marks]]+Table13[[#This Row],[english Marks]]+Table13[[#This Row],[python Marks]]+Table13[[#This Row],[SqlMarks]]+Table13[[#This Row],[excelMarks]]</f>
        <v>360</v>
      </c>
      <c r="AH9">
        <v>80</v>
      </c>
      <c r="AI9">
        <v>7.13</v>
      </c>
    </row>
    <row r="10" spans="1:35" x14ac:dyDescent="0.25">
      <c r="A10" t="s">
        <v>53</v>
      </c>
      <c r="B10" t="s">
        <v>54</v>
      </c>
      <c r="C10" t="s">
        <v>18</v>
      </c>
      <c r="D10">
        <v>19</v>
      </c>
      <c r="E10" t="s">
        <v>27</v>
      </c>
      <c r="F10" t="s">
        <v>4</v>
      </c>
      <c r="G10" s="1">
        <v>43946</v>
      </c>
      <c r="H10" s="2">
        <f>--MID(TEXT(Table13[[#This Row],[Admission Date]],"dd-mm-yyyy"),7,4)</f>
        <v>2020</v>
      </c>
      <c r="I10" t="s">
        <v>20</v>
      </c>
      <c r="J10" t="s">
        <v>55</v>
      </c>
      <c r="K10" t="str">
        <f>VLOOKUP(Table13[Course ID],[1]Courses!$A$2:$B$102,2,FALSE)</f>
        <v>Angular</v>
      </c>
      <c r="L10" t="str">
        <f>IF(Table13[Age]&lt;=18,"Teen",IF(Table13[Age]&lt;=20,"Young Adult",IF(Table13[Age]&lt;=22,"Adult","senior Adult")))</f>
        <v>Young Adult</v>
      </c>
      <c r="M10" s="3">
        <v>100000</v>
      </c>
      <c r="N10" s="3">
        <v>62530</v>
      </c>
      <c r="O10" s="3">
        <v>37470</v>
      </c>
      <c r="P10">
        <v>0</v>
      </c>
      <c r="Q10">
        <v>0</v>
      </c>
      <c r="R10" s="3">
        <v>189</v>
      </c>
      <c r="S10" t="s">
        <v>52</v>
      </c>
      <c r="T10" t="s">
        <v>8</v>
      </c>
      <c r="U10" t="s">
        <v>44</v>
      </c>
      <c r="V10" t="s">
        <v>10</v>
      </c>
      <c r="W10" t="s">
        <v>11</v>
      </c>
      <c r="X10">
        <v>45</v>
      </c>
      <c r="Y10" t="s">
        <v>12</v>
      </c>
      <c r="Z10">
        <v>97</v>
      </c>
      <c r="AA10" t="s">
        <v>13</v>
      </c>
      <c r="AB10">
        <v>38</v>
      </c>
      <c r="AC10" t="s">
        <v>14</v>
      </c>
      <c r="AD10">
        <v>50</v>
      </c>
      <c r="AE10" t="s">
        <v>15</v>
      </c>
      <c r="AF10">
        <v>93</v>
      </c>
      <c r="AG10">
        <f>Table13[[#This Row],[math Marks]]+Table13[[#This Row],[english Marks]]+Table13[[#This Row],[python Marks]]+Table13[[#This Row],[SqlMarks]]+Table13[[#This Row],[excelMarks]]</f>
        <v>323</v>
      </c>
      <c r="AH10">
        <v>65</v>
      </c>
      <c r="AI10">
        <v>5.18</v>
      </c>
    </row>
    <row r="11" spans="1:35" x14ac:dyDescent="0.25">
      <c r="A11" t="s">
        <v>56</v>
      </c>
      <c r="B11" t="s">
        <v>57</v>
      </c>
      <c r="C11" t="s">
        <v>2</v>
      </c>
      <c r="D11">
        <v>23</v>
      </c>
      <c r="E11" t="s">
        <v>19</v>
      </c>
      <c r="F11" t="s">
        <v>28</v>
      </c>
      <c r="G11" s="1">
        <v>43959</v>
      </c>
      <c r="H11" s="2">
        <f>--MID(TEXT(Table13[[#This Row],[Admission Date]],"dd-mm-yyyy"),7,4)</f>
        <v>2020</v>
      </c>
      <c r="I11" t="s">
        <v>20</v>
      </c>
      <c r="J11" t="s">
        <v>58</v>
      </c>
      <c r="K11" t="str">
        <f>VLOOKUP(Table13[Course ID],[1]Courses!$A$2:$B$102,2,FALSE)</f>
        <v>Vue.js</v>
      </c>
      <c r="L11" t="str">
        <f>IF(Table13[Age]&lt;=18,"Teen",IF(Table13[Age]&lt;=20,"Young Adult",IF(Table13[Age]&lt;=22,"Adult","senior Adult")))</f>
        <v>senior Adult</v>
      </c>
      <c r="M11" s="3">
        <v>100000</v>
      </c>
      <c r="N11" s="3">
        <v>48525</v>
      </c>
      <c r="O11" s="3">
        <v>51475</v>
      </c>
      <c r="P11">
        <v>10000</v>
      </c>
      <c r="Q11">
        <v>0</v>
      </c>
      <c r="R11" s="3">
        <v>436</v>
      </c>
      <c r="S11" t="s">
        <v>52</v>
      </c>
      <c r="T11" t="s">
        <v>8</v>
      </c>
      <c r="U11" t="s">
        <v>44</v>
      </c>
      <c r="V11" t="s">
        <v>24</v>
      </c>
      <c r="W11" t="s">
        <v>11</v>
      </c>
      <c r="X11">
        <v>94</v>
      </c>
      <c r="Y11" t="s">
        <v>12</v>
      </c>
      <c r="Z11">
        <v>47</v>
      </c>
      <c r="AA11" t="s">
        <v>13</v>
      </c>
      <c r="AB11">
        <v>52</v>
      </c>
      <c r="AC11" t="s">
        <v>14</v>
      </c>
      <c r="AD11">
        <v>51</v>
      </c>
      <c r="AE11" t="s">
        <v>15</v>
      </c>
      <c r="AF11">
        <v>37</v>
      </c>
      <c r="AG11">
        <f>Table13[[#This Row],[math Marks]]+Table13[[#This Row],[english Marks]]+Table13[[#This Row],[python Marks]]+Table13[[#This Row],[SqlMarks]]+Table13[[#This Row],[excelMarks]]</f>
        <v>281</v>
      </c>
      <c r="AH11">
        <v>88</v>
      </c>
      <c r="AI11">
        <v>8.08</v>
      </c>
    </row>
    <row r="12" spans="1:35" x14ac:dyDescent="0.25">
      <c r="A12" t="s">
        <v>59</v>
      </c>
      <c r="B12" t="s">
        <v>60</v>
      </c>
      <c r="C12" t="s">
        <v>18</v>
      </c>
      <c r="D12">
        <v>20</v>
      </c>
      <c r="E12" t="s">
        <v>19</v>
      </c>
      <c r="F12" t="s">
        <v>4</v>
      </c>
      <c r="G12" s="1">
        <v>43971</v>
      </c>
      <c r="H12" s="2">
        <f>--MID(TEXT(Table13[[#This Row],[Admission Date]],"dd-mm-yyyy"),7,4)</f>
        <v>2020</v>
      </c>
      <c r="I12" t="s">
        <v>20</v>
      </c>
      <c r="J12" t="s">
        <v>61</v>
      </c>
      <c r="K12" t="str">
        <f>VLOOKUP(Table13[Course ID],[1]Courses!$A$2:$B$102,2,FALSE)</f>
        <v>Node.js</v>
      </c>
      <c r="L12" t="str">
        <f>IF(Table13[Age]&lt;=18,"Teen",IF(Table13[Age]&lt;=20,"Young Adult",IF(Table13[Age]&lt;=22,"Adult","senior Adult")))</f>
        <v>Young Adult</v>
      </c>
      <c r="M12" s="3">
        <v>100000</v>
      </c>
      <c r="N12" s="3">
        <v>95483</v>
      </c>
      <c r="O12" s="3">
        <v>4517</v>
      </c>
      <c r="P12">
        <v>0</v>
      </c>
      <c r="Q12">
        <v>5</v>
      </c>
      <c r="R12" s="3">
        <v>458</v>
      </c>
      <c r="S12" t="s">
        <v>62</v>
      </c>
      <c r="T12" t="s">
        <v>8</v>
      </c>
      <c r="U12" t="s">
        <v>44</v>
      </c>
      <c r="V12" t="s">
        <v>24</v>
      </c>
      <c r="W12" t="s">
        <v>11</v>
      </c>
      <c r="X12">
        <v>50</v>
      </c>
      <c r="Y12" t="s">
        <v>12</v>
      </c>
      <c r="Z12">
        <v>57</v>
      </c>
      <c r="AA12" t="s">
        <v>13</v>
      </c>
      <c r="AB12">
        <v>90</v>
      </c>
      <c r="AC12" t="s">
        <v>14</v>
      </c>
      <c r="AD12">
        <v>81</v>
      </c>
      <c r="AE12" t="s">
        <v>15</v>
      </c>
      <c r="AF12">
        <v>95</v>
      </c>
      <c r="AG12">
        <f>Table13[[#This Row],[math Marks]]+Table13[[#This Row],[english Marks]]+Table13[[#This Row],[python Marks]]+Table13[[#This Row],[SqlMarks]]+Table13[[#This Row],[excelMarks]]</f>
        <v>373</v>
      </c>
      <c r="AH12">
        <v>69</v>
      </c>
      <c r="AI12">
        <v>9.16</v>
      </c>
    </row>
    <row r="13" spans="1:35" x14ac:dyDescent="0.25">
      <c r="A13" t="s">
        <v>63</v>
      </c>
      <c r="B13" t="s">
        <v>64</v>
      </c>
      <c r="C13" t="s">
        <v>2</v>
      </c>
      <c r="D13">
        <v>21</v>
      </c>
      <c r="E13" t="s">
        <v>65</v>
      </c>
      <c r="F13" t="s">
        <v>33</v>
      </c>
      <c r="G13" s="1">
        <v>43984</v>
      </c>
      <c r="H13" s="2">
        <f>--MID(TEXT(Table13[[#This Row],[Admission Date]],"dd-mm-yyyy"),7,4)</f>
        <v>2020</v>
      </c>
      <c r="I13" t="s">
        <v>20</v>
      </c>
      <c r="J13" t="s">
        <v>66</v>
      </c>
      <c r="K13" t="str">
        <f>VLOOKUP(Table13[Course ID],[1]Courses!$A$2:$B$102,2,FALSE)</f>
        <v>Express.js</v>
      </c>
      <c r="L13" t="str">
        <f>IF(Table13[Age]&lt;=18,"Teen",IF(Table13[Age]&lt;=20,"Young Adult",IF(Table13[Age]&lt;=22,"Adult","senior Adult")))</f>
        <v>Adult</v>
      </c>
      <c r="M13" s="3">
        <v>100000</v>
      </c>
      <c r="N13" s="3">
        <v>99731</v>
      </c>
      <c r="O13" s="3">
        <v>269</v>
      </c>
      <c r="P13">
        <v>0</v>
      </c>
      <c r="Q13">
        <v>2</v>
      </c>
      <c r="R13" s="3">
        <v>225</v>
      </c>
      <c r="S13" t="s">
        <v>52</v>
      </c>
      <c r="T13" t="s">
        <v>8</v>
      </c>
      <c r="U13" t="s">
        <v>44</v>
      </c>
      <c r="V13" t="s">
        <v>24</v>
      </c>
      <c r="W13" t="s">
        <v>11</v>
      </c>
      <c r="X13">
        <v>78</v>
      </c>
      <c r="Y13" t="s">
        <v>12</v>
      </c>
      <c r="Z13">
        <v>67</v>
      </c>
      <c r="AA13" t="s">
        <v>13</v>
      </c>
      <c r="AB13">
        <v>78</v>
      </c>
      <c r="AC13" t="s">
        <v>14</v>
      </c>
      <c r="AD13">
        <v>66</v>
      </c>
      <c r="AE13" t="s">
        <v>15</v>
      </c>
      <c r="AF13">
        <v>55</v>
      </c>
      <c r="AG13">
        <f>Table13[[#This Row],[math Marks]]+Table13[[#This Row],[english Marks]]+Table13[[#This Row],[python Marks]]+Table13[[#This Row],[SqlMarks]]+Table13[[#This Row],[excelMarks]]</f>
        <v>344</v>
      </c>
      <c r="AH13">
        <v>74</v>
      </c>
      <c r="AI13">
        <v>9.31</v>
      </c>
    </row>
    <row r="14" spans="1:35" x14ac:dyDescent="0.25">
      <c r="A14" t="s">
        <v>67</v>
      </c>
      <c r="B14" t="s">
        <v>68</v>
      </c>
      <c r="C14" t="s">
        <v>18</v>
      </c>
      <c r="D14">
        <v>17</v>
      </c>
      <c r="E14" t="s">
        <v>3</v>
      </c>
      <c r="F14" t="s">
        <v>33</v>
      </c>
      <c r="G14" s="1">
        <v>43997</v>
      </c>
      <c r="H14" s="2">
        <f>--MID(TEXT(Table13[[#This Row],[Admission Date]],"dd-mm-yyyy"),7,4)</f>
        <v>2020</v>
      </c>
      <c r="I14" t="s">
        <v>5</v>
      </c>
      <c r="J14" t="s">
        <v>69</v>
      </c>
      <c r="K14" t="str">
        <f>VLOOKUP(Table13[Course ID],[1]Courses!$A$2:$B$102,2,FALSE)</f>
        <v>C Programming</v>
      </c>
      <c r="L14" t="str">
        <f>IF(Table13[Age]&lt;=18,"Teen",IF(Table13[Age]&lt;=20,"Young Adult",IF(Table13[Age]&lt;=22,"Adult","senior Adult")))</f>
        <v>Teen</v>
      </c>
      <c r="M14" s="3">
        <v>100000</v>
      </c>
      <c r="N14" s="3">
        <v>71282</v>
      </c>
      <c r="O14" s="3">
        <v>28718</v>
      </c>
      <c r="P14">
        <v>10000</v>
      </c>
      <c r="Q14">
        <v>2</v>
      </c>
      <c r="R14" s="3">
        <v>3</v>
      </c>
      <c r="S14" t="s">
        <v>48</v>
      </c>
      <c r="T14" t="s">
        <v>8</v>
      </c>
      <c r="U14" t="s">
        <v>44</v>
      </c>
      <c r="V14" t="s">
        <v>24</v>
      </c>
      <c r="W14" t="s">
        <v>11</v>
      </c>
      <c r="X14">
        <v>37</v>
      </c>
      <c r="Y14" t="s">
        <v>12</v>
      </c>
      <c r="Z14">
        <v>79</v>
      </c>
      <c r="AA14" t="s">
        <v>13</v>
      </c>
      <c r="AB14">
        <v>58</v>
      </c>
      <c r="AC14" t="s">
        <v>14</v>
      </c>
      <c r="AD14">
        <v>35</v>
      </c>
      <c r="AE14" t="s">
        <v>15</v>
      </c>
      <c r="AF14">
        <v>89</v>
      </c>
      <c r="AG14">
        <f>Table13[[#This Row],[math Marks]]+Table13[[#This Row],[english Marks]]+Table13[[#This Row],[python Marks]]+Table13[[#This Row],[SqlMarks]]+Table13[[#This Row],[excelMarks]]</f>
        <v>298</v>
      </c>
      <c r="AH14">
        <v>72</v>
      </c>
      <c r="AI14">
        <v>9.2100000000000009</v>
      </c>
    </row>
    <row r="15" spans="1:35" x14ac:dyDescent="0.25">
      <c r="A15" t="s">
        <v>70</v>
      </c>
      <c r="B15" t="s">
        <v>71</v>
      </c>
      <c r="C15" t="s">
        <v>18</v>
      </c>
      <c r="D15">
        <v>22</v>
      </c>
      <c r="E15" t="s">
        <v>38</v>
      </c>
      <c r="F15" t="s">
        <v>4</v>
      </c>
      <c r="G15" s="1">
        <v>44009</v>
      </c>
      <c r="H15" s="2">
        <f>--MID(TEXT(Table13[[#This Row],[Admission Date]],"dd-mm-yyyy"),7,4)</f>
        <v>2020</v>
      </c>
      <c r="I15" t="s">
        <v>5</v>
      </c>
      <c r="J15" t="s">
        <v>72</v>
      </c>
      <c r="K15" t="str">
        <f>VLOOKUP(Table13[Course ID],[1]Courses!$A$2:$B$102,2,FALSE)</f>
        <v>C++</v>
      </c>
      <c r="L15" t="str">
        <f>IF(Table13[Age]&lt;=18,"Teen",IF(Table13[Age]&lt;=20,"Young Adult",IF(Table13[Age]&lt;=22,"Adult","senior Adult")))</f>
        <v>Adult</v>
      </c>
      <c r="M15" s="3">
        <v>100000</v>
      </c>
      <c r="N15" s="3">
        <v>66429</v>
      </c>
      <c r="O15" s="3">
        <v>33571</v>
      </c>
      <c r="P15">
        <v>0</v>
      </c>
      <c r="Q15">
        <v>5</v>
      </c>
      <c r="R15" s="3">
        <v>379</v>
      </c>
      <c r="S15" t="s">
        <v>30</v>
      </c>
      <c r="T15" t="s">
        <v>8</v>
      </c>
      <c r="U15" t="s">
        <v>9</v>
      </c>
      <c r="V15" t="s">
        <v>10</v>
      </c>
      <c r="W15" t="s">
        <v>11</v>
      </c>
      <c r="X15">
        <v>44</v>
      </c>
      <c r="Y15" t="s">
        <v>12</v>
      </c>
      <c r="Z15">
        <v>77</v>
      </c>
      <c r="AA15" t="s">
        <v>13</v>
      </c>
      <c r="AB15">
        <v>80</v>
      </c>
      <c r="AC15" t="s">
        <v>14</v>
      </c>
      <c r="AD15">
        <v>96</v>
      </c>
      <c r="AE15" t="s">
        <v>15</v>
      </c>
      <c r="AF15">
        <v>51</v>
      </c>
      <c r="AG15">
        <f>Table13[[#This Row],[math Marks]]+Table13[[#This Row],[english Marks]]+Table13[[#This Row],[python Marks]]+Table13[[#This Row],[SqlMarks]]+Table13[[#This Row],[excelMarks]]</f>
        <v>348</v>
      </c>
      <c r="AH15">
        <v>100</v>
      </c>
      <c r="AI15">
        <v>8.16</v>
      </c>
    </row>
    <row r="16" spans="1:35" x14ac:dyDescent="0.25">
      <c r="A16" t="s">
        <v>73</v>
      </c>
      <c r="B16" t="s">
        <v>74</v>
      </c>
      <c r="C16" t="s">
        <v>18</v>
      </c>
      <c r="D16">
        <v>22</v>
      </c>
      <c r="E16" t="s">
        <v>3</v>
      </c>
      <c r="F16" t="s">
        <v>28</v>
      </c>
      <c r="G16" s="1">
        <v>44022</v>
      </c>
      <c r="H16" s="2">
        <f>--MID(TEXT(Table13[[#This Row],[Admission Date]],"dd-mm-yyyy"),7,4)</f>
        <v>2020</v>
      </c>
      <c r="I16" t="s">
        <v>20</v>
      </c>
      <c r="J16" t="s">
        <v>75</v>
      </c>
      <c r="K16" t="str">
        <f>VLOOKUP(Table13[Course ID],[1]Courses!$A$2:$B$102,2,FALSE)</f>
        <v>C# Programming</v>
      </c>
      <c r="L16" t="str">
        <f>IF(Table13[Age]&lt;=18,"Teen",IF(Table13[Age]&lt;=20,"Young Adult",IF(Table13[Age]&lt;=22,"Adult","senior Adult")))</f>
        <v>Adult</v>
      </c>
      <c r="M16" s="3">
        <v>100000</v>
      </c>
      <c r="N16" s="3">
        <v>67812</v>
      </c>
      <c r="O16" s="3">
        <v>32188</v>
      </c>
      <c r="P16">
        <v>0</v>
      </c>
      <c r="Q16">
        <v>5</v>
      </c>
      <c r="R16" s="3">
        <v>455</v>
      </c>
      <c r="S16" t="s">
        <v>76</v>
      </c>
      <c r="T16" t="s">
        <v>8</v>
      </c>
      <c r="U16" t="s">
        <v>44</v>
      </c>
      <c r="V16" t="s">
        <v>10</v>
      </c>
      <c r="W16" t="s">
        <v>11</v>
      </c>
      <c r="X16">
        <v>100</v>
      </c>
      <c r="Y16" t="s">
        <v>12</v>
      </c>
      <c r="Z16">
        <v>69</v>
      </c>
      <c r="AA16" t="s">
        <v>13</v>
      </c>
      <c r="AB16">
        <v>38</v>
      </c>
      <c r="AC16" t="s">
        <v>14</v>
      </c>
      <c r="AD16">
        <v>50</v>
      </c>
      <c r="AE16" t="s">
        <v>15</v>
      </c>
      <c r="AF16">
        <v>95</v>
      </c>
      <c r="AG16">
        <f>Table13[[#This Row],[math Marks]]+Table13[[#This Row],[english Marks]]+Table13[[#This Row],[python Marks]]+Table13[[#This Row],[SqlMarks]]+Table13[[#This Row],[excelMarks]]</f>
        <v>352</v>
      </c>
      <c r="AH16">
        <v>92</v>
      </c>
      <c r="AI16">
        <v>7</v>
      </c>
    </row>
    <row r="17" spans="1:35" x14ac:dyDescent="0.25">
      <c r="A17" t="s">
        <v>77</v>
      </c>
      <c r="B17" t="s">
        <v>78</v>
      </c>
      <c r="C17" t="s">
        <v>2</v>
      </c>
      <c r="D17">
        <v>21</v>
      </c>
      <c r="E17" t="s">
        <v>38</v>
      </c>
      <c r="F17" t="s">
        <v>33</v>
      </c>
      <c r="G17" s="1">
        <v>44034</v>
      </c>
      <c r="H17" s="2">
        <f>--MID(TEXT(Table13[[#This Row],[Admission Date]],"dd-mm-yyyy"),7,4)</f>
        <v>2020</v>
      </c>
      <c r="I17" t="s">
        <v>20</v>
      </c>
      <c r="J17" t="s">
        <v>79</v>
      </c>
      <c r="K17" t="str">
        <f>VLOOKUP(Table13[Course ID],[1]Courses!$A$2:$B$102,2,FALSE)</f>
        <v>ASP.NET</v>
      </c>
      <c r="L17" t="str">
        <f>IF(Table13[Age]&lt;=18,"Teen",IF(Table13[Age]&lt;=20,"Young Adult",IF(Table13[Age]&lt;=22,"Adult","senior Adult")))</f>
        <v>Adult</v>
      </c>
      <c r="M17" s="3">
        <v>100000</v>
      </c>
      <c r="N17" s="3">
        <v>49305</v>
      </c>
      <c r="O17" s="3">
        <v>50695</v>
      </c>
      <c r="P17">
        <v>10000</v>
      </c>
      <c r="Q17">
        <v>2</v>
      </c>
      <c r="R17" s="3">
        <v>443</v>
      </c>
      <c r="S17" t="s">
        <v>22</v>
      </c>
      <c r="T17" t="s">
        <v>8</v>
      </c>
      <c r="U17" t="s">
        <v>23</v>
      </c>
      <c r="V17" t="s">
        <v>24</v>
      </c>
      <c r="W17" t="s">
        <v>11</v>
      </c>
      <c r="X17">
        <v>38</v>
      </c>
      <c r="Y17" t="s">
        <v>12</v>
      </c>
      <c r="Z17">
        <v>100</v>
      </c>
      <c r="AA17" t="s">
        <v>13</v>
      </c>
      <c r="AB17">
        <v>43</v>
      </c>
      <c r="AC17" t="s">
        <v>14</v>
      </c>
      <c r="AD17">
        <v>57</v>
      </c>
      <c r="AE17" t="s">
        <v>15</v>
      </c>
      <c r="AF17">
        <v>84</v>
      </c>
      <c r="AG17">
        <f>Table13[[#This Row],[math Marks]]+Table13[[#This Row],[english Marks]]+Table13[[#This Row],[python Marks]]+Table13[[#This Row],[SqlMarks]]+Table13[[#This Row],[excelMarks]]</f>
        <v>322</v>
      </c>
      <c r="AH17">
        <v>67</v>
      </c>
      <c r="AI17">
        <v>8.75</v>
      </c>
    </row>
    <row r="18" spans="1:35" x14ac:dyDescent="0.25">
      <c r="A18" t="s">
        <v>80</v>
      </c>
      <c r="B18" t="s">
        <v>81</v>
      </c>
      <c r="C18" t="s">
        <v>18</v>
      </c>
      <c r="D18">
        <v>17</v>
      </c>
      <c r="E18" t="s">
        <v>65</v>
      </c>
      <c r="F18" t="s">
        <v>28</v>
      </c>
      <c r="G18" s="1">
        <v>44047</v>
      </c>
      <c r="H18" s="2">
        <f>--MID(TEXT(Table13[[#This Row],[Admission Date]],"dd-mm-yyyy"),7,4)</f>
        <v>2020</v>
      </c>
      <c r="I18" t="s">
        <v>5</v>
      </c>
      <c r="J18" t="s">
        <v>6</v>
      </c>
      <c r="K18" t="str">
        <f>VLOOKUP(Table13[Course ID],[1]Courses!$A$2:$B$102,2,FALSE)</f>
        <v>PHP Development</v>
      </c>
      <c r="L18" t="str">
        <f>IF(Table13[Age]&lt;=18,"Teen",IF(Table13[Age]&lt;=20,"Young Adult",IF(Table13[Age]&lt;=22,"Adult","senior Adult")))</f>
        <v>Teen</v>
      </c>
      <c r="M18" s="3">
        <v>100000</v>
      </c>
      <c r="N18" s="3">
        <v>43659</v>
      </c>
      <c r="O18" s="3">
        <v>56341</v>
      </c>
      <c r="P18">
        <v>0</v>
      </c>
      <c r="Q18">
        <v>1</v>
      </c>
      <c r="R18" s="3">
        <v>174</v>
      </c>
      <c r="S18" t="s">
        <v>82</v>
      </c>
      <c r="T18" t="s">
        <v>8</v>
      </c>
      <c r="U18" t="s">
        <v>9</v>
      </c>
      <c r="V18" t="s">
        <v>10</v>
      </c>
      <c r="W18" t="s">
        <v>11</v>
      </c>
      <c r="X18">
        <v>80</v>
      </c>
      <c r="Y18" t="s">
        <v>12</v>
      </c>
      <c r="Z18">
        <v>60</v>
      </c>
      <c r="AA18" t="s">
        <v>13</v>
      </c>
      <c r="AB18">
        <v>42</v>
      </c>
      <c r="AC18" t="s">
        <v>14</v>
      </c>
      <c r="AD18">
        <v>45</v>
      </c>
      <c r="AE18" t="s">
        <v>15</v>
      </c>
      <c r="AF18">
        <v>88</v>
      </c>
      <c r="AG18">
        <f>Table13[[#This Row],[math Marks]]+Table13[[#This Row],[english Marks]]+Table13[[#This Row],[python Marks]]+Table13[[#This Row],[SqlMarks]]+Table13[[#This Row],[excelMarks]]</f>
        <v>315</v>
      </c>
      <c r="AH18">
        <v>87</v>
      </c>
      <c r="AI18">
        <v>5.5</v>
      </c>
    </row>
    <row r="19" spans="1:35" x14ac:dyDescent="0.25">
      <c r="A19" t="s">
        <v>83</v>
      </c>
      <c r="B19" t="s">
        <v>84</v>
      </c>
      <c r="C19" t="s">
        <v>2</v>
      </c>
      <c r="D19">
        <v>18</v>
      </c>
      <c r="E19" t="s">
        <v>38</v>
      </c>
      <c r="F19" t="s">
        <v>4</v>
      </c>
      <c r="G19" s="1">
        <v>44060</v>
      </c>
      <c r="H19" s="2">
        <f>--MID(TEXT(Table13[[#This Row],[Admission Date]],"dd-mm-yyyy"),7,4)</f>
        <v>2020</v>
      </c>
      <c r="I19" t="s">
        <v>5</v>
      </c>
      <c r="J19" t="s">
        <v>85</v>
      </c>
      <c r="K19" t="str">
        <f>VLOOKUP(Table13[Course ID],[1]Courses!$A$2:$B$102,2,FALSE)</f>
        <v>Laravel Framework</v>
      </c>
      <c r="L19" t="str">
        <f>IF(Table13[Age]&lt;=18,"Teen",IF(Table13[Age]&lt;=20,"Young Adult",IF(Table13[Age]&lt;=22,"Adult","senior Adult")))</f>
        <v>Teen</v>
      </c>
      <c r="M19" s="3">
        <v>100000</v>
      </c>
      <c r="N19" s="3">
        <v>93489</v>
      </c>
      <c r="O19" s="3">
        <v>6511</v>
      </c>
      <c r="P19">
        <v>10000</v>
      </c>
      <c r="Q19">
        <v>0</v>
      </c>
      <c r="R19" s="3">
        <v>322</v>
      </c>
      <c r="S19" t="s">
        <v>86</v>
      </c>
      <c r="T19" t="s">
        <v>8</v>
      </c>
      <c r="U19" t="s">
        <v>23</v>
      </c>
      <c r="V19" t="s">
        <v>24</v>
      </c>
      <c r="W19" t="s">
        <v>11</v>
      </c>
      <c r="X19">
        <v>36</v>
      </c>
      <c r="Y19" t="s">
        <v>12</v>
      </c>
      <c r="Z19">
        <v>59</v>
      </c>
      <c r="AA19" t="s">
        <v>13</v>
      </c>
      <c r="AB19">
        <v>63</v>
      </c>
      <c r="AC19" t="s">
        <v>14</v>
      </c>
      <c r="AD19">
        <v>59</v>
      </c>
      <c r="AE19" t="s">
        <v>15</v>
      </c>
      <c r="AF19">
        <v>44</v>
      </c>
      <c r="AG19">
        <f>Table13[[#This Row],[math Marks]]+Table13[[#This Row],[english Marks]]+Table13[[#This Row],[python Marks]]+Table13[[#This Row],[SqlMarks]]+Table13[[#This Row],[excelMarks]]</f>
        <v>261</v>
      </c>
      <c r="AH19">
        <v>98</v>
      </c>
      <c r="AI19">
        <v>7.52</v>
      </c>
    </row>
    <row r="20" spans="1:35" x14ac:dyDescent="0.25">
      <c r="A20" t="s">
        <v>87</v>
      </c>
      <c r="B20" t="s">
        <v>88</v>
      </c>
      <c r="C20" t="s">
        <v>2</v>
      </c>
      <c r="D20">
        <v>22</v>
      </c>
      <c r="E20" t="s">
        <v>27</v>
      </c>
      <c r="F20" t="s">
        <v>33</v>
      </c>
      <c r="G20" s="1">
        <v>44072</v>
      </c>
      <c r="H20" s="2">
        <f>--MID(TEXT(Table13[[#This Row],[Admission Date]],"dd-mm-yyyy"),7,4)</f>
        <v>2020</v>
      </c>
      <c r="I20" t="s">
        <v>20</v>
      </c>
      <c r="J20" t="s">
        <v>89</v>
      </c>
      <c r="K20" t="str">
        <f>VLOOKUP(Table13[Course ID],[1]Courses!$A$2:$B$102,2,FALSE)</f>
        <v>Django Framework</v>
      </c>
      <c r="L20" t="str">
        <f>IF(Table13[Age]&lt;=18,"Teen",IF(Table13[Age]&lt;=20,"Young Adult",IF(Table13[Age]&lt;=22,"Adult","senior Adult")))</f>
        <v>Adult</v>
      </c>
      <c r="M20" s="3">
        <v>100000</v>
      </c>
      <c r="N20" s="3">
        <v>99662</v>
      </c>
      <c r="O20" s="3">
        <v>338</v>
      </c>
      <c r="P20">
        <v>10000</v>
      </c>
      <c r="Q20">
        <v>3</v>
      </c>
      <c r="R20" s="3">
        <v>6</v>
      </c>
      <c r="S20" t="s">
        <v>90</v>
      </c>
      <c r="T20" t="s">
        <v>8</v>
      </c>
      <c r="U20" t="s">
        <v>9</v>
      </c>
      <c r="V20" t="s">
        <v>10</v>
      </c>
      <c r="W20" t="s">
        <v>11</v>
      </c>
      <c r="X20">
        <v>63</v>
      </c>
      <c r="Y20" t="s">
        <v>12</v>
      </c>
      <c r="Z20">
        <v>74</v>
      </c>
      <c r="AA20" t="s">
        <v>13</v>
      </c>
      <c r="AB20">
        <v>40</v>
      </c>
      <c r="AC20" t="s">
        <v>14</v>
      </c>
      <c r="AD20">
        <v>66</v>
      </c>
      <c r="AE20" t="s">
        <v>15</v>
      </c>
      <c r="AF20">
        <v>93</v>
      </c>
      <c r="AG20">
        <f>Table13[[#This Row],[math Marks]]+Table13[[#This Row],[english Marks]]+Table13[[#This Row],[python Marks]]+Table13[[#This Row],[SqlMarks]]+Table13[[#This Row],[excelMarks]]</f>
        <v>336</v>
      </c>
      <c r="AH20">
        <v>76</v>
      </c>
      <c r="AI20">
        <v>6.49</v>
      </c>
    </row>
    <row r="21" spans="1:35" x14ac:dyDescent="0.25">
      <c r="A21" t="s">
        <v>91</v>
      </c>
      <c r="B21" t="s">
        <v>92</v>
      </c>
      <c r="C21" t="s">
        <v>2</v>
      </c>
      <c r="D21">
        <v>22</v>
      </c>
      <c r="E21" t="s">
        <v>19</v>
      </c>
      <c r="F21" t="s">
        <v>28</v>
      </c>
      <c r="G21" s="1">
        <v>44085</v>
      </c>
      <c r="H21" s="2">
        <f>--MID(TEXT(Table13[[#This Row],[Admission Date]],"dd-mm-yyyy"),7,4)</f>
        <v>2020</v>
      </c>
      <c r="I21" t="s">
        <v>5</v>
      </c>
      <c r="J21" t="s">
        <v>93</v>
      </c>
      <c r="K21" t="str">
        <f>VLOOKUP(Table13[Course ID],[1]Courses!$A$2:$B$102,2,FALSE)</f>
        <v>Flask Development</v>
      </c>
      <c r="L21" t="str">
        <f>IF(Table13[Age]&lt;=18,"Teen",IF(Table13[Age]&lt;=20,"Young Adult",IF(Table13[Age]&lt;=22,"Adult","senior Adult")))</f>
        <v>Adult</v>
      </c>
      <c r="M21" s="3">
        <v>100000</v>
      </c>
      <c r="N21" s="3">
        <v>45137</v>
      </c>
      <c r="O21" s="3">
        <v>54863</v>
      </c>
      <c r="P21">
        <v>0</v>
      </c>
      <c r="Q21">
        <v>1</v>
      </c>
      <c r="R21" s="3">
        <v>422</v>
      </c>
      <c r="S21" t="s">
        <v>35</v>
      </c>
      <c r="T21" t="s">
        <v>8</v>
      </c>
      <c r="U21" t="s">
        <v>44</v>
      </c>
      <c r="V21" t="s">
        <v>24</v>
      </c>
      <c r="W21" t="s">
        <v>11</v>
      </c>
      <c r="X21">
        <v>68</v>
      </c>
      <c r="Y21" t="s">
        <v>12</v>
      </c>
      <c r="Z21">
        <v>77</v>
      </c>
      <c r="AA21" t="s">
        <v>13</v>
      </c>
      <c r="AB21">
        <v>39</v>
      </c>
      <c r="AC21" t="s">
        <v>14</v>
      </c>
      <c r="AD21">
        <v>97</v>
      </c>
      <c r="AE21" t="s">
        <v>15</v>
      </c>
      <c r="AF21">
        <v>83</v>
      </c>
      <c r="AG21">
        <f>Table13[[#This Row],[math Marks]]+Table13[[#This Row],[english Marks]]+Table13[[#This Row],[python Marks]]+Table13[[#This Row],[SqlMarks]]+Table13[[#This Row],[excelMarks]]</f>
        <v>364</v>
      </c>
      <c r="AH21">
        <v>81</v>
      </c>
      <c r="AI21">
        <v>8.8699999999999992</v>
      </c>
    </row>
    <row r="22" spans="1:35" x14ac:dyDescent="0.25">
      <c r="A22" t="s">
        <v>94</v>
      </c>
      <c r="B22" t="s">
        <v>95</v>
      </c>
      <c r="C22" t="s">
        <v>2</v>
      </c>
      <c r="D22">
        <v>17</v>
      </c>
      <c r="E22" t="s">
        <v>27</v>
      </c>
      <c r="F22" t="s">
        <v>33</v>
      </c>
      <c r="G22" s="1">
        <v>44098</v>
      </c>
      <c r="H22" s="2">
        <f>--MID(TEXT(Table13[[#This Row],[Admission Date]],"dd-mm-yyyy"),7,4)</f>
        <v>2020</v>
      </c>
      <c r="I22" t="s">
        <v>5</v>
      </c>
      <c r="J22" t="s">
        <v>96</v>
      </c>
      <c r="K22" t="str">
        <f>VLOOKUP(Table13[Course ID],[1]Courses!$A$2:$B$102,2,FALSE)</f>
        <v>Ruby on Rails</v>
      </c>
      <c r="L22" t="str">
        <f>IF(Table13[Age]&lt;=18,"Teen",IF(Table13[Age]&lt;=20,"Young Adult",IF(Table13[Age]&lt;=22,"Adult","senior Adult")))</f>
        <v>Teen</v>
      </c>
      <c r="M22" s="3">
        <v>100000</v>
      </c>
      <c r="N22" s="3">
        <v>58554</v>
      </c>
      <c r="O22" s="3">
        <v>41446</v>
      </c>
      <c r="P22">
        <v>0</v>
      </c>
      <c r="Q22">
        <v>4</v>
      </c>
      <c r="R22" s="3">
        <v>390</v>
      </c>
      <c r="S22" t="s">
        <v>97</v>
      </c>
      <c r="T22" t="s">
        <v>8</v>
      </c>
      <c r="U22" t="s">
        <v>23</v>
      </c>
      <c r="V22" t="s">
        <v>24</v>
      </c>
      <c r="W22" t="s">
        <v>11</v>
      </c>
      <c r="X22">
        <v>47</v>
      </c>
      <c r="Y22" t="s">
        <v>12</v>
      </c>
      <c r="Z22">
        <v>63</v>
      </c>
      <c r="AA22" t="s">
        <v>13</v>
      </c>
      <c r="AB22">
        <v>54</v>
      </c>
      <c r="AC22" t="s">
        <v>14</v>
      </c>
      <c r="AD22">
        <v>61</v>
      </c>
      <c r="AE22" t="s">
        <v>15</v>
      </c>
      <c r="AF22">
        <v>38</v>
      </c>
      <c r="AG22">
        <f>Table13[[#This Row],[math Marks]]+Table13[[#This Row],[english Marks]]+Table13[[#This Row],[python Marks]]+Table13[[#This Row],[SqlMarks]]+Table13[[#This Row],[excelMarks]]</f>
        <v>263</v>
      </c>
      <c r="AH22">
        <v>82</v>
      </c>
      <c r="AI22">
        <v>7.39</v>
      </c>
    </row>
    <row r="23" spans="1:35" x14ac:dyDescent="0.25">
      <c r="A23" t="s">
        <v>98</v>
      </c>
      <c r="B23" t="s">
        <v>99</v>
      </c>
      <c r="C23" t="s">
        <v>2</v>
      </c>
      <c r="D23">
        <v>18</v>
      </c>
      <c r="E23" t="s">
        <v>3</v>
      </c>
      <c r="F23" t="s">
        <v>28</v>
      </c>
      <c r="G23" s="1">
        <v>44110</v>
      </c>
      <c r="H23" s="2">
        <f>--MID(TEXT(Table13[[#This Row],[Admission Date]],"dd-mm-yyyy"),7,4)</f>
        <v>2020</v>
      </c>
      <c r="I23" t="s">
        <v>20</v>
      </c>
      <c r="J23" t="s">
        <v>100</v>
      </c>
      <c r="K23" t="str">
        <f>VLOOKUP(Table13[Course ID],[1]Courses!$A$2:$B$102,2,FALSE)</f>
        <v>SQL Fundamentals</v>
      </c>
      <c r="L23" t="str">
        <f>IF(Table13[Age]&lt;=18,"Teen",IF(Table13[Age]&lt;=20,"Young Adult",IF(Table13[Age]&lt;=22,"Adult","senior Adult")))</f>
        <v>Teen</v>
      </c>
      <c r="M23" s="3">
        <v>100000</v>
      </c>
      <c r="N23" s="3">
        <v>80007</v>
      </c>
      <c r="O23" s="3">
        <v>19993</v>
      </c>
      <c r="P23">
        <v>20000</v>
      </c>
      <c r="Q23">
        <v>2</v>
      </c>
      <c r="R23" s="3">
        <v>10</v>
      </c>
      <c r="S23" t="s">
        <v>48</v>
      </c>
      <c r="T23" t="s">
        <v>8</v>
      </c>
      <c r="U23" t="s">
        <v>23</v>
      </c>
      <c r="V23" t="s">
        <v>24</v>
      </c>
      <c r="W23" t="s">
        <v>11</v>
      </c>
      <c r="X23">
        <v>83</v>
      </c>
      <c r="Y23" t="s">
        <v>12</v>
      </c>
      <c r="Z23">
        <v>97</v>
      </c>
      <c r="AA23" t="s">
        <v>13</v>
      </c>
      <c r="AB23">
        <v>37</v>
      </c>
      <c r="AC23" t="s">
        <v>14</v>
      </c>
      <c r="AD23">
        <v>89</v>
      </c>
      <c r="AE23" t="s">
        <v>15</v>
      </c>
      <c r="AF23">
        <v>38</v>
      </c>
      <c r="AG23">
        <f>Table13[[#This Row],[math Marks]]+Table13[[#This Row],[english Marks]]+Table13[[#This Row],[python Marks]]+Table13[[#This Row],[SqlMarks]]+Table13[[#This Row],[excelMarks]]</f>
        <v>344</v>
      </c>
      <c r="AH23">
        <v>64</v>
      </c>
      <c r="AI23">
        <v>6.04</v>
      </c>
    </row>
    <row r="24" spans="1:35" x14ac:dyDescent="0.25">
      <c r="A24" t="s">
        <v>101</v>
      </c>
      <c r="B24" t="s">
        <v>102</v>
      </c>
      <c r="C24" t="s">
        <v>2</v>
      </c>
      <c r="D24">
        <v>18</v>
      </c>
      <c r="E24" t="s">
        <v>27</v>
      </c>
      <c r="F24" t="s">
        <v>28</v>
      </c>
      <c r="G24" s="1">
        <v>44123</v>
      </c>
      <c r="H24" s="2">
        <f>--MID(TEXT(Table13[[#This Row],[Admission Date]],"dd-mm-yyyy"),7,4)</f>
        <v>2020</v>
      </c>
      <c r="I24" t="s">
        <v>20</v>
      </c>
      <c r="J24" t="s">
        <v>103</v>
      </c>
      <c r="K24" t="str">
        <f>VLOOKUP(Table13[Course ID],[1]Courses!$A$2:$B$102,2,FALSE)</f>
        <v>Advanced SQL</v>
      </c>
      <c r="L24" t="str">
        <f>IF(Table13[Age]&lt;=18,"Teen",IF(Table13[Age]&lt;=20,"Young Adult",IF(Table13[Age]&lt;=22,"Adult","senior Adult")))</f>
        <v>Teen</v>
      </c>
      <c r="M24" s="3">
        <v>100000</v>
      </c>
      <c r="N24" s="3">
        <v>61883</v>
      </c>
      <c r="O24" s="3">
        <v>38117</v>
      </c>
      <c r="P24">
        <v>0</v>
      </c>
      <c r="Q24">
        <v>5</v>
      </c>
      <c r="R24" s="3">
        <v>134</v>
      </c>
      <c r="S24" t="s">
        <v>104</v>
      </c>
      <c r="T24" t="s">
        <v>8</v>
      </c>
      <c r="U24" t="s">
        <v>9</v>
      </c>
      <c r="V24" t="s">
        <v>24</v>
      </c>
      <c r="W24" t="s">
        <v>11</v>
      </c>
      <c r="X24">
        <v>43</v>
      </c>
      <c r="Y24" t="s">
        <v>12</v>
      </c>
      <c r="Z24">
        <v>83</v>
      </c>
      <c r="AA24" t="s">
        <v>13</v>
      </c>
      <c r="AB24">
        <v>88</v>
      </c>
      <c r="AC24" t="s">
        <v>14</v>
      </c>
      <c r="AD24">
        <v>90</v>
      </c>
      <c r="AE24" t="s">
        <v>15</v>
      </c>
      <c r="AF24">
        <v>66</v>
      </c>
      <c r="AG24">
        <f>Table13[[#This Row],[math Marks]]+Table13[[#This Row],[english Marks]]+Table13[[#This Row],[python Marks]]+Table13[[#This Row],[SqlMarks]]+Table13[[#This Row],[excelMarks]]</f>
        <v>370</v>
      </c>
      <c r="AH24">
        <v>74</v>
      </c>
      <c r="AI24">
        <v>9.65</v>
      </c>
    </row>
    <row r="25" spans="1:35" x14ac:dyDescent="0.25">
      <c r="A25" t="s">
        <v>105</v>
      </c>
      <c r="B25" t="s">
        <v>106</v>
      </c>
      <c r="C25" t="s">
        <v>18</v>
      </c>
      <c r="D25">
        <v>22</v>
      </c>
      <c r="E25" t="s">
        <v>38</v>
      </c>
      <c r="F25" t="s">
        <v>33</v>
      </c>
      <c r="G25" s="1">
        <v>44135</v>
      </c>
      <c r="H25" s="2">
        <f>--MID(TEXT(Table13[[#This Row],[Admission Date]],"dd-mm-yyyy"),7,4)</f>
        <v>2020</v>
      </c>
      <c r="I25" t="s">
        <v>5</v>
      </c>
      <c r="J25" t="s">
        <v>107</v>
      </c>
      <c r="K25" t="str">
        <f>VLOOKUP(Table13[Course ID],[1]Courses!$A$2:$B$102,2,FALSE)</f>
        <v>MySQL Database</v>
      </c>
      <c r="L25" t="str">
        <f>IF(Table13[Age]&lt;=18,"Teen",IF(Table13[Age]&lt;=20,"Young Adult",IF(Table13[Age]&lt;=22,"Adult","senior Adult")))</f>
        <v>Adult</v>
      </c>
      <c r="M25" s="3">
        <v>100000</v>
      </c>
      <c r="N25" s="3">
        <v>99095</v>
      </c>
      <c r="O25" s="3">
        <v>905</v>
      </c>
      <c r="P25">
        <v>20000</v>
      </c>
      <c r="Q25">
        <v>4</v>
      </c>
      <c r="R25" s="3">
        <v>15</v>
      </c>
      <c r="S25" t="s">
        <v>43</v>
      </c>
      <c r="T25" t="s">
        <v>8</v>
      </c>
      <c r="U25" t="s">
        <v>23</v>
      </c>
      <c r="V25" t="s">
        <v>24</v>
      </c>
      <c r="W25" t="s">
        <v>11</v>
      </c>
      <c r="X25">
        <v>53</v>
      </c>
      <c r="Y25" t="s">
        <v>12</v>
      </c>
      <c r="Z25">
        <v>36</v>
      </c>
      <c r="AA25" t="s">
        <v>13</v>
      </c>
      <c r="AB25">
        <v>56</v>
      </c>
      <c r="AC25" t="s">
        <v>14</v>
      </c>
      <c r="AD25">
        <v>97</v>
      </c>
      <c r="AE25" t="s">
        <v>15</v>
      </c>
      <c r="AF25">
        <v>55</v>
      </c>
      <c r="AG25">
        <f>Table13[[#This Row],[math Marks]]+Table13[[#This Row],[english Marks]]+Table13[[#This Row],[python Marks]]+Table13[[#This Row],[SqlMarks]]+Table13[[#This Row],[excelMarks]]</f>
        <v>297</v>
      </c>
      <c r="AH25">
        <v>72</v>
      </c>
      <c r="AI25">
        <v>7.59</v>
      </c>
    </row>
    <row r="26" spans="1:35" x14ac:dyDescent="0.25">
      <c r="A26" t="s">
        <v>108</v>
      </c>
      <c r="B26" t="s">
        <v>109</v>
      </c>
      <c r="C26" t="s">
        <v>18</v>
      </c>
      <c r="D26">
        <v>24</v>
      </c>
      <c r="E26" t="s">
        <v>27</v>
      </c>
      <c r="F26" t="s">
        <v>4</v>
      </c>
      <c r="G26" s="1">
        <v>44148</v>
      </c>
      <c r="H26" s="2">
        <f>--MID(TEXT(Table13[[#This Row],[Admission Date]],"dd-mm-yyyy"),7,4)</f>
        <v>2020</v>
      </c>
      <c r="I26" t="s">
        <v>5</v>
      </c>
      <c r="J26" t="s">
        <v>110</v>
      </c>
      <c r="K26" t="str">
        <f>VLOOKUP(Table13[Course ID],[1]Courses!$A$2:$B$102,2,FALSE)</f>
        <v>PostgreSQL</v>
      </c>
      <c r="L26" t="str">
        <f>IF(Table13[Age]&lt;=18,"Teen",IF(Table13[Age]&lt;=20,"Young Adult",IF(Table13[Age]&lt;=22,"Adult","senior Adult")))</f>
        <v>senior Adult</v>
      </c>
      <c r="M26" s="3">
        <v>100000</v>
      </c>
      <c r="N26" s="3">
        <v>76383</v>
      </c>
      <c r="O26" s="3">
        <v>23617</v>
      </c>
      <c r="P26">
        <v>0</v>
      </c>
      <c r="Q26">
        <v>4</v>
      </c>
      <c r="R26" s="3">
        <v>195</v>
      </c>
      <c r="S26" t="s">
        <v>76</v>
      </c>
      <c r="T26" t="s">
        <v>8</v>
      </c>
      <c r="U26" t="s">
        <v>44</v>
      </c>
      <c r="V26" t="s">
        <v>10</v>
      </c>
      <c r="W26" t="s">
        <v>11</v>
      </c>
      <c r="X26">
        <v>97</v>
      </c>
      <c r="Y26" t="s">
        <v>12</v>
      </c>
      <c r="Z26">
        <v>92</v>
      </c>
      <c r="AA26" t="s">
        <v>13</v>
      </c>
      <c r="AB26">
        <v>47</v>
      </c>
      <c r="AC26" t="s">
        <v>14</v>
      </c>
      <c r="AD26">
        <v>65</v>
      </c>
      <c r="AE26" t="s">
        <v>15</v>
      </c>
      <c r="AF26">
        <v>61</v>
      </c>
      <c r="AG26">
        <f>Table13[[#This Row],[math Marks]]+Table13[[#This Row],[english Marks]]+Table13[[#This Row],[python Marks]]+Table13[[#This Row],[SqlMarks]]+Table13[[#This Row],[excelMarks]]</f>
        <v>362</v>
      </c>
      <c r="AH26">
        <v>90</v>
      </c>
      <c r="AI26">
        <v>5.0999999999999996</v>
      </c>
    </row>
    <row r="27" spans="1:35" x14ac:dyDescent="0.25">
      <c r="A27" t="s">
        <v>111</v>
      </c>
      <c r="B27" t="s">
        <v>112</v>
      </c>
      <c r="C27" t="s">
        <v>18</v>
      </c>
      <c r="D27">
        <v>17</v>
      </c>
      <c r="E27" t="s">
        <v>27</v>
      </c>
      <c r="F27" t="s">
        <v>28</v>
      </c>
      <c r="G27" s="1">
        <v>44161</v>
      </c>
      <c r="H27" s="2">
        <f>--MID(TEXT(Table13[[#This Row],[Admission Date]],"dd-mm-yyyy"),7,4)</f>
        <v>2020</v>
      </c>
      <c r="I27" t="s">
        <v>5</v>
      </c>
      <c r="J27" t="s">
        <v>113</v>
      </c>
      <c r="K27" t="str">
        <f>VLOOKUP(Table13[Course ID],[1]Courses!$A$2:$B$102,2,FALSE)</f>
        <v>Oracle SQL</v>
      </c>
      <c r="L27" t="str">
        <f>IF(Table13[Age]&lt;=18,"Teen",IF(Table13[Age]&lt;=20,"Young Adult",IF(Table13[Age]&lt;=22,"Adult","senior Adult")))</f>
        <v>Teen</v>
      </c>
      <c r="M27" s="3">
        <v>100000</v>
      </c>
      <c r="N27" s="3">
        <v>93323</v>
      </c>
      <c r="O27" s="3">
        <v>6677</v>
      </c>
      <c r="P27">
        <v>0</v>
      </c>
      <c r="Q27">
        <v>5</v>
      </c>
      <c r="R27" s="3">
        <v>426</v>
      </c>
      <c r="S27" t="s">
        <v>86</v>
      </c>
      <c r="T27" t="s">
        <v>8</v>
      </c>
      <c r="U27" t="s">
        <v>44</v>
      </c>
      <c r="V27" t="s">
        <v>24</v>
      </c>
      <c r="W27" t="s">
        <v>11</v>
      </c>
      <c r="X27">
        <v>47</v>
      </c>
      <c r="Y27" t="s">
        <v>12</v>
      </c>
      <c r="Z27">
        <v>70</v>
      </c>
      <c r="AA27" t="s">
        <v>13</v>
      </c>
      <c r="AB27">
        <v>81</v>
      </c>
      <c r="AC27" t="s">
        <v>14</v>
      </c>
      <c r="AD27">
        <v>68</v>
      </c>
      <c r="AE27" t="s">
        <v>15</v>
      </c>
      <c r="AF27">
        <v>61</v>
      </c>
      <c r="AG27">
        <f>Table13[[#This Row],[math Marks]]+Table13[[#This Row],[english Marks]]+Table13[[#This Row],[python Marks]]+Table13[[#This Row],[SqlMarks]]+Table13[[#This Row],[excelMarks]]</f>
        <v>327</v>
      </c>
      <c r="AH27">
        <v>95</v>
      </c>
      <c r="AI27">
        <v>6.35</v>
      </c>
    </row>
    <row r="28" spans="1:35" x14ac:dyDescent="0.25">
      <c r="A28" t="s">
        <v>114</v>
      </c>
      <c r="B28" t="s">
        <v>115</v>
      </c>
      <c r="C28" t="s">
        <v>18</v>
      </c>
      <c r="D28">
        <v>19</v>
      </c>
      <c r="E28" t="s">
        <v>19</v>
      </c>
      <c r="F28" t="s">
        <v>28</v>
      </c>
      <c r="G28" s="1">
        <v>44173</v>
      </c>
      <c r="H28" s="2">
        <f>--MID(TEXT(Table13[[#This Row],[Admission Date]],"dd-mm-yyyy"),7,4)</f>
        <v>2020</v>
      </c>
      <c r="I28" t="s">
        <v>20</v>
      </c>
      <c r="J28" t="s">
        <v>116</v>
      </c>
      <c r="K28" t="str">
        <f>VLOOKUP(Table13[Course ID],[1]Courses!$A$2:$B$102,2,FALSE)</f>
        <v>Microsoft SQL Server</v>
      </c>
      <c r="L28" t="str">
        <f>IF(Table13[Age]&lt;=18,"Teen",IF(Table13[Age]&lt;=20,"Young Adult",IF(Table13[Age]&lt;=22,"Adult","senior Adult")))</f>
        <v>Young Adult</v>
      </c>
      <c r="M28" s="3">
        <v>100000</v>
      </c>
      <c r="N28" s="3">
        <v>49874</v>
      </c>
      <c r="O28" s="3">
        <v>50126</v>
      </c>
      <c r="P28">
        <v>20000</v>
      </c>
      <c r="Q28">
        <v>4</v>
      </c>
      <c r="R28" s="3">
        <v>212</v>
      </c>
      <c r="S28" t="s">
        <v>117</v>
      </c>
      <c r="T28" t="s">
        <v>8</v>
      </c>
      <c r="U28" t="s">
        <v>23</v>
      </c>
      <c r="V28" t="s">
        <v>24</v>
      </c>
      <c r="W28" t="s">
        <v>11</v>
      </c>
      <c r="X28">
        <v>79</v>
      </c>
      <c r="Y28" t="s">
        <v>12</v>
      </c>
      <c r="Z28">
        <v>82</v>
      </c>
      <c r="AA28" t="s">
        <v>13</v>
      </c>
      <c r="AB28">
        <v>96</v>
      </c>
      <c r="AC28" t="s">
        <v>14</v>
      </c>
      <c r="AD28">
        <v>84</v>
      </c>
      <c r="AE28" t="s">
        <v>15</v>
      </c>
      <c r="AF28">
        <v>86</v>
      </c>
      <c r="AG28">
        <f>Table13[[#This Row],[math Marks]]+Table13[[#This Row],[english Marks]]+Table13[[#This Row],[python Marks]]+Table13[[#This Row],[SqlMarks]]+Table13[[#This Row],[excelMarks]]</f>
        <v>427</v>
      </c>
      <c r="AH28">
        <v>91</v>
      </c>
      <c r="AI28">
        <v>8.6300000000000008</v>
      </c>
    </row>
    <row r="29" spans="1:35" x14ac:dyDescent="0.25">
      <c r="A29" t="s">
        <v>118</v>
      </c>
      <c r="B29" t="s">
        <v>119</v>
      </c>
      <c r="C29" t="s">
        <v>18</v>
      </c>
      <c r="D29">
        <v>17</v>
      </c>
      <c r="E29" t="s">
        <v>27</v>
      </c>
      <c r="F29" t="s">
        <v>4</v>
      </c>
      <c r="G29" s="1">
        <v>44186</v>
      </c>
      <c r="H29" s="2">
        <f>--MID(TEXT(Table13[[#This Row],[Admission Date]],"dd-mm-yyyy"),7,4)</f>
        <v>2020</v>
      </c>
      <c r="I29" t="s">
        <v>20</v>
      </c>
      <c r="J29" t="s">
        <v>120</v>
      </c>
      <c r="K29" t="str">
        <f>VLOOKUP(Table13[Course ID],[1]Courses!$A$2:$B$102,2,FALSE)</f>
        <v>MongoDB</v>
      </c>
      <c r="L29" t="str">
        <f>IF(Table13[Age]&lt;=18,"Teen",IF(Table13[Age]&lt;=20,"Young Adult",IF(Table13[Age]&lt;=22,"Adult","senior Adult")))</f>
        <v>Teen</v>
      </c>
      <c r="M29" s="3">
        <v>100000</v>
      </c>
      <c r="N29" s="3">
        <v>91735</v>
      </c>
      <c r="O29" s="3">
        <v>8265</v>
      </c>
      <c r="P29">
        <v>10000</v>
      </c>
      <c r="Q29">
        <v>2</v>
      </c>
      <c r="R29" s="3">
        <v>327</v>
      </c>
      <c r="S29" t="s">
        <v>35</v>
      </c>
      <c r="T29" t="s">
        <v>8</v>
      </c>
      <c r="U29" t="s">
        <v>23</v>
      </c>
      <c r="V29" t="s">
        <v>24</v>
      </c>
      <c r="W29" t="s">
        <v>11</v>
      </c>
      <c r="X29">
        <v>62</v>
      </c>
      <c r="Y29" t="s">
        <v>12</v>
      </c>
      <c r="Z29">
        <v>40</v>
      </c>
      <c r="AA29" t="s">
        <v>13</v>
      </c>
      <c r="AB29">
        <v>94</v>
      </c>
      <c r="AC29" t="s">
        <v>14</v>
      </c>
      <c r="AD29">
        <v>37</v>
      </c>
      <c r="AE29" t="s">
        <v>15</v>
      </c>
      <c r="AF29">
        <v>39</v>
      </c>
      <c r="AG29">
        <f>Table13[[#This Row],[math Marks]]+Table13[[#This Row],[english Marks]]+Table13[[#This Row],[python Marks]]+Table13[[#This Row],[SqlMarks]]+Table13[[#This Row],[excelMarks]]</f>
        <v>272</v>
      </c>
      <c r="AH29">
        <v>62</v>
      </c>
      <c r="AI29">
        <v>5.69</v>
      </c>
    </row>
    <row r="30" spans="1:35" x14ac:dyDescent="0.25">
      <c r="A30" t="s">
        <v>121</v>
      </c>
      <c r="B30" t="s">
        <v>122</v>
      </c>
      <c r="C30" t="s">
        <v>18</v>
      </c>
      <c r="D30">
        <v>18</v>
      </c>
      <c r="E30" t="s">
        <v>38</v>
      </c>
      <c r="F30" t="s">
        <v>4</v>
      </c>
      <c r="G30" s="1">
        <v>44201</v>
      </c>
      <c r="H30" s="2">
        <f>--MID(TEXT(Table13[[#This Row],[Admission Date]],"dd-mm-yyyy"),7,4)</f>
        <v>2021</v>
      </c>
      <c r="I30" t="s">
        <v>5</v>
      </c>
      <c r="J30" t="s">
        <v>123</v>
      </c>
      <c r="K30" t="str">
        <f>VLOOKUP(Table13[Course ID],[1]Courses!$A$2:$B$102,2,FALSE)</f>
        <v>Database Administration</v>
      </c>
      <c r="L30" t="str">
        <f>IF(Table13[Age]&lt;=18,"Teen",IF(Table13[Age]&lt;=20,"Young Adult",IF(Table13[Age]&lt;=22,"Adult","senior Adult")))</f>
        <v>Teen</v>
      </c>
      <c r="M30" s="3">
        <v>100000</v>
      </c>
      <c r="N30" s="3">
        <v>55245</v>
      </c>
      <c r="O30" s="3">
        <v>44755</v>
      </c>
      <c r="P30">
        <v>0</v>
      </c>
      <c r="Q30">
        <v>1</v>
      </c>
      <c r="R30" s="3">
        <v>258</v>
      </c>
      <c r="S30" t="s">
        <v>117</v>
      </c>
      <c r="T30" t="s">
        <v>8</v>
      </c>
      <c r="U30" t="s">
        <v>9</v>
      </c>
      <c r="V30" t="s">
        <v>24</v>
      </c>
      <c r="W30" t="s">
        <v>11</v>
      </c>
      <c r="X30">
        <v>45</v>
      </c>
      <c r="Y30" t="s">
        <v>12</v>
      </c>
      <c r="Z30">
        <v>40</v>
      </c>
      <c r="AA30" t="s">
        <v>13</v>
      </c>
      <c r="AB30">
        <v>80</v>
      </c>
      <c r="AC30" t="s">
        <v>14</v>
      </c>
      <c r="AD30">
        <v>83</v>
      </c>
      <c r="AE30" t="s">
        <v>15</v>
      </c>
      <c r="AF30">
        <v>88</v>
      </c>
      <c r="AG30">
        <f>Table13[[#This Row],[math Marks]]+Table13[[#This Row],[english Marks]]+Table13[[#This Row],[python Marks]]+Table13[[#This Row],[SqlMarks]]+Table13[[#This Row],[excelMarks]]</f>
        <v>336</v>
      </c>
      <c r="AH30">
        <v>91</v>
      </c>
      <c r="AI30">
        <v>6.61</v>
      </c>
    </row>
    <row r="31" spans="1:35" x14ac:dyDescent="0.25">
      <c r="A31" t="s">
        <v>124</v>
      </c>
      <c r="B31" t="s">
        <v>125</v>
      </c>
      <c r="C31" t="s">
        <v>18</v>
      </c>
      <c r="D31">
        <v>17</v>
      </c>
      <c r="E31" t="s">
        <v>3</v>
      </c>
      <c r="F31" t="s">
        <v>33</v>
      </c>
      <c r="G31" s="1">
        <v>44214</v>
      </c>
      <c r="H31" s="2">
        <f>--MID(TEXT(Table13[[#This Row],[Admission Date]],"dd-mm-yyyy"),7,4)</f>
        <v>2021</v>
      </c>
      <c r="I31" t="s">
        <v>20</v>
      </c>
      <c r="J31" t="s">
        <v>126</v>
      </c>
      <c r="K31" t="str">
        <f>VLOOKUP(Table13[Course ID],[1]Courses!$A$2:$B$102,2,FALSE)</f>
        <v>Data Analytics</v>
      </c>
      <c r="L31" t="str">
        <f>IF(Table13[Age]&lt;=18,"Teen",IF(Table13[Age]&lt;=20,"Young Adult",IF(Table13[Age]&lt;=22,"Adult","senior Adult")))</f>
        <v>Teen</v>
      </c>
      <c r="M31" s="3">
        <v>100000</v>
      </c>
      <c r="N31" s="3">
        <v>96463</v>
      </c>
      <c r="O31" s="3">
        <v>3537</v>
      </c>
      <c r="P31">
        <v>20000</v>
      </c>
      <c r="Q31">
        <v>0</v>
      </c>
      <c r="R31" s="3">
        <v>48</v>
      </c>
      <c r="S31" t="s">
        <v>7</v>
      </c>
      <c r="T31" t="s">
        <v>8</v>
      </c>
      <c r="U31" t="s">
        <v>44</v>
      </c>
      <c r="V31" t="s">
        <v>24</v>
      </c>
      <c r="W31" t="s">
        <v>11</v>
      </c>
      <c r="X31">
        <v>90</v>
      </c>
      <c r="Y31" t="s">
        <v>12</v>
      </c>
      <c r="Z31">
        <v>39</v>
      </c>
      <c r="AA31" t="s">
        <v>13</v>
      </c>
      <c r="AB31">
        <v>84</v>
      </c>
      <c r="AC31" t="s">
        <v>14</v>
      </c>
      <c r="AD31">
        <v>36</v>
      </c>
      <c r="AE31" t="s">
        <v>15</v>
      </c>
      <c r="AF31">
        <v>87</v>
      </c>
      <c r="AG31">
        <f>Table13[[#This Row],[math Marks]]+Table13[[#This Row],[english Marks]]+Table13[[#This Row],[python Marks]]+Table13[[#This Row],[SqlMarks]]+Table13[[#This Row],[excelMarks]]</f>
        <v>336</v>
      </c>
      <c r="AH31">
        <v>70</v>
      </c>
      <c r="AI31">
        <v>8.01</v>
      </c>
    </row>
    <row r="32" spans="1:35" x14ac:dyDescent="0.25">
      <c r="A32" t="s">
        <v>127</v>
      </c>
      <c r="B32" t="s">
        <v>128</v>
      </c>
      <c r="C32" t="s">
        <v>2</v>
      </c>
      <c r="D32">
        <v>20</v>
      </c>
      <c r="E32" t="s">
        <v>65</v>
      </c>
      <c r="F32" t="s">
        <v>33</v>
      </c>
      <c r="G32" s="1">
        <v>44226</v>
      </c>
      <c r="H32" s="2">
        <f>--MID(TEXT(Table13[[#This Row],[Admission Date]],"dd-mm-yyyy"),7,4)</f>
        <v>2021</v>
      </c>
      <c r="I32" t="s">
        <v>20</v>
      </c>
      <c r="J32" t="s">
        <v>129</v>
      </c>
      <c r="K32" t="str">
        <f>VLOOKUP(Table13[Course ID],[1]Courses!$A$2:$B$102,2,FALSE)</f>
        <v>Business Analytics</v>
      </c>
      <c r="L32" t="str">
        <f>IF(Table13[Age]&lt;=18,"Teen",IF(Table13[Age]&lt;=20,"Young Adult",IF(Table13[Age]&lt;=22,"Adult","senior Adult")))</f>
        <v>Young Adult</v>
      </c>
      <c r="M32" s="3">
        <v>100000</v>
      </c>
      <c r="N32" s="3">
        <v>59563</v>
      </c>
      <c r="O32" s="3">
        <v>40437</v>
      </c>
      <c r="P32">
        <v>20000</v>
      </c>
      <c r="Q32">
        <v>4</v>
      </c>
      <c r="R32" s="3">
        <v>233</v>
      </c>
      <c r="S32" t="s">
        <v>52</v>
      </c>
      <c r="T32" t="s">
        <v>8</v>
      </c>
      <c r="U32" t="s">
        <v>9</v>
      </c>
      <c r="V32" t="s">
        <v>24</v>
      </c>
      <c r="W32" t="s">
        <v>11</v>
      </c>
      <c r="X32">
        <v>70</v>
      </c>
      <c r="Y32" t="s">
        <v>12</v>
      </c>
      <c r="Z32">
        <v>77</v>
      </c>
      <c r="AA32" t="s">
        <v>13</v>
      </c>
      <c r="AB32">
        <v>85</v>
      </c>
      <c r="AC32" t="s">
        <v>14</v>
      </c>
      <c r="AD32">
        <v>50</v>
      </c>
      <c r="AE32" t="s">
        <v>15</v>
      </c>
      <c r="AF32">
        <v>63</v>
      </c>
      <c r="AG32">
        <f>Table13[[#This Row],[math Marks]]+Table13[[#This Row],[english Marks]]+Table13[[#This Row],[python Marks]]+Table13[[#This Row],[SqlMarks]]+Table13[[#This Row],[excelMarks]]</f>
        <v>345</v>
      </c>
      <c r="AH32">
        <v>78</v>
      </c>
      <c r="AI32">
        <v>9.81</v>
      </c>
    </row>
    <row r="33" spans="1:35" x14ac:dyDescent="0.25">
      <c r="A33" t="s">
        <v>130</v>
      </c>
      <c r="B33" t="s">
        <v>131</v>
      </c>
      <c r="C33" t="s">
        <v>18</v>
      </c>
      <c r="D33">
        <v>20</v>
      </c>
      <c r="E33" t="s">
        <v>27</v>
      </c>
      <c r="F33" t="s">
        <v>28</v>
      </c>
      <c r="G33" s="1">
        <v>44239</v>
      </c>
      <c r="H33" s="2">
        <f>--MID(TEXT(Table13[[#This Row],[Admission Date]],"dd-mm-yyyy"),7,4)</f>
        <v>2021</v>
      </c>
      <c r="I33" t="s">
        <v>5</v>
      </c>
      <c r="J33" t="s">
        <v>132</v>
      </c>
      <c r="K33" t="str">
        <f>VLOOKUP(Table13[Course ID],[1]Courses!$A$2:$B$102,2,FALSE)</f>
        <v>Data Science</v>
      </c>
      <c r="L33" t="str">
        <f>IF(Table13[Age]&lt;=18,"Teen",IF(Table13[Age]&lt;=20,"Young Adult",IF(Table13[Age]&lt;=22,"Adult","senior Adult")))</f>
        <v>Young Adult</v>
      </c>
      <c r="M33" s="3">
        <v>100000</v>
      </c>
      <c r="N33" s="3">
        <v>75629</v>
      </c>
      <c r="O33" s="3">
        <v>24371</v>
      </c>
      <c r="P33">
        <v>0</v>
      </c>
      <c r="Q33">
        <v>2</v>
      </c>
      <c r="R33" s="3">
        <v>121</v>
      </c>
      <c r="S33" t="s">
        <v>133</v>
      </c>
      <c r="T33" t="s">
        <v>8</v>
      </c>
      <c r="U33" t="s">
        <v>44</v>
      </c>
      <c r="V33" t="s">
        <v>10</v>
      </c>
      <c r="W33" t="s">
        <v>11</v>
      </c>
      <c r="X33">
        <v>36</v>
      </c>
      <c r="Y33" t="s">
        <v>12</v>
      </c>
      <c r="Z33">
        <v>91</v>
      </c>
      <c r="AA33" t="s">
        <v>13</v>
      </c>
      <c r="AB33">
        <v>55</v>
      </c>
      <c r="AC33" t="s">
        <v>14</v>
      </c>
      <c r="AD33">
        <v>90</v>
      </c>
      <c r="AE33" t="s">
        <v>15</v>
      </c>
      <c r="AF33">
        <v>77</v>
      </c>
      <c r="AG33">
        <f>Table13[[#This Row],[math Marks]]+Table13[[#This Row],[english Marks]]+Table13[[#This Row],[python Marks]]+Table13[[#This Row],[SqlMarks]]+Table13[[#This Row],[excelMarks]]</f>
        <v>349</v>
      </c>
      <c r="AH33">
        <v>69</v>
      </c>
      <c r="AI33">
        <v>5.79</v>
      </c>
    </row>
    <row r="34" spans="1:35" x14ac:dyDescent="0.25">
      <c r="A34" t="s">
        <v>134</v>
      </c>
      <c r="B34" t="s">
        <v>135</v>
      </c>
      <c r="C34" t="s">
        <v>2</v>
      </c>
      <c r="D34">
        <v>20</v>
      </c>
      <c r="E34" t="s">
        <v>38</v>
      </c>
      <c r="F34" t="s">
        <v>33</v>
      </c>
      <c r="G34" s="1">
        <v>44252</v>
      </c>
      <c r="H34" s="2">
        <f>--MID(TEXT(Table13[[#This Row],[Admission Date]],"dd-mm-yyyy"),7,4)</f>
        <v>2021</v>
      </c>
      <c r="I34" t="s">
        <v>5</v>
      </c>
      <c r="J34" t="s">
        <v>136</v>
      </c>
      <c r="K34" t="str">
        <f>VLOOKUP(Table13[Course ID],[1]Courses!$A$2:$B$102,2,FALSE)</f>
        <v>Machine Learning</v>
      </c>
      <c r="L34" t="str">
        <f>IF(Table13[Age]&lt;=18,"Teen",IF(Table13[Age]&lt;=20,"Young Adult",IF(Table13[Age]&lt;=22,"Adult","senior Adult")))</f>
        <v>Young Adult</v>
      </c>
      <c r="M34" s="3">
        <v>100000</v>
      </c>
      <c r="N34" s="3">
        <v>57221</v>
      </c>
      <c r="O34" s="3">
        <v>42779</v>
      </c>
      <c r="P34">
        <v>10000</v>
      </c>
      <c r="Q34">
        <v>1</v>
      </c>
      <c r="R34" s="3">
        <v>249</v>
      </c>
      <c r="S34" t="s">
        <v>97</v>
      </c>
      <c r="T34" t="s">
        <v>8</v>
      </c>
      <c r="U34" t="s">
        <v>44</v>
      </c>
      <c r="V34" t="s">
        <v>24</v>
      </c>
      <c r="W34" t="s">
        <v>11</v>
      </c>
      <c r="X34">
        <v>73</v>
      </c>
      <c r="Y34" t="s">
        <v>12</v>
      </c>
      <c r="Z34">
        <v>61</v>
      </c>
      <c r="AA34" t="s">
        <v>13</v>
      </c>
      <c r="AB34">
        <v>68</v>
      </c>
      <c r="AC34" t="s">
        <v>14</v>
      </c>
      <c r="AD34">
        <v>99</v>
      </c>
      <c r="AE34" t="s">
        <v>15</v>
      </c>
      <c r="AF34">
        <v>67</v>
      </c>
      <c r="AG34">
        <f>Table13[[#This Row],[math Marks]]+Table13[[#This Row],[english Marks]]+Table13[[#This Row],[python Marks]]+Table13[[#This Row],[SqlMarks]]+Table13[[#This Row],[excelMarks]]</f>
        <v>368</v>
      </c>
      <c r="AH34">
        <v>84</v>
      </c>
      <c r="AI34">
        <v>8.6</v>
      </c>
    </row>
    <row r="35" spans="1:35" x14ac:dyDescent="0.25">
      <c r="A35" t="s">
        <v>137</v>
      </c>
      <c r="B35" t="s">
        <v>138</v>
      </c>
      <c r="C35" t="s">
        <v>18</v>
      </c>
      <c r="D35">
        <v>23</v>
      </c>
      <c r="E35" t="s">
        <v>27</v>
      </c>
      <c r="F35" t="s">
        <v>33</v>
      </c>
      <c r="G35" s="1">
        <v>44264</v>
      </c>
      <c r="H35" s="2">
        <f>--MID(TEXT(Table13[[#This Row],[Admission Date]],"dd-mm-yyyy"),7,4)</f>
        <v>2021</v>
      </c>
      <c r="I35" t="s">
        <v>20</v>
      </c>
      <c r="J35" t="s">
        <v>139</v>
      </c>
      <c r="K35" t="str">
        <f>VLOOKUP(Table13[Course ID],[1]Courses!$A$2:$B$102,2,FALSE)</f>
        <v>Deep Learning</v>
      </c>
      <c r="L35" t="str">
        <f>IF(Table13[Age]&lt;=18,"Teen",IF(Table13[Age]&lt;=20,"Young Adult",IF(Table13[Age]&lt;=22,"Adult","senior Adult")))</f>
        <v>senior Adult</v>
      </c>
      <c r="M35" s="3">
        <v>100000</v>
      </c>
      <c r="N35" s="3">
        <v>88048</v>
      </c>
      <c r="O35" s="3">
        <v>11952</v>
      </c>
      <c r="P35">
        <v>0</v>
      </c>
      <c r="Q35">
        <v>5</v>
      </c>
      <c r="R35" s="3">
        <v>497</v>
      </c>
      <c r="S35" t="s">
        <v>48</v>
      </c>
      <c r="T35" t="s">
        <v>8</v>
      </c>
      <c r="U35" t="s">
        <v>9</v>
      </c>
      <c r="V35" t="s">
        <v>10</v>
      </c>
      <c r="W35" t="s">
        <v>11</v>
      </c>
      <c r="X35">
        <v>96</v>
      </c>
      <c r="Y35" t="s">
        <v>12</v>
      </c>
      <c r="Z35">
        <v>85</v>
      </c>
      <c r="AA35" t="s">
        <v>13</v>
      </c>
      <c r="AB35">
        <v>74</v>
      </c>
      <c r="AC35" t="s">
        <v>14</v>
      </c>
      <c r="AD35">
        <v>55</v>
      </c>
      <c r="AE35" t="s">
        <v>15</v>
      </c>
      <c r="AF35">
        <v>61</v>
      </c>
      <c r="AG35">
        <f>Table13[[#This Row],[math Marks]]+Table13[[#This Row],[english Marks]]+Table13[[#This Row],[python Marks]]+Table13[[#This Row],[SqlMarks]]+Table13[[#This Row],[excelMarks]]</f>
        <v>371</v>
      </c>
      <c r="AH35">
        <v>92</v>
      </c>
      <c r="AI35">
        <v>9.15</v>
      </c>
    </row>
    <row r="36" spans="1:35" x14ac:dyDescent="0.25">
      <c r="A36" t="s">
        <v>140</v>
      </c>
      <c r="B36" t="s">
        <v>141</v>
      </c>
      <c r="C36" t="s">
        <v>2</v>
      </c>
      <c r="D36">
        <v>21</v>
      </c>
      <c r="E36" t="s">
        <v>3</v>
      </c>
      <c r="F36" t="s">
        <v>33</v>
      </c>
      <c r="G36" s="1">
        <v>44277</v>
      </c>
      <c r="H36" s="2">
        <f>--MID(TEXT(Table13[[#This Row],[Admission Date]],"dd-mm-yyyy"),7,4)</f>
        <v>2021</v>
      </c>
      <c r="I36" t="s">
        <v>5</v>
      </c>
      <c r="J36" t="s">
        <v>142</v>
      </c>
      <c r="K36" t="str">
        <f>VLOOKUP(Table13[Course ID],[1]Courses!$A$2:$B$102,2,FALSE)</f>
        <v>Artificial Intelligence</v>
      </c>
      <c r="L36" t="str">
        <f>IF(Table13[Age]&lt;=18,"Teen",IF(Table13[Age]&lt;=20,"Young Adult",IF(Table13[Age]&lt;=22,"Adult","senior Adult")))</f>
        <v>Adult</v>
      </c>
      <c r="M36" s="3">
        <v>100000</v>
      </c>
      <c r="N36" s="3">
        <v>87903</v>
      </c>
      <c r="O36" s="3">
        <v>12097</v>
      </c>
      <c r="P36">
        <v>0</v>
      </c>
      <c r="Q36">
        <v>0</v>
      </c>
      <c r="R36" s="3">
        <v>247</v>
      </c>
      <c r="S36" t="s">
        <v>7</v>
      </c>
      <c r="T36" t="s">
        <v>8</v>
      </c>
      <c r="U36" t="s">
        <v>9</v>
      </c>
      <c r="V36" t="s">
        <v>24</v>
      </c>
      <c r="W36" t="s">
        <v>11</v>
      </c>
      <c r="X36">
        <v>37</v>
      </c>
      <c r="Y36" t="s">
        <v>12</v>
      </c>
      <c r="Z36">
        <v>100</v>
      </c>
      <c r="AA36" t="s">
        <v>13</v>
      </c>
      <c r="AB36">
        <v>59</v>
      </c>
      <c r="AC36" t="s">
        <v>14</v>
      </c>
      <c r="AD36">
        <v>55</v>
      </c>
      <c r="AE36" t="s">
        <v>15</v>
      </c>
      <c r="AF36">
        <v>73</v>
      </c>
      <c r="AG36">
        <f>Table13[[#This Row],[math Marks]]+Table13[[#This Row],[english Marks]]+Table13[[#This Row],[python Marks]]+Table13[[#This Row],[SqlMarks]]+Table13[[#This Row],[excelMarks]]</f>
        <v>324</v>
      </c>
      <c r="AH36">
        <v>82</v>
      </c>
      <c r="AI36">
        <v>9.15</v>
      </c>
    </row>
    <row r="37" spans="1:35" x14ac:dyDescent="0.25">
      <c r="A37" t="s">
        <v>143</v>
      </c>
      <c r="B37" t="s">
        <v>144</v>
      </c>
      <c r="C37" t="s">
        <v>2</v>
      </c>
      <c r="D37">
        <v>17</v>
      </c>
      <c r="E37" t="s">
        <v>3</v>
      </c>
      <c r="F37" t="s">
        <v>28</v>
      </c>
      <c r="G37" s="1">
        <v>44289</v>
      </c>
      <c r="H37" s="2">
        <f>--MID(TEXT(Table13[[#This Row],[Admission Date]],"dd-mm-yyyy"),7,4)</f>
        <v>2021</v>
      </c>
      <c r="I37" t="s">
        <v>20</v>
      </c>
      <c r="J37" t="s">
        <v>145</v>
      </c>
      <c r="K37" t="str">
        <f>VLOOKUP(Table13[Course ID],[1]Courses!$A$2:$B$102,2,FALSE)</f>
        <v>Natural Language Processing</v>
      </c>
      <c r="L37" t="str">
        <f>IF(Table13[Age]&lt;=18,"Teen",IF(Table13[Age]&lt;=20,"Young Adult",IF(Table13[Age]&lt;=22,"Adult","senior Adult")))</f>
        <v>Teen</v>
      </c>
      <c r="M37" s="3">
        <v>100000</v>
      </c>
      <c r="N37" s="3">
        <v>60556</v>
      </c>
      <c r="O37" s="3">
        <v>39444</v>
      </c>
      <c r="P37">
        <v>20000</v>
      </c>
      <c r="Q37">
        <v>3</v>
      </c>
      <c r="R37" s="3">
        <v>248</v>
      </c>
      <c r="S37" t="s">
        <v>117</v>
      </c>
      <c r="T37" t="s">
        <v>8</v>
      </c>
      <c r="U37" t="s">
        <v>44</v>
      </c>
      <c r="V37" t="s">
        <v>24</v>
      </c>
      <c r="W37" t="s">
        <v>11</v>
      </c>
      <c r="X37">
        <v>91</v>
      </c>
      <c r="Y37" t="s">
        <v>12</v>
      </c>
      <c r="Z37">
        <v>56</v>
      </c>
      <c r="AA37" t="s">
        <v>13</v>
      </c>
      <c r="AB37">
        <v>38</v>
      </c>
      <c r="AC37" t="s">
        <v>14</v>
      </c>
      <c r="AD37">
        <v>84</v>
      </c>
      <c r="AE37" t="s">
        <v>15</v>
      </c>
      <c r="AF37">
        <v>73</v>
      </c>
      <c r="AG37">
        <f>Table13[[#This Row],[math Marks]]+Table13[[#This Row],[english Marks]]+Table13[[#This Row],[python Marks]]+Table13[[#This Row],[SqlMarks]]+Table13[[#This Row],[excelMarks]]</f>
        <v>342</v>
      </c>
      <c r="AH37">
        <v>65</v>
      </c>
      <c r="AI37">
        <v>9.9</v>
      </c>
    </row>
    <row r="38" spans="1:35" x14ac:dyDescent="0.25">
      <c r="A38" t="s">
        <v>146</v>
      </c>
      <c r="B38" t="s">
        <v>147</v>
      </c>
      <c r="C38" t="s">
        <v>18</v>
      </c>
      <c r="D38">
        <v>21</v>
      </c>
      <c r="E38" t="s">
        <v>27</v>
      </c>
      <c r="F38" t="s">
        <v>33</v>
      </c>
      <c r="G38" s="1">
        <v>44302</v>
      </c>
      <c r="H38" s="2">
        <f>--MID(TEXT(Table13[[#This Row],[Admission Date]],"dd-mm-yyyy"),7,4)</f>
        <v>2021</v>
      </c>
      <c r="I38" t="s">
        <v>5</v>
      </c>
      <c r="J38" t="s">
        <v>148</v>
      </c>
      <c r="K38" t="str">
        <f>VLOOKUP(Table13[Course ID],[1]Courses!$A$2:$B$102,2,FALSE)</f>
        <v>Computer Vision</v>
      </c>
      <c r="L38" t="str">
        <f>IF(Table13[Age]&lt;=18,"Teen",IF(Table13[Age]&lt;=20,"Young Adult",IF(Table13[Age]&lt;=22,"Adult","senior Adult")))</f>
        <v>Adult</v>
      </c>
      <c r="M38" s="3">
        <v>100000</v>
      </c>
      <c r="N38" s="3">
        <v>66727</v>
      </c>
      <c r="O38" s="3">
        <v>33273</v>
      </c>
      <c r="P38">
        <v>10000</v>
      </c>
      <c r="Q38">
        <v>3</v>
      </c>
      <c r="R38" s="3">
        <v>57</v>
      </c>
      <c r="S38" t="s">
        <v>117</v>
      </c>
      <c r="T38" t="s">
        <v>8</v>
      </c>
      <c r="U38" t="s">
        <v>44</v>
      </c>
      <c r="V38" t="s">
        <v>10</v>
      </c>
      <c r="W38" t="s">
        <v>11</v>
      </c>
      <c r="X38">
        <v>97</v>
      </c>
      <c r="Y38" t="s">
        <v>12</v>
      </c>
      <c r="Z38">
        <v>47</v>
      </c>
      <c r="AA38" t="s">
        <v>13</v>
      </c>
      <c r="AB38">
        <v>58</v>
      </c>
      <c r="AC38" t="s">
        <v>14</v>
      </c>
      <c r="AD38">
        <v>55</v>
      </c>
      <c r="AE38" t="s">
        <v>15</v>
      </c>
      <c r="AF38">
        <v>54</v>
      </c>
      <c r="AG38">
        <f>Table13[[#This Row],[math Marks]]+Table13[[#This Row],[english Marks]]+Table13[[#This Row],[python Marks]]+Table13[[#This Row],[SqlMarks]]+Table13[[#This Row],[excelMarks]]</f>
        <v>311</v>
      </c>
      <c r="AH38">
        <v>69</v>
      </c>
      <c r="AI38">
        <v>6.13</v>
      </c>
    </row>
    <row r="39" spans="1:35" x14ac:dyDescent="0.25">
      <c r="A39" t="s">
        <v>149</v>
      </c>
      <c r="B39" t="s">
        <v>150</v>
      </c>
      <c r="C39" t="s">
        <v>18</v>
      </c>
      <c r="D39">
        <v>24</v>
      </c>
      <c r="E39" t="s">
        <v>27</v>
      </c>
      <c r="F39" t="s">
        <v>28</v>
      </c>
      <c r="G39" s="1">
        <v>44315</v>
      </c>
      <c r="H39" s="2">
        <f>--MID(TEXT(Table13[[#This Row],[Admission Date]],"dd-mm-yyyy"),7,4)</f>
        <v>2021</v>
      </c>
      <c r="I39" t="s">
        <v>5</v>
      </c>
      <c r="J39" t="s">
        <v>151</v>
      </c>
      <c r="K39" t="str">
        <f>VLOOKUP(Table13[Course ID],[1]Courses!$A$2:$B$102,2,FALSE)</f>
        <v>Power BI</v>
      </c>
      <c r="L39" t="str">
        <f>IF(Table13[Age]&lt;=18,"Teen",IF(Table13[Age]&lt;=20,"Young Adult",IF(Table13[Age]&lt;=22,"Adult","senior Adult")))</f>
        <v>senior Adult</v>
      </c>
      <c r="M39" s="3">
        <v>100000</v>
      </c>
      <c r="N39" s="3">
        <v>84452</v>
      </c>
      <c r="O39" s="3">
        <v>15548</v>
      </c>
      <c r="P39">
        <v>0</v>
      </c>
      <c r="Q39">
        <v>4</v>
      </c>
      <c r="R39" s="3">
        <v>78</v>
      </c>
      <c r="S39" t="s">
        <v>104</v>
      </c>
      <c r="T39" t="s">
        <v>8</v>
      </c>
      <c r="U39" t="s">
        <v>23</v>
      </c>
      <c r="V39" t="s">
        <v>24</v>
      </c>
      <c r="W39" t="s">
        <v>11</v>
      </c>
      <c r="X39">
        <v>54</v>
      </c>
      <c r="Y39" t="s">
        <v>12</v>
      </c>
      <c r="Z39">
        <v>45</v>
      </c>
      <c r="AA39" t="s">
        <v>13</v>
      </c>
      <c r="AB39">
        <v>68</v>
      </c>
      <c r="AC39" t="s">
        <v>14</v>
      </c>
      <c r="AD39">
        <v>55</v>
      </c>
      <c r="AE39" t="s">
        <v>15</v>
      </c>
      <c r="AF39">
        <v>83</v>
      </c>
      <c r="AG39">
        <f>Table13[[#This Row],[math Marks]]+Table13[[#This Row],[english Marks]]+Table13[[#This Row],[python Marks]]+Table13[[#This Row],[SqlMarks]]+Table13[[#This Row],[excelMarks]]</f>
        <v>305</v>
      </c>
      <c r="AH39">
        <v>91</v>
      </c>
      <c r="AI39">
        <v>6.25</v>
      </c>
    </row>
    <row r="40" spans="1:35" x14ac:dyDescent="0.25">
      <c r="A40" t="s">
        <v>152</v>
      </c>
      <c r="B40" t="s">
        <v>153</v>
      </c>
      <c r="C40" t="s">
        <v>18</v>
      </c>
      <c r="D40">
        <v>23</v>
      </c>
      <c r="E40" t="s">
        <v>19</v>
      </c>
      <c r="F40" t="s">
        <v>33</v>
      </c>
      <c r="G40" s="1">
        <v>44327</v>
      </c>
      <c r="H40" s="2">
        <f>--MID(TEXT(Table13[[#This Row],[Admission Date]],"dd-mm-yyyy"),7,4)</f>
        <v>2021</v>
      </c>
      <c r="I40" t="s">
        <v>5</v>
      </c>
      <c r="J40" t="s">
        <v>154</v>
      </c>
      <c r="K40" t="str">
        <f>VLOOKUP(Table13[Course ID],[1]Courses!$A$2:$B$102,2,FALSE)</f>
        <v>Microsoft Excel</v>
      </c>
      <c r="L40" t="str">
        <f>IF(Table13[Age]&lt;=18,"Teen",IF(Table13[Age]&lt;=20,"Young Adult",IF(Table13[Age]&lt;=22,"Adult","senior Adult")))</f>
        <v>senior Adult</v>
      </c>
      <c r="M40" s="3">
        <v>100000</v>
      </c>
      <c r="N40" s="3">
        <v>41670</v>
      </c>
      <c r="O40" s="3">
        <v>58330</v>
      </c>
      <c r="P40">
        <v>10000</v>
      </c>
      <c r="Q40">
        <v>0</v>
      </c>
      <c r="R40" s="3">
        <v>474</v>
      </c>
      <c r="S40" t="s">
        <v>133</v>
      </c>
      <c r="T40" t="s">
        <v>8</v>
      </c>
      <c r="U40" t="s">
        <v>44</v>
      </c>
      <c r="V40" t="s">
        <v>24</v>
      </c>
      <c r="W40" t="s">
        <v>11</v>
      </c>
      <c r="X40">
        <v>92</v>
      </c>
      <c r="Y40" t="s">
        <v>12</v>
      </c>
      <c r="Z40">
        <v>97</v>
      </c>
      <c r="AA40" t="s">
        <v>13</v>
      </c>
      <c r="AB40">
        <v>38</v>
      </c>
      <c r="AC40" t="s">
        <v>14</v>
      </c>
      <c r="AD40">
        <v>85</v>
      </c>
      <c r="AE40" t="s">
        <v>15</v>
      </c>
      <c r="AF40">
        <v>91</v>
      </c>
      <c r="AG40">
        <f>Table13[[#This Row],[math Marks]]+Table13[[#This Row],[english Marks]]+Table13[[#This Row],[python Marks]]+Table13[[#This Row],[SqlMarks]]+Table13[[#This Row],[excelMarks]]</f>
        <v>403</v>
      </c>
      <c r="AH40">
        <v>62</v>
      </c>
      <c r="AI40">
        <v>5.57</v>
      </c>
    </row>
    <row r="41" spans="1:35" x14ac:dyDescent="0.25">
      <c r="A41" t="s">
        <v>155</v>
      </c>
      <c r="B41" t="s">
        <v>156</v>
      </c>
      <c r="C41" t="s">
        <v>2</v>
      </c>
      <c r="D41">
        <v>18</v>
      </c>
      <c r="E41" t="s">
        <v>3</v>
      </c>
      <c r="F41" t="s">
        <v>33</v>
      </c>
      <c r="G41" s="1">
        <v>44340</v>
      </c>
      <c r="H41" s="2">
        <f>--MID(TEXT(Table13[[#This Row],[Admission Date]],"dd-mm-yyyy"),7,4)</f>
        <v>2021</v>
      </c>
      <c r="I41" t="s">
        <v>5</v>
      </c>
      <c r="J41" t="s">
        <v>157</v>
      </c>
      <c r="K41" t="str">
        <f>VLOOKUP(Table13[Course ID],[1]Courses!$A$2:$B$102,2,FALSE)</f>
        <v>Advanced Excel</v>
      </c>
      <c r="L41" t="str">
        <f>IF(Table13[Age]&lt;=18,"Teen",IF(Table13[Age]&lt;=20,"Young Adult",IF(Table13[Age]&lt;=22,"Adult","senior Adult")))</f>
        <v>Teen</v>
      </c>
      <c r="M41" s="3">
        <v>100000</v>
      </c>
      <c r="N41" s="3">
        <v>40177</v>
      </c>
      <c r="O41" s="3">
        <v>59823</v>
      </c>
      <c r="P41">
        <v>0</v>
      </c>
      <c r="Q41">
        <v>0</v>
      </c>
      <c r="R41" s="3">
        <v>318</v>
      </c>
      <c r="S41" t="s">
        <v>90</v>
      </c>
      <c r="T41" t="s">
        <v>8</v>
      </c>
      <c r="U41" t="s">
        <v>9</v>
      </c>
      <c r="V41" t="s">
        <v>10</v>
      </c>
      <c r="W41" t="s">
        <v>11</v>
      </c>
      <c r="X41">
        <v>68</v>
      </c>
      <c r="Y41" t="s">
        <v>12</v>
      </c>
      <c r="Z41">
        <v>64</v>
      </c>
      <c r="AA41" t="s">
        <v>13</v>
      </c>
      <c r="AB41">
        <v>78</v>
      </c>
      <c r="AC41" t="s">
        <v>14</v>
      </c>
      <c r="AD41">
        <v>81</v>
      </c>
      <c r="AE41" t="s">
        <v>15</v>
      </c>
      <c r="AF41">
        <v>78</v>
      </c>
      <c r="AG41">
        <f>Table13[[#This Row],[math Marks]]+Table13[[#This Row],[english Marks]]+Table13[[#This Row],[python Marks]]+Table13[[#This Row],[SqlMarks]]+Table13[[#This Row],[excelMarks]]</f>
        <v>369</v>
      </c>
      <c r="AH41">
        <v>79</v>
      </c>
      <c r="AI41">
        <v>6.77</v>
      </c>
    </row>
    <row r="42" spans="1:35" x14ac:dyDescent="0.25">
      <c r="A42" t="s">
        <v>158</v>
      </c>
      <c r="B42" t="s">
        <v>159</v>
      </c>
      <c r="C42" t="s">
        <v>2</v>
      </c>
      <c r="D42">
        <v>18</v>
      </c>
      <c r="E42" t="s">
        <v>27</v>
      </c>
      <c r="F42" t="s">
        <v>33</v>
      </c>
      <c r="G42" s="1">
        <v>44353</v>
      </c>
      <c r="H42" s="2">
        <f>--MID(TEXT(Table13[[#This Row],[Admission Date]],"dd-mm-yyyy"),7,4)</f>
        <v>2021</v>
      </c>
      <c r="I42" t="s">
        <v>20</v>
      </c>
      <c r="J42" t="s">
        <v>160</v>
      </c>
      <c r="K42" t="str">
        <f>VLOOKUP(Table13[Course ID],[1]Courses!$A$2:$B$102,2,FALSE)</f>
        <v>Excel VBA</v>
      </c>
      <c r="L42" t="str">
        <f>IF(Table13[Age]&lt;=18,"Teen",IF(Table13[Age]&lt;=20,"Young Adult",IF(Table13[Age]&lt;=22,"Adult","senior Adult")))</f>
        <v>Teen</v>
      </c>
      <c r="M42" s="3">
        <v>100000</v>
      </c>
      <c r="N42" s="3">
        <v>95812</v>
      </c>
      <c r="O42" s="3">
        <v>4188</v>
      </c>
      <c r="P42">
        <v>10000</v>
      </c>
      <c r="Q42">
        <v>3</v>
      </c>
      <c r="R42" s="3">
        <v>483</v>
      </c>
      <c r="S42" t="s">
        <v>90</v>
      </c>
      <c r="T42" t="s">
        <v>8</v>
      </c>
      <c r="U42" t="s">
        <v>44</v>
      </c>
      <c r="V42" t="s">
        <v>10</v>
      </c>
      <c r="W42" t="s">
        <v>11</v>
      </c>
      <c r="X42">
        <v>56</v>
      </c>
      <c r="Y42" t="s">
        <v>12</v>
      </c>
      <c r="Z42">
        <v>99</v>
      </c>
      <c r="AA42" t="s">
        <v>13</v>
      </c>
      <c r="AB42">
        <v>53</v>
      </c>
      <c r="AC42" t="s">
        <v>14</v>
      </c>
      <c r="AD42">
        <v>38</v>
      </c>
      <c r="AE42" t="s">
        <v>15</v>
      </c>
      <c r="AF42">
        <v>59</v>
      </c>
      <c r="AG42">
        <f>Table13[[#This Row],[math Marks]]+Table13[[#This Row],[english Marks]]+Table13[[#This Row],[python Marks]]+Table13[[#This Row],[SqlMarks]]+Table13[[#This Row],[excelMarks]]</f>
        <v>305</v>
      </c>
      <c r="AH42">
        <v>64</v>
      </c>
      <c r="AI42">
        <v>5.6</v>
      </c>
    </row>
    <row r="43" spans="1:35" x14ac:dyDescent="0.25">
      <c r="A43" t="s">
        <v>161</v>
      </c>
      <c r="B43" t="s">
        <v>162</v>
      </c>
      <c r="C43" t="s">
        <v>18</v>
      </c>
      <c r="D43">
        <v>17</v>
      </c>
      <c r="E43" t="s">
        <v>65</v>
      </c>
      <c r="F43" t="s">
        <v>28</v>
      </c>
      <c r="G43" s="1">
        <v>44366</v>
      </c>
      <c r="H43" s="2">
        <f>--MID(TEXT(Table13[[#This Row],[Admission Date]],"dd-mm-yyyy"),7,4)</f>
        <v>2021</v>
      </c>
      <c r="I43" t="s">
        <v>5</v>
      </c>
      <c r="J43" t="s">
        <v>163</v>
      </c>
      <c r="K43" t="str">
        <f>VLOOKUP(Table13[Course ID],[1]Courses!$A$2:$B$102,2,FALSE)</f>
        <v>Power Query</v>
      </c>
      <c r="L43" t="str">
        <f>IF(Table13[Age]&lt;=18,"Teen",IF(Table13[Age]&lt;=20,"Young Adult",IF(Table13[Age]&lt;=22,"Adult","senior Adult")))</f>
        <v>Teen</v>
      </c>
      <c r="M43" s="3">
        <v>100000</v>
      </c>
      <c r="N43" s="3">
        <v>76500</v>
      </c>
      <c r="O43" s="3">
        <v>23500</v>
      </c>
      <c r="P43">
        <v>0</v>
      </c>
      <c r="Q43">
        <v>0</v>
      </c>
      <c r="R43" s="3">
        <v>100</v>
      </c>
      <c r="S43" t="s">
        <v>43</v>
      </c>
      <c r="T43" t="s">
        <v>8</v>
      </c>
      <c r="U43" t="s">
        <v>44</v>
      </c>
      <c r="V43" t="s">
        <v>24</v>
      </c>
      <c r="W43" t="s">
        <v>11</v>
      </c>
      <c r="X43">
        <v>64</v>
      </c>
      <c r="Y43" t="s">
        <v>12</v>
      </c>
      <c r="Z43">
        <v>59</v>
      </c>
      <c r="AA43" t="s">
        <v>13</v>
      </c>
      <c r="AB43">
        <v>41</v>
      </c>
      <c r="AC43" t="s">
        <v>14</v>
      </c>
      <c r="AD43">
        <v>53</v>
      </c>
      <c r="AE43" t="s">
        <v>15</v>
      </c>
      <c r="AF43">
        <v>74</v>
      </c>
      <c r="AG43">
        <f>Table13[[#This Row],[math Marks]]+Table13[[#This Row],[english Marks]]+Table13[[#This Row],[python Marks]]+Table13[[#This Row],[SqlMarks]]+Table13[[#This Row],[excelMarks]]</f>
        <v>291</v>
      </c>
      <c r="AH43">
        <v>100</v>
      </c>
      <c r="AI43">
        <v>9.06</v>
      </c>
    </row>
    <row r="44" spans="1:35" x14ac:dyDescent="0.25">
      <c r="A44" t="s">
        <v>164</v>
      </c>
      <c r="B44" t="s">
        <v>165</v>
      </c>
      <c r="C44" t="s">
        <v>18</v>
      </c>
      <c r="D44">
        <v>21</v>
      </c>
      <c r="E44" t="s">
        <v>65</v>
      </c>
      <c r="F44" t="s">
        <v>28</v>
      </c>
      <c r="G44" s="1">
        <v>44378</v>
      </c>
      <c r="H44" s="2">
        <f>--MID(TEXT(Table13[[#This Row],[Admission Date]],"dd-mm-yyyy"),7,4)</f>
        <v>2021</v>
      </c>
      <c r="I44" t="s">
        <v>20</v>
      </c>
      <c r="J44" t="s">
        <v>166</v>
      </c>
      <c r="K44" t="str">
        <f>VLOOKUP(Table13[Course ID],[1]Courses!$A$2:$B$102,2,FALSE)</f>
        <v>Power Pivot</v>
      </c>
      <c r="L44" t="str">
        <f>IF(Table13[Age]&lt;=18,"Teen",IF(Table13[Age]&lt;=20,"Young Adult",IF(Table13[Age]&lt;=22,"Adult","senior Adult")))</f>
        <v>Adult</v>
      </c>
      <c r="M44" s="3">
        <v>100000</v>
      </c>
      <c r="N44" s="3">
        <v>85008</v>
      </c>
      <c r="O44" s="3">
        <v>14992</v>
      </c>
      <c r="P44">
        <v>0</v>
      </c>
      <c r="Q44">
        <v>5</v>
      </c>
      <c r="R44" s="3">
        <v>19</v>
      </c>
      <c r="S44" t="s">
        <v>48</v>
      </c>
      <c r="T44" t="s">
        <v>8</v>
      </c>
      <c r="U44" t="s">
        <v>23</v>
      </c>
      <c r="V44" t="s">
        <v>24</v>
      </c>
      <c r="W44" t="s">
        <v>11</v>
      </c>
      <c r="X44">
        <v>47</v>
      </c>
      <c r="Y44" t="s">
        <v>12</v>
      </c>
      <c r="Z44">
        <v>89</v>
      </c>
      <c r="AA44" t="s">
        <v>13</v>
      </c>
      <c r="AB44">
        <v>38</v>
      </c>
      <c r="AC44" t="s">
        <v>14</v>
      </c>
      <c r="AD44">
        <v>70</v>
      </c>
      <c r="AE44" t="s">
        <v>15</v>
      </c>
      <c r="AF44">
        <v>46</v>
      </c>
      <c r="AG44">
        <f>Table13[[#This Row],[math Marks]]+Table13[[#This Row],[english Marks]]+Table13[[#This Row],[python Marks]]+Table13[[#This Row],[SqlMarks]]+Table13[[#This Row],[excelMarks]]</f>
        <v>290</v>
      </c>
      <c r="AH44">
        <v>67</v>
      </c>
      <c r="AI44">
        <v>6.35</v>
      </c>
    </row>
    <row r="45" spans="1:35" x14ac:dyDescent="0.25">
      <c r="A45" t="s">
        <v>167</v>
      </c>
      <c r="B45" t="s">
        <v>168</v>
      </c>
      <c r="C45" t="s">
        <v>2</v>
      </c>
      <c r="D45">
        <v>22</v>
      </c>
      <c r="E45" t="s">
        <v>19</v>
      </c>
      <c r="F45" t="s">
        <v>4</v>
      </c>
      <c r="G45" s="1">
        <v>44391</v>
      </c>
      <c r="H45" s="2">
        <f>--MID(TEXT(Table13[[#This Row],[Admission Date]],"dd-mm-yyyy"),7,4)</f>
        <v>2021</v>
      </c>
      <c r="I45" t="s">
        <v>20</v>
      </c>
      <c r="J45" t="s">
        <v>169</v>
      </c>
      <c r="K45" t="str">
        <f>VLOOKUP(Table13[Course ID],[1]Courses!$A$2:$B$102,2,FALSE)</f>
        <v>Tableau</v>
      </c>
      <c r="L45" t="str">
        <f>IF(Table13[Age]&lt;=18,"Teen",IF(Table13[Age]&lt;=20,"Young Adult",IF(Table13[Age]&lt;=22,"Adult","senior Adult")))</f>
        <v>Adult</v>
      </c>
      <c r="M45" s="3">
        <v>100000</v>
      </c>
      <c r="N45" s="3">
        <v>65102</v>
      </c>
      <c r="O45" s="3">
        <v>34898</v>
      </c>
      <c r="P45">
        <v>20000</v>
      </c>
      <c r="Q45">
        <v>5</v>
      </c>
      <c r="R45" s="3">
        <v>6</v>
      </c>
      <c r="S45" t="s">
        <v>48</v>
      </c>
      <c r="T45" t="s">
        <v>8</v>
      </c>
      <c r="U45" t="s">
        <v>9</v>
      </c>
      <c r="V45" t="s">
        <v>10</v>
      </c>
      <c r="W45" t="s">
        <v>11</v>
      </c>
      <c r="X45">
        <v>51</v>
      </c>
      <c r="Y45" t="s">
        <v>12</v>
      </c>
      <c r="Z45">
        <v>65</v>
      </c>
      <c r="AA45" t="s">
        <v>13</v>
      </c>
      <c r="AB45">
        <v>81</v>
      </c>
      <c r="AC45" t="s">
        <v>14</v>
      </c>
      <c r="AD45">
        <v>93</v>
      </c>
      <c r="AE45" t="s">
        <v>15</v>
      </c>
      <c r="AF45">
        <v>73</v>
      </c>
      <c r="AG45">
        <f>Table13[[#This Row],[math Marks]]+Table13[[#This Row],[english Marks]]+Table13[[#This Row],[python Marks]]+Table13[[#This Row],[SqlMarks]]+Table13[[#This Row],[excelMarks]]</f>
        <v>363</v>
      </c>
      <c r="AH45">
        <v>90</v>
      </c>
      <c r="AI45">
        <v>9.81</v>
      </c>
    </row>
    <row r="46" spans="1:35" x14ac:dyDescent="0.25">
      <c r="A46" t="s">
        <v>170</v>
      </c>
      <c r="B46" t="s">
        <v>171</v>
      </c>
      <c r="C46" t="s">
        <v>2</v>
      </c>
      <c r="D46">
        <v>20</v>
      </c>
      <c r="E46" t="s">
        <v>3</v>
      </c>
      <c r="F46" t="s">
        <v>28</v>
      </c>
      <c r="G46" s="1">
        <v>44404</v>
      </c>
      <c r="H46" s="2">
        <f>--MID(TEXT(Table13[[#This Row],[Admission Date]],"dd-mm-yyyy"),7,4)</f>
        <v>2021</v>
      </c>
      <c r="I46" t="s">
        <v>20</v>
      </c>
      <c r="J46" t="s">
        <v>172</v>
      </c>
      <c r="K46" t="str">
        <f>VLOOKUP(Table13[Course ID],[1]Courses!$A$2:$B$102,2,FALSE)</f>
        <v>Looker Studio</v>
      </c>
      <c r="L46" t="str">
        <f>IF(Table13[Age]&lt;=18,"Teen",IF(Table13[Age]&lt;=20,"Young Adult",IF(Table13[Age]&lt;=22,"Adult","senior Adult")))</f>
        <v>Young Adult</v>
      </c>
      <c r="M46" s="3">
        <v>100000</v>
      </c>
      <c r="N46" s="3">
        <v>53235</v>
      </c>
      <c r="O46" s="3">
        <v>46765</v>
      </c>
      <c r="P46">
        <v>0</v>
      </c>
      <c r="Q46">
        <v>5</v>
      </c>
      <c r="R46" s="3">
        <v>54</v>
      </c>
      <c r="S46" t="s">
        <v>43</v>
      </c>
      <c r="T46" t="s">
        <v>8</v>
      </c>
      <c r="U46" t="s">
        <v>9</v>
      </c>
      <c r="V46" t="s">
        <v>24</v>
      </c>
      <c r="W46" t="s">
        <v>11</v>
      </c>
      <c r="X46">
        <v>46</v>
      </c>
      <c r="Y46" t="s">
        <v>12</v>
      </c>
      <c r="Z46">
        <v>75</v>
      </c>
      <c r="AA46" t="s">
        <v>13</v>
      </c>
      <c r="AB46">
        <v>59</v>
      </c>
      <c r="AC46" t="s">
        <v>14</v>
      </c>
      <c r="AD46">
        <v>90</v>
      </c>
      <c r="AE46" t="s">
        <v>15</v>
      </c>
      <c r="AF46">
        <v>35</v>
      </c>
      <c r="AG46">
        <f>Table13[[#This Row],[math Marks]]+Table13[[#This Row],[english Marks]]+Table13[[#This Row],[python Marks]]+Table13[[#This Row],[SqlMarks]]+Table13[[#This Row],[excelMarks]]</f>
        <v>305</v>
      </c>
      <c r="AH46">
        <v>100</v>
      </c>
      <c r="AI46">
        <v>9.68</v>
      </c>
    </row>
    <row r="47" spans="1:35" x14ac:dyDescent="0.25">
      <c r="A47" t="s">
        <v>173</v>
      </c>
      <c r="B47" t="s">
        <v>174</v>
      </c>
      <c r="C47" t="s">
        <v>18</v>
      </c>
      <c r="D47">
        <v>17</v>
      </c>
      <c r="E47" t="s">
        <v>19</v>
      </c>
      <c r="F47" t="s">
        <v>33</v>
      </c>
      <c r="G47" s="1">
        <v>44417</v>
      </c>
      <c r="H47" s="2">
        <f>--MID(TEXT(Table13[[#This Row],[Admission Date]],"dd-mm-yyyy"),7,4)</f>
        <v>2021</v>
      </c>
      <c r="I47" t="s">
        <v>5</v>
      </c>
      <c r="J47" t="s">
        <v>175</v>
      </c>
      <c r="K47" t="str">
        <f>VLOOKUP(Table13[Course ID],[1]Courses!$A$2:$B$102,2,FALSE)</f>
        <v>R Programming</v>
      </c>
      <c r="L47" t="str">
        <f>IF(Table13[Age]&lt;=18,"Teen",IF(Table13[Age]&lt;=20,"Young Adult",IF(Table13[Age]&lt;=22,"Adult","senior Adult")))</f>
        <v>Teen</v>
      </c>
      <c r="M47" s="3">
        <v>100000</v>
      </c>
      <c r="N47" s="3">
        <v>48034</v>
      </c>
      <c r="O47" s="3">
        <v>51966</v>
      </c>
      <c r="P47">
        <v>20000</v>
      </c>
      <c r="Q47">
        <v>4</v>
      </c>
      <c r="R47" s="3">
        <v>285</v>
      </c>
      <c r="S47" t="s">
        <v>48</v>
      </c>
      <c r="T47" t="s">
        <v>8</v>
      </c>
      <c r="U47" t="s">
        <v>44</v>
      </c>
      <c r="V47" t="s">
        <v>24</v>
      </c>
      <c r="W47" t="s">
        <v>11</v>
      </c>
      <c r="X47">
        <v>70</v>
      </c>
      <c r="Y47" t="s">
        <v>12</v>
      </c>
      <c r="Z47">
        <v>73</v>
      </c>
      <c r="AA47" t="s">
        <v>13</v>
      </c>
      <c r="AB47">
        <v>46</v>
      </c>
      <c r="AC47" t="s">
        <v>14</v>
      </c>
      <c r="AD47">
        <v>64</v>
      </c>
      <c r="AE47" t="s">
        <v>15</v>
      </c>
      <c r="AF47">
        <v>64</v>
      </c>
      <c r="AG47">
        <f>Table13[[#This Row],[math Marks]]+Table13[[#This Row],[english Marks]]+Table13[[#This Row],[python Marks]]+Table13[[#This Row],[SqlMarks]]+Table13[[#This Row],[excelMarks]]</f>
        <v>317</v>
      </c>
      <c r="AH47">
        <v>63</v>
      </c>
      <c r="AI47">
        <v>5.39</v>
      </c>
    </row>
    <row r="48" spans="1:35" x14ac:dyDescent="0.25">
      <c r="A48" t="s">
        <v>176</v>
      </c>
      <c r="B48" t="s">
        <v>177</v>
      </c>
      <c r="C48" t="s">
        <v>18</v>
      </c>
      <c r="D48">
        <v>18</v>
      </c>
      <c r="E48" t="s">
        <v>65</v>
      </c>
      <c r="F48" t="s">
        <v>28</v>
      </c>
      <c r="G48" s="1">
        <v>44430</v>
      </c>
      <c r="H48" s="2">
        <f>--MID(TEXT(Table13[[#This Row],[Admission Date]],"dd-mm-yyyy"),7,4)</f>
        <v>2021</v>
      </c>
      <c r="I48" t="s">
        <v>20</v>
      </c>
      <c r="J48" t="s">
        <v>178</v>
      </c>
      <c r="K48" t="str">
        <f>VLOOKUP(Table13[Course ID],[1]Courses!$A$2:$B$102,2,FALSE)</f>
        <v>Statistics for Data Science</v>
      </c>
      <c r="L48" t="str">
        <f>IF(Table13[Age]&lt;=18,"Teen",IF(Table13[Age]&lt;=20,"Young Adult",IF(Table13[Age]&lt;=22,"Adult","senior Adult")))</f>
        <v>Teen</v>
      </c>
      <c r="M48" s="3">
        <v>100000</v>
      </c>
      <c r="N48" s="3">
        <v>80725</v>
      </c>
      <c r="O48" s="3">
        <v>19275</v>
      </c>
      <c r="P48">
        <v>20000</v>
      </c>
      <c r="Q48">
        <v>5</v>
      </c>
      <c r="R48" s="3">
        <v>66</v>
      </c>
      <c r="S48" t="s">
        <v>117</v>
      </c>
      <c r="T48" t="s">
        <v>8</v>
      </c>
      <c r="U48" t="s">
        <v>23</v>
      </c>
      <c r="V48" t="s">
        <v>10</v>
      </c>
      <c r="W48" t="s">
        <v>11</v>
      </c>
      <c r="X48">
        <v>39</v>
      </c>
      <c r="Y48" t="s">
        <v>12</v>
      </c>
      <c r="Z48">
        <v>76</v>
      </c>
      <c r="AA48" t="s">
        <v>13</v>
      </c>
      <c r="AB48">
        <v>99</v>
      </c>
      <c r="AC48" t="s">
        <v>14</v>
      </c>
      <c r="AD48">
        <v>79</v>
      </c>
      <c r="AE48" t="s">
        <v>15</v>
      </c>
      <c r="AF48">
        <v>100</v>
      </c>
      <c r="AG48">
        <f>Table13[[#This Row],[math Marks]]+Table13[[#This Row],[english Marks]]+Table13[[#This Row],[python Marks]]+Table13[[#This Row],[SqlMarks]]+Table13[[#This Row],[excelMarks]]</f>
        <v>393</v>
      </c>
      <c r="AH48">
        <v>70</v>
      </c>
      <c r="AI48">
        <v>5.92</v>
      </c>
    </row>
    <row r="49" spans="1:35" x14ac:dyDescent="0.25">
      <c r="A49" t="s">
        <v>179</v>
      </c>
      <c r="B49" t="s">
        <v>180</v>
      </c>
      <c r="C49" t="s">
        <v>18</v>
      </c>
      <c r="D49">
        <v>22</v>
      </c>
      <c r="E49" t="s">
        <v>19</v>
      </c>
      <c r="F49" t="s">
        <v>33</v>
      </c>
      <c r="G49" s="1">
        <v>44443</v>
      </c>
      <c r="H49" s="2">
        <f>--MID(TEXT(Table13[[#This Row],[Admission Date]],"dd-mm-yyyy"),7,4)</f>
        <v>2021</v>
      </c>
      <c r="I49" t="s">
        <v>5</v>
      </c>
      <c r="J49" t="s">
        <v>181</v>
      </c>
      <c r="K49" t="str">
        <f>VLOOKUP(Table13[Course ID],[1]Courses!$A$2:$B$102,2,FALSE)</f>
        <v>Big Data Analytics</v>
      </c>
      <c r="L49" t="str">
        <f>IF(Table13[Age]&lt;=18,"Teen",IF(Table13[Age]&lt;=20,"Young Adult",IF(Table13[Age]&lt;=22,"Adult","senior Adult")))</f>
        <v>Adult</v>
      </c>
      <c r="M49" s="3">
        <v>100000</v>
      </c>
      <c r="N49" s="3">
        <v>78920</v>
      </c>
      <c r="O49" s="3">
        <v>21080</v>
      </c>
      <c r="P49">
        <v>0</v>
      </c>
      <c r="Q49">
        <v>1</v>
      </c>
      <c r="R49" s="3">
        <v>298</v>
      </c>
      <c r="S49" t="s">
        <v>82</v>
      </c>
      <c r="T49" t="s">
        <v>8</v>
      </c>
      <c r="U49" t="s">
        <v>23</v>
      </c>
      <c r="V49" t="s">
        <v>24</v>
      </c>
      <c r="W49" t="s">
        <v>11</v>
      </c>
      <c r="X49">
        <v>69</v>
      </c>
      <c r="Y49" t="s">
        <v>12</v>
      </c>
      <c r="Z49">
        <v>60</v>
      </c>
      <c r="AA49" t="s">
        <v>13</v>
      </c>
      <c r="AB49">
        <v>69</v>
      </c>
      <c r="AC49" t="s">
        <v>14</v>
      </c>
      <c r="AD49">
        <v>64</v>
      </c>
      <c r="AE49" t="s">
        <v>15</v>
      </c>
      <c r="AF49">
        <v>84</v>
      </c>
      <c r="AG49">
        <f>Table13[[#This Row],[math Marks]]+Table13[[#This Row],[english Marks]]+Table13[[#This Row],[python Marks]]+Table13[[#This Row],[SqlMarks]]+Table13[[#This Row],[excelMarks]]</f>
        <v>346</v>
      </c>
      <c r="AH49">
        <v>66</v>
      </c>
      <c r="AI49">
        <v>6.66</v>
      </c>
    </row>
    <row r="50" spans="1:35" x14ac:dyDescent="0.25">
      <c r="A50" t="s">
        <v>182</v>
      </c>
      <c r="B50" t="s">
        <v>183</v>
      </c>
      <c r="C50" t="s">
        <v>18</v>
      </c>
      <c r="D50">
        <v>21</v>
      </c>
      <c r="E50" t="s">
        <v>19</v>
      </c>
      <c r="F50" t="s">
        <v>28</v>
      </c>
      <c r="G50" s="1">
        <v>44456</v>
      </c>
      <c r="H50" s="2">
        <f>--MID(TEXT(Table13[[#This Row],[Admission Date]],"dd-mm-yyyy"),7,4)</f>
        <v>2021</v>
      </c>
      <c r="I50" t="s">
        <v>5</v>
      </c>
      <c r="J50" t="s">
        <v>184</v>
      </c>
      <c r="K50" t="str">
        <f>VLOOKUP(Table13[Course ID],[1]Courses!$A$2:$B$102,2,FALSE)</f>
        <v>Apache Hadoop</v>
      </c>
      <c r="L50" t="str">
        <f>IF(Table13[Age]&lt;=18,"Teen",IF(Table13[Age]&lt;=20,"Young Adult",IF(Table13[Age]&lt;=22,"Adult","senior Adult")))</f>
        <v>Adult</v>
      </c>
      <c r="M50" s="3">
        <v>100000</v>
      </c>
      <c r="N50" s="3">
        <v>57250</v>
      </c>
      <c r="O50" s="3">
        <v>42750</v>
      </c>
      <c r="P50">
        <v>10000</v>
      </c>
      <c r="Q50">
        <v>3</v>
      </c>
      <c r="R50" s="3">
        <v>369</v>
      </c>
      <c r="S50" t="s">
        <v>52</v>
      </c>
      <c r="T50" t="s">
        <v>8</v>
      </c>
      <c r="U50" t="s">
        <v>44</v>
      </c>
      <c r="V50" t="s">
        <v>24</v>
      </c>
      <c r="W50" t="s">
        <v>11</v>
      </c>
      <c r="X50">
        <v>58</v>
      </c>
      <c r="Y50" t="s">
        <v>12</v>
      </c>
      <c r="Z50">
        <v>93</v>
      </c>
      <c r="AA50" t="s">
        <v>13</v>
      </c>
      <c r="AB50">
        <v>39</v>
      </c>
      <c r="AC50" t="s">
        <v>14</v>
      </c>
      <c r="AD50">
        <v>66</v>
      </c>
      <c r="AE50" t="s">
        <v>15</v>
      </c>
      <c r="AF50">
        <v>83</v>
      </c>
      <c r="AG50">
        <f>Table13[[#This Row],[math Marks]]+Table13[[#This Row],[english Marks]]+Table13[[#This Row],[python Marks]]+Table13[[#This Row],[SqlMarks]]+Table13[[#This Row],[excelMarks]]</f>
        <v>339</v>
      </c>
      <c r="AH50">
        <v>82</v>
      </c>
      <c r="AI50">
        <v>9</v>
      </c>
    </row>
    <row r="51" spans="1:35" x14ac:dyDescent="0.25">
      <c r="A51" t="s">
        <v>185</v>
      </c>
      <c r="B51" t="s">
        <v>186</v>
      </c>
      <c r="C51" t="s">
        <v>18</v>
      </c>
      <c r="D51">
        <v>20</v>
      </c>
      <c r="E51" t="s">
        <v>65</v>
      </c>
      <c r="F51" t="s">
        <v>28</v>
      </c>
      <c r="G51" s="1">
        <v>44469</v>
      </c>
      <c r="H51" s="2">
        <f>--MID(TEXT(Table13[[#This Row],[Admission Date]],"dd-mm-yyyy"),7,4)</f>
        <v>2021</v>
      </c>
      <c r="I51" t="s">
        <v>5</v>
      </c>
      <c r="J51" t="s">
        <v>187</v>
      </c>
      <c r="K51" t="str">
        <f>VLOOKUP(Table13[Course ID],[1]Courses!$A$2:$B$102,2,FALSE)</f>
        <v>Apache Spark</v>
      </c>
      <c r="L51" t="str">
        <f>IF(Table13[Age]&lt;=18,"Teen",IF(Table13[Age]&lt;=20,"Young Adult",IF(Table13[Age]&lt;=22,"Adult","senior Adult")))</f>
        <v>Young Adult</v>
      </c>
      <c r="M51" s="3">
        <v>100000</v>
      </c>
      <c r="N51" s="3">
        <v>44099</v>
      </c>
      <c r="O51" s="3">
        <v>55901</v>
      </c>
      <c r="P51">
        <v>10000</v>
      </c>
      <c r="Q51">
        <v>4</v>
      </c>
      <c r="R51" s="3">
        <v>265</v>
      </c>
      <c r="S51" t="s">
        <v>43</v>
      </c>
      <c r="T51" t="s">
        <v>8</v>
      </c>
      <c r="U51" t="s">
        <v>44</v>
      </c>
      <c r="V51" t="s">
        <v>10</v>
      </c>
      <c r="W51" t="s">
        <v>11</v>
      </c>
      <c r="X51">
        <v>74</v>
      </c>
      <c r="Y51" t="s">
        <v>12</v>
      </c>
      <c r="Z51">
        <v>83</v>
      </c>
      <c r="AA51" t="s">
        <v>13</v>
      </c>
      <c r="AB51">
        <v>64</v>
      </c>
      <c r="AC51" t="s">
        <v>14</v>
      </c>
      <c r="AD51">
        <v>74</v>
      </c>
      <c r="AE51" t="s">
        <v>15</v>
      </c>
      <c r="AF51">
        <v>100</v>
      </c>
      <c r="AG51">
        <f>Table13[[#This Row],[math Marks]]+Table13[[#This Row],[english Marks]]+Table13[[#This Row],[python Marks]]+Table13[[#This Row],[SqlMarks]]+Table13[[#This Row],[excelMarks]]</f>
        <v>395</v>
      </c>
      <c r="AH51">
        <v>95</v>
      </c>
      <c r="AI51">
        <v>8.49</v>
      </c>
    </row>
    <row r="52" spans="1:35" x14ac:dyDescent="0.25">
      <c r="A52" t="s">
        <v>188</v>
      </c>
      <c r="B52" t="s">
        <v>189</v>
      </c>
      <c r="C52" t="s">
        <v>2</v>
      </c>
      <c r="D52">
        <v>23</v>
      </c>
      <c r="E52" t="s">
        <v>38</v>
      </c>
      <c r="F52" t="s">
        <v>4</v>
      </c>
      <c r="G52" s="1">
        <v>44481</v>
      </c>
      <c r="H52" s="2">
        <f>--MID(TEXT(Table13[[#This Row],[Admission Date]],"dd-mm-yyyy"),7,4)</f>
        <v>2021</v>
      </c>
      <c r="I52" t="s">
        <v>5</v>
      </c>
      <c r="J52" t="s">
        <v>190</v>
      </c>
      <c r="K52" t="str">
        <f>VLOOKUP(Table13[Course ID],[1]Courses!$A$2:$B$102,2,FALSE)</f>
        <v>PySpark</v>
      </c>
      <c r="L52" t="str">
        <f>IF(Table13[Age]&lt;=18,"Teen",IF(Table13[Age]&lt;=20,"Young Adult",IF(Table13[Age]&lt;=22,"Adult","senior Adult")))</f>
        <v>senior Adult</v>
      </c>
      <c r="M52" s="3">
        <v>100000</v>
      </c>
      <c r="N52" s="3">
        <v>95816</v>
      </c>
      <c r="O52" s="3">
        <v>4184</v>
      </c>
      <c r="P52">
        <v>10000</v>
      </c>
      <c r="Q52">
        <v>4</v>
      </c>
      <c r="R52" s="3">
        <v>444</v>
      </c>
      <c r="S52" t="s">
        <v>62</v>
      </c>
      <c r="T52" t="s">
        <v>8</v>
      </c>
      <c r="U52" t="s">
        <v>44</v>
      </c>
      <c r="V52" t="s">
        <v>10</v>
      </c>
      <c r="W52" t="s">
        <v>11</v>
      </c>
      <c r="X52">
        <v>39</v>
      </c>
      <c r="Y52" t="s">
        <v>12</v>
      </c>
      <c r="Z52">
        <v>98</v>
      </c>
      <c r="AA52" t="s">
        <v>13</v>
      </c>
      <c r="AB52">
        <v>74</v>
      </c>
      <c r="AC52" t="s">
        <v>14</v>
      </c>
      <c r="AD52">
        <v>81</v>
      </c>
      <c r="AE52" t="s">
        <v>15</v>
      </c>
      <c r="AF52">
        <v>48</v>
      </c>
      <c r="AG52">
        <f>Table13[[#This Row],[math Marks]]+Table13[[#This Row],[english Marks]]+Table13[[#This Row],[python Marks]]+Table13[[#This Row],[SqlMarks]]+Table13[[#This Row],[excelMarks]]</f>
        <v>340</v>
      </c>
      <c r="AH52">
        <v>62</v>
      </c>
      <c r="AI52">
        <v>7.34</v>
      </c>
    </row>
    <row r="53" spans="1:35" x14ac:dyDescent="0.25">
      <c r="A53" t="s">
        <v>191</v>
      </c>
      <c r="B53" t="s">
        <v>192</v>
      </c>
      <c r="C53" t="s">
        <v>2</v>
      </c>
      <c r="D53">
        <v>24</v>
      </c>
      <c r="E53" t="s">
        <v>3</v>
      </c>
      <c r="F53" t="s">
        <v>4</v>
      </c>
      <c r="G53" s="1">
        <v>44494</v>
      </c>
      <c r="H53" s="2">
        <f>--MID(TEXT(Table13[[#This Row],[Admission Date]],"dd-mm-yyyy"),7,4)</f>
        <v>2021</v>
      </c>
      <c r="I53" t="s">
        <v>5</v>
      </c>
      <c r="J53" t="s">
        <v>193</v>
      </c>
      <c r="K53" t="str">
        <f>VLOOKUP(Table13[Course ID],[1]Courses!$A$2:$B$102,2,FALSE)</f>
        <v>Cloud Computing</v>
      </c>
      <c r="L53" t="str">
        <f>IF(Table13[Age]&lt;=18,"Teen",IF(Table13[Age]&lt;=20,"Young Adult",IF(Table13[Age]&lt;=22,"Adult","senior Adult")))</f>
        <v>senior Adult</v>
      </c>
      <c r="M53" s="3">
        <v>100000</v>
      </c>
      <c r="N53" s="3">
        <v>78500</v>
      </c>
      <c r="O53" s="3">
        <v>21500</v>
      </c>
      <c r="P53">
        <v>10000</v>
      </c>
      <c r="Q53">
        <v>4</v>
      </c>
      <c r="R53" s="3">
        <v>28</v>
      </c>
      <c r="S53" t="s">
        <v>194</v>
      </c>
      <c r="T53" t="s">
        <v>8</v>
      </c>
      <c r="U53" t="s">
        <v>44</v>
      </c>
      <c r="V53" t="s">
        <v>10</v>
      </c>
      <c r="W53" t="s">
        <v>11</v>
      </c>
      <c r="X53">
        <v>54</v>
      </c>
      <c r="Y53" t="s">
        <v>12</v>
      </c>
      <c r="Z53">
        <v>54</v>
      </c>
      <c r="AA53" t="s">
        <v>13</v>
      </c>
      <c r="AB53">
        <v>71</v>
      </c>
      <c r="AC53" t="s">
        <v>14</v>
      </c>
      <c r="AD53">
        <v>85</v>
      </c>
      <c r="AE53" t="s">
        <v>15</v>
      </c>
      <c r="AF53">
        <v>63</v>
      </c>
      <c r="AG53">
        <f>Table13[[#This Row],[math Marks]]+Table13[[#This Row],[english Marks]]+Table13[[#This Row],[python Marks]]+Table13[[#This Row],[SqlMarks]]+Table13[[#This Row],[excelMarks]]</f>
        <v>327</v>
      </c>
      <c r="AH53">
        <v>88</v>
      </c>
      <c r="AI53">
        <v>7.85</v>
      </c>
    </row>
    <row r="54" spans="1:35" x14ac:dyDescent="0.25">
      <c r="A54" t="s">
        <v>195</v>
      </c>
      <c r="B54" t="s">
        <v>196</v>
      </c>
      <c r="C54" t="s">
        <v>18</v>
      </c>
      <c r="D54">
        <v>24</v>
      </c>
      <c r="E54" t="s">
        <v>19</v>
      </c>
      <c r="F54" t="s">
        <v>33</v>
      </c>
      <c r="G54" s="1">
        <v>44507</v>
      </c>
      <c r="H54" s="2">
        <f>--MID(TEXT(Table13[[#This Row],[Admission Date]],"dd-mm-yyyy"),7,4)</f>
        <v>2021</v>
      </c>
      <c r="I54" t="s">
        <v>20</v>
      </c>
      <c r="J54" t="s">
        <v>197</v>
      </c>
      <c r="K54" t="str">
        <f>VLOOKUP(Table13[Course ID],[1]Courses!$A$2:$B$102,2,FALSE)</f>
        <v>AWS Cloud Practitioner</v>
      </c>
      <c r="L54" t="str">
        <f>IF(Table13[Age]&lt;=18,"Teen",IF(Table13[Age]&lt;=20,"Young Adult",IF(Table13[Age]&lt;=22,"Adult","senior Adult")))</f>
        <v>senior Adult</v>
      </c>
      <c r="M54" s="3">
        <v>100000</v>
      </c>
      <c r="N54" s="3">
        <v>66921</v>
      </c>
      <c r="O54" s="3">
        <v>33079</v>
      </c>
      <c r="P54">
        <v>10000</v>
      </c>
      <c r="Q54">
        <v>1</v>
      </c>
      <c r="R54" s="3">
        <v>207</v>
      </c>
      <c r="S54" t="s">
        <v>117</v>
      </c>
      <c r="T54" t="s">
        <v>8</v>
      </c>
      <c r="U54" t="s">
        <v>9</v>
      </c>
      <c r="V54" t="s">
        <v>24</v>
      </c>
      <c r="W54" t="s">
        <v>11</v>
      </c>
      <c r="X54">
        <v>76</v>
      </c>
      <c r="Y54" t="s">
        <v>12</v>
      </c>
      <c r="Z54">
        <v>97</v>
      </c>
      <c r="AA54" t="s">
        <v>13</v>
      </c>
      <c r="AB54">
        <v>47</v>
      </c>
      <c r="AC54" t="s">
        <v>14</v>
      </c>
      <c r="AD54">
        <v>60</v>
      </c>
      <c r="AE54" t="s">
        <v>15</v>
      </c>
      <c r="AF54">
        <v>80</v>
      </c>
      <c r="AG54">
        <f>Table13[[#This Row],[math Marks]]+Table13[[#This Row],[english Marks]]+Table13[[#This Row],[python Marks]]+Table13[[#This Row],[SqlMarks]]+Table13[[#This Row],[excelMarks]]</f>
        <v>360</v>
      </c>
      <c r="AH54">
        <v>67</v>
      </c>
      <c r="AI54">
        <v>5.78</v>
      </c>
    </row>
    <row r="55" spans="1:35" x14ac:dyDescent="0.25">
      <c r="A55" t="s">
        <v>198</v>
      </c>
      <c r="B55" t="s">
        <v>199</v>
      </c>
      <c r="C55" t="s">
        <v>2</v>
      </c>
      <c r="D55">
        <v>24</v>
      </c>
      <c r="E55" t="s">
        <v>19</v>
      </c>
      <c r="F55" t="s">
        <v>28</v>
      </c>
      <c r="G55" s="1">
        <v>44520</v>
      </c>
      <c r="H55" s="2">
        <f>--MID(TEXT(Table13[[#This Row],[Admission Date]],"dd-mm-yyyy"),7,4)</f>
        <v>2021</v>
      </c>
      <c r="I55" t="s">
        <v>20</v>
      </c>
      <c r="J55" t="s">
        <v>200</v>
      </c>
      <c r="K55" t="str">
        <f>VLOOKUP(Table13[Course ID],[1]Courses!$A$2:$B$102,2,FALSE)</f>
        <v>AWS Solutions Architect</v>
      </c>
      <c r="L55" t="str">
        <f>IF(Table13[Age]&lt;=18,"Teen",IF(Table13[Age]&lt;=20,"Young Adult",IF(Table13[Age]&lt;=22,"Adult","senior Adult")))</f>
        <v>senior Adult</v>
      </c>
      <c r="M55" s="3">
        <v>100000</v>
      </c>
      <c r="N55" s="3">
        <v>51244</v>
      </c>
      <c r="O55" s="3">
        <v>48756</v>
      </c>
      <c r="P55">
        <v>20000</v>
      </c>
      <c r="Q55">
        <v>0</v>
      </c>
      <c r="R55" s="3">
        <v>185</v>
      </c>
      <c r="S55" t="s">
        <v>22</v>
      </c>
      <c r="T55" t="s">
        <v>8</v>
      </c>
      <c r="U55" t="s">
        <v>44</v>
      </c>
      <c r="V55" t="s">
        <v>24</v>
      </c>
      <c r="W55" t="s">
        <v>11</v>
      </c>
      <c r="X55">
        <v>89</v>
      </c>
      <c r="Y55" t="s">
        <v>12</v>
      </c>
      <c r="Z55">
        <v>94</v>
      </c>
      <c r="AA55" t="s">
        <v>13</v>
      </c>
      <c r="AB55">
        <v>84</v>
      </c>
      <c r="AC55" t="s">
        <v>14</v>
      </c>
      <c r="AD55">
        <v>55</v>
      </c>
      <c r="AE55" t="s">
        <v>15</v>
      </c>
      <c r="AF55">
        <v>76</v>
      </c>
      <c r="AG55">
        <f>Table13[[#This Row],[math Marks]]+Table13[[#This Row],[english Marks]]+Table13[[#This Row],[python Marks]]+Table13[[#This Row],[SqlMarks]]+Table13[[#This Row],[excelMarks]]</f>
        <v>398</v>
      </c>
      <c r="AH55">
        <v>90</v>
      </c>
      <c r="AI55">
        <v>9.1199999999999992</v>
      </c>
    </row>
    <row r="56" spans="1:35" x14ac:dyDescent="0.25">
      <c r="A56" t="s">
        <v>201</v>
      </c>
      <c r="B56" t="s">
        <v>202</v>
      </c>
      <c r="C56" t="s">
        <v>2</v>
      </c>
      <c r="D56">
        <v>23</v>
      </c>
      <c r="E56" t="s">
        <v>19</v>
      </c>
      <c r="F56" t="s">
        <v>4</v>
      </c>
      <c r="G56" s="1">
        <v>44533</v>
      </c>
      <c r="H56" s="2">
        <f>--MID(TEXT(Table13[[#This Row],[Admission Date]],"dd-mm-yyyy"),7,4)</f>
        <v>2021</v>
      </c>
      <c r="I56" t="s">
        <v>20</v>
      </c>
      <c r="J56" t="s">
        <v>203</v>
      </c>
      <c r="K56" t="str">
        <f>VLOOKUP(Table13[Course ID],[1]Courses!$A$2:$B$102,2,FALSE)</f>
        <v>Microsoft Azure Fundamentals</v>
      </c>
      <c r="L56" t="str">
        <f>IF(Table13[Age]&lt;=18,"Teen",IF(Table13[Age]&lt;=20,"Young Adult",IF(Table13[Age]&lt;=22,"Adult","senior Adult")))</f>
        <v>senior Adult</v>
      </c>
      <c r="M56" s="3">
        <v>100000</v>
      </c>
      <c r="N56" s="3">
        <v>57910</v>
      </c>
      <c r="O56" s="3">
        <v>42090</v>
      </c>
      <c r="P56">
        <v>0</v>
      </c>
      <c r="Q56">
        <v>0</v>
      </c>
      <c r="R56" s="3">
        <v>241</v>
      </c>
      <c r="S56" t="s">
        <v>52</v>
      </c>
      <c r="T56" t="s">
        <v>8</v>
      </c>
      <c r="U56" t="s">
        <v>9</v>
      </c>
      <c r="V56" t="s">
        <v>10</v>
      </c>
      <c r="W56" t="s">
        <v>11</v>
      </c>
      <c r="X56">
        <v>37</v>
      </c>
      <c r="Y56" t="s">
        <v>12</v>
      </c>
      <c r="Z56">
        <v>88</v>
      </c>
      <c r="AA56" t="s">
        <v>13</v>
      </c>
      <c r="AB56">
        <v>53</v>
      </c>
      <c r="AC56" t="s">
        <v>14</v>
      </c>
      <c r="AD56">
        <v>57</v>
      </c>
      <c r="AE56" t="s">
        <v>15</v>
      </c>
      <c r="AF56">
        <v>54</v>
      </c>
      <c r="AG56">
        <f>Table13[[#This Row],[math Marks]]+Table13[[#This Row],[english Marks]]+Table13[[#This Row],[python Marks]]+Table13[[#This Row],[SqlMarks]]+Table13[[#This Row],[excelMarks]]</f>
        <v>289</v>
      </c>
      <c r="AH56">
        <v>60</v>
      </c>
      <c r="AI56">
        <v>5.83</v>
      </c>
    </row>
    <row r="57" spans="1:35" x14ac:dyDescent="0.25">
      <c r="A57" t="s">
        <v>204</v>
      </c>
      <c r="B57" t="s">
        <v>205</v>
      </c>
      <c r="C57" t="s">
        <v>18</v>
      </c>
      <c r="D57">
        <v>17</v>
      </c>
      <c r="E57" t="s">
        <v>27</v>
      </c>
      <c r="F57" t="s">
        <v>33</v>
      </c>
      <c r="G57" s="1">
        <v>44546</v>
      </c>
      <c r="H57" s="2">
        <f>--MID(TEXT(Table13[[#This Row],[Admission Date]],"dd-mm-yyyy"),7,4)</f>
        <v>2021</v>
      </c>
      <c r="I57" t="s">
        <v>5</v>
      </c>
      <c r="J57" t="s">
        <v>206</v>
      </c>
      <c r="K57" t="str">
        <f>VLOOKUP(Table13[Course ID],[1]Courses!$A$2:$B$102,2,FALSE)</f>
        <v>Google Cloud Platform</v>
      </c>
      <c r="L57" t="str">
        <f>IF(Table13[Age]&lt;=18,"Teen",IF(Table13[Age]&lt;=20,"Young Adult",IF(Table13[Age]&lt;=22,"Adult","senior Adult")))</f>
        <v>Teen</v>
      </c>
      <c r="M57" s="3">
        <v>100000</v>
      </c>
      <c r="N57" s="3">
        <v>42024</v>
      </c>
      <c r="O57" s="3">
        <v>57976</v>
      </c>
      <c r="P57">
        <v>20000</v>
      </c>
      <c r="Q57">
        <v>3</v>
      </c>
      <c r="R57" s="3">
        <v>99</v>
      </c>
      <c r="S57" t="s">
        <v>194</v>
      </c>
      <c r="T57" t="s">
        <v>8</v>
      </c>
      <c r="U57" t="s">
        <v>23</v>
      </c>
      <c r="V57" t="s">
        <v>24</v>
      </c>
      <c r="W57" t="s">
        <v>11</v>
      </c>
      <c r="X57">
        <v>41</v>
      </c>
      <c r="Y57" t="s">
        <v>12</v>
      </c>
      <c r="Z57">
        <v>68</v>
      </c>
      <c r="AA57" t="s">
        <v>13</v>
      </c>
      <c r="AB57">
        <v>81</v>
      </c>
      <c r="AC57" t="s">
        <v>14</v>
      </c>
      <c r="AD57">
        <v>40</v>
      </c>
      <c r="AE57" t="s">
        <v>15</v>
      </c>
      <c r="AF57">
        <v>82</v>
      </c>
      <c r="AG57">
        <f>Table13[[#This Row],[math Marks]]+Table13[[#This Row],[english Marks]]+Table13[[#This Row],[python Marks]]+Table13[[#This Row],[SqlMarks]]+Table13[[#This Row],[excelMarks]]</f>
        <v>312</v>
      </c>
      <c r="AH57">
        <v>84</v>
      </c>
      <c r="AI57">
        <v>6.29</v>
      </c>
    </row>
    <row r="58" spans="1:35" x14ac:dyDescent="0.25">
      <c r="A58" t="s">
        <v>207</v>
      </c>
      <c r="B58" t="s">
        <v>208</v>
      </c>
      <c r="C58" t="s">
        <v>18</v>
      </c>
      <c r="D58">
        <v>22</v>
      </c>
      <c r="E58" t="s">
        <v>38</v>
      </c>
      <c r="F58" t="s">
        <v>4</v>
      </c>
      <c r="G58" s="1">
        <v>44559</v>
      </c>
      <c r="H58" s="2">
        <f>--MID(TEXT(Table13[[#This Row],[Admission Date]],"dd-mm-yyyy"),7,4)</f>
        <v>2021</v>
      </c>
      <c r="I58" t="s">
        <v>20</v>
      </c>
      <c r="J58" t="s">
        <v>209</v>
      </c>
      <c r="K58" t="str">
        <f>VLOOKUP(Table13[Course ID],[1]Courses!$A$2:$B$102,2,FALSE)</f>
        <v>DevOps Fundamentals</v>
      </c>
      <c r="L58" t="str">
        <f>IF(Table13[Age]&lt;=18,"Teen",IF(Table13[Age]&lt;=20,"Young Adult",IF(Table13[Age]&lt;=22,"Adult","senior Adult")))</f>
        <v>Adult</v>
      </c>
      <c r="M58" s="3">
        <v>100000</v>
      </c>
      <c r="N58" s="3">
        <v>71194</v>
      </c>
      <c r="O58" s="3">
        <v>28806</v>
      </c>
      <c r="P58">
        <v>10000</v>
      </c>
      <c r="Q58">
        <v>1</v>
      </c>
      <c r="R58" s="3">
        <v>32</v>
      </c>
      <c r="S58" t="s">
        <v>117</v>
      </c>
      <c r="T58" t="s">
        <v>8</v>
      </c>
      <c r="U58" t="s">
        <v>9</v>
      </c>
      <c r="V58" t="s">
        <v>10</v>
      </c>
      <c r="W58" t="s">
        <v>11</v>
      </c>
      <c r="X58">
        <v>66</v>
      </c>
      <c r="Y58" t="s">
        <v>12</v>
      </c>
      <c r="Z58">
        <v>70</v>
      </c>
      <c r="AA58" t="s">
        <v>13</v>
      </c>
      <c r="AB58">
        <v>64</v>
      </c>
      <c r="AC58" t="s">
        <v>14</v>
      </c>
      <c r="AD58">
        <v>95</v>
      </c>
      <c r="AE58" t="s">
        <v>15</v>
      </c>
      <c r="AF58">
        <v>44</v>
      </c>
      <c r="AG58">
        <f>Table13[[#This Row],[math Marks]]+Table13[[#This Row],[english Marks]]+Table13[[#This Row],[python Marks]]+Table13[[#This Row],[SqlMarks]]+Table13[[#This Row],[excelMarks]]</f>
        <v>339</v>
      </c>
      <c r="AH58">
        <v>92</v>
      </c>
      <c r="AI58">
        <v>6.76</v>
      </c>
    </row>
    <row r="59" spans="1:35" x14ac:dyDescent="0.25">
      <c r="A59" t="s">
        <v>210</v>
      </c>
      <c r="B59" t="s">
        <v>211</v>
      </c>
      <c r="C59" t="s">
        <v>18</v>
      </c>
      <c r="D59">
        <v>17</v>
      </c>
      <c r="E59" t="s">
        <v>38</v>
      </c>
      <c r="F59" t="s">
        <v>33</v>
      </c>
      <c r="G59" s="1">
        <v>44572</v>
      </c>
      <c r="H59" s="2">
        <f>--MID(TEXT(Table13[[#This Row],[Admission Date]],"dd-mm-yyyy"),7,4)</f>
        <v>2022</v>
      </c>
      <c r="I59" t="s">
        <v>20</v>
      </c>
      <c r="J59" t="s">
        <v>212</v>
      </c>
      <c r="K59" t="str">
        <f>VLOOKUP(Table13[Course ID],[1]Courses!$A$2:$B$102,2,FALSE)</f>
        <v>Docker</v>
      </c>
      <c r="L59" t="str">
        <f>IF(Table13[Age]&lt;=18,"Teen",IF(Table13[Age]&lt;=20,"Young Adult",IF(Table13[Age]&lt;=22,"Adult","senior Adult")))</f>
        <v>Teen</v>
      </c>
      <c r="M59" s="3">
        <v>100000</v>
      </c>
      <c r="N59" s="3">
        <v>72973</v>
      </c>
      <c r="O59" s="3">
        <v>27027</v>
      </c>
      <c r="P59">
        <v>20000</v>
      </c>
      <c r="Q59">
        <v>4</v>
      </c>
      <c r="R59" s="3">
        <v>293</v>
      </c>
      <c r="S59" t="s">
        <v>194</v>
      </c>
      <c r="T59" t="s">
        <v>8</v>
      </c>
      <c r="U59" t="s">
        <v>23</v>
      </c>
      <c r="V59" t="s">
        <v>10</v>
      </c>
      <c r="W59" t="s">
        <v>11</v>
      </c>
      <c r="X59">
        <v>80</v>
      </c>
      <c r="Y59" t="s">
        <v>12</v>
      </c>
      <c r="Z59">
        <v>99</v>
      </c>
      <c r="AA59" t="s">
        <v>13</v>
      </c>
      <c r="AB59">
        <v>80</v>
      </c>
      <c r="AC59" t="s">
        <v>14</v>
      </c>
      <c r="AD59">
        <v>38</v>
      </c>
      <c r="AE59" t="s">
        <v>15</v>
      </c>
      <c r="AF59">
        <v>39</v>
      </c>
      <c r="AG59">
        <f>Table13[[#This Row],[math Marks]]+Table13[[#This Row],[english Marks]]+Table13[[#This Row],[python Marks]]+Table13[[#This Row],[SqlMarks]]+Table13[[#This Row],[excelMarks]]</f>
        <v>336</v>
      </c>
      <c r="AH59">
        <v>62</v>
      </c>
      <c r="AI59">
        <v>6.07</v>
      </c>
    </row>
    <row r="60" spans="1:35" x14ac:dyDescent="0.25">
      <c r="A60" t="s">
        <v>213</v>
      </c>
      <c r="B60" t="s">
        <v>214</v>
      </c>
      <c r="C60" t="s">
        <v>2</v>
      </c>
      <c r="D60">
        <v>22</v>
      </c>
      <c r="E60" t="s">
        <v>38</v>
      </c>
      <c r="F60" t="s">
        <v>33</v>
      </c>
      <c r="G60" s="1">
        <v>44585</v>
      </c>
      <c r="H60" s="2">
        <f>--MID(TEXT(Table13[[#This Row],[Admission Date]],"dd-mm-yyyy"),7,4)</f>
        <v>2022</v>
      </c>
      <c r="I60" t="s">
        <v>20</v>
      </c>
      <c r="J60" t="s">
        <v>215</v>
      </c>
      <c r="K60" t="str">
        <f>VLOOKUP(Table13[Course ID],[1]Courses!$A$2:$B$102,2,FALSE)</f>
        <v>Kubernetes</v>
      </c>
      <c r="L60" t="str">
        <f>IF(Table13[Age]&lt;=18,"Teen",IF(Table13[Age]&lt;=20,"Young Adult",IF(Table13[Age]&lt;=22,"Adult","senior Adult")))</f>
        <v>Adult</v>
      </c>
      <c r="M60" s="3">
        <v>100000</v>
      </c>
      <c r="N60" s="3">
        <v>43694</v>
      </c>
      <c r="O60" s="3">
        <v>56306</v>
      </c>
      <c r="P60">
        <v>0</v>
      </c>
      <c r="Q60">
        <v>2</v>
      </c>
      <c r="R60" s="3">
        <v>339</v>
      </c>
      <c r="S60" t="s">
        <v>216</v>
      </c>
      <c r="T60" t="s">
        <v>8</v>
      </c>
      <c r="U60" t="s">
        <v>9</v>
      </c>
      <c r="V60" t="s">
        <v>10</v>
      </c>
      <c r="W60" t="s">
        <v>11</v>
      </c>
      <c r="X60">
        <v>83</v>
      </c>
      <c r="Y60" t="s">
        <v>12</v>
      </c>
      <c r="Z60">
        <v>77</v>
      </c>
      <c r="AA60" t="s">
        <v>13</v>
      </c>
      <c r="AB60">
        <v>39</v>
      </c>
      <c r="AC60" t="s">
        <v>14</v>
      </c>
      <c r="AD60">
        <v>64</v>
      </c>
      <c r="AE60" t="s">
        <v>15</v>
      </c>
      <c r="AF60">
        <v>67</v>
      </c>
      <c r="AG60">
        <f>Table13[[#This Row],[math Marks]]+Table13[[#This Row],[english Marks]]+Table13[[#This Row],[python Marks]]+Table13[[#This Row],[SqlMarks]]+Table13[[#This Row],[excelMarks]]</f>
        <v>330</v>
      </c>
      <c r="AH60">
        <v>62</v>
      </c>
      <c r="AI60">
        <v>7.35</v>
      </c>
    </row>
    <row r="61" spans="1:35" x14ac:dyDescent="0.25">
      <c r="A61" t="s">
        <v>217</v>
      </c>
      <c r="B61" t="s">
        <v>218</v>
      </c>
      <c r="C61" t="s">
        <v>2</v>
      </c>
      <c r="D61">
        <v>17</v>
      </c>
      <c r="E61" t="s">
        <v>65</v>
      </c>
      <c r="F61" t="s">
        <v>33</v>
      </c>
      <c r="G61" s="1">
        <v>44598</v>
      </c>
      <c r="H61" s="2">
        <f>--MID(TEXT(Table13[[#This Row],[Admission Date]],"dd-mm-yyyy"),7,4)</f>
        <v>2022</v>
      </c>
      <c r="I61" t="s">
        <v>5</v>
      </c>
      <c r="J61" t="s">
        <v>219</v>
      </c>
      <c r="K61" t="str">
        <f>VLOOKUP(Table13[Course ID],[1]Courses!$A$2:$B$102,2,FALSE)</f>
        <v>Linux Administration</v>
      </c>
      <c r="L61" t="str">
        <f>IF(Table13[Age]&lt;=18,"Teen",IF(Table13[Age]&lt;=20,"Young Adult",IF(Table13[Age]&lt;=22,"Adult","senior Adult")))</f>
        <v>Teen</v>
      </c>
      <c r="M61" s="3">
        <v>100000</v>
      </c>
      <c r="N61" s="3">
        <v>76163</v>
      </c>
      <c r="O61" s="3">
        <v>23837</v>
      </c>
      <c r="P61">
        <v>20000</v>
      </c>
      <c r="Q61">
        <v>0</v>
      </c>
      <c r="R61" s="3">
        <v>293</v>
      </c>
      <c r="S61" t="s">
        <v>52</v>
      </c>
      <c r="T61" t="s">
        <v>8</v>
      </c>
      <c r="U61" t="s">
        <v>9</v>
      </c>
      <c r="V61" t="s">
        <v>24</v>
      </c>
      <c r="W61" t="s">
        <v>11</v>
      </c>
      <c r="X61">
        <v>81</v>
      </c>
      <c r="Y61" t="s">
        <v>12</v>
      </c>
      <c r="Z61">
        <v>54</v>
      </c>
      <c r="AA61" t="s">
        <v>13</v>
      </c>
      <c r="AB61">
        <v>45</v>
      </c>
      <c r="AC61" t="s">
        <v>14</v>
      </c>
      <c r="AD61">
        <v>76</v>
      </c>
      <c r="AE61" t="s">
        <v>15</v>
      </c>
      <c r="AF61">
        <v>90</v>
      </c>
      <c r="AG61">
        <f>Table13[[#This Row],[math Marks]]+Table13[[#This Row],[english Marks]]+Table13[[#This Row],[python Marks]]+Table13[[#This Row],[SqlMarks]]+Table13[[#This Row],[excelMarks]]</f>
        <v>346</v>
      </c>
      <c r="AH61">
        <v>84</v>
      </c>
      <c r="AI61">
        <v>5.2</v>
      </c>
    </row>
    <row r="62" spans="1:35" x14ac:dyDescent="0.25">
      <c r="A62" t="s">
        <v>220</v>
      </c>
      <c r="B62" t="s">
        <v>221</v>
      </c>
      <c r="C62" t="s">
        <v>2</v>
      </c>
      <c r="D62">
        <v>24</v>
      </c>
      <c r="E62" t="s">
        <v>3</v>
      </c>
      <c r="F62" t="s">
        <v>28</v>
      </c>
      <c r="G62" s="1">
        <v>44611</v>
      </c>
      <c r="H62" s="2">
        <f>--MID(TEXT(Table13[[#This Row],[Admission Date]],"dd-mm-yyyy"),7,4)</f>
        <v>2022</v>
      </c>
      <c r="I62" t="s">
        <v>5</v>
      </c>
      <c r="J62" t="s">
        <v>222</v>
      </c>
      <c r="K62" t="str">
        <f>VLOOKUP(Table13[Course ID],[1]Courses!$A$2:$B$102,2,FALSE)</f>
        <v>Windows Server</v>
      </c>
      <c r="L62" t="str">
        <f>IF(Table13[Age]&lt;=18,"Teen",IF(Table13[Age]&lt;=20,"Young Adult",IF(Table13[Age]&lt;=22,"Adult","senior Adult")))</f>
        <v>senior Adult</v>
      </c>
      <c r="M62" s="3">
        <v>100000</v>
      </c>
      <c r="N62" s="3">
        <v>92504</v>
      </c>
      <c r="O62" s="3">
        <v>7496</v>
      </c>
      <c r="P62">
        <v>20000</v>
      </c>
      <c r="Q62">
        <v>3</v>
      </c>
      <c r="R62" s="3">
        <v>297</v>
      </c>
      <c r="S62" t="s">
        <v>76</v>
      </c>
      <c r="T62" t="s">
        <v>8</v>
      </c>
      <c r="U62" t="s">
        <v>23</v>
      </c>
      <c r="V62" t="s">
        <v>24</v>
      </c>
      <c r="W62" t="s">
        <v>11</v>
      </c>
      <c r="X62">
        <v>36</v>
      </c>
      <c r="Y62" t="s">
        <v>12</v>
      </c>
      <c r="Z62">
        <v>36</v>
      </c>
      <c r="AA62" t="s">
        <v>13</v>
      </c>
      <c r="AB62">
        <v>90</v>
      </c>
      <c r="AC62" t="s">
        <v>14</v>
      </c>
      <c r="AD62">
        <v>68</v>
      </c>
      <c r="AE62" t="s">
        <v>15</v>
      </c>
      <c r="AF62">
        <v>48</v>
      </c>
      <c r="AG62">
        <f>Table13[[#This Row],[math Marks]]+Table13[[#This Row],[english Marks]]+Table13[[#This Row],[python Marks]]+Table13[[#This Row],[SqlMarks]]+Table13[[#This Row],[excelMarks]]</f>
        <v>278</v>
      </c>
      <c r="AH62">
        <v>70</v>
      </c>
      <c r="AI62">
        <v>6.65</v>
      </c>
    </row>
    <row r="63" spans="1:35" x14ac:dyDescent="0.25">
      <c r="A63" t="s">
        <v>223</v>
      </c>
      <c r="B63" t="s">
        <v>224</v>
      </c>
      <c r="C63" t="s">
        <v>2</v>
      </c>
      <c r="D63">
        <v>20</v>
      </c>
      <c r="E63" t="s">
        <v>38</v>
      </c>
      <c r="F63" t="s">
        <v>4</v>
      </c>
      <c r="G63" s="1">
        <v>44624</v>
      </c>
      <c r="H63" s="2">
        <f>--MID(TEXT(Table13[[#This Row],[Admission Date]],"dd-mm-yyyy"),7,4)</f>
        <v>2022</v>
      </c>
      <c r="I63" t="s">
        <v>5</v>
      </c>
      <c r="J63" t="s">
        <v>225</v>
      </c>
      <c r="K63" t="str">
        <f>VLOOKUP(Table13[Course ID],[1]Courses!$A$2:$B$102,2,FALSE)</f>
        <v>Networking Basics</v>
      </c>
      <c r="L63" t="str">
        <f>IF(Table13[Age]&lt;=18,"Teen",IF(Table13[Age]&lt;=20,"Young Adult",IF(Table13[Age]&lt;=22,"Adult","senior Adult")))</f>
        <v>Young Adult</v>
      </c>
      <c r="M63" s="3">
        <v>100000</v>
      </c>
      <c r="N63" s="3">
        <v>92673</v>
      </c>
      <c r="O63" s="3">
        <v>7327</v>
      </c>
      <c r="P63">
        <v>0</v>
      </c>
      <c r="Q63">
        <v>1</v>
      </c>
      <c r="R63" s="3">
        <v>220</v>
      </c>
      <c r="S63" t="s">
        <v>97</v>
      </c>
      <c r="T63" t="s">
        <v>8</v>
      </c>
      <c r="U63" t="s">
        <v>23</v>
      </c>
      <c r="V63" t="s">
        <v>10</v>
      </c>
      <c r="W63" t="s">
        <v>11</v>
      </c>
      <c r="X63">
        <v>55</v>
      </c>
      <c r="Y63" t="s">
        <v>12</v>
      </c>
      <c r="Z63">
        <v>77</v>
      </c>
      <c r="AA63" t="s">
        <v>13</v>
      </c>
      <c r="AB63">
        <v>86</v>
      </c>
      <c r="AC63" t="s">
        <v>14</v>
      </c>
      <c r="AD63">
        <v>53</v>
      </c>
      <c r="AE63" t="s">
        <v>15</v>
      </c>
      <c r="AF63">
        <v>48</v>
      </c>
      <c r="AG63">
        <f>Table13[[#This Row],[math Marks]]+Table13[[#This Row],[english Marks]]+Table13[[#This Row],[python Marks]]+Table13[[#This Row],[SqlMarks]]+Table13[[#This Row],[excelMarks]]</f>
        <v>319</v>
      </c>
      <c r="AH63">
        <v>73</v>
      </c>
      <c r="AI63">
        <v>7.87</v>
      </c>
    </row>
    <row r="64" spans="1:35" x14ac:dyDescent="0.25">
      <c r="A64" t="s">
        <v>226</v>
      </c>
      <c r="B64" t="s">
        <v>227</v>
      </c>
      <c r="C64" t="s">
        <v>18</v>
      </c>
      <c r="D64">
        <v>21</v>
      </c>
      <c r="E64" t="s">
        <v>65</v>
      </c>
      <c r="F64" t="s">
        <v>4</v>
      </c>
      <c r="G64" s="1">
        <v>44637</v>
      </c>
      <c r="H64" s="2">
        <f>--MID(TEXT(Table13[[#This Row],[Admission Date]],"dd-mm-yyyy"),7,4)</f>
        <v>2022</v>
      </c>
      <c r="I64" t="s">
        <v>5</v>
      </c>
      <c r="J64" t="s">
        <v>228</v>
      </c>
      <c r="K64" t="str">
        <f>VLOOKUP(Table13[Course ID],[1]Courses!$A$2:$B$102,2,FALSE)</f>
        <v>CCNA</v>
      </c>
      <c r="L64" t="str">
        <f>IF(Table13[Age]&lt;=18,"Teen",IF(Table13[Age]&lt;=20,"Young Adult",IF(Table13[Age]&lt;=22,"Adult","senior Adult")))</f>
        <v>Adult</v>
      </c>
      <c r="M64" s="3">
        <v>100000</v>
      </c>
      <c r="N64" s="3">
        <v>63011</v>
      </c>
      <c r="O64" s="3">
        <v>36989</v>
      </c>
      <c r="P64">
        <v>0</v>
      </c>
      <c r="Q64">
        <v>1</v>
      </c>
      <c r="R64" s="3">
        <v>43</v>
      </c>
      <c r="S64" t="s">
        <v>90</v>
      </c>
      <c r="T64" t="s">
        <v>8</v>
      </c>
      <c r="U64" t="s">
        <v>44</v>
      </c>
      <c r="V64" t="s">
        <v>10</v>
      </c>
      <c r="W64" t="s">
        <v>11</v>
      </c>
      <c r="X64">
        <v>91</v>
      </c>
      <c r="Y64" t="s">
        <v>12</v>
      </c>
      <c r="Z64">
        <v>38</v>
      </c>
      <c r="AA64" t="s">
        <v>13</v>
      </c>
      <c r="AB64">
        <v>69</v>
      </c>
      <c r="AC64" t="s">
        <v>14</v>
      </c>
      <c r="AD64">
        <v>45</v>
      </c>
      <c r="AE64" t="s">
        <v>15</v>
      </c>
      <c r="AF64">
        <v>36</v>
      </c>
      <c r="AG64">
        <f>Table13[[#This Row],[math Marks]]+Table13[[#This Row],[english Marks]]+Table13[[#This Row],[python Marks]]+Table13[[#This Row],[SqlMarks]]+Table13[[#This Row],[excelMarks]]</f>
        <v>279</v>
      </c>
      <c r="AH64">
        <v>97</v>
      </c>
      <c r="AI64">
        <v>7.29</v>
      </c>
    </row>
    <row r="65" spans="1:35" x14ac:dyDescent="0.25">
      <c r="A65" t="s">
        <v>229</v>
      </c>
      <c r="B65" t="s">
        <v>230</v>
      </c>
      <c r="C65" t="s">
        <v>2</v>
      </c>
      <c r="D65">
        <v>21</v>
      </c>
      <c r="E65" t="s">
        <v>3</v>
      </c>
      <c r="F65" t="s">
        <v>28</v>
      </c>
      <c r="G65" s="1">
        <v>44650</v>
      </c>
      <c r="H65" s="2">
        <f>--MID(TEXT(Table13[[#This Row],[Admission Date]],"dd-mm-yyyy"),7,4)</f>
        <v>2022</v>
      </c>
      <c r="I65" t="s">
        <v>5</v>
      </c>
      <c r="J65" t="s">
        <v>231</v>
      </c>
      <c r="K65" t="str">
        <f>VLOOKUP(Table13[Course ID],[1]Courses!$A$2:$B$102,2,FALSE)</f>
        <v>Cyber Security Fundamentals</v>
      </c>
      <c r="L65" t="str">
        <f>IF(Table13[Age]&lt;=18,"Teen",IF(Table13[Age]&lt;=20,"Young Adult",IF(Table13[Age]&lt;=22,"Adult","senior Adult")))</f>
        <v>Adult</v>
      </c>
      <c r="M65" s="3">
        <v>100000</v>
      </c>
      <c r="N65" s="3">
        <v>61617</v>
      </c>
      <c r="O65" s="3">
        <v>38383</v>
      </c>
      <c r="P65">
        <v>20000</v>
      </c>
      <c r="Q65">
        <v>0</v>
      </c>
      <c r="R65" s="3">
        <v>52</v>
      </c>
      <c r="S65" t="s">
        <v>104</v>
      </c>
      <c r="T65" t="s">
        <v>8</v>
      </c>
      <c r="U65" t="s">
        <v>9</v>
      </c>
      <c r="V65" t="s">
        <v>24</v>
      </c>
      <c r="W65" t="s">
        <v>11</v>
      </c>
      <c r="X65">
        <v>100</v>
      </c>
      <c r="Y65" t="s">
        <v>12</v>
      </c>
      <c r="Z65">
        <v>41</v>
      </c>
      <c r="AA65" t="s">
        <v>13</v>
      </c>
      <c r="AB65">
        <v>36</v>
      </c>
      <c r="AC65" t="s">
        <v>14</v>
      </c>
      <c r="AD65">
        <v>71</v>
      </c>
      <c r="AE65" t="s">
        <v>15</v>
      </c>
      <c r="AF65">
        <v>70</v>
      </c>
      <c r="AG65">
        <f>Table13[[#This Row],[math Marks]]+Table13[[#This Row],[english Marks]]+Table13[[#This Row],[python Marks]]+Table13[[#This Row],[SqlMarks]]+Table13[[#This Row],[excelMarks]]</f>
        <v>318</v>
      </c>
      <c r="AH65">
        <v>81</v>
      </c>
      <c r="AI65">
        <v>8.9600000000000009</v>
      </c>
    </row>
    <row r="66" spans="1:35" x14ac:dyDescent="0.25">
      <c r="A66" t="s">
        <v>232</v>
      </c>
      <c r="B66" t="s">
        <v>233</v>
      </c>
      <c r="C66" t="s">
        <v>18</v>
      </c>
      <c r="D66">
        <v>22</v>
      </c>
      <c r="E66" t="s">
        <v>38</v>
      </c>
      <c r="F66" t="s">
        <v>4</v>
      </c>
      <c r="G66" s="1">
        <v>44663</v>
      </c>
      <c r="H66" s="2">
        <f>--MID(TEXT(Table13[[#This Row],[Admission Date]],"dd-mm-yyyy"),7,4)</f>
        <v>2022</v>
      </c>
      <c r="I66" t="s">
        <v>20</v>
      </c>
      <c r="J66" t="s">
        <v>234</v>
      </c>
      <c r="K66" t="str">
        <f>VLOOKUP(Table13[Course ID],[1]Courses!$A$2:$B$102,2,FALSE)</f>
        <v>Ethical Hacking</v>
      </c>
      <c r="L66" t="str">
        <f>IF(Table13[Age]&lt;=18,"Teen",IF(Table13[Age]&lt;=20,"Young Adult",IF(Table13[Age]&lt;=22,"Adult","senior Adult")))</f>
        <v>Adult</v>
      </c>
      <c r="M66" s="3">
        <v>100000</v>
      </c>
      <c r="N66" s="3">
        <v>51906</v>
      </c>
      <c r="O66" s="3">
        <v>48094</v>
      </c>
      <c r="P66">
        <v>10000</v>
      </c>
      <c r="Q66">
        <v>5</v>
      </c>
      <c r="R66" s="3">
        <v>449</v>
      </c>
      <c r="S66" t="s">
        <v>76</v>
      </c>
      <c r="T66" t="s">
        <v>8</v>
      </c>
      <c r="U66" t="s">
        <v>44</v>
      </c>
      <c r="V66" t="s">
        <v>24</v>
      </c>
      <c r="W66" t="s">
        <v>11</v>
      </c>
      <c r="X66">
        <v>68</v>
      </c>
      <c r="Y66" t="s">
        <v>12</v>
      </c>
      <c r="Z66">
        <v>36</v>
      </c>
      <c r="AA66" t="s">
        <v>13</v>
      </c>
      <c r="AB66">
        <v>77</v>
      </c>
      <c r="AC66" t="s">
        <v>14</v>
      </c>
      <c r="AD66">
        <v>42</v>
      </c>
      <c r="AE66" t="s">
        <v>15</v>
      </c>
      <c r="AF66">
        <v>53</v>
      </c>
      <c r="AG66">
        <f>Table13[[#This Row],[math Marks]]+Table13[[#This Row],[english Marks]]+Table13[[#This Row],[python Marks]]+Table13[[#This Row],[SqlMarks]]+Table13[[#This Row],[excelMarks]]</f>
        <v>276</v>
      </c>
      <c r="AH66">
        <v>87</v>
      </c>
      <c r="AI66">
        <v>9.68</v>
      </c>
    </row>
    <row r="67" spans="1:35" x14ac:dyDescent="0.25">
      <c r="A67" t="s">
        <v>235</v>
      </c>
      <c r="B67" t="s">
        <v>236</v>
      </c>
      <c r="C67" t="s">
        <v>18</v>
      </c>
      <c r="D67">
        <v>20</v>
      </c>
      <c r="E67" t="s">
        <v>65</v>
      </c>
      <c r="F67" t="s">
        <v>33</v>
      </c>
      <c r="G67" s="1">
        <v>44676</v>
      </c>
      <c r="H67" s="2">
        <f>--MID(TEXT(Table13[[#This Row],[Admission Date]],"dd-mm-yyyy"),7,4)</f>
        <v>2022</v>
      </c>
      <c r="I67" t="s">
        <v>20</v>
      </c>
      <c r="J67" t="s">
        <v>237</v>
      </c>
      <c r="K67" t="str">
        <f>VLOOKUP(Table13[Course ID],[1]Courses!$A$2:$B$102,2,FALSE)</f>
        <v>Penetration Testing</v>
      </c>
      <c r="L67" t="str">
        <f>IF(Table13[Age]&lt;=18,"Teen",IF(Table13[Age]&lt;=20,"Young Adult",IF(Table13[Age]&lt;=22,"Adult","senior Adult")))</f>
        <v>Young Adult</v>
      </c>
      <c r="M67" s="3">
        <v>100000</v>
      </c>
      <c r="N67" s="3">
        <v>71863</v>
      </c>
      <c r="O67" s="3">
        <v>28137</v>
      </c>
      <c r="P67">
        <v>10000</v>
      </c>
      <c r="Q67">
        <v>5</v>
      </c>
      <c r="R67" s="3">
        <v>28</v>
      </c>
      <c r="S67" t="s">
        <v>104</v>
      </c>
      <c r="T67" t="s">
        <v>8</v>
      </c>
      <c r="U67" t="s">
        <v>9</v>
      </c>
      <c r="V67" t="s">
        <v>24</v>
      </c>
      <c r="W67" t="s">
        <v>11</v>
      </c>
      <c r="X67">
        <v>57</v>
      </c>
      <c r="Y67" t="s">
        <v>12</v>
      </c>
      <c r="Z67">
        <v>98</v>
      </c>
      <c r="AA67" t="s">
        <v>13</v>
      </c>
      <c r="AB67">
        <v>75</v>
      </c>
      <c r="AC67" t="s">
        <v>14</v>
      </c>
      <c r="AD67">
        <v>86</v>
      </c>
      <c r="AE67" t="s">
        <v>15</v>
      </c>
      <c r="AF67">
        <v>51</v>
      </c>
      <c r="AG67">
        <f>Table13[[#This Row],[math Marks]]+Table13[[#This Row],[english Marks]]+Table13[[#This Row],[python Marks]]+Table13[[#This Row],[SqlMarks]]+Table13[[#This Row],[excelMarks]]</f>
        <v>367</v>
      </c>
      <c r="AH67">
        <v>87</v>
      </c>
      <c r="AI67">
        <v>7.37</v>
      </c>
    </row>
    <row r="68" spans="1:35" x14ac:dyDescent="0.25">
      <c r="A68" t="s">
        <v>238</v>
      </c>
      <c r="B68" t="s">
        <v>239</v>
      </c>
      <c r="C68" t="s">
        <v>2</v>
      </c>
      <c r="D68">
        <v>24</v>
      </c>
      <c r="E68" t="s">
        <v>27</v>
      </c>
      <c r="F68" t="s">
        <v>33</v>
      </c>
      <c r="G68" s="1">
        <v>44689</v>
      </c>
      <c r="H68" s="2">
        <f>--MID(TEXT(Table13[[#This Row],[Admission Date]],"dd-mm-yyyy"),7,4)</f>
        <v>2022</v>
      </c>
      <c r="I68" t="s">
        <v>20</v>
      </c>
      <c r="J68" t="s">
        <v>240</v>
      </c>
      <c r="K68" t="str">
        <f>VLOOKUP(Table13[Course ID],[1]Courses!$A$2:$B$102,2,FALSE)</f>
        <v>Information Security</v>
      </c>
      <c r="L68" t="str">
        <f>IF(Table13[Age]&lt;=18,"Teen",IF(Table13[Age]&lt;=20,"Young Adult",IF(Table13[Age]&lt;=22,"Adult","senior Adult")))</f>
        <v>senior Adult</v>
      </c>
      <c r="M68" s="3">
        <v>100000</v>
      </c>
      <c r="N68" s="3">
        <v>92988</v>
      </c>
      <c r="O68" s="3">
        <v>7012</v>
      </c>
      <c r="P68">
        <v>0</v>
      </c>
      <c r="Q68">
        <v>3</v>
      </c>
      <c r="R68" s="3">
        <v>426</v>
      </c>
      <c r="S68" t="s">
        <v>76</v>
      </c>
      <c r="T68" t="s">
        <v>8</v>
      </c>
      <c r="U68" t="s">
        <v>9</v>
      </c>
      <c r="V68" t="s">
        <v>10</v>
      </c>
      <c r="W68" t="s">
        <v>11</v>
      </c>
      <c r="X68">
        <v>54</v>
      </c>
      <c r="Y68" t="s">
        <v>12</v>
      </c>
      <c r="Z68">
        <v>80</v>
      </c>
      <c r="AA68" t="s">
        <v>13</v>
      </c>
      <c r="AB68">
        <v>92</v>
      </c>
      <c r="AC68" t="s">
        <v>14</v>
      </c>
      <c r="AD68">
        <v>41</v>
      </c>
      <c r="AE68" t="s">
        <v>15</v>
      </c>
      <c r="AF68">
        <v>77</v>
      </c>
      <c r="AG68">
        <f>Table13[[#This Row],[math Marks]]+Table13[[#This Row],[english Marks]]+Table13[[#This Row],[python Marks]]+Table13[[#This Row],[SqlMarks]]+Table13[[#This Row],[excelMarks]]</f>
        <v>344</v>
      </c>
      <c r="AH68">
        <v>100</v>
      </c>
      <c r="AI68">
        <v>9.2799999999999994</v>
      </c>
    </row>
    <row r="69" spans="1:35" x14ac:dyDescent="0.25">
      <c r="A69" t="s">
        <v>241</v>
      </c>
      <c r="B69" t="s">
        <v>242</v>
      </c>
      <c r="C69" t="s">
        <v>2</v>
      </c>
      <c r="D69">
        <v>17</v>
      </c>
      <c r="E69" t="s">
        <v>38</v>
      </c>
      <c r="F69" t="s">
        <v>33</v>
      </c>
      <c r="G69" s="1">
        <v>44702</v>
      </c>
      <c r="H69" s="2">
        <f>--MID(TEXT(Table13[[#This Row],[Admission Date]],"dd-mm-yyyy"),7,4)</f>
        <v>2022</v>
      </c>
      <c r="I69" t="s">
        <v>20</v>
      </c>
      <c r="J69" t="s">
        <v>243</v>
      </c>
      <c r="K69" t="str">
        <f>VLOOKUP(Table13[Course ID],[1]Courses!$A$2:$B$102,2,FALSE)</f>
        <v>Digital Forensics</v>
      </c>
      <c r="L69" t="str">
        <f>IF(Table13[Age]&lt;=18,"Teen",IF(Table13[Age]&lt;=20,"Young Adult",IF(Table13[Age]&lt;=22,"Adult","senior Adult")))</f>
        <v>Teen</v>
      </c>
      <c r="M69" s="3">
        <v>100000</v>
      </c>
      <c r="N69" s="3">
        <v>54615</v>
      </c>
      <c r="O69" s="3">
        <v>45385</v>
      </c>
      <c r="P69">
        <v>10000</v>
      </c>
      <c r="Q69">
        <v>5</v>
      </c>
      <c r="R69" s="3">
        <v>158</v>
      </c>
      <c r="S69" t="s">
        <v>43</v>
      </c>
      <c r="T69" t="s">
        <v>8</v>
      </c>
      <c r="U69" t="s">
        <v>44</v>
      </c>
      <c r="V69" t="s">
        <v>24</v>
      </c>
      <c r="W69" t="s">
        <v>11</v>
      </c>
      <c r="X69">
        <v>72</v>
      </c>
      <c r="Y69" t="s">
        <v>12</v>
      </c>
      <c r="Z69">
        <v>64</v>
      </c>
      <c r="AA69" t="s">
        <v>13</v>
      </c>
      <c r="AB69">
        <v>76</v>
      </c>
      <c r="AC69" t="s">
        <v>14</v>
      </c>
      <c r="AD69">
        <v>96</v>
      </c>
      <c r="AE69" t="s">
        <v>15</v>
      </c>
      <c r="AF69">
        <v>60</v>
      </c>
      <c r="AG69">
        <f>Table13[[#This Row],[math Marks]]+Table13[[#This Row],[english Marks]]+Table13[[#This Row],[python Marks]]+Table13[[#This Row],[SqlMarks]]+Table13[[#This Row],[excelMarks]]</f>
        <v>368</v>
      </c>
      <c r="AH69">
        <v>64</v>
      </c>
      <c r="AI69">
        <v>6.02</v>
      </c>
    </row>
    <row r="70" spans="1:35" x14ac:dyDescent="0.25">
      <c r="A70" t="s">
        <v>244</v>
      </c>
      <c r="B70" t="s">
        <v>245</v>
      </c>
      <c r="C70" t="s">
        <v>2</v>
      </c>
      <c r="D70">
        <v>24</v>
      </c>
      <c r="E70" t="s">
        <v>19</v>
      </c>
      <c r="F70" t="s">
        <v>28</v>
      </c>
      <c r="G70" s="1">
        <v>44715</v>
      </c>
      <c r="H70" s="2">
        <f>--MID(TEXT(Table13[[#This Row],[Admission Date]],"dd-mm-yyyy"),7,4)</f>
        <v>2022</v>
      </c>
      <c r="I70" t="s">
        <v>5</v>
      </c>
      <c r="J70" t="s">
        <v>246</v>
      </c>
      <c r="K70" t="str">
        <f>VLOOKUP(Table13[Course ID],[1]Courses!$A$2:$B$102,2,FALSE)</f>
        <v>Cloud Security</v>
      </c>
      <c r="L70" t="str">
        <f>IF(Table13[Age]&lt;=18,"Teen",IF(Table13[Age]&lt;=20,"Young Adult",IF(Table13[Age]&lt;=22,"Adult","senior Adult")))</f>
        <v>senior Adult</v>
      </c>
      <c r="M70" s="3">
        <v>100000</v>
      </c>
      <c r="N70" s="3">
        <v>57998</v>
      </c>
      <c r="O70" s="3">
        <v>42002</v>
      </c>
      <c r="P70">
        <v>0</v>
      </c>
      <c r="Q70">
        <v>4</v>
      </c>
      <c r="R70" s="3">
        <v>111</v>
      </c>
      <c r="S70" t="s">
        <v>86</v>
      </c>
      <c r="T70" t="s">
        <v>8</v>
      </c>
      <c r="U70" t="s">
        <v>9</v>
      </c>
      <c r="V70" t="s">
        <v>24</v>
      </c>
      <c r="W70" t="s">
        <v>11</v>
      </c>
      <c r="X70">
        <v>61</v>
      </c>
      <c r="Y70" t="s">
        <v>12</v>
      </c>
      <c r="Z70">
        <v>67</v>
      </c>
      <c r="AA70" t="s">
        <v>13</v>
      </c>
      <c r="AB70">
        <v>52</v>
      </c>
      <c r="AC70" t="s">
        <v>14</v>
      </c>
      <c r="AD70">
        <v>80</v>
      </c>
      <c r="AE70" t="s">
        <v>15</v>
      </c>
      <c r="AF70">
        <v>59</v>
      </c>
      <c r="AG70">
        <f>Table13[[#This Row],[math Marks]]+Table13[[#This Row],[english Marks]]+Table13[[#This Row],[python Marks]]+Table13[[#This Row],[SqlMarks]]+Table13[[#This Row],[excelMarks]]</f>
        <v>319</v>
      </c>
      <c r="AH70">
        <v>82</v>
      </c>
      <c r="AI70">
        <v>9.4499999999999993</v>
      </c>
    </row>
    <row r="71" spans="1:35" x14ac:dyDescent="0.25">
      <c r="A71" t="s">
        <v>247</v>
      </c>
      <c r="B71" t="s">
        <v>248</v>
      </c>
      <c r="C71" t="s">
        <v>18</v>
      </c>
      <c r="D71">
        <v>19</v>
      </c>
      <c r="E71" t="s">
        <v>38</v>
      </c>
      <c r="F71" t="s">
        <v>33</v>
      </c>
      <c r="G71" s="1">
        <v>44728</v>
      </c>
      <c r="H71" s="2">
        <f>--MID(TEXT(Table13[[#This Row],[Admission Date]],"dd-mm-yyyy"),7,4)</f>
        <v>2022</v>
      </c>
      <c r="I71" t="s">
        <v>20</v>
      </c>
      <c r="J71" t="s">
        <v>249</v>
      </c>
      <c r="K71" t="str">
        <f>VLOOKUP(Table13[Course ID],[1]Courses!$A$2:$B$102,2,FALSE)</f>
        <v>Blockchain Basics</v>
      </c>
      <c r="L71" t="str">
        <f>IF(Table13[Age]&lt;=18,"Teen",IF(Table13[Age]&lt;=20,"Young Adult",IF(Table13[Age]&lt;=22,"Adult","senior Adult")))</f>
        <v>Young Adult</v>
      </c>
      <c r="M71" s="3">
        <v>100000</v>
      </c>
      <c r="N71" s="3">
        <v>90770</v>
      </c>
      <c r="O71" s="3">
        <v>9230</v>
      </c>
      <c r="P71">
        <v>10000</v>
      </c>
      <c r="Q71">
        <v>0</v>
      </c>
      <c r="R71" s="3">
        <v>441</v>
      </c>
      <c r="S71" t="s">
        <v>194</v>
      </c>
      <c r="T71" t="s">
        <v>8</v>
      </c>
      <c r="U71" t="s">
        <v>23</v>
      </c>
      <c r="V71" t="s">
        <v>10</v>
      </c>
      <c r="W71" t="s">
        <v>11</v>
      </c>
      <c r="X71">
        <v>99</v>
      </c>
      <c r="Y71" t="s">
        <v>12</v>
      </c>
      <c r="Z71">
        <v>56</v>
      </c>
      <c r="AA71" t="s">
        <v>13</v>
      </c>
      <c r="AB71">
        <v>35</v>
      </c>
      <c r="AC71" t="s">
        <v>14</v>
      </c>
      <c r="AD71">
        <v>54</v>
      </c>
      <c r="AE71" t="s">
        <v>15</v>
      </c>
      <c r="AF71">
        <v>95</v>
      </c>
      <c r="AG71">
        <f>Table13[[#This Row],[math Marks]]+Table13[[#This Row],[english Marks]]+Table13[[#This Row],[python Marks]]+Table13[[#This Row],[SqlMarks]]+Table13[[#This Row],[excelMarks]]</f>
        <v>339</v>
      </c>
      <c r="AH71">
        <v>87</v>
      </c>
      <c r="AI71">
        <v>5.92</v>
      </c>
    </row>
    <row r="72" spans="1:35" x14ac:dyDescent="0.25">
      <c r="A72" t="s">
        <v>250</v>
      </c>
      <c r="B72" t="s">
        <v>251</v>
      </c>
      <c r="C72" t="s">
        <v>18</v>
      </c>
      <c r="D72">
        <v>24</v>
      </c>
      <c r="E72" t="s">
        <v>65</v>
      </c>
      <c r="F72" t="s">
        <v>4</v>
      </c>
      <c r="G72" s="1">
        <v>44741</v>
      </c>
      <c r="H72" s="2">
        <f>--MID(TEXT(Table13[[#This Row],[Admission Date]],"dd-mm-yyyy"),7,4)</f>
        <v>2022</v>
      </c>
      <c r="I72" t="s">
        <v>5</v>
      </c>
      <c r="J72" t="s">
        <v>252</v>
      </c>
      <c r="K72" t="str">
        <f>VLOOKUP(Table13[Course ID],[1]Courses!$A$2:$B$102,2,FALSE)</f>
        <v>Web Development</v>
      </c>
      <c r="L72" t="str">
        <f>IF(Table13[Age]&lt;=18,"Teen",IF(Table13[Age]&lt;=20,"Young Adult",IF(Table13[Age]&lt;=22,"Adult","senior Adult")))</f>
        <v>senior Adult</v>
      </c>
      <c r="M72" s="3">
        <v>100000</v>
      </c>
      <c r="N72" s="3">
        <v>97847</v>
      </c>
      <c r="O72" s="3">
        <v>2153</v>
      </c>
      <c r="P72">
        <v>0</v>
      </c>
      <c r="Q72">
        <v>2</v>
      </c>
      <c r="R72" s="3">
        <v>180</v>
      </c>
      <c r="S72" t="s">
        <v>97</v>
      </c>
      <c r="T72" t="s">
        <v>8</v>
      </c>
      <c r="U72" t="s">
        <v>9</v>
      </c>
      <c r="V72" t="s">
        <v>10</v>
      </c>
      <c r="W72" t="s">
        <v>11</v>
      </c>
      <c r="X72">
        <v>86</v>
      </c>
      <c r="Y72" t="s">
        <v>12</v>
      </c>
      <c r="Z72">
        <v>76</v>
      </c>
      <c r="AA72" t="s">
        <v>13</v>
      </c>
      <c r="AB72">
        <v>36</v>
      </c>
      <c r="AC72" t="s">
        <v>14</v>
      </c>
      <c r="AD72">
        <v>94</v>
      </c>
      <c r="AE72" t="s">
        <v>15</v>
      </c>
      <c r="AF72">
        <v>79</v>
      </c>
      <c r="AG72">
        <f>Table13[[#This Row],[math Marks]]+Table13[[#This Row],[english Marks]]+Table13[[#This Row],[python Marks]]+Table13[[#This Row],[SqlMarks]]+Table13[[#This Row],[excelMarks]]</f>
        <v>371</v>
      </c>
      <c r="AH72">
        <v>62</v>
      </c>
      <c r="AI72">
        <v>5.85</v>
      </c>
    </row>
    <row r="73" spans="1:35" x14ac:dyDescent="0.25">
      <c r="A73" t="s">
        <v>253</v>
      </c>
      <c r="B73" t="s">
        <v>254</v>
      </c>
      <c r="C73" t="s">
        <v>2</v>
      </c>
      <c r="D73">
        <v>19</v>
      </c>
      <c r="E73" t="s">
        <v>3</v>
      </c>
      <c r="F73" t="s">
        <v>33</v>
      </c>
      <c r="G73" s="1">
        <v>44754</v>
      </c>
      <c r="H73" s="2">
        <f>--MID(TEXT(Table13[[#This Row],[Admission Date]],"dd-mm-yyyy"),7,4)</f>
        <v>2022</v>
      </c>
      <c r="I73" t="s">
        <v>20</v>
      </c>
      <c r="J73" t="s">
        <v>255</v>
      </c>
      <c r="K73" t="str">
        <f>VLOOKUP(Table13[Course ID],[1]Courses!$A$2:$B$102,2,FALSE)</f>
        <v>Full Stack Development</v>
      </c>
      <c r="L73" t="str">
        <f>IF(Table13[Age]&lt;=18,"Teen",IF(Table13[Age]&lt;=20,"Young Adult",IF(Table13[Age]&lt;=22,"Adult","senior Adult")))</f>
        <v>Young Adult</v>
      </c>
      <c r="M73" s="3">
        <v>100000</v>
      </c>
      <c r="N73" s="3">
        <v>54324</v>
      </c>
      <c r="O73" s="3">
        <v>45676</v>
      </c>
      <c r="P73">
        <v>0</v>
      </c>
      <c r="Q73">
        <v>3</v>
      </c>
      <c r="R73" s="3">
        <v>57</v>
      </c>
      <c r="S73" t="s">
        <v>62</v>
      </c>
      <c r="T73" t="s">
        <v>8</v>
      </c>
      <c r="U73" t="s">
        <v>44</v>
      </c>
      <c r="V73" t="s">
        <v>10</v>
      </c>
      <c r="W73" t="s">
        <v>11</v>
      </c>
      <c r="X73">
        <v>41</v>
      </c>
      <c r="Y73" t="s">
        <v>12</v>
      </c>
      <c r="Z73">
        <v>47</v>
      </c>
      <c r="AA73" t="s">
        <v>13</v>
      </c>
      <c r="AB73">
        <v>71</v>
      </c>
      <c r="AC73" t="s">
        <v>14</v>
      </c>
      <c r="AD73">
        <v>72</v>
      </c>
      <c r="AE73" t="s">
        <v>15</v>
      </c>
      <c r="AF73">
        <v>55</v>
      </c>
      <c r="AG73">
        <f>Table13[[#This Row],[math Marks]]+Table13[[#This Row],[english Marks]]+Table13[[#This Row],[python Marks]]+Table13[[#This Row],[SqlMarks]]+Table13[[#This Row],[excelMarks]]</f>
        <v>286</v>
      </c>
      <c r="AH73">
        <v>98</v>
      </c>
      <c r="AI73">
        <v>9.48</v>
      </c>
    </row>
    <row r="74" spans="1:35" x14ac:dyDescent="0.25">
      <c r="A74" t="s">
        <v>256</v>
      </c>
      <c r="B74" t="s">
        <v>257</v>
      </c>
      <c r="C74" t="s">
        <v>2</v>
      </c>
      <c r="D74">
        <v>19</v>
      </c>
      <c r="E74" t="s">
        <v>3</v>
      </c>
      <c r="F74" t="s">
        <v>28</v>
      </c>
      <c r="G74" s="1">
        <v>44767</v>
      </c>
      <c r="H74" s="2">
        <f>--MID(TEXT(Table13[[#This Row],[Admission Date]],"dd-mm-yyyy"),7,4)</f>
        <v>2022</v>
      </c>
      <c r="I74" t="s">
        <v>5</v>
      </c>
      <c r="J74" t="s">
        <v>258</v>
      </c>
      <c r="K74" t="str">
        <f>VLOOKUP(Table13[Course ID],[1]Courses!$A$2:$B$102,2,FALSE)</f>
        <v>Front-End Development</v>
      </c>
      <c r="L74" t="str">
        <f>IF(Table13[Age]&lt;=18,"Teen",IF(Table13[Age]&lt;=20,"Young Adult",IF(Table13[Age]&lt;=22,"Adult","senior Adult")))</f>
        <v>Young Adult</v>
      </c>
      <c r="M74" s="3">
        <v>100000</v>
      </c>
      <c r="N74" s="3">
        <v>41594</v>
      </c>
      <c r="O74" s="3">
        <v>58406</v>
      </c>
      <c r="P74">
        <v>0</v>
      </c>
      <c r="Q74">
        <v>4</v>
      </c>
      <c r="R74" s="3">
        <v>72</v>
      </c>
      <c r="S74" t="s">
        <v>133</v>
      </c>
      <c r="T74" t="s">
        <v>8</v>
      </c>
      <c r="U74" t="s">
        <v>23</v>
      </c>
      <c r="V74" t="s">
        <v>10</v>
      </c>
      <c r="W74" t="s">
        <v>11</v>
      </c>
      <c r="X74">
        <v>47</v>
      </c>
      <c r="Y74" t="s">
        <v>12</v>
      </c>
      <c r="Z74">
        <v>50</v>
      </c>
      <c r="AA74" t="s">
        <v>13</v>
      </c>
      <c r="AB74">
        <v>40</v>
      </c>
      <c r="AC74" t="s">
        <v>14</v>
      </c>
      <c r="AD74">
        <v>78</v>
      </c>
      <c r="AE74" t="s">
        <v>15</v>
      </c>
      <c r="AF74">
        <v>36</v>
      </c>
      <c r="AG74">
        <f>Table13[[#This Row],[math Marks]]+Table13[[#This Row],[english Marks]]+Table13[[#This Row],[python Marks]]+Table13[[#This Row],[SqlMarks]]+Table13[[#This Row],[excelMarks]]</f>
        <v>251</v>
      </c>
      <c r="AH74">
        <v>76</v>
      </c>
      <c r="AI74">
        <v>5.31</v>
      </c>
    </row>
    <row r="75" spans="1:35" x14ac:dyDescent="0.25">
      <c r="A75" t="s">
        <v>259</v>
      </c>
      <c r="B75" t="s">
        <v>260</v>
      </c>
      <c r="C75" t="s">
        <v>18</v>
      </c>
      <c r="D75">
        <v>17</v>
      </c>
      <c r="E75" t="s">
        <v>65</v>
      </c>
      <c r="F75" t="s">
        <v>28</v>
      </c>
      <c r="G75" s="1">
        <v>44780</v>
      </c>
      <c r="H75" s="2">
        <f>--MID(TEXT(Table13[[#This Row],[Admission Date]],"dd-mm-yyyy"),7,4)</f>
        <v>2022</v>
      </c>
      <c r="I75" t="s">
        <v>20</v>
      </c>
      <c r="J75" t="s">
        <v>261</v>
      </c>
      <c r="K75" t="str">
        <f>VLOOKUP(Table13[Course ID],[1]Courses!$A$2:$B$102,2,FALSE)</f>
        <v>Back-End Development</v>
      </c>
      <c r="L75" t="str">
        <f>IF(Table13[Age]&lt;=18,"Teen",IF(Table13[Age]&lt;=20,"Young Adult",IF(Table13[Age]&lt;=22,"Adult","senior Adult")))</f>
        <v>Teen</v>
      </c>
      <c r="M75" s="3">
        <v>100000</v>
      </c>
      <c r="N75" s="3">
        <v>65163</v>
      </c>
      <c r="O75" s="3">
        <v>34837</v>
      </c>
      <c r="P75">
        <v>10000</v>
      </c>
      <c r="Q75">
        <v>0</v>
      </c>
      <c r="R75" s="3">
        <v>233</v>
      </c>
      <c r="S75" t="s">
        <v>216</v>
      </c>
      <c r="T75" t="s">
        <v>8</v>
      </c>
      <c r="U75" t="s">
        <v>23</v>
      </c>
      <c r="V75" t="s">
        <v>24</v>
      </c>
      <c r="W75" t="s">
        <v>11</v>
      </c>
      <c r="X75">
        <v>84</v>
      </c>
      <c r="Y75" t="s">
        <v>12</v>
      </c>
      <c r="Z75">
        <v>93</v>
      </c>
      <c r="AA75" t="s">
        <v>13</v>
      </c>
      <c r="AB75">
        <v>82</v>
      </c>
      <c r="AC75" t="s">
        <v>14</v>
      </c>
      <c r="AD75">
        <v>98</v>
      </c>
      <c r="AE75" t="s">
        <v>15</v>
      </c>
      <c r="AF75">
        <v>77</v>
      </c>
      <c r="AG75">
        <f>Table13[[#This Row],[math Marks]]+Table13[[#This Row],[english Marks]]+Table13[[#This Row],[python Marks]]+Table13[[#This Row],[SqlMarks]]+Table13[[#This Row],[excelMarks]]</f>
        <v>434</v>
      </c>
      <c r="AH75">
        <v>68</v>
      </c>
      <c r="AI75">
        <v>8.7100000000000009</v>
      </c>
    </row>
    <row r="76" spans="1:35" x14ac:dyDescent="0.25">
      <c r="A76" t="s">
        <v>262</v>
      </c>
      <c r="B76" t="s">
        <v>263</v>
      </c>
      <c r="C76" t="s">
        <v>18</v>
      </c>
      <c r="D76">
        <v>23</v>
      </c>
      <c r="E76" t="s">
        <v>27</v>
      </c>
      <c r="F76" t="s">
        <v>4</v>
      </c>
      <c r="G76" s="1">
        <v>44793</v>
      </c>
      <c r="H76" s="2">
        <f>--MID(TEXT(Table13[[#This Row],[Admission Date]],"dd-mm-yyyy"),7,4)</f>
        <v>2022</v>
      </c>
      <c r="I76" t="s">
        <v>5</v>
      </c>
      <c r="J76" t="s">
        <v>264</v>
      </c>
      <c r="K76" t="str">
        <f>VLOOKUP(Table13[Course ID],[1]Courses!$A$2:$B$102,2,FALSE)</f>
        <v>REST API Development</v>
      </c>
      <c r="L76" t="str">
        <f>IF(Table13[Age]&lt;=18,"Teen",IF(Table13[Age]&lt;=20,"Young Adult",IF(Table13[Age]&lt;=22,"Adult","senior Adult")))</f>
        <v>senior Adult</v>
      </c>
      <c r="M76" s="3">
        <v>100000</v>
      </c>
      <c r="N76" s="3">
        <v>74304</v>
      </c>
      <c r="O76" s="3">
        <v>25696</v>
      </c>
      <c r="P76">
        <v>10000</v>
      </c>
      <c r="Q76">
        <v>5</v>
      </c>
      <c r="R76" s="3">
        <v>433</v>
      </c>
      <c r="S76" t="s">
        <v>7</v>
      </c>
      <c r="T76" t="s">
        <v>8</v>
      </c>
      <c r="U76" t="s">
        <v>44</v>
      </c>
      <c r="V76" t="s">
        <v>10</v>
      </c>
      <c r="W76" t="s">
        <v>11</v>
      </c>
      <c r="X76">
        <v>96</v>
      </c>
      <c r="Y76" t="s">
        <v>12</v>
      </c>
      <c r="Z76">
        <v>78</v>
      </c>
      <c r="AA76" t="s">
        <v>13</v>
      </c>
      <c r="AB76">
        <v>68</v>
      </c>
      <c r="AC76" t="s">
        <v>14</v>
      </c>
      <c r="AD76">
        <v>91</v>
      </c>
      <c r="AE76" t="s">
        <v>15</v>
      </c>
      <c r="AF76">
        <v>100</v>
      </c>
      <c r="AG76">
        <f>Table13[[#This Row],[math Marks]]+Table13[[#This Row],[english Marks]]+Table13[[#This Row],[python Marks]]+Table13[[#This Row],[SqlMarks]]+Table13[[#This Row],[excelMarks]]</f>
        <v>433</v>
      </c>
      <c r="AH76">
        <v>78</v>
      </c>
      <c r="AI76">
        <v>5.84</v>
      </c>
    </row>
    <row r="77" spans="1:35" x14ac:dyDescent="0.25">
      <c r="A77" t="s">
        <v>265</v>
      </c>
      <c r="B77" t="s">
        <v>266</v>
      </c>
      <c r="C77" t="s">
        <v>18</v>
      </c>
      <c r="D77">
        <v>24</v>
      </c>
      <c r="E77" t="s">
        <v>65</v>
      </c>
      <c r="F77" t="s">
        <v>33</v>
      </c>
      <c r="G77" s="1">
        <v>44806</v>
      </c>
      <c r="H77" s="2">
        <f>--MID(TEXT(Table13[[#This Row],[Admission Date]],"dd-mm-yyyy"),7,4)</f>
        <v>2022</v>
      </c>
      <c r="I77" t="s">
        <v>5</v>
      </c>
      <c r="J77" t="s">
        <v>267</v>
      </c>
      <c r="K77" t="str">
        <f>VLOOKUP(Table13[Course ID],[1]Courses!$A$2:$B$102,2,FALSE)</f>
        <v>Microservices Architecture</v>
      </c>
      <c r="L77" t="str">
        <f>IF(Table13[Age]&lt;=18,"Teen",IF(Table13[Age]&lt;=20,"Young Adult",IF(Table13[Age]&lt;=22,"Adult","senior Adult")))</f>
        <v>senior Adult</v>
      </c>
      <c r="M77" s="3">
        <v>100000</v>
      </c>
      <c r="N77" s="3">
        <v>58965</v>
      </c>
      <c r="O77" s="3">
        <v>41035</v>
      </c>
      <c r="P77">
        <v>10000</v>
      </c>
      <c r="Q77">
        <v>2</v>
      </c>
      <c r="R77" s="3">
        <v>191</v>
      </c>
      <c r="S77" t="s">
        <v>90</v>
      </c>
      <c r="T77" t="s">
        <v>8</v>
      </c>
      <c r="U77" t="s">
        <v>23</v>
      </c>
      <c r="V77" t="s">
        <v>24</v>
      </c>
      <c r="W77" t="s">
        <v>11</v>
      </c>
      <c r="X77">
        <v>76</v>
      </c>
      <c r="Y77" t="s">
        <v>12</v>
      </c>
      <c r="Z77">
        <v>89</v>
      </c>
      <c r="AA77" t="s">
        <v>13</v>
      </c>
      <c r="AB77">
        <v>40</v>
      </c>
      <c r="AC77" t="s">
        <v>14</v>
      </c>
      <c r="AD77">
        <v>75</v>
      </c>
      <c r="AE77" t="s">
        <v>15</v>
      </c>
      <c r="AF77">
        <v>71</v>
      </c>
      <c r="AG77">
        <f>Table13[[#This Row],[math Marks]]+Table13[[#This Row],[english Marks]]+Table13[[#This Row],[python Marks]]+Table13[[#This Row],[SqlMarks]]+Table13[[#This Row],[excelMarks]]</f>
        <v>351</v>
      </c>
      <c r="AH77">
        <v>92</v>
      </c>
      <c r="AI77">
        <v>9.56</v>
      </c>
    </row>
    <row r="78" spans="1:35" x14ac:dyDescent="0.25">
      <c r="A78" t="s">
        <v>268</v>
      </c>
      <c r="B78" t="s">
        <v>269</v>
      </c>
      <c r="C78" t="s">
        <v>2</v>
      </c>
      <c r="D78">
        <v>19</v>
      </c>
      <c r="E78" t="s">
        <v>3</v>
      </c>
      <c r="F78" t="s">
        <v>28</v>
      </c>
      <c r="G78" s="1">
        <v>44819</v>
      </c>
      <c r="H78" s="2">
        <f>--MID(TEXT(Table13[[#This Row],[Admission Date]],"dd-mm-yyyy"),7,4)</f>
        <v>2022</v>
      </c>
      <c r="I78" t="s">
        <v>20</v>
      </c>
      <c r="J78" t="s">
        <v>270</v>
      </c>
      <c r="K78" t="str">
        <f>VLOOKUP(Table13[Course ID],[1]Courses!$A$2:$B$102,2,FALSE)</f>
        <v>Git &amp; GitHub</v>
      </c>
      <c r="L78" t="str">
        <f>IF(Table13[Age]&lt;=18,"Teen",IF(Table13[Age]&lt;=20,"Young Adult",IF(Table13[Age]&lt;=22,"Adult","senior Adult")))</f>
        <v>Young Adult</v>
      </c>
      <c r="M78" s="3">
        <v>100000</v>
      </c>
      <c r="N78" s="3">
        <v>64927</v>
      </c>
      <c r="O78" s="3">
        <v>35073</v>
      </c>
      <c r="P78">
        <v>20000</v>
      </c>
      <c r="Q78">
        <v>0</v>
      </c>
      <c r="R78" s="3">
        <v>356</v>
      </c>
      <c r="S78" t="s">
        <v>90</v>
      </c>
      <c r="T78" t="s">
        <v>8</v>
      </c>
      <c r="U78" t="s">
        <v>23</v>
      </c>
      <c r="V78" t="s">
        <v>10</v>
      </c>
      <c r="W78" t="s">
        <v>11</v>
      </c>
      <c r="X78">
        <v>74</v>
      </c>
      <c r="Y78" t="s">
        <v>12</v>
      </c>
      <c r="Z78">
        <v>80</v>
      </c>
      <c r="AA78" t="s">
        <v>13</v>
      </c>
      <c r="AB78">
        <v>80</v>
      </c>
      <c r="AC78" t="s">
        <v>14</v>
      </c>
      <c r="AD78">
        <v>66</v>
      </c>
      <c r="AE78" t="s">
        <v>15</v>
      </c>
      <c r="AF78">
        <v>83</v>
      </c>
      <c r="AG78">
        <f>Table13[[#This Row],[math Marks]]+Table13[[#This Row],[english Marks]]+Table13[[#This Row],[python Marks]]+Table13[[#This Row],[SqlMarks]]+Table13[[#This Row],[excelMarks]]</f>
        <v>383</v>
      </c>
      <c r="AH78">
        <v>77</v>
      </c>
      <c r="AI78">
        <v>7.55</v>
      </c>
    </row>
    <row r="79" spans="1:35" x14ac:dyDescent="0.25">
      <c r="A79" t="s">
        <v>271</v>
      </c>
      <c r="B79" t="s">
        <v>272</v>
      </c>
      <c r="C79" t="s">
        <v>2</v>
      </c>
      <c r="D79">
        <v>19</v>
      </c>
      <c r="E79" t="s">
        <v>38</v>
      </c>
      <c r="F79" t="s">
        <v>33</v>
      </c>
      <c r="G79" s="1">
        <v>44832</v>
      </c>
      <c r="H79" s="2">
        <f>--MID(TEXT(Table13[[#This Row],[Admission Date]],"dd-mm-yyyy"),7,4)</f>
        <v>2022</v>
      </c>
      <c r="I79" t="s">
        <v>5</v>
      </c>
      <c r="J79" t="s">
        <v>273</v>
      </c>
      <c r="K79" t="str">
        <f>VLOOKUP(Table13[Course ID],[1]Courses!$A$2:$B$102,2,FALSE)</f>
        <v>Software Testing</v>
      </c>
      <c r="L79" t="str">
        <f>IF(Table13[Age]&lt;=18,"Teen",IF(Table13[Age]&lt;=20,"Young Adult",IF(Table13[Age]&lt;=22,"Adult","senior Adult")))</f>
        <v>Young Adult</v>
      </c>
      <c r="M79" s="3">
        <v>100000</v>
      </c>
      <c r="N79" s="3">
        <v>48419</v>
      </c>
      <c r="O79" s="3">
        <v>51581</v>
      </c>
      <c r="P79">
        <v>20000</v>
      </c>
      <c r="Q79">
        <v>3</v>
      </c>
      <c r="R79" s="3">
        <v>386</v>
      </c>
      <c r="S79" t="s">
        <v>274</v>
      </c>
      <c r="T79" t="s">
        <v>8</v>
      </c>
      <c r="U79" t="s">
        <v>9</v>
      </c>
      <c r="V79" t="s">
        <v>24</v>
      </c>
      <c r="W79" t="s">
        <v>11</v>
      </c>
      <c r="X79">
        <v>92</v>
      </c>
      <c r="Y79" t="s">
        <v>12</v>
      </c>
      <c r="Z79">
        <v>95</v>
      </c>
      <c r="AA79" t="s">
        <v>13</v>
      </c>
      <c r="AB79">
        <v>90</v>
      </c>
      <c r="AC79" t="s">
        <v>14</v>
      </c>
      <c r="AD79">
        <v>62</v>
      </c>
      <c r="AE79" t="s">
        <v>15</v>
      </c>
      <c r="AF79">
        <v>70</v>
      </c>
      <c r="AG79">
        <f>Table13[[#This Row],[math Marks]]+Table13[[#This Row],[english Marks]]+Table13[[#This Row],[python Marks]]+Table13[[#This Row],[SqlMarks]]+Table13[[#This Row],[excelMarks]]</f>
        <v>409</v>
      </c>
      <c r="AH79">
        <v>93</v>
      </c>
      <c r="AI79">
        <v>8.3800000000000008</v>
      </c>
    </row>
    <row r="80" spans="1:35" x14ac:dyDescent="0.25">
      <c r="A80" t="s">
        <v>275</v>
      </c>
      <c r="B80" t="s">
        <v>276</v>
      </c>
      <c r="C80" t="s">
        <v>2</v>
      </c>
      <c r="D80">
        <v>17</v>
      </c>
      <c r="E80" t="s">
        <v>65</v>
      </c>
      <c r="F80" t="s">
        <v>4</v>
      </c>
      <c r="G80" s="1">
        <v>44845</v>
      </c>
      <c r="H80" s="2">
        <f>--MID(TEXT(Table13[[#This Row],[Admission Date]],"dd-mm-yyyy"),7,4)</f>
        <v>2022</v>
      </c>
      <c r="I80" t="s">
        <v>20</v>
      </c>
      <c r="J80" t="s">
        <v>277</v>
      </c>
      <c r="K80" t="str">
        <f>VLOOKUP(Table13[Course ID],[1]Courses!$A$2:$B$102,2,FALSE)</f>
        <v>Manual Testing</v>
      </c>
      <c r="L80" t="str">
        <f>IF(Table13[Age]&lt;=18,"Teen",IF(Table13[Age]&lt;=20,"Young Adult",IF(Table13[Age]&lt;=22,"Adult","senior Adult")))</f>
        <v>Teen</v>
      </c>
      <c r="M80" s="3">
        <v>100000</v>
      </c>
      <c r="N80" s="3">
        <v>86597</v>
      </c>
      <c r="O80" s="3">
        <v>13403</v>
      </c>
      <c r="P80">
        <v>0</v>
      </c>
      <c r="Q80">
        <v>3</v>
      </c>
      <c r="R80" s="3">
        <v>407</v>
      </c>
      <c r="S80" t="s">
        <v>35</v>
      </c>
      <c r="T80" t="s">
        <v>8</v>
      </c>
      <c r="U80" t="s">
        <v>9</v>
      </c>
      <c r="V80" t="s">
        <v>10</v>
      </c>
      <c r="W80" t="s">
        <v>11</v>
      </c>
      <c r="X80">
        <v>54</v>
      </c>
      <c r="Y80" t="s">
        <v>12</v>
      </c>
      <c r="Z80">
        <v>83</v>
      </c>
      <c r="AA80" t="s">
        <v>13</v>
      </c>
      <c r="AB80">
        <v>90</v>
      </c>
      <c r="AC80" t="s">
        <v>14</v>
      </c>
      <c r="AD80">
        <v>69</v>
      </c>
      <c r="AE80" t="s">
        <v>15</v>
      </c>
      <c r="AF80">
        <v>37</v>
      </c>
      <c r="AG80">
        <f>Table13[[#This Row],[math Marks]]+Table13[[#This Row],[english Marks]]+Table13[[#This Row],[python Marks]]+Table13[[#This Row],[SqlMarks]]+Table13[[#This Row],[excelMarks]]</f>
        <v>333</v>
      </c>
      <c r="AH80">
        <v>97</v>
      </c>
      <c r="AI80">
        <v>9.6</v>
      </c>
    </row>
    <row r="81" spans="1:35" x14ac:dyDescent="0.25">
      <c r="A81" t="s">
        <v>278</v>
      </c>
      <c r="B81" t="s">
        <v>279</v>
      </c>
      <c r="C81" t="s">
        <v>18</v>
      </c>
      <c r="D81">
        <v>24</v>
      </c>
      <c r="E81" t="s">
        <v>3</v>
      </c>
      <c r="F81" t="s">
        <v>4</v>
      </c>
      <c r="G81" s="1">
        <v>44858</v>
      </c>
      <c r="H81" s="2">
        <f>--MID(TEXT(Table13[[#This Row],[Admission Date]],"dd-mm-yyyy"),7,4)</f>
        <v>2022</v>
      </c>
      <c r="I81" t="s">
        <v>20</v>
      </c>
      <c r="J81" t="s">
        <v>280</v>
      </c>
      <c r="K81" t="str">
        <f>VLOOKUP(Table13[Course ID],[1]Courses!$A$2:$B$102,2,FALSE)</f>
        <v>Automation Testing</v>
      </c>
      <c r="L81" t="str">
        <f>IF(Table13[Age]&lt;=18,"Teen",IF(Table13[Age]&lt;=20,"Young Adult",IF(Table13[Age]&lt;=22,"Adult","senior Adult")))</f>
        <v>senior Adult</v>
      </c>
      <c r="M81" s="3">
        <v>100000</v>
      </c>
      <c r="N81" s="3">
        <v>40671</v>
      </c>
      <c r="O81" s="3">
        <v>59329</v>
      </c>
      <c r="P81">
        <v>20000</v>
      </c>
      <c r="Q81">
        <v>3</v>
      </c>
      <c r="R81" s="3">
        <v>41</v>
      </c>
      <c r="S81" t="s">
        <v>104</v>
      </c>
      <c r="T81" t="s">
        <v>8</v>
      </c>
      <c r="U81" t="s">
        <v>23</v>
      </c>
      <c r="V81" t="s">
        <v>24</v>
      </c>
      <c r="W81" t="s">
        <v>11</v>
      </c>
      <c r="X81">
        <v>47</v>
      </c>
      <c r="Y81" t="s">
        <v>12</v>
      </c>
      <c r="Z81">
        <v>97</v>
      </c>
      <c r="AA81" t="s">
        <v>13</v>
      </c>
      <c r="AB81">
        <v>69</v>
      </c>
      <c r="AC81" t="s">
        <v>14</v>
      </c>
      <c r="AD81">
        <v>45</v>
      </c>
      <c r="AE81" t="s">
        <v>15</v>
      </c>
      <c r="AF81">
        <v>87</v>
      </c>
      <c r="AG81">
        <f>Table13[[#This Row],[math Marks]]+Table13[[#This Row],[english Marks]]+Table13[[#This Row],[python Marks]]+Table13[[#This Row],[SqlMarks]]+Table13[[#This Row],[excelMarks]]</f>
        <v>345</v>
      </c>
      <c r="AH81">
        <v>89</v>
      </c>
      <c r="AI81">
        <v>7.27</v>
      </c>
    </row>
    <row r="82" spans="1:35" x14ac:dyDescent="0.25">
      <c r="A82" t="s">
        <v>281</v>
      </c>
      <c r="B82" t="s">
        <v>282</v>
      </c>
      <c r="C82" t="s">
        <v>18</v>
      </c>
      <c r="D82">
        <v>20</v>
      </c>
      <c r="E82" t="s">
        <v>3</v>
      </c>
      <c r="F82" t="s">
        <v>33</v>
      </c>
      <c r="G82" s="1">
        <v>44871</v>
      </c>
      <c r="H82" s="2">
        <f>--MID(TEXT(Table13[[#This Row],[Admission Date]],"dd-mm-yyyy"),7,4)</f>
        <v>2022</v>
      </c>
      <c r="I82" t="s">
        <v>20</v>
      </c>
      <c r="J82" t="s">
        <v>283</v>
      </c>
      <c r="K82" t="str">
        <f>VLOOKUP(Table13[Course ID],[1]Courses!$A$2:$B$102,2,FALSE)</f>
        <v>Selenium WebDriver</v>
      </c>
      <c r="L82" t="str">
        <f>IF(Table13[Age]&lt;=18,"Teen",IF(Table13[Age]&lt;=20,"Young Adult",IF(Table13[Age]&lt;=22,"Adult","senior Adult")))</f>
        <v>Young Adult</v>
      </c>
      <c r="M82" s="3">
        <v>100000</v>
      </c>
      <c r="N82" s="3">
        <v>69031</v>
      </c>
      <c r="O82" s="3">
        <v>30969</v>
      </c>
      <c r="P82">
        <v>20000</v>
      </c>
      <c r="Q82">
        <v>1</v>
      </c>
      <c r="R82" s="3">
        <v>279</v>
      </c>
      <c r="S82" t="s">
        <v>82</v>
      </c>
      <c r="T82" t="s">
        <v>8</v>
      </c>
      <c r="U82" t="s">
        <v>9</v>
      </c>
      <c r="V82" t="s">
        <v>24</v>
      </c>
      <c r="W82" t="s">
        <v>11</v>
      </c>
      <c r="X82">
        <v>69</v>
      </c>
      <c r="Y82" t="s">
        <v>12</v>
      </c>
      <c r="Z82">
        <v>45</v>
      </c>
      <c r="AA82" t="s">
        <v>13</v>
      </c>
      <c r="AB82">
        <v>62</v>
      </c>
      <c r="AC82" t="s">
        <v>14</v>
      </c>
      <c r="AD82">
        <v>83</v>
      </c>
      <c r="AE82" t="s">
        <v>15</v>
      </c>
      <c r="AF82">
        <v>61</v>
      </c>
      <c r="AG82">
        <f>Table13[[#This Row],[math Marks]]+Table13[[#This Row],[english Marks]]+Table13[[#This Row],[python Marks]]+Table13[[#This Row],[SqlMarks]]+Table13[[#This Row],[excelMarks]]</f>
        <v>320</v>
      </c>
      <c r="AH82">
        <v>90</v>
      </c>
      <c r="AI82">
        <v>6.68</v>
      </c>
    </row>
    <row r="83" spans="1:35" x14ac:dyDescent="0.25">
      <c r="A83" t="s">
        <v>284</v>
      </c>
      <c r="B83" t="s">
        <v>285</v>
      </c>
      <c r="C83" t="s">
        <v>18</v>
      </c>
      <c r="D83">
        <v>24</v>
      </c>
      <c r="E83" t="s">
        <v>27</v>
      </c>
      <c r="F83" t="s">
        <v>28</v>
      </c>
      <c r="G83" s="1">
        <v>44884</v>
      </c>
      <c r="H83" s="2">
        <f>--MID(TEXT(Table13[[#This Row],[Admission Date]],"dd-mm-yyyy"),7,4)</f>
        <v>2022</v>
      </c>
      <c r="I83" t="s">
        <v>5</v>
      </c>
      <c r="J83" t="s">
        <v>286</v>
      </c>
      <c r="K83" t="str">
        <f>VLOOKUP(Table13[Course ID],[1]Courses!$A$2:$B$102,2,FALSE)</f>
        <v>Jenkins CI/CD</v>
      </c>
      <c r="L83" t="str">
        <f>IF(Table13[Age]&lt;=18,"Teen",IF(Table13[Age]&lt;=20,"Young Adult",IF(Table13[Age]&lt;=22,"Adult","senior Adult")))</f>
        <v>senior Adult</v>
      </c>
      <c r="M83" s="3">
        <v>100000</v>
      </c>
      <c r="N83" s="3">
        <v>47051</v>
      </c>
      <c r="O83" s="3">
        <v>52949</v>
      </c>
      <c r="P83">
        <v>10000</v>
      </c>
      <c r="Q83">
        <v>1</v>
      </c>
      <c r="R83" s="3">
        <v>412</v>
      </c>
      <c r="S83" t="s">
        <v>82</v>
      </c>
      <c r="T83" t="s">
        <v>8</v>
      </c>
      <c r="U83" t="s">
        <v>9</v>
      </c>
      <c r="V83" t="s">
        <v>10</v>
      </c>
      <c r="W83" t="s">
        <v>11</v>
      </c>
      <c r="X83">
        <v>55</v>
      </c>
      <c r="Y83" t="s">
        <v>12</v>
      </c>
      <c r="Z83">
        <v>72</v>
      </c>
      <c r="AA83" t="s">
        <v>13</v>
      </c>
      <c r="AB83">
        <v>84</v>
      </c>
      <c r="AC83" t="s">
        <v>14</v>
      </c>
      <c r="AD83">
        <v>83</v>
      </c>
      <c r="AE83" t="s">
        <v>15</v>
      </c>
      <c r="AF83">
        <v>70</v>
      </c>
      <c r="AG83">
        <f>Table13[[#This Row],[math Marks]]+Table13[[#This Row],[english Marks]]+Table13[[#This Row],[python Marks]]+Table13[[#This Row],[SqlMarks]]+Table13[[#This Row],[excelMarks]]</f>
        <v>364</v>
      </c>
      <c r="AH83">
        <v>70</v>
      </c>
      <c r="AI83">
        <v>5.2</v>
      </c>
    </row>
    <row r="84" spans="1:35" x14ac:dyDescent="0.25">
      <c r="A84" t="s">
        <v>287</v>
      </c>
      <c r="B84" t="s">
        <v>288</v>
      </c>
      <c r="C84" t="s">
        <v>18</v>
      </c>
      <c r="D84">
        <v>21</v>
      </c>
      <c r="E84" t="s">
        <v>3</v>
      </c>
      <c r="F84" t="s">
        <v>4</v>
      </c>
      <c r="G84" s="1">
        <v>44897</v>
      </c>
      <c r="H84" s="2">
        <f>--MID(TEXT(Table13[[#This Row],[Admission Date]],"dd-mm-yyyy"),7,4)</f>
        <v>2022</v>
      </c>
      <c r="I84" t="s">
        <v>20</v>
      </c>
      <c r="J84" t="s">
        <v>289</v>
      </c>
      <c r="K84" t="str">
        <f>VLOOKUP(Table13[Course ID],[1]Courses!$A$2:$B$102,2,FALSE)</f>
        <v>Agile &amp; Scrum</v>
      </c>
      <c r="L84" t="str">
        <f>IF(Table13[Age]&lt;=18,"Teen",IF(Table13[Age]&lt;=20,"Young Adult",IF(Table13[Age]&lt;=22,"Adult","senior Adult")))</f>
        <v>Adult</v>
      </c>
      <c r="M84" s="3">
        <v>100000</v>
      </c>
      <c r="N84" s="3">
        <v>70037</v>
      </c>
      <c r="O84" s="3">
        <v>29963</v>
      </c>
      <c r="P84">
        <v>0</v>
      </c>
      <c r="Q84">
        <v>5</v>
      </c>
      <c r="R84" s="3">
        <v>229</v>
      </c>
      <c r="S84" t="s">
        <v>52</v>
      </c>
      <c r="T84" t="s">
        <v>8</v>
      </c>
      <c r="U84" t="s">
        <v>23</v>
      </c>
      <c r="V84" t="s">
        <v>24</v>
      </c>
      <c r="W84" t="s">
        <v>11</v>
      </c>
      <c r="X84">
        <v>87</v>
      </c>
      <c r="Y84" t="s">
        <v>12</v>
      </c>
      <c r="Z84">
        <v>93</v>
      </c>
      <c r="AA84" t="s">
        <v>13</v>
      </c>
      <c r="AB84">
        <v>80</v>
      </c>
      <c r="AC84" t="s">
        <v>14</v>
      </c>
      <c r="AD84">
        <v>94</v>
      </c>
      <c r="AE84" t="s">
        <v>15</v>
      </c>
      <c r="AF84">
        <v>97</v>
      </c>
      <c r="AG84">
        <f>Table13[[#This Row],[math Marks]]+Table13[[#This Row],[english Marks]]+Table13[[#This Row],[python Marks]]+Table13[[#This Row],[SqlMarks]]+Table13[[#This Row],[excelMarks]]</f>
        <v>451</v>
      </c>
      <c r="AH84">
        <v>80</v>
      </c>
      <c r="AI84">
        <v>6.36</v>
      </c>
    </row>
    <row r="85" spans="1:35" x14ac:dyDescent="0.25">
      <c r="A85" t="s">
        <v>290</v>
      </c>
      <c r="B85" t="s">
        <v>291</v>
      </c>
      <c r="C85" t="s">
        <v>2</v>
      </c>
      <c r="D85">
        <v>18</v>
      </c>
      <c r="E85" t="s">
        <v>3</v>
      </c>
      <c r="F85" t="s">
        <v>4</v>
      </c>
      <c r="G85" s="1">
        <v>44910</v>
      </c>
      <c r="H85" s="2">
        <f>--MID(TEXT(Table13[[#This Row],[Admission Date]],"dd-mm-yyyy"),7,4)</f>
        <v>2022</v>
      </c>
      <c r="I85" t="s">
        <v>5</v>
      </c>
      <c r="J85" t="s">
        <v>292</v>
      </c>
      <c r="K85" t="str">
        <f>VLOOKUP(Table13[Course ID],[1]Courses!$A$2:$B$102,2,FALSE)</f>
        <v>Project Management</v>
      </c>
      <c r="L85" t="str">
        <f>IF(Table13[Age]&lt;=18,"Teen",IF(Table13[Age]&lt;=20,"Young Adult",IF(Table13[Age]&lt;=22,"Adult","senior Adult")))</f>
        <v>Teen</v>
      </c>
      <c r="M85" s="3">
        <v>100000</v>
      </c>
      <c r="N85" s="3">
        <v>78180</v>
      </c>
      <c r="O85" s="3">
        <v>21820</v>
      </c>
      <c r="P85">
        <v>20000</v>
      </c>
      <c r="Q85">
        <v>1</v>
      </c>
      <c r="R85" s="3">
        <v>479</v>
      </c>
      <c r="S85" t="s">
        <v>52</v>
      </c>
      <c r="T85" t="s">
        <v>8</v>
      </c>
      <c r="U85" t="s">
        <v>9</v>
      </c>
      <c r="V85" t="s">
        <v>10</v>
      </c>
      <c r="W85" t="s">
        <v>11</v>
      </c>
      <c r="X85">
        <v>53</v>
      </c>
      <c r="Y85" t="s">
        <v>12</v>
      </c>
      <c r="Z85">
        <v>43</v>
      </c>
      <c r="AA85" t="s">
        <v>13</v>
      </c>
      <c r="AB85">
        <v>42</v>
      </c>
      <c r="AC85" t="s">
        <v>14</v>
      </c>
      <c r="AD85">
        <v>41</v>
      </c>
      <c r="AE85" t="s">
        <v>15</v>
      </c>
      <c r="AF85">
        <v>78</v>
      </c>
      <c r="AG85">
        <f>Table13[[#This Row],[math Marks]]+Table13[[#This Row],[english Marks]]+Table13[[#This Row],[python Marks]]+Table13[[#This Row],[SqlMarks]]+Table13[[#This Row],[excelMarks]]</f>
        <v>257</v>
      </c>
      <c r="AH85">
        <v>99</v>
      </c>
      <c r="AI85">
        <v>7.43</v>
      </c>
    </row>
    <row r="86" spans="1:35" x14ac:dyDescent="0.25">
      <c r="A86" t="s">
        <v>293</v>
      </c>
      <c r="B86" t="s">
        <v>294</v>
      </c>
      <c r="C86" t="s">
        <v>18</v>
      </c>
      <c r="D86">
        <v>18</v>
      </c>
      <c r="E86" t="s">
        <v>38</v>
      </c>
      <c r="F86" t="s">
        <v>28</v>
      </c>
      <c r="G86" s="1">
        <v>44923</v>
      </c>
      <c r="H86" s="2">
        <f>--MID(TEXT(Table13[[#This Row],[Admission Date]],"dd-mm-yyyy"),7,4)</f>
        <v>2022</v>
      </c>
      <c r="I86" t="s">
        <v>5</v>
      </c>
      <c r="J86" t="s">
        <v>295</v>
      </c>
      <c r="K86" t="str">
        <f>VLOOKUP(Table13[Course ID],[1]Courses!$A$2:$B$102,2,FALSE)</f>
        <v>UI/UX Design</v>
      </c>
      <c r="L86" t="str">
        <f>IF(Table13[Age]&lt;=18,"Teen",IF(Table13[Age]&lt;=20,"Young Adult",IF(Table13[Age]&lt;=22,"Adult","senior Adult")))</f>
        <v>Teen</v>
      </c>
      <c r="M86" s="3">
        <v>100000</v>
      </c>
      <c r="N86" s="3">
        <v>73338</v>
      </c>
      <c r="O86" s="3">
        <v>26662</v>
      </c>
      <c r="P86">
        <v>20000</v>
      </c>
      <c r="Q86">
        <v>1</v>
      </c>
      <c r="R86" s="3">
        <v>84</v>
      </c>
      <c r="S86" t="s">
        <v>194</v>
      </c>
      <c r="T86" t="s">
        <v>8</v>
      </c>
      <c r="U86" t="s">
        <v>23</v>
      </c>
      <c r="V86" t="s">
        <v>10</v>
      </c>
      <c r="W86" t="s">
        <v>11</v>
      </c>
      <c r="X86">
        <v>67</v>
      </c>
      <c r="Y86" t="s">
        <v>12</v>
      </c>
      <c r="Z86">
        <v>84</v>
      </c>
      <c r="AA86" t="s">
        <v>13</v>
      </c>
      <c r="AB86">
        <v>93</v>
      </c>
      <c r="AC86" t="s">
        <v>14</v>
      </c>
      <c r="AD86">
        <v>70</v>
      </c>
      <c r="AE86" t="s">
        <v>15</v>
      </c>
      <c r="AF86">
        <v>98</v>
      </c>
      <c r="AG86">
        <f>Table13[[#This Row],[math Marks]]+Table13[[#This Row],[english Marks]]+Table13[[#This Row],[python Marks]]+Table13[[#This Row],[SqlMarks]]+Table13[[#This Row],[excelMarks]]</f>
        <v>412</v>
      </c>
      <c r="AH86">
        <v>60</v>
      </c>
      <c r="AI86">
        <v>8.27</v>
      </c>
    </row>
    <row r="87" spans="1:35" x14ac:dyDescent="0.25">
      <c r="A87" t="s">
        <v>296</v>
      </c>
      <c r="B87" t="s">
        <v>297</v>
      </c>
      <c r="C87" t="s">
        <v>18</v>
      </c>
      <c r="D87">
        <v>19</v>
      </c>
      <c r="E87" t="s">
        <v>3</v>
      </c>
      <c r="F87" t="s">
        <v>33</v>
      </c>
      <c r="G87" s="1">
        <v>44936</v>
      </c>
      <c r="H87" s="2">
        <f>--MID(TEXT(Table13[[#This Row],[Admission Date]],"dd-mm-yyyy"),7,4)</f>
        <v>2023</v>
      </c>
      <c r="I87" t="s">
        <v>5</v>
      </c>
      <c r="J87" t="s">
        <v>298</v>
      </c>
      <c r="K87" t="str">
        <f>VLOOKUP(Table13[Course ID],[1]Courses!$A$2:$B$102,2,FALSE)</f>
        <v>Figma Essentials</v>
      </c>
      <c r="L87" t="str">
        <f>IF(Table13[Age]&lt;=18,"Teen",IF(Table13[Age]&lt;=20,"Young Adult",IF(Table13[Age]&lt;=22,"Adult","senior Adult")))</f>
        <v>Young Adult</v>
      </c>
      <c r="M87" s="3">
        <v>100000</v>
      </c>
      <c r="N87" s="3">
        <v>49870</v>
      </c>
      <c r="O87" s="3">
        <v>50130</v>
      </c>
      <c r="P87">
        <v>10000</v>
      </c>
      <c r="Q87">
        <v>0</v>
      </c>
      <c r="R87" s="3">
        <v>149</v>
      </c>
      <c r="S87" t="s">
        <v>194</v>
      </c>
      <c r="T87" t="s">
        <v>8</v>
      </c>
      <c r="U87" t="s">
        <v>9</v>
      </c>
      <c r="V87" t="s">
        <v>10</v>
      </c>
      <c r="W87" t="s">
        <v>11</v>
      </c>
      <c r="X87">
        <v>70</v>
      </c>
      <c r="Y87" t="s">
        <v>12</v>
      </c>
      <c r="Z87">
        <v>59</v>
      </c>
      <c r="AA87" t="s">
        <v>13</v>
      </c>
      <c r="AB87">
        <v>62</v>
      </c>
      <c r="AC87" t="s">
        <v>14</v>
      </c>
      <c r="AD87">
        <v>58</v>
      </c>
      <c r="AE87" t="s">
        <v>15</v>
      </c>
      <c r="AF87">
        <v>66</v>
      </c>
      <c r="AG87">
        <f>Table13[[#This Row],[math Marks]]+Table13[[#This Row],[english Marks]]+Table13[[#This Row],[python Marks]]+Table13[[#This Row],[SqlMarks]]+Table13[[#This Row],[excelMarks]]</f>
        <v>315</v>
      </c>
      <c r="AH87">
        <v>100</v>
      </c>
      <c r="AI87">
        <v>6.4</v>
      </c>
    </row>
    <row r="88" spans="1:35" x14ac:dyDescent="0.25">
      <c r="A88" t="s">
        <v>299</v>
      </c>
      <c r="B88" t="s">
        <v>300</v>
      </c>
      <c r="C88" t="s">
        <v>18</v>
      </c>
      <c r="D88">
        <v>21</v>
      </c>
      <c r="E88" t="s">
        <v>3</v>
      </c>
      <c r="F88" t="s">
        <v>28</v>
      </c>
      <c r="G88" s="1">
        <v>44949</v>
      </c>
      <c r="H88" s="2">
        <f>--MID(TEXT(Table13[[#This Row],[Admission Date]],"dd-mm-yyyy"),7,4)</f>
        <v>2023</v>
      </c>
      <c r="I88" t="s">
        <v>5</v>
      </c>
      <c r="J88" t="s">
        <v>301</v>
      </c>
      <c r="K88" t="str">
        <f>VLOOKUP(Table13[Course ID],[1]Courses!$A$2:$B$102,2,FALSE)</f>
        <v>Adobe XD</v>
      </c>
      <c r="L88" t="str">
        <f>IF(Table13[Age]&lt;=18,"Teen",IF(Table13[Age]&lt;=20,"Young Adult",IF(Table13[Age]&lt;=22,"Adult","senior Adult")))</f>
        <v>Adult</v>
      </c>
      <c r="M88" s="3">
        <v>100000</v>
      </c>
      <c r="N88" s="3">
        <v>75668</v>
      </c>
      <c r="O88" s="3">
        <v>24332</v>
      </c>
      <c r="P88">
        <v>20000</v>
      </c>
      <c r="Q88">
        <v>0</v>
      </c>
      <c r="R88" s="3">
        <v>47</v>
      </c>
      <c r="S88" t="s">
        <v>216</v>
      </c>
      <c r="T88" t="s">
        <v>8</v>
      </c>
      <c r="U88" t="s">
        <v>44</v>
      </c>
      <c r="V88" t="s">
        <v>10</v>
      </c>
      <c r="W88" t="s">
        <v>11</v>
      </c>
      <c r="X88">
        <v>92</v>
      </c>
      <c r="Y88" t="s">
        <v>12</v>
      </c>
      <c r="Z88">
        <v>77</v>
      </c>
      <c r="AA88" t="s">
        <v>13</v>
      </c>
      <c r="AB88">
        <v>69</v>
      </c>
      <c r="AC88" t="s">
        <v>14</v>
      </c>
      <c r="AD88">
        <v>95</v>
      </c>
      <c r="AE88" t="s">
        <v>15</v>
      </c>
      <c r="AF88">
        <v>81</v>
      </c>
      <c r="AG88">
        <f>Table13[[#This Row],[math Marks]]+Table13[[#This Row],[english Marks]]+Table13[[#This Row],[python Marks]]+Table13[[#This Row],[SqlMarks]]+Table13[[#This Row],[excelMarks]]</f>
        <v>414</v>
      </c>
      <c r="AH88">
        <v>80</v>
      </c>
      <c r="AI88">
        <v>5.74</v>
      </c>
    </row>
    <row r="89" spans="1:35" x14ac:dyDescent="0.25">
      <c r="A89" t="s">
        <v>302</v>
      </c>
      <c r="B89" t="s">
        <v>303</v>
      </c>
      <c r="C89" t="s">
        <v>18</v>
      </c>
      <c r="D89">
        <v>22</v>
      </c>
      <c r="E89" t="s">
        <v>27</v>
      </c>
      <c r="F89" t="s">
        <v>33</v>
      </c>
      <c r="G89" s="1">
        <v>44962</v>
      </c>
      <c r="H89" s="2">
        <f>--MID(TEXT(Table13[[#This Row],[Admission Date]],"dd-mm-yyyy"),7,4)</f>
        <v>2023</v>
      </c>
      <c r="I89" t="s">
        <v>5</v>
      </c>
      <c r="J89" t="s">
        <v>304</v>
      </c>
      <c r="K89" t="str">
        <f>VLOOKUP(Table13[Course ID],[1]Courses!$A$2:$B$102,2,FALSE)</f>
        <v>Mobile App Development</v>
      </c>
      <c r="L89" t="str">
        <f>IF(Table13[Age]&lt;=18,"Teen",IF(Table13[Age]&lt;=20,"Young Adult",IF(Table13[Age]&lt;=22,"Adult","senior Adult")))</f>
        <v>Adult</v>
      </c>
      <c r="M89" s="3">
        <v>100000</v>
      </c>
      <c r="N89" s="3">
        <v>96447</v>
      </c>
      <c r="O89" s="3">
        <v>3553</v>
      </c>
      <c r="P89">
        <v>10000</v>
      </c>
      <c r="Q89">
        <v>2</v>
      </c>
      <c r="R89" s="3">
        <v>494</v>
      </c>
      <c r="S89" t="s">
        <v>48</v>
      </c>
      <c r="T89" t="s">
        <v>8</v>
      </c>
      <c r="U89" t="s">
        <v>9</v>
      </c>
      <c r="V89" t="s">
        <v>24</v>
      </c>
      <c r="W89" t="s">
        <v>11</v>
      </c>
      <c r="X89">
        <v>64</v>
      </c>
      <c r="Y89" t="s">
        <v>12</v>
      </c>
      <c r="Z89">
        <v>35</v>
      </c>
      <c r="AA89" t="s">
        <v>13</v>
      </c>
      <c r="AB89">
        <v>52</v>
      </c>
      <c r="AC89" t="s">
        <v>14</v>
      </c>
      <c r="AD89">
        <v>88</v>
      </c>
      <c r="AE89" t="s">
        <v>15</v>
      </c>
      <c r="AF89">
        <v>39</v>
      </c>
      <c r="AG89">
        <f>Table13[[#This Row],[math Marks]]+Table13[[#This Row],[english Marks]]+Table13[[#This Row],[python Marks]]+Table13[[#This Row],[SqlMarks]]+Table13[[#This Row],[excelMarks]]</f>
        <v>278</v>
      </c>
      <c r="AH89">
        <v>76</v>
      </c>
      <c r="AI89">
        <v>6.82</v>
      </c>
    </row>
    <row r="90" spans="1:35" x14ac:dyDescent="0.25">
      <c r="A90" t="s">
        <v>305</v>
      </c>
      <c r="B90" t="s">
        <v>306</v>
      </c>
      <c r="C90" t="s">
        <v>2</v>
      </c>
      <c r="D90">
        <v>20</v>
      </c>
      <c r="E90" t="s">
        <v>3</v>
      </c>
      <c r="F90" t="s">
        <v>4</v>
      </c>
      <c r="G90" s="1">
        <v>44975</v>
      </c>
      <c r="H90" s="2">
        <f>--MID(TEXT(Table13[[#This Row],[Admission Date]],"dd-mm-yyyy"),7,4)</f>
        <v>2023</v>
      </c>
      <c r="I90" t="s">
        <v>5</v>
      </c>
      <c r="J90" t="s">
        <v>307</v>
      </c>
      <c r="K90" t="str">
        <f>VLOOKUP(Table13[Course ID],[1]Courses!$A$2:$B$102,2,FALSE)</f>
        <v>Android Development</v>
      </c>
      <c r="L90" t="str">
        <f>IF(Table13[Age]&lt;=18,"Teen",IF(Table13[Age]&lt;=20,"Young Adult",IF(Table13[Age]&lt;=22,"Adult","senior Adult")))</f>
        <v>Young Adult</v>
      </c>
      <c r="M90" s="3">
        <v>100000</v>
      </c>
      <c r="N90" s="3">
        <v>62192</v>
      </c>
      <c r="O90" s="3">
        <v>37808</v>
      </c>
      <c r="P90">
        <v>0</v>
      </c>
      <c r="Q90">
        <v>2</v>
      </c>
      <c r="R90" s="3">
        <v>481</v>
      </c>
      <c r="S90" t="s">
        <v>216</v>
      </c>
      <c r="T90" t="s">
        <v>8</v>
      </c>
      <c r="U90" t="s">
        <v>9</v>
      </c>
      <c r="V90" t="s">
        <v>10</v>
      </c>
      <c r="W90" t="s">
        <v>11</v>
      </c>
      <c r="X90">
        <v>65</v>
      </c>
      <c r="Y90" t="s">
        <v>12</v>
      </c>
      <c r="Z90">
        <v>93</v>
      </c>
      <c r="AA90" t="s">
        <v>13</v>
      </c>
      <c r="AB90">
        <v>50</v>
      </c>
      <c r="AC90" t="s">
        <v>14</v>
      </c>
      <c r="AD90">
        <v>98</v>
      </c>
      <c r="AE90" t="s">
        <v>15</v>
      </c>
      <c r="AF90">
        <v>39</v>
      </c>
      <c r="AG90">
        <f>Table13[[#This Row],[math Marks]]+Table13[[#This Row],[english Marks]]+Table13[[#This Row],[python Marks]]+Table13[[#This Row],[SqlMarks]]+Table13[[#This Row],[excelMarks]]</f>
        <v>345</v>
      </c>
      <c r="AH90">
        <v>81</v>
      </c>
      <c r="AI90">
        <v>7.45</v>
      </c>
    </row>
    <row r="91" spans="1:35" x14ac:dyDescent="0.25">
      <c r="A91" t="s">
        <v>308</v>
      </c>
      <c r="B91" t="s">
        <v>309</v>
      </c>
      <c r="C91" t="s">
        <v>18</v>
      </c>
      <c r="D91">
        <v>20</v>
      </c>
      <c r="E91" t="s">
        <v>27</v>
      </c>
      <c r="F91" t="s">
        <v>33</v>
      </c>
      <c r="G91" s="1">
        <v>44988</v>
      </c>
      <c r="H91" s="2">
        <f>--MID(TEXT(Table13[[#This Row],[Admission Date]],"dd-mm-yyyy"),7,4)</f>
        <v>2023</v>
      </c>
      <c r="I91" t="s">
        <v>5</v>
      </c>
      <c r="J91" t="s">
        <v>310</v>
      </c>
      <c r="K91" t="str">
        <f>VLOOKUP(Table13[Course ID],[1]Courses!$A$2:$B$102,2,FALSE)</f>
        <v>iOS Development</v>
      </c>
      <c r="L91" t="str">
        <f>IF(Table13[Age]&lt;=18,"Teen",IF(Table13[Age]&lt;=20,"Young Adult",IF(Table13[Age]&lt;=22,"Adult","senior Adult")))</f>
        <v>Young Adult</v>
      </c>
      <c r="M91" s="3">
        <v>100000</v>
      </c>
      <c r="N91" s="3">
        <v>85092</v>
      </c>
      <c r="O91" s="3">
        <v>14908</v>
      </c>
      <c r="P91">
        <v>10000</v>
      </c>
      <c r="Q91">
        <v>0</v>
      </c>
      <c r="R91" s="3">
        <v>138</v>
      </c>
      <c r="S91" t="s">
        <v>30</v>
      </c>
      <c r="T91" t="s">
        <v>8</v>
      </c>
      <c r="U91" t="s">
        <v>23</v>
      </c>
      <c r="V91" t="s">
        <v>10</v>
      </c>
      <c r="W91" t="s">
        <v>11</v>
      </c>
      <c r="X91">
        <v>84</v>
      </c>
      <c r="Y91" t="s">
        <v>12</v>
      </c>
      <c r="Z91">
        <v>98</v>
      </c>
      <c r="AA91" t="s">
        <v>13</v>
      </c>
      <c r="AB91">
        <v>51</v>
      </c>
      <c r="AC91" t="s">
        <v>14</v>
      </c>
      <c r="AD91">
        <v>80</v>
      </c>
      <c r="AE91" t="s">
        <v>15</v>
      </c>
      <c r="AF91">
        <v>36</v>
      </c>
      <c r="AG91">
        <f>Table13[[#This Row],[math Marks]]+Table13[[#This Row],[english Marks]]+Table13[[#This Row],[python Marks]]+Table13[[#This Row],[SqlMarks]]+Table13[[#This Row],[excelMarks]]</f>
        <v>349</v>
      </c>
      <c r="AH91">
        <v>72</v>
      </c>
      <c r="AI91">
        <v>7.84</v>
      </c>
    </row>
    <row r="92" spans="1:35" x14ac:dyDescent="0.25">
      <c r="A92" t="s">
        <v>311</v>
      </c>
      <c r="B92" t="s">
        <v>312</v>
      </c>
      <c r="C92" t="s">
        <v>2</v>
      </c>
      <c r="D92">
        <v>21</v>
      </c>
      <c r="E92" t="s">
        <v>27</v>
      </c>
      <c r="F92" t="s">
        <v>28</v>
      </c>
      <c r="G92" s="1">
        <v>45001</v>
      </c>
      <c r="H92" s="2">
        <f>--MID(TEXT(Table13[[#This Row],[Admission Date]],"dd-mm-yyyy"),7,4)</f>
        <v>2023</v>
      </c>
      <c r="I92" t="s">
        <v>20</v>
      </c>
      <c r="J92" t="s">
        <v>313</v>
      </c>
      <c r="K92" t="str">
        <f>VLOOKUP(Table13[Course ID],[1]Courses!$A$2:$B$102,2,FALSE)</f>
        <v>Flutter Development</v>
      </c>
      <c r="L92" t="str">
        <f>IF(Table13[Age]&lt;=18,"Teen",IF(Table13[Age]&lt;=20,"Young Adult",IF(Table13[Age]&lt;=22,"Adult","senior Adult")))</f>
        <v>Adult</v>
      </c>
      <c r="M92" s="3">
        <v>100000</v>
      </c>
      <c r="N92" s="3">
        <v>90736</v>
      </c>
      <c r="O92" s="3">
        <v>9264</v>
      </c>
      <c r="P92">
        <v>20000</v>
      </c>
      <c r="Q92">
        <v>2</v>
      </c>
      <c r="R92" s="3">
        <v>114</v>
      </c>
      <c r="S92" t="s">
        <v>52</v>
      </c>
      <c r="T92" t="s">
        <v>8</v>
      </c>
      <c r="U92" t="s">
        <v>9</v>
      </c>
      <c r="V92" t="s">
        <v>10</v>
      </c>
      <c r="W92" t="s">
        <v>11</v>
      </c>
      <c r="X92">
        <v>83</v>
      </c>
      <c r="Y92" t="s">
        <v>12</v>
      </c>
      <c r="Z92">
        <v>87</v>
      </c>
      <c r="AA92" t="s">
        <v>13</v>
      </c>
      <c r="AB92">
        <v>77</v>
      </c>
      <c r="AC92" t="s">
        <v>14</v>
      </c>
      <c r="AD92">
        <v>56</v>
      </c>
      <c r="AE92" t="s">
        <v>15</v>
      </c>
      <c r="AF92">
        <v>63</v>
      </c>
      <c r="AG92">
        <f>Table13[[#This Row],[math Marks]]+Table13[[#This Row],[english Marks]]+Table13[[#This Row],[python Marks]]+Table13[[#This Row],[SqlMarks]]+Table13[[#This Row],[excelMarks]]</f>
        <v>366</v>
      </c>
      <c r="AH92">
        <v>68</v>
      </c>
      <c r="AI92">
        <v>9.91</v>
      </c>
    </row>
    <row r="93" spans="1:35" x14ac:dyDescent="0.25">
      <c r="A93" t="s">
        <v>314</v>
      </c>
      <c r="B93" t="s">
        <v>315</v>
      </c>
      <c r="C93" t="s">
        <v>18</v>
      </c>
      <c r="D93">
        <v>23</v>
      </c>
      <c r="E93" t="s">
        <v>3</v>
      </c>
      <c r="F93" t="s">
        <v>28</v>
      </c>
      <c r="G93" s="1">
        <v>45014</v>
      </c>
      <c r="H93" s="2">
        <f>--MID(TEXT(Table13[[#This Row],[Admission Date]],"dd-mm-yyyy"),7,4)</f>
        <v>2023</v>
      </c>
      <c r="I93" t="s">
        <v>20</v>
      </c>
      <c r="J93" t="s">
        <v>316</v>
      </c>
      <c r="K93" t="str">
        <f>VLOOKUP(Table13[Course ID],[1]Courses!$A$2:$B$102,2,FALSE)</f>
        <v>React Native</v>
      </c>
      <c r="L93" t="str">
        <f>IF(Table13[Age]&lt;=18,"Teen",IF(Table13[Age]&lt;=20,"Young Adult",IF(Table13[Age]&lt;=22,"Adult","senior Adult")))</f>
        <v>senior Adult</v>
      </c>
      <c r="M93" s="3">
        <v>100000</v>
      </c>
      <c r="N93" s="3">
        <v>70894</v>
      </c>
      <c r="O93" s="3">
        <v>29106</v>
      </c>
      <c r="P93">
        <v>20000</v>
      </c>
      <c r="Q93">
        <v>5</v>
      </c>
      <c r="R93" s="3">
        <v>68</v>
      </c>
      <c r="S93" t="s">
        <v>86</v>
      </c>
      <c r="T93" t="s">
        <v>8</v>
      </c>
      <c r="U93" t="s">
        <v>44</v>
      </c>
      <c r="V93" t="s">
        <v>24</v>
      </c>
      <c r="W93" t="s">
        <v>11</v>
      </c>
      <c r="X93">
        <v>42</v>
      </c>
      <c r="Y93" t="s">
        <v>12</v>
      </c>
      <c r="Z93">
        <v>57</v>
      </c>
      <c r="AA93" t="s">
        <v>13</v>
      </c>
      <c r="AB93">
        <v>36</v>
      </c>
      <c r="AC93" t="s">
        <v>14</v>
      </c>
      <c r="AD93">
        <v>44</v>
      </c>
      <c r="AE93" t="s">
        <v>15</v>
      </c>
      <c r="AF93">
        <v>71</v>
      </c>
      <c r="AG93">
        <f>Table13[[#This Row],[math Marks]]+Table13[[#This Row],[english Marks]]+Table13[[#This Row],[python Marks]]+Table13[[#This Row],[SqlMarks]]+Table13[[#This Row],[excelMarks]]</f>
        <v>250</v>
      </c>
      <c r="AH93">
        <v>85</v>
      </c>
      <c r="AI93">
        <v>7.33</v>
      </c>
    </row>
    <row r="94" spans="1:35" x14ac:dyDescent="0.25">
      <c r="A94" t="s">
        <v>317</v>
      </c>
      <c r="B94" t="s">
        <v>318</v>
      </c>
      <c r="C94" t="s">
        <v>2</v>
      </c>
      <c r="D94">
        <v>24</v>
      </c>
      <c r="E94" t="s">
        <v>27</v>
      </c>
      <c r="F94" t="s">
        <v>4</v>
      </c>
      <c r="G94" s="1">
        <v>45027</v>
      </c>
      <c r="H94" s="2">
        <f>--MID(TEXT(Table13[[#This Row],[Admission Date]],"dd-mm-yyyy"),7,4)</f>
        <v>2023</v>
      </c>
      <c r="I94" t="s">
        <v>5</v>
      </c>
      <c r="J94" t="s">
        <v>319</v>
      </c>
      <c r="K94" t="str">
        <f>VLOOKUP(Table13[Course ID],[1]Courses!$A$2:$B$102,2,FALSE)</f>
        <v>Game Development with Unity</v>
      </c>
      <c r="L94" t="str">
        <f>IF(Table13[Age]&lt;=18,"Teen",IF(Table13[Age]&lt;=20,"Young Adult",IF(Table13[Age]&lt;=22,"Adult","senior Adult")))</f>
        <v>senior Adult</v>
      </c>
      <c r="M94" s="3">
        <v>100000</v>
      </c>
      <c r="N94" s="3">
        <v>90671</v>
      </c>
      <c r="O94" s="3">
        <v>9329</v>
      </c>
      <c r="P94">
        <v>0</v>
      </c>
      <c r="Q94">
        <v>1</v>
      </c>
      <c r="R94" s="3">
        <v>484</v>
      </c>
      <c r="S94" t="s">
        <v>62</v>
      </c>
      <c r="T94" t="s">
        <v>8</v>
      </c>
      <c r="U94" t="s">
        <v>44</v>
      </c>
      <c r="V94" t="s">
        <v>24</v>
      </c>
      <c r="W94" t="s">
        <v>11</v>
      </c>
      <c r="X94">
        <v>41</v>
      </c>
      <c r="Y94" t="s">
        <v>12</v>
      </c>
      <c r="Z94">
        <v>49</v>
      </c>
      <c r="AA94" t="s">
        <v>13</v>
      </c>
      <c r="AB94">
        <v>91</v>
      </c>
      <c r="AC94" t="s">
        <v>14</v>
      </c>
      <c r="AD94">
        <v>87</v>
      </c>
      <c r="AE94" t="s">
        <v>15</v>
      </c>
      <c r="AF94">
        <v>68</v>
      </c>
      <c r="AG94">
        <f>Table13[[#This Row],[math Marks]]+Table13[[#This Row],[english Marks]]+Table13[[#This Row],[python Marks]]+Table13[[#This Row],[SqlMarks]]+Table13[[#This Row],[excelMarks]]</f>
        <v>336</v>
      </c>
      <c r="AH94">
        <v>80</v>
      </c>
      <c r="AI94">
        <v>6.38</v>
      </c>
    </row>
    <row r="95" spans="1:35" x14ac:dyDescent="0.25">
      <c r="A95" t="s">
        <v>320</v>
      </c>
      <c r="B95" t="s">
        <v>321</v>
      </c>
      <c r="C95" t="s">
        <v>18</v>
      </c>
      <c r="D95">
        <v>22</v>
      </c>
      <c r="E95" t="s">
        <v>19</v>
      </c>
      <c r="F95" t="s">
        <v>33</v>
      </c>
      <c r="G95" s="1">
        <v>45040</v>
      </c>
      <c r="H95" s="2">
        <f>--MID(TEXT(Table13[[#This Row],[Admission Date]],"dd-mm-yyyy"),7,4)</f>
        <v>2023</v>
      </c>
      <c r="I95" t="s">
        <v>5</v>
      </c>
      <c r="J95" t="s">
        <v>322</v>
      </c>
      <c r="K95" t="str">
        <f>VLOOKUP(Table13[Course ID],[1]Courses!$A$2:$B$102,2,FALSE)</f>
        <v>IoT Fundamentals</v>
      </c>
      <c r="L95" t="str">
        <f>IF(Table13[Age]&lt;=18,"Teen",IF(Table13[Age]&lt;=20,"Young Adult",IF(Table13[Age]&lt;=22,"Adult","senior Adult")))</f>
        <v>Adult</v>
      </c>
      <c r="M95" s="3">
        <v>100000</v>
      </c>
      <c r="N95" s="3">
        <v>68236</v>
      </c>
      <c r="O95" s="3">
        <v>31764</v>
      </c>
      <c r="P95">
        <v>10000</v>
      </c>
      <c r="Q95">
        <v>3</v>
      </c>
      <c r="R95" s="3">
        <v>492</v>
      </c>
      <c r="S95" t="s">
        <v>35</v>
      </c>
      <c r="T95" t="s">
        <v>8</v>
      </c>
      <c r="U95" t="s">
        <v>44</v>
      </c>
      <c r="V95" t="s">
        <v>24</v>
      </c>
      <c r="W95" t="s">
        <v>11</v>
      </c>
      <c r="X95">
        <v>50</v>
      </c>
      <c r="Y95" t="s">
        <v>12</v>
      </c>
      <c r="Z95">
        <v>67</v>
      </c>
      <c r="AA95" t="s">
        <v>13</v>
      </c>
      <c r="AB95">
        <v>68</v>
      </c>
      <c r="AC95" t="s">
        <v>14</v>
      </c>
      <c r="AD95">
        <v>89</v>
      </c>
      <c r="AE95" t="s">
        <v>15</v>
      </c>
      <c r="AF95">
        <v>53</v>
      </c>
      <c r="AG95">
        <f>Table13[[#This Row],[math Marks]]+Table13[[#This Row],[english Marks]]+Table13[[#This Row],[python Marks]]+Table13[[#This Row],[SqlMarks]]+Table13[[#This Row],[excelMarks]]</f>
        <v>327</v>
      </c>
      <c r="AH95">
        <v>68</v>
      </c>
      <c r="AI95">
        <v>9.3800000000000008</v>
      </c>
    </row>
    <row r="96" spans="1:35" x14ac:dyDescent="0.25">
      <c r="A96" t="s">
        <v>323</v>
      </c>
      <c r="B96" t="s">
        <v>324</v>
      </c>
      <c r="C96" t="s">
        <v>2</v>
      </c>
      <c r="D96">
        <v>21</v>
      </c>
      <c r="E96" t="s">
        <v>19</v>
      </c>
      <c r="F96" t="s">
        <v>28</v>
      </c>
      <c r="G96" s="1">
        <v>45053</v>
      </c>
      <c r="H96" s="2">
        <f>--MID(TEXT(Table13[[#This Row],[Admission Date]],"dd-mm-yyyy"),7,4)</f>
        <v>2023</v>
      </c>
      <c r="I96" t="s">
        <v>5</v>
      </c>
      <c r="J96" t="s">
        <v>325</v>
      </c>
      <c r="K96" t="str">
        <f>VLOOKUP(Table13[Course ID],[1]Courses!$A$2:$B$102,2,FALSE)</f>
        <v>Embedded Systems</v>
      </c>
      <c r="L96" t="str">
        <f>IF(Table13[Age]&lt;=18,"Teen",IF(Table13[Age]&lt;=20,"Young Adult",IF(Table13[Age]&lt;=22,"Adult","senior Adult")))</f>
        <v>Adult</v>
      </c>
      <c r="M96" s="3">
        <v>100000</v>
      </c>
      <c r="N96" s="3">
        <v>85723</v>
      </c>
      <c r="O96" s="3">
        <v>14277</v>
      </c>
      <c r="P96">
        <v>0</v>
      </c>
      <c r="Q96">
        <v>2</v>
      </c>
      <c r="R96" s="3">
        <v>51</v>
      </c>
      <c r="S96" t="s">
        <v>117</v>
      </c>
      <c r="T96" t="s">
        <v>8</v>
      </c>
      <c r="U96" t="s">
        <v>44</v>
      </c>
      <c r="V96" t="s">
        <v>24</v>
      </c>
      <c r="W96" t="s">
        <v>11</v>
      </c>
      <c r="X96">
        <v>70</v>
      </c>
      <c r="Y96" t="s">
        <v>12</v>
      </c>
      <c r="Z96">
        <v>41</v>
      </c>
      <c r="AA96" t="s">
        <v>13</v>
      </c>
      <c r="AB96">
        <v>37</v>
      </c>
      <c r="AC96" t="s">
        <v>14</v>
      </c>
      <c r="AD96">
        <v>96</v>
      </c>
      <c r="AE96" t="s">
        <v>15</v>
      </c>
      <c r="AF96">
        <v>68</v>
      </c>
      <c r="AG96">
        <f>Table13[[#This Row],[math Marks]]+Table13[[#This Row],[english Marks]]+Table13[[#This Row],[python Marks]]+Table13[[#This Row],[SqlMarks]]+Table13[[#This Row],[excelMarks]]</f>
        <v>312</v>
      </c>
      <c r="AH96">
        <v>66</v>
      </c>
      <c r="AI96">
        <v>9.4499999999999993</v>
      </c>
    </row>
    <row r="97" spans="1:35" x14ac:dyDescent="0.25">
      <c r="A97" t="s">
        <v>326</v>
      </c>
      <c r="B97" t="s">
        <v>327</v>
      </c>
      <c r="C97" t="s">
        <v>2</v>
      </c>
      <c r="D97">
        <v>21</v>
      </c>
      <c r="E97" t="s">
        <v>27</v>
      </c>
      <c r="F97" t="s">
        <v>28</v>
      </c>
      <c r="G97" s="1">
        <v>45066</v>
      </c>
      <c r="H97" s="2">
        <f>--MID(TEXT(Table13[[#This Row],[Admission Date]],"dd-mm-yyyy"),7,4)</f>
        <v>2023</v>
      </c>
      <c r="I97" t="s">
        <v>20</v>
      </c>
      <c r="J97" t="s">
        <v>328</v>
      </c>
      <c r="K97" t="str">
        <f>VLOOKUP(Table13[Course ID],[1]Courses!$A$2:$B$102,2,FALSE)</f>
        <v>Computer Networks</v>
      </c>
      <c r="L97" t="str">
        <f>IF(Table13[Age]&lt;=18,"Teen",IF(Table13[Age]&lt;=20,"Young Adult",IF(Table13[Age]&lt;=22,"Adult","senior Adult")))</f>
        <v>Adult</v>
      </c>
      <c r="M97" s="3">
        <v>100000</v>
      </c>
      <c r="N97" s="3">
        <v>59175</v>
      </c>
      <c r="O97" s="3">
        <v>40825</v>
      </c>
      <c r="P97">
        <v>20000</v>
      </c>
      <c r="Q97">
        <v>3</v>
      </c>
      <c r="R97" s="3">
        <v>68</v>
      </c>
      <c r="S97" t="s">
        <v>133</v>
      </c>
      <c r="T97" t="s">
        <v>8</v>
      </c>
      <c r="U97" t="s">
        <v>44</v>
      </c>
      <c r="V97" t="s">
        <v>24</v>
      </c>
      <c r="W97" t="s">
        <v>11</v>
      </c>
      <c r="X97">
        <v>67</v>
      </c>
      <c r="Y97" t="s">
        <v>12</v>
      </c>
      <c r="Z97">
        <v>87</v>
      </c>
      <c r="AA97" t="s">
        <v>13</v>
      </c>
      <c r="AB97">
        <v>66</v>
      </c>
      <c r="AC97" t="s">
        <v>14</v>
      </c>
      <c r="AD97">
        <v>56</v>
      </c>
      <c r="AE97" t="s">
        <v>15</v>
      </c>
      <c r="AF97">
        <v>37</v>
      </c>
      <c r="AG97">
        <f>Table13[[#This Row],[math Marks]]+Table13[[#This Row],[english Marks]]+Table13[[#This Row],[python Marks]]+Table13[[#This Row],[SqlMarks]]+Table13[[#This Row],[excelMarks]]</f>
        <v>313</v>
      </c>
      <c r="AH97">
        <v>95</v>
      </c>
      <c r="AI97">
        <v>9.73</v>
      </c>
    </row>
    <row r="98" spans="1:35" x14ac:dyDescent="0.25">
      <c r="A98" t="s">
        <v>329</v>
      </c>
      <c r="B98" t="s">
        <v>330</v>
      </c>
      <c r="C98" t="s">
        <v>2</v>
      </c>
      <c r="D98">
        <v>21</v>
      </c>
      <c r="E98" t="s">
        <v>27</v>
      </c>
      <c r="F98" t="s">
        <v>28</v>
      </c>
      <c r="G98" s="1">
        <v>45079</v>
      </c>
      <c r="H98" s="2">
        <f>--MID(TEXT(Table13[[#This Row],[Admission Date]],"dd-mm-yyyy"),7,4)</f>
        <v>2023</v>
      </c>
      <c r="I98" t="s">
        <v>20</v>
      </c>
      <c r="J98" t="s">
        <v>331</v>
      </c>
      <c r="K98" t="str">
        <f>VLOOKUP(Table13[Course ID],[1]Courses!$A$2:$B$102,2,FALSE)</f>
        <v>Operating Systems</v>
      </c>
      <c r="L98" t="str">
        <f>IF(Table13[Age]&lt;=18,"Teen",IF(Table13[Age]&lt;=20,"Young Adult",IF(Table13[Age]&lt;=22,"Adult","senior Adult")))</f>
        <v>Adult</v>
      </c>
      <c r="M98" s="3">
        <v>100000</v>
      </c>
      <c r="N98" s="3">
        <v>80838</v>
      </c>
      <c r="O98" s="3">
        <v>19162</v>
      </c>
      <c r="P98">
        <v>20000</v>
      </c>
      <c r="Q98">
        <v>4</v>
      </c>
      <c r="R98" s="3">
        <v>458</v>
      </c>
      <c r="S98" t="s">
        <v>22</v>
      </c>
      <c r="T98" t="s">
        <v>8</v>
      </c>
      <c r="U98" t="s">
        <v>44</v>
      </c>
      <c r="V98" t="s">
        <v>24</v>
      </c>
      <c r="W98" t="s">
        <v>11</v>
      </c>
      <c r="X98">
        <v>58</v>
      </c>
      <c r="Y98" t="s">
        <v>12</v>
      </c>
      <c r="Z98">
        <v>87</v>
      </c>
      <c r="AA98" t="s">
        <v>13</v>
      </c>
      <c r="AB98">
        <v>54</v>
      </c>
      <c r="AC98" t="s">
        <v>14</v>
      </c>
      <c r="AD98">
        <v>96</v>
      </c>
      <c r="AE98" t="s">
        <v>15</v>
      </c>
      <c r="AF98">
        <v>52</v>
      </c>
      <c r="AG98">
        <f>Table13[[#This Row],[math Marks]]+Table13[[#This Row],[english Marks]]+Table13[[#This Row],[python Marks]]+Table13[[#This Row],[SqlMarks]]+Table13[[#This Row],[excelMarks]]</f>
        <v>347</v>
      </c>
      <c r="AH98">
        <v>80</v>
      </c>
      <c r="AI98">
        <v>5.05</v>
      </c>
    </row>
    <row r="99" spans="1:35" x14ac:dyDescent="0.25">
      <c r="A99" t="s">
        <v>332</v>
      </c>
      <c r="B99" t="s">
        <v>333</v>
      </c>
      <c r="C99" t="s">
        <v>18</v>
      </c>
      <c r="D99">
        <v>17</v>
      </c>
      <c r="E99" t="s">
        <v>27</v>
      </c>
      <c r="F99" t="s">
        <v>33</v>
      </c>
      <c r="G99" s="1">
        <v>45092</v>
      </c>
      <c r="H99" s="2">
        <f>--MID(TEXT(Table13[[#This Row],[Admission Date]],"dd-mm-yyyy"),7,4)</f>
        <v>2023</v>
      </c>
      <c r="I99" t="s">
        <v>5</v>
      </c>
      <c r="J99" t="s">
        <v>334</v>
      </c>
      <c r="K99" t="str">
        <f>VLOOKUP(Table13[Course ID],[1]Courses!$A$2:$B$102,2,FALSE)</f>
        <v>Software Engineering</v>
      </c>
      <c r="L99" t="str">
        <f>IF(Table13[Age]&lt;=18,"Teen",IF(Table13[Age]&lt;=20,"Young Adult",IF(Table13[Age]&lt;=22,"Adult","senior Adult")))</f>
        <v>Teen</v>
      </c>
      <c r="M99" s="3">
        <v>100000</v>
      </c>
      <c r="N99" s="3">
        <v>69705</v>
      </c>
      <c r="O99" s="3">
        <v>30295</v>
      </c>
      <c r="P99">
        <v>20000</v>
      </c>
      <c r="Q99">
        <v>2</v>
      </c>
      <c r="R99" s="3">
        <v>357</v>
      </c>
      <c r="S99" t="s">
        <v>30</v>
      </c>
      <c r="T99" t="s">
        <v>8</v>
      </c>
      <c r="U99" t="s">
        <v>23</v>
      </c>
      <c r="V99" t="s">
        <v>10</v>
      </c>
      <c r="W99" t="s">
        <v>11</v>
      </c>
      <c r="X99">
        <v>64</v>
      </c>
      <c r="Y99" t="s">
        <v>12</v>
      </c>
      <c r="Z99">
        <v>74</v>
      </c>
      <c r="AA99" t="s">
        <v>13</v>
      </c>
      <c r="AB99">
        <v>61</v>
      </c>
      <c r="AC99" t="s">
        <v>14</v>
      </c>
      <c r="AD99">
        <v>85</v>
      </c>
      <c r="AE99" t="s">
        <v>15</v>
      </c>
      <c r="AF99">
        <v>72</v>
      </c>
      <c r="AG99">
        <f>Table13[[#This Row],[math Marks]]+Table13[[#This Row],[english Marks]]+Table13[[#This Row],[python Marks]]+Table13[[#This Row],[SqlMarks]]+Table13[[#This Row],[excelMarks]]</f>
        <v>356</v>
      </c>
      <c r="AH99">
        <v>86</v>
      </c>
      <c r="AI99">
        <v>8.17</v>
      </c>
    </row>
    <row r="100" spans="1:35" x14ac:dyDescent="0.25">
      <c r="A100" t="s">
        <v>335</v>
      </c>
      <c r="B100" t="s">
        <v>336</v>
      </c>
      <c r="C100" t="s">
        <v>2</v>
      </c>
      <c r="D100">
        <v>19</v>
      </c>
      <c r="E100" t="s">
        <v>65</v>
      </c>
      <c r="F100" t="s">
        <v>4</v>
      </c>
      <c r="G100" s="1">
        <v>45105</v>
      </c>
      <c r="H100" s="2">
        <f>--MID(TEXT(Table13[[#This Row],[Admission Date]],"dd-mm-yyyy"),7,4)</f>
        <v>2023</v>
      </c>
      <c r="I100" t="s">
        <v>20</v>
      </c>
      <c r="J100" t="s">
        <v>337</v>
      </c>
      <c r="K100" t="str">
        <f>VLOOKUP(Table13[Course ID],[1]Courses!$A$2:$B$102,2,FALSE)</f>
        <v>Data Structures &amp; Algorithms</v>
      </c>
      <c r="L100" t="str">
        <f>IF(Table13[Age]&lt;=18,"Teen",IF(Table13[Age]&lt;=20,"Young Adult",IF(Table13[Age]&lt;=22,"Adult","senior Adult")))</f>
        <v>Young Adult</v>
      </c>
      <c r="M100" s="3">
        <v>100000</v>
      </c>
      <c r="N100" s="3">
        <v>95803</v>
      </c>
      <c r="O100" s="3">
        <v>4197</v>
      </c>
      <c r="P100">
        <v>20000</v>
      </c>
      <c r="Q100">
        <v>3</v>
      </c>
      <c r="R100" s="3">
        <v>231</v>
      </c>
      <c r="S100" t="s">
        <v>86</v>
      </c>
      <c r="T100" t="s">
        <v>8</v>
      </c>
      <c r="U100" t="s">
        <v>23</v>
      </c>
      <c r="V100" t="s">
        <v>10</v>
      </c>
      <c r="W100" t="s">
        <v>11</v>
      </c>
      <c r="X100">
        <v>39</v>
      </c>
      <c r="Y100" t="s">
        <v>12</v>
      </c>
      <c r="Z100">
        <v>43</v>
      </c>
      <c r="AA100" t="s">
        <v>13</v>
      </c>
      <c r="AB100">
        <v>46</v>
      </c>
      <c r="AC100" t="s">
        <v>14</v>
      </c>
      <c r="AD100">
        <v>98</v>
      </c>
      <c r="AE100" t="s">
        <v>15</v>
      </c>
      <c r="AF100">
        <v>82</v>
      </c>
      <c r="AG100">
        <f>Table13[[#This Row],[math Marks]]+Table13[[#This Row],[english Marks]]+Table13[[#This Row],[python Marks]]+Table13[[#This Row],[SqlMarks]]+Table13[[#This Row],[excelMarks]]</f>
        <v>308</v>
      </c>
      <c r="AH100">
        <v>73</v>
      </c>
      <c r="AI100">
        <v>6.31</v>
      </c>
    </row>
    <row r="101" spans="1:35" x14ac:dyDescent="0.25">
      <c r="A101" t="s">
        <v>338</v>
      </c>
      <c r="B101" t="s">
        <v>339</v>
      </c>
      <c r="C101" t="s">
        <v>18</v>
      </c>
      <c r="D101">
        <v>23</v>
      </c>
      <c r="E101" t="s">
        <v>19</v>
      </c>
      <c r="F101" t="s">
        <v>33</v>
      </c>
      <c r="G101" s="1">
        <v>45118</v>
      </c>
      <c r="H101" s="2">
        <f>--MID(TEXT(Table13[[#This Row],[Admission Date]],"dd-mm-yyyy"),7,4)</f>
        <v>2023</v>
      </c>
      <c r="I101" t="s">
        <v>5</v>
      </c>
      <c r="J101" t="s">
        <v>340</v>
      </c>
      <c r="K101" t="str">
        <f>VLOOKUP(Table13[Course ID],[1]Courses!$A$2:$B$102,2,FALSE)</f>
        <v>Generative AI</v>
      </c>
      <c r="L101" t="str">
        <f>IF(Table13[Age]&lt;=18,"Teen",IF(Table13[Age]&lt;=20,"Young Adult",IF(Table13[Age]&lt;=22,"Adult","senior Adult")))</f>
        <v>senior Adult</v>
      </c>
      <c r="M101" s="3">
        <v>100000</v>
      </c>
      <c r="N101" s="3">
        <v>74627</v>
      </c>
      <c r="O101" s="3">
        <v>25373</v>
      </c>
      <c r="P101">
        <v>10000</v>
      </c>
      <c r="Q101">
        <v>2</v>
      </c>
      <c r="R101" s="3">
        <v>140</v>
      </c>
      <c r="S101" t="s">
        <v>133</v>
      </c>
      <c r="T101" t="s">
        <v>8</v>
      </c>
      <c r="U101" t="s">
        <v>44</v>
      </c>
      <c r="V101" t="s">
        <v>10</v>
      </c>
      <c r="W101" t="s">
        <v>11</v>
      </c>
      <c r="X101">
        <v>100</v>
      </c>
      <c r="Y101" t="s">
        <v>12</v>
      </c>
      <c r="Z101">
        <v>60</v>
      </c>
      <c r="AA101" t="s">
        <v>13</v>
      </c>
      <c r="AB101">
        <v>99</v>
      </c>
      <c r="AC101" t="s">
        <v>14</v>
      </c>
      <c r="AD101">
        <v>47</v>
      </c>
      <c r="AE101" t="s">
        <v>15</v>
      </c>
      <c r="AF101">
        <v>44</v>
      </c>
      <c r="AG101">
        <f>Table13[[#This Row],[math Marks]]+Table13[[#This Row],[english Marks]]+Table13[[#This Row],[python Marks]]+Table13[[#This Row],[SqlMarks]]+Table13[[#This Row],[excelMarks]]</f>
        <v>350</v>
      </c>
      <c r="AH101">
        <v>80</v>
      </c>
      <c r="AI101">
        <v>5.6</v>
      </c>
    </row>
    <row r="102" spans="1:35" x14ac:dyDescent="0.25">
      <c r="A102" t="s">
        <v>341</v>
      </c>
      <c r="B102" t="s">
        <v>342</v>
      </c>
      <c r="C102" t="s">
        <v>2</v>
      </c>
      <c r="D102">
        <v>18</v>
      </c>
      <c r="E102" t="s">
        <v>19</v>
      </c>
      <c r="F102" t="s">
        <v>28</v>
      </c>
      <c r="G102" s="1">
        <v>45131</v>
      </c>
      <c r="H102" s="2">
        <f>--MID(TEXT(Table13[[#This Row],[Admission Date]],"dd-mm-yyyy"),7,4)</f>
        <v>2023</v>
      </c>
      <c r="I102" t="s">
        <v>20</v>
      </c>
      <c r="J102" t="s">
        <v>343</v>
      </c>
      <c r="K102" t="str">
        <f>VLOOKUP(Table13[Course ID],[1]Courses!$A$2:$B$102,2,FALSE)</f>
        <v>Prompt Engineering</v>
      </c>
      <c r="L102" t="str">
        <f>IF(Table13[Age]&lt;=18,"Teen",IF(Table13[Age]&lt;=20,"Young Adult",IF(Table13[Age]&lt;=22,"Adult","senior Adult")))</f>
        <v>Teen</v>
      </c>
      <c r="M102" s="3">
        <v>100000</v>
      </c>
      <c r="N102" s="3">
        <v>85097</v>
      </c>
      <c r="O102" s="3">
        <v>14903</v>
      </c>
      <c r="P102">
        <v>0</v>
      </c>
      <c r="Q102">
        <v>3</v>
      </c>
      <c r="R102" s="3">
        <v>25</v>
      </c>
      <c r="S102" t="s">
        <v>62</v>
      </c>
      <c r="T102" t="s">
        <v>8</v>
      </c>
      <c r="U102" t="s">
        <v>23</v>
      </c>
      <c r="V102" t="s">
        <v>10</v>
      </c>
      <c r="W102" t="s">
        <v>11</v>
      </c>
      <c r="X102">
        <v>88</v>
      </c>
      <c r="Y102" t="s">
        <v>12</v>
      </c>
      <c r="Z102">
        <v>67</v>
      </c>
      <c r="AA102" t="s">
        <v>13</v>
      </c>
      <c r="AB102">
        <v>73</v>
      </c>
      <c r="AC102" t="s">
        <v>14</v>
      </c>
      <c r="AD102">
        <v>72</v>
      </c>
      <c r="AE102" t="s">
        <v>15</v>
      </c>
      <c r="AF102">
        <v>39</v>
      </c>
      <c r="AG102">
        <f>Table13[[#This Row],[math Marks]]+Table13[[#This Row],[english Marks]]+Table13[[#This Row],[python Marks]]+Table13[[#This Row],[SqlMarks]]+Table13[[#This Row],[excelMarks]]</f>
        <v>339</v>
      </c>
      <c r="AH102">
        <v>84</v>
      </c>
      <c r="AI102">
        <v>5.9</v>
      </c>
    </row>
    <row r="103" spans="1:35" x14ac:dyDescent="0.25">
      <c r="A103" t="s">
        <v>344</v>
      </c>
      <c r="B103" t="s">
        <v>345</v>
      </c>
      <c r="C103" t="s">
        <v>18</v>
      </c>
      <c r="D103">
        <v>24</v>
      </c>
      <c r="E103" t="s">
        <v>27</v>
      </c>
      <c r="F103" t="s">
        <v>4</v>
      </c>
      <c r="G103" s="1">
        <v>45144</v>
      </c>
      <c r="H103" s="2">
        <f>--MID(TEXT(Table13[[#This Row],[Admission Date]],"dd-mm-yyyy"),7,4)</f>
        <v>2023</v>
      </c>
      <c r="I103" t="s">
        <v>5</v>
      </c>
      <c r="J103" t="s">
        <v>283</v>
      </c>
      <c r="K103" t="str">
        <f>VLOOKUP(Table13[Course ID],[1]Courses!$A$2:$B$102,2,FALSE)</f>
        <v>Selenium WebDriver</v>
      </c>
      <c r="L103" t="str">
        <f>IF(Table13[Age]&lt;=18,"Teen",IF(Table13[Age]&lt;=20,"Young Adult",IF(Table13[Age]&lt;=22,"Adult","senior Adult")))</f>
        <v>senior Adult</v>
      </c>
      <c r="M103" s="3">
        <v>100000</v>
      </c>
      <c r="N103" s="3">
        <v>95671</v>
      </c>
      <c r="O103" s="3">
        <v>4329</v>
      </c>
      <c r="P103">
        <v>0</v>
      </c>
      <c r="Q103">
        <v>3</v>
      </c>
      <c r="R103" s="3">
        <v>494</v>
      </c>
      <c r="S103" t="s">
        <v>117</v>
      </c>
      <c r="T103" t="s">
        <v>8</v>
      </c>
      <c r="U103" t="s">
        <v>9</v>
      </c>
      <c r="V103" t="s">
        <v>24</v>
      </c>
      <c r="W103" t="s">
        <v>11</v>
      </c>
      <c r="X103">
        <v>58</v>
      </c>
      <c r="Y103" t="s">
        <v>12</v>
      </c>
      <c r="Z103">
        <v>45</v>
      </c>
      <c r="AA103" t="s">
        <v>13</v>
      </c>
      <c r="AB103">
        <v>54</v>
      </c>
      <c r="AC103" t="s">
        <v>14</v>
      </c>
      <c r="AD103">
        <v>100</v>
      </c>
      <c r="AE103" t="s">
        <v>15</v>
      </c>
      <c r="AF103">
        <v>93</v>
      </c>
      <c r="AG103">
        <f>Table13[[#This Row],[math Marks]]+Table13[[#This Row],[english Marks]]+Table13[[#This Row],[python Marks]]+Table13[[#This Row],[SqlMarks]]+Table13[[#This Row],[excelMarks]]</f>
        <v>350</v>
      </c>
      <c r="AH103">
        <v>82</v>
      </c>
      <c r="AI103">
        <v>6.54</v>
      </c>
    </row>
    <row r="104" spans="1:35" x14ac:dyDescent="0.25">
      <c r="A104" t="s">
        <v>346</v>
      </c>
      <c r="B104" t="s">
        <v>347</v>
      </c>
      <c r="C104" t="s">
        <v>18</v>
      </c>
      <c r="D104">
        <v>20</v>
      </c>
      <c r="E104" t="s">
        <v>3</v>
      </c>
      <c r="F104" t="s">
        <v>28</v>
      </c>
      <c r="G104" s="1">
        <v>45157</v>
      </c>
      <c r="H104" s="2">
        <f>--MID(TEXT(Table13[[#This Row],[Admission Date]],"dd-mm-yyyy"),7,4)</f>
        <v>2023</v>
      </c>
      <c r="I104" t="s">
        <v>20</v>
      </c>
      <c r="J104" t="s">
        <v>286</v>
      </c>
      <c r="K104" t="str">
        <f>VLOOKUP(Table13[Course ID],[1]Courses!$A$2:$B$102,2,FALSE)</f>
        <v>Jenkins CI/CD</v>
      </c>
      <c r="L104" t="str">
        <f>IF(Table13[Age]&lt;=18,"Teen",IF(Table13[Age]&lt;=20,"Young Adult",IF(Table13[Age]&lt;=22,"Adult","senior Adult")))</f>
        <v>Young Adult</v>
      </c>
      <c r="M104" s="3">
        <v>100000</v>
      </c>
      <c r="N104" s="3">
        <v>98280</v>
      </c>
      <c r="O104" s="3">
        <v>1720</v>
      </c>
      <c r="P104">
        <v>20000</v>
      </c>
      <c r="Q104">
        <v>0</v>
      </c>
      <c r="R104" s="3">
        <v>443</v>
      </c>
      <c r="S104" t="s">
        <v>90</v>
      </c>
      <c r="T104" t="s">
        <v>8</v>
      </c>
      <c r="U104" t="s">
        <v>9</v>
      </c>
      <c r="V104" t="s">
        <v>10</v>
      </c>
      <c r="W104" t="s">
        <v>11</v>
      </c>
      <c r="X104">
        <v>57</v>
      </c>
      <c r="Y104" t="s">
        <v>12</v>
      </c>
      <c r="Z104">
        <v>44</v>
      </c>
      <c r="AA104" t="s">
        <v>13</v>
      </c>
      <c r="AB104">
        <v>62</v>
      </c>
      <c r="AC104" t="s">
        <v>14</v>
      </c>
      <c r="AD104">
        <v>71</v>
      </c>
      <c r="AE104" t="s">
        <v>15</v>
      </c>
      <c r="AF104">
        <v>52</v>
      </c>
      <c r="AG104">
        <f>Table13[[#This Row],[math Marks]]+Table13[[#This Row],[english Marks]]+Table13[[#This Row],[python Marks]]+Table13[[#This Row],[SqlMarks]]+Table13[[#This Row],[excelMarks]]</f>
        <v>286</v>
      </c>
      <c r="AH104">
        <v>94</v>
      </c>
      <c r="AI104">
        <v>6.22</v>
      </c>
    </row>
    <row r="105" spans="1:35" x14ac:dyDescent="0.25">
      <c r="A105" t="s">
        <v>348</v>
      </c>
      <c r="B105" t="s">
        <v>349</v>
      </c>
      <c r="C105" t="s">
        <v>2</v>
      </c>
      <c r="D105">
        <v>18</v>
      </c>
      <c r="E105" t="s">
        <v>27</v>
      </c>
      <c r="F105" t="s">
        <v>4</v>
      </c>
      <c r="G105" s="1">
        <v>45294</v>
      </c>
      <c r="H105" s="2">
        <f>--MID(TEXT(Table13[[#This Row],[Admission Date]],"dd-mm-yyyy"),7,4)</f>
        <v>2024</v>
      </c>
      <c r="I105" t="s">
        <v>20</v>
      </c>
      <c r="J105" t="s">
        <v>289</v>
      </c>
      <c r="K105" t="str">
        <f>VLOOKUP(Table13[Course ID],[1]Courses!$A$2:$B$102,2,FALSE)</f>
        <v>Agile &amp; Scrum</v>
      </c>
      <c r="L105" t="str">
        <f>IF(Table13[Age]&lt;=18,"Teen",IF(Table13[Age]&lt;=20,"Young Adult",IF(Table13[Age]&lt;=22,"Adult","senior Adult")))</f>
        <v>Teen</v>
      </c>
      <c r="M105" s="3">
        <v>100000</v>
      </c>
      <c r="N105" s="3">
        <v>85478</v>
      </c>
      <c r="O105" s="3">
        <v>14522</v>
      </c>
      <c r="P105">
        <v>20000</v>
      </c>
      <c r="Q105">
        <v>0</v>
      </c>
      <c r="R105" s="3">
        <v>149</v>
      </c>
      <c r="S105" t="s">
        <v>30</v>
      </c>
      <c r="T105" t="s">
        <v>8</v>
      </c>
      <c r="U105" t="s">
        <v>9</v>
      </c>
      <c r="V105" t="s">
        <v>10</v>
      </c>
      <c r="W105" t="s">
        <v>11</v>
      </c>
      <c r="X105">
        <v>82</v>
      </c>
      <c r="Y105" t="s">
        <v>12</v>
      </c>
      <c r="Z105">
        <v>38</v>
      </c>
      <c r="AA105" t="s">
        <v>13</v>
      </c>
      <c r="AB105">
        <v>85</v>
      </c>
      <c r="AC105" t="s">
        <v>14</v>
      </c>
      <c r="AD105">
        <v>42</v>
      </c>
      <c r="AE105" t="s">
        <v>15</v>
      </c>
      <c r="AF105">
        <v>51</v>
      </c>
      <c r="AG105">
        <f>Table13[[#This Row],[math Marks]]+Table13[[#This Row],[english Marks]]+Table13[[#This Row],[python Marks]]+Table13[[#This Row],[SqlMarks]]+Table13[[#This Row],[excelMarks]]</f>
        <v>298</v>
      </c>
      <c r="AH105">
        <v>74</v>
      </c>
      <c r="AI105">
        <v>9.7799999999999994</v>
      </c>
    </row>
    <row r="106" spans="1:35" x14ac:dyDescent="0.25">
      <c r="A106" t="s">
        <v>350</v>
      </c>
      <c r="B106" t="s">
        <v>351</v>
      </c>
      <c r="C106" t="s">
        <v>18</v>
      </c>
      <c r="D106">
        <v>17</v>
      </c>
      <c r="E106" t="s">
        <v>19</v>
      </c>
      <c r="F106" t="s">
        <v>4</v>
      </c>
      <c r="G106" s="1">
        <v>45299</v>
      </c>
      <c r="H106" s="2">
        <f>--MID(TEXT(Table13[[#This Row],[Admission Date]],"dd-mm-yyyy"),7,4)</f>
        <v>2024</v>
      </c>
      <c r="I106" t="s">
        <v>5</v>
      </c>
      <c r="J106" t="s">
        <v>292</v>
      </c>
      <c r="K106" t="str">
        <f>VLOOKUP(Table13[Course ID],[1]Courses!$A$2:$B$102,2,FALSE)</f>
        <v>Project Management</v>
      </c>
      <c r="L106" t="str">
        <f>IF(Table13[Age]&lt;=18,"Teen",IF(Table13[Age]&lt;=20,"Young Adult",IF(Table13[Age]&lt;=22,"Adult","senior Adult")))</f>
        <v>Teen</v>
      </c>
      <c r="M106" s="3">
        <v>100000</v>
      </c>
      <c r="N106" s="3">
        <v>74327</v>
      </c>
      <c r="O106" s="3">
        <v>25673</v>
      </c>
      <c r="P106">
        <v>0</v>
      </c>
      <c r="Q106">
        <v>3</v>
      </c>
      <c r="R106" s="3">
        <v>265</v>
      </c>
      <c r="S106" t="s">
        <v>35</v>
      </c>
      <c r="T106" t="s">
        <v>8</v>
      </c>
      <c r="U106" t="s">
        <v>23</v>
      </c>
      <c r="V106" t="s">
        <v>10</v>
      </c>
      <c r="W106" t="s">
        <v>11</v>
      </c>
      <c r="X106">
        <v>93</v>
      </c>
      <c r="Y106" t="s">
        <v>12</v>
      </c>
      <c r="Z106">
        <v>76</v>
      </c>
      <c r="AA106" t="s">
        <v>13</v>
      </c>
      <c r="AB106">
        <v>48</v>
      </c>
      <c r="AC106" t="s">
        <v>14</v>
      </c>
      <c r="AD106">
        <v>91</v>
      </c>
      <c r="AE106" t="s">
        <v>15</v>
      </c>
      <c r="AF106">
        <v>68</v>
      </c>
      <c r="AG106">
        <f>Table13[[#This Row],[math Marks]]+Table13[[#This Row],[english Marks]]+Table13[[#This Row],[python Marks]]+Table13[[#This Row],[SqlMarks]]+Table13[[#This Row],[excelMarks]]</f>
        <v>376</v>
      </c>
      <c r="AH106">
        <v>92</v>
      </c>
      <c r="AI106">
        <v>8.91</v>
      </c>
    </row>
    <row r="107" spans="1:35" x14ac:dyDescent="0.25">
      <c r="A107" t="s">
        <v>352</v>
      </c>
      <c r="B107" t="s">
        <v>353</v>
      </c>
      <c r="C107" t="s">
        <v>2</v>
      </c>
      <c r="D107">
        <v>23</v>
      </c>
      <c r="E107" t="s">
        <v>3</v>
      </c>
      <c r="F107" t="s">
        <v>28</v>
      </c>
      <c r="G107" s="1">
        <v>45306</v>
      </c>
      <c r="H107" s="2">
        <f>--MID(TEXT(Table13[[#This Row],[Admission Date]],"dd-mm-yyyy"),7,4)</f>
        <v>2024</v>
      </c>
      <c r="I107" t="s">
        <v>20</v>
      </c>
      <c r="J107" t="s">
        <v>295</v>
      </c>
      <c r="K107" t="str">
        <f>VLOOKUP(Table13[Course ID],[1]Courses!$A$2:$B$102,2,FALSE)</f>
        <v>UI/UX Design</v>
      </c>
      <c r="L107" t="str">
        <f>IF(Table13[Age]&lt;=18,"Teen",IF(Table13[Age]&lt;=20,"Young Adult",IF(Table13[Age]&lt;=22,"Adult","senior Adult")))</f>
        <v>senior Adult</v>
      </c>
      <c r="M107" s="3">
        <v>100000</v>
      </c>
      <c r="N107" s="3">
        <v>85219</v>
      </c>
      <c r="O107" s="3">
        <v>14781</v>
      </c>
      <c r="P107">
        <v>10000</v>
      </c>
      <c r="Q107">
        <v>2</v>
      </c>
      <c r="R107" s="3">
        <v>178</v>
      </c>
      <c r="S107" t="s">
        <v>43</v>
      </c>
      <c r="T107" t="s">
        <v>8</v>
      </c>
      <c r="U107" t="s">
        <v>44</v>
      </c>
      <c r="V107" t="s">
        <v>24</v>
      </c>
      <c r="W107" t="s">
        <v>11</v>
      </c>
      <c r="X107">
        <v>87</v>
      </c>
      <c r="Y107" t="s">
        <v>12</v>
      </c>
      <c r="Z107">
        <v>96</v>
      </c>
      <c r="AA107" t="s">
        <v>13</v>
      </c>
      <c r="AB107">
        <v>78</v>
      </c>
      <c r="AC107" t="s">
        <v>14</v>
      </c>
      <c r="AD107">
        <v>89</v>
      </c>
      <c r="AE107" t="s">
        <v>15</v>
      </c>
      <c r="AF107">
        <v>91</v>
      </c>
      <c r="AG107">
        <f>Table13[[#This Row],[math Marks]]+Table13[[#This Row],[english Marks]]+Table13[[#This Row],[python Marks]]+Table13[[#This Row],[SqlMarks]]+Table13[[#This Row],[excelMarks]]</f>
        <v>441</v>
      </c>
      <c r="AH107">
        <v>74</v>
      </c>
      <c r="AI107">
        <v>5.33</v>
      </c>
    </row>
    <row r="108" spans="1:35" x14ac:dyDescent="0.25">
      <c r="A108" t="s">
        <v>354</v>
      </c>
      <c r="B108" t="s">
        <v>355</v>
      </c>
      <c r="C108" t="s">
        <v>18</v>
      </c>
      <c r="D108">
        <v>17</v>
      </c>
      <c r="E108" t="s">
        <v>65</v>
      </c>
      <c r="F108" t="s">
        <v>28</v>
      </c>
      <c r="G108" s="1">
        <v>45313</v>
      </c>
      <c r="H108" s="2">
        <f>--MID(TEXT(Table13[[#This Row],[Admission Date]],"dd-mm-yyyy"),7,4)</f>
        <v>2024</v>
      </c>
      <c r="I108" t="s">
        <v>5</v>
      </c>
      <c r="J108" t="s">
        <v>298</v>
      </c>
      <c r="K108" t="str">
        <f>VLOOKUP(Table13[Course ID],[1]Courses!$A$2:$B$102,2,FALSE)</f>
        <v>Figma Essentials</v>
      </c>
      <c r="L108" t="str">
        <f>IF(Table13[Age]&lt;=18,"Teen",IF(Table13[Age]&lt;=20,"Young Adult",IF(Table13[Age]&lt;=22,"Adult","senior Adult")))</f>
        <v>Teen</v>
      </c>
      <c r="M108" s="3">
        <v>100000</v>
      </c>
      <c r="N108" s="3">
        <v>65694</v>
      </c>
      <c r="O108" s="3">
        <v>34306</v>
      </c>
      <c r="P108">
        <v>10000</v>
      </c>
      <c r="Q108">
        <v>0</v>
      </c>
      <c r="R108" s="3">
        <v>232</v>
      </c>
      <c r="S108" t="s">
        <v>216</v>
      </c>
      <c r="T108" t="s">
        <v>8</v>
      </c>
      <c r="U108" t="s">
        <v>9</v>
      </c>
      <c r="V108" t="s">
        <v>24</v>
      </c>
      <c r="W108" t="s">
        <v>11</v>
      </c>
      <c r="X108">
        <v>53</v>
      </c>
      <c r="Y108" t="s">
        <v>12</v>
      </c>
      <c r="Z108">
        <v>99</v>
      </c>
      <c r="AA108" t="s">
        <v>13</v>
      </c>
      <c r="AB108">
        <v>81</v>
      </c>
      <c r="AC108" t="s">
        <v>14</v>
      </c>
      <c r="AD108">
        <v>67</v>
      </c>
      <c r="AE108" t="s">
        <v>15</v>
      </c>
      <c r="AF108">
        <v>50</v>
      </c>
      <c r="AG108">
        <f>Table13[[#This Row],[math Marks]]+Table13[[#This Row],[english Marks]]+Table13[[#This Row],[python Marks]]+Table13[[#This Row],[SqlMarks]]+Table13[[#This Row],[excelMarks]]</f>
        <v>350</v>
      </c>
      <c r="AH108">
        <v>81</v>
      </c>
      <c r="AI108">
        <v>8.98</v>
      </c>
    </row>
    <row r="109" spans="1:35" x14ac:dyDescent="0.25">
      <c r="A109" t="s">
        <v>356</v>
      </c>
      <c r="B109" t="s">
        <v>357</v>
      </c>
      <c r="C109" t="s">
        <v>18</v>
      </c>
      <c r="D109">
        <v>21</v>
      </c>
      <c r="E109" t="s">
        <v>38</v>
      </c>
      <c r="F109" t="s">
        <v>28</v>
      </c>
      <c r="G109" s="1">
        <v>45320</v>
      </c>
      <c r="H109" s="2">
        <f>--MID(TEXT(Table13[[#This Row],[Admission Date]],"dd-mm-yyyy"),7,4)</f>
        <v>2024</v>
      </c>
      <c r="I109" t="s">
        <v>20</v>
      </c>
      <c r="J109" t="s">
        <v>301</v>
      </c>
      <c r="K109" t="str">
        <f>VLOOKUP(Table13[Course ID],[1]Courses!$A$2:$B$102,2,FALSE)</f>
        <v>Adobe XD</v>
      </c>
      <c r="L109" t="str">
        <f>IF(Table13[Age]&lt;=18,"Teen",IF(Table13[Age]&lt;=20,"Young Adult",IF(Table13[Age]&lt;=22,"Adult","senior Adult")))</f>
        <v>Adult</v>
      </c>
      <c r="M109" s="3">
        <v>100000</v>
      </c>
      <c r="N109" s="3">
        <v>99697</v>
      </c>
      <c r="O109" s="3">
        <v>303</v>
      </c>
      <c r="P109">
        <v>0</v>
      </c>
      <c r="Q109">
        <v>2</v>
      </c>
      <c r="R109" s="3">
        <v>163</v>
      </c>
      <c r="S109" t="s">
        <v>86</v>
      </c>
      <c r="T109" t="s">
        <v>8</v>
      </c>
      <c r="U109" t="s">
        <v>44</v>
      </c>
      <c r="V109" t="s">
        <v>24</v>
      </c>
      <c r="W109" t="s">
        <v>11</v>
      </c>
      <c r="X109">
        <v>89</v>
      </c>
      <c r="Y109" t="s">
        <v>12</v>
      </c>
      <c r="Z109">
        <v>55</v>
      </c>
      <c r="AA109" t="s">
        <v>13</v>
      </c>
      <c r="AB109">
        <v>41</v>
      </c>
      <c r="AC109" t="s">
        <v>14</v>
      </c>
      <c r="AD109">
        <v>72</v>
      </c>
      <c r="AE109" t="s">
        <v>15</v>
      </c>
      <c r="AF109">
        <v>49</v>
      </c>
      <c r="AG109">
        <f>Table13[[#This Row],[math Marks]]+Table13[[#This Row],[english Marks]]+Table13[[#This Row],[python Marks]]+Table13[[#This Row],[SqlMarks]]+Table13[[#This Row],[excelMarks]]</f>
        <v>306</v>
      </c>
      <c r="AH109">
        <v>92</v>
      </c>
      <c r="AI109">
        <v>7.66</v>
      </c>
    </row>
    <row r="110" spans="1:35" x14ac:dyDescent="0.25">
      <c r="A110" t="s">
        <v>358</v>
      </c>
      <c r="B110" t="s">
        <v>359</v>
      </c>
      <c r="C110" t="s">
        <v>18</v>
      </c>
      <c r="D110">
        <v>18</v>
      </c>
      <c r="E110" t="s">
        <v>27</v>
      </c>
      <c r="F110" t="s">
        <v>4</v>
      </c>
      <c r="G110" s="1">
        <v>45327</v>
      </c>
      <c r="H110" s="2">
        <f>--MID(TEXT(Table13[[#This Row],[Admission Date]],"dd-mm-yyyy"),7,4)</f>
        <v>2024</v>
      </c>
      <c r="I110" t="s">
        <v>20</v>
      </c>
      <c r="J110" t="s">
        <v>304</v>
      </c>
      <c r="K110" t="str">
        <f>VLOOKUP(Table13[Course ID],[1]Courses!$A$2:$B$102,2,FALSE)</f>
        <v>Mobile App Development</v>
      </c>
      <c r="L110" t="str">
        <f>IF(Table13[Age]&lt;=18,"Teen",IF(Table13[Age]&lt;=20,"Young Adult",IF(Table13[Age]&lt;=22,"Adult","senior Adult")))</f>
        <v>Teen</v>
      </c>
      <c r="M110" s="3">
        <v>100000</v>
      </c>
      <c r="N110" s="3">
        <v>63030</v>
      </c>
      <c r="O110" s="3">
        <v>36970</v>
      </c>
      <c r="P110">
        <v>0</v>
      </c>
      <c r="Q110">
        <v>1</v>
      </c>
      <c r="R110" s="3">
        <v>242</v>
      </c>
      <c r="S110" t="s">
        <v>82</v>
      </c>
      <c r="T110" t="s">
        <v>8</v>
      </c>
      <c r="U110" t="s">
        <v>44</v>
      </c>
      <c r="V110" t="s">
        <v>24</v>
      </c>
      <c r="W110" t="s">
        <v>11</v>
      </c>
      <c r="X110">
        <v>64</v>
      </c>
      <c r="Y110" t="s">
        <v>12</v>
      </c>
      <c r="Z110">
        <v>62</v>
      </c>
      <c r="AA110" t="s">
        <v>13</v>
      </c>
      <c r="AB110">
        <v>84</v>
      </c>
      <c r="AC110" t="s">
        <v>14</v>
      </c>
      <c r="AD110">
        <v>90</v>
      </c>
      <c r="AE110" t="s">
        <v>15</v>
      </c>
      <c r="AF110">
        <v>57</v>
      </c>
      <c r="AG110">
        <f>Table13[[#This Row],[math Marks]]+Table13[[#This Row],[english Marks]]+Table13[[#This Row],[python Marks]]+Table13[[#This Row],[SqlMarks]]+Table13[[#This Row],[excelMarks]]</f>
        <v>357</v>
      </c>
      <c r="AH110">
        <v>64</v>
      </c>
      <c r="AI110">
        <v>8.17</v>
      </c>
    </row>
    <row r="111" spans="1:35" x14ac:dyDescent="0.25">
      <c r="A111" t="s">
        <v>360</v>
      </c>
      <c r="B111" t="s">
        <v>361</v>
      </c>
      <c r="C111" t="s">
        <v>18</v>
      </c>
      <c r="D111">
        <v>22</v>
      </c>
      <c r="E111" t="s">
        <v>65</v>
      </c>
      <c r="F111" t="s">
        <v>33</v>
      </c>
      <c r="G111" s="1">
        <v>45334</v>
      </c>
      <c r="H111" s="2">
        <f>--MID(TEXT(Table13[[#This Row],[Admission Date]],"dd-mm-yyyy"),7,4)</f>
        <v>2024</v>
      </c>
      <c r="I111" t="s">
        <v>20</v>
      </c>
      <c r="J111" t="s">
        <v>307</v>
      </c>
      <c r="K111" t="str">
        <f>VLOOKUP(Table13[Course ID],[1]Courses!$A$2:$B$102,2,FALSE)</f>
        <v>Android Development</v>
      </c>
      <c r="L111" t="str">
        <f>IF(Table13[Age]&lt;=18,"Teen",IF(Table13[Age]&lt;=20,"Young Adult",IF(Table13[Age]&lt;=22,"Adult","senior Adult")))</f>
        <v>Adult</v>
      </c>
      <c r="M111" s="3">
        <v>100000</v>
      </c>
      <c r="N111" s="3">
        <v>86128</v>
      </c>
      <c r="O111" s="3">
        <v>13872</v>
      </c>
      <c r="P111">
        <v>20000</v>
      </c>
      <c r="Q111">
        <v>3</v>
      </c>
      <c r="R111" s="3">
        <v>161</v>
      </c>
      <c r="S111" t="s">
        <v>48</v>
      </c>
      <c r="T111" t="s">
        <v>8</v>
      </c>
      <c r="U111" t="s">
        <v>9</v>
      </c>
      <c r="V111" t="s">
        <v>24</v>
      </c>
      <c r="W111" t="s">
        <v>11</v>
      </c>
      <c r="X111">
        <v>96</v>
      </c>
      <c r="Y111" t="s">
        <v>12</v>
      </c>
      <c r="Z111">
        <v>65</v>
      </c>
      <c r="AA111" t="s">
        <v>13</v>
      </c>
      <c r="AB111">
        <v>75</v>
      </c>
      <c r="AC111" t="s">
        <v>14</v>
      </c>
      <c r="AD111">
        <v>57</v>
      </c>
      <c r="AE111" t="s">
        <v>15</v>
      </c>
      <c r="AF111">
        <v>74</v>
      </c>
      <c r="AG111">
        <f>Table13[[#This Row],[math Marks]]+Table13[[#This Row],[english Marks]]+Table13[[#This Row],[python Marks]]+Table13[[#This Row],[SqlMarks]]+Table13[[#This Row],[excelMarks]]</f>
        <v>367</v>
      </c>
      <c r="AH111">
        <v>68</v>
      </c>
      <c r="AI111">
        <v>5.6</v>
      </c>
    </row>
    <row r="112" spans="1:35" x14ac:dyDescent="0.25">
      <c r="A112" t="s">
        <v>362</v>
      </c>
      <c r="B112" t="s">
        <v>363</v>
      </c>
      <c r="C112" t="s">
        <v>2</v>
      </c>
      <c r="D112">
        <v>23</v>
      </c>
      <c r="E112" t="s">
        <v>19</v>
      </c>
      <c r="F112" t="s">
        <v>33</v>
      </c>
      <c r="G112" s="1">
        <v>45341</v>
      </c>
      <c r="H112" s="2">
        <f>--MID(TEXT(Table13[[#This Row],[Admission Date]],"dd-mm-yyyy"),7,4)</f>
        <v>2024</v>
      </c>
      <c r="I112" t="s">
        <v>5</v>
      </c>
      <c r="J112" t="s">
        <v>310</v>
      </c>
      <c r="K112" t="str">
        <f>VLOOKUP(Table13[Course ID],[1]Courses!$A$2:$B$102,2,FALSE)</f>
        <v>iOS Development</v>
      </c>
      <c r="L112" t="str">
        <f>IF(Table13[Age]&lt;=18,"Teen",IF(Table13[Age]&lt;=20,"Young Adult",IF(Table13[Age]&lt;=22,"Adult","senior Adult")))</f>
        <v>senior Adult</v>
      </c>
      <c r="M112" s="3">
        <v>100000</v>
      </c>
      <c r="N112" s="3">
        <v>67505</v>
      </c>
      <c r="O112" s="3">
        <v>32495</v>
      </c>
      <c r="P112">
        <v>10000</v>
      </c>
      <c r="Q112">
        <v>4</v>
      </c>
      <c r="R112" s="3">
        <v>357</v>
      </c>
      <c r="S112" t="s">
        <v>30</v>
      </c>
      <c r="T112" t="s">
        <v>8</v>
      </c>
      <c r="U112" t="s">
        <v>44</v>
      </c>
      <c r="V112" t="s">
        <v>24</v>
      </c>
      <c r="W112" t="s">
        <v>11</v>
      </c>
      <c r="X112">
        <v>71</v>
      </c>
      <c r="Y112" t="s">
        <v>12</v>
      </c>
      <c r="Z112">
        <v>60</v>
      </c>
      <c r="AA112" t="s">
        <v>13</v>
      </c>
      <c r="AB112">
        <v>45</v>
      </c>
      <c r="AC112" t="s">
        <v>14</v>
      </c>
      <c r="AD112">
        <v>46</v>
      </c>
      <c r="AE112" t="s">
        <v>15</v>
      </c>
      <c r="AF112">
        <v>58</v>
      </c>
      <c r="AG112">
        <f>Table13[[#This Row],[math Marks]]+Table13[[#This Row],[english Marks]]+Table13[[#This Row],[python Marks]]+Table13[[#This Row],[SqlMarks]]+Table13[[#This Row],[excelMarks]]</f>
        <v>280</v>
      </c>
      <c r="AH112">
        <v>88</v>
      </c>
      <c r="AI112">
        <v>8.4700000000000006</v>
      </c>
    </row>
    <row r="113" spans="1:35" x14ac:dyDescent="0.25">
      <c r="A113" t="s">
        <v>364</v>
      </c>
      <c r="B113" t="s">
        <v>365</v>
      </c>
      <c r="C113" t="s">
        <v>18</v>
      </c>
      <c r="D113">
        <v>19</v>
      </c>
      <c r="E113" t="s">
        <v>3</v>
      </c>
      <c r="F113" t="s">
        <v>28</v>
      </c>
      <c r="G113" s="1">
        <v>45348</v>
      </c>
      <c r="H113" s="2">
        <f>--MID(TEXT(Table13[[#This Row],[Admission Date]],"dd-mm-yyyy"),7,4)</f>
        <v>2024</v>
      </c>
      <c r="I113" t="s">
        <v>5</v>
      </c>
      <c r="J113" t="s">
        <v>313</v>
      </c>
      <c r="K113" t="str">
        <f>VLOOKUP(Table13[Course ID],[1]Courses!$A$2:$B$102,2,FALSE)</f>
        <v>Flutter Development</v>
      </c>
      <c r="L113" t="str">
        <f>IF(Table13[Age]&lt;=18,"Teen",IF(Table13[Age]&lt;=20,"Young Adult",IF(Table13[Age]&lt;=22,"Adult","senior Adult")))</f>
        <v>Young Adult</v>
      </c>
      <c r="M113" s="3">
        <v>100000</v>
      </c>
      <c r="N113" s="3">
        <v>44241</v>
      </c>
      <c r="O113" s="3">
        <v>55759</v>
      </c>
      <c r="P113">
        <v>0</v>
      </c>
      <c r="Q113">
        <v>3</v>
      </c>
      <c r="R113" s="3">
        <v>180</v>
      </c>
      <c r="S113" t="s">
        <v>22</v>
      </c>
      <c r="T113" t="s">
        <v>8</v>
      </c>
      <c r="U113" t="s">
        <v>44</v>
      </c>
      <c r="V113" t="s">
        <v>10</v>
      </c>
      <c r="W113" t="s">
        <v>11</v>
      </c>
      <c r="X113">
        <v>69</v>
      </c>
      <c r="Y113" t="s">
        <v>12</v>
      </c>
      <c r="Z113">
        <v>46</v>
      </c>
      <c r="AA113" t="s">
        <v>13</v>
      </c>
      <c r="AB113">
        <v>42</v>
      </c>
      <c r="AC113" t="s">
        <v>14</v>
      </c>
      <c r="AD113">
        <v>67</v>
      </c>
      <c r="AE113" t="s">
        <v>15</v>
      </c>
      <c r="AF113">
        <v>84</v>
      </c>
      <c r="AG113">
        <f>Table13[[#This Row],[math Marks]]+Table13[[#This Row],[english Marks]]+Table13[[#This Row],[python Marks]]+Table13[[#This Row],[SqlMarks]]+Table13[[#This Row],[excelMarks]]</f>
        <v>308</v>
      </c>
      <c r="AH113">
        <v>99</v>
      </c>
      <c r="AI113">
        <v>9.2200000000000006</v>
      </c>
    </row>
    <row r="114" spans="1:35" x14ac:dyDescent="0.25">
      <c r="A114" t="s">
        <v>366</v>
      </c>
      <c r="B114" t="s">
        <v>367</v>
      </c>
      <c r="C114" t="s">
        <v>18</v>
      </c>
      <c r="D114">
        <v>22</v>
      </c>
      <c r="E114" t="s">
        <v>3</v>
      </c>
      <c r="F114" t="s">
        <v>4</v>
      </c>
      <c r="G114" s="1">
        <v>45355</v>
      </c>
      <c r="H114" s="2">
        <f>--MID(TEXT(Table13[[#This Row],[Admission Date]],"dd-mm-yyyy"),7,4)</f>
        <v>2024</v>
      </c>
      <c r="I114" t="s">
        <v>20</v>
      </c>
      <c r="J114" t="s">
        <v>316</v>
      </c>
      <c r="K114" t="str">
        <f>VLOOKUP(Table13[Course ID],[1]Courses!$A$2:$B$102,2,FALSE)</f>
        <v>React Native</v>
      </c>
      <c r="L114" t="str">
        <f>IF(Table13[Age]&lt;=18,"Teen",IF(Table13[Age]&lt;=20,"Young Adult",IF(Table13[Age]&lt;=22,"Adult","senior Adult")))</f>
        <v>Adult</v>
      </c>
      <c r="M114" s="3">
        <v>100000</v>
      </c>
      <c r="N114" s="3">
        <v>53007</v>
      </c>
      <c r="O114" s="3">
        <v>46993</v>
      </c>
      <c r="P114">
        <v>20000</v>
      </c>
      <c r="Q114">
        <v>0</v>
      </c>
      <c r="R114" s="3">
        <v>87</v>
      </c>
      <c r="S114" t="s">
        <v>76</v>
      </c>
      <c r="T114" t="s">
        <v>8</v>
      </c>
      <c r="U114" t="s">
        <v>9</v>
      </c>
      <c r="V114" t="s">
        <v>24</v>
      </c>
      <c r="W114" t="s">
        <v>11</v>
      </c>
      <c r="X114">
        <v>68</v>
      </c>
      <c r="Y114" t="s">
        <v>12</v>
      </c>
      <c r="Z114">
        <v>53</v>
      </c>
      <c r="AA114" t="s">
        <v>13</v>
      </c>
      <c r="AB114">
        <v>59</v>
      </c>
      <c r="AC114" t="s">
        <v>14</v>
      </c>
      <c r="AD114">
        <v>50</v>
      </c>
      <c r="AE114" t="s">
        <v>15</v>
      </c>
      <c r="AF114">
        <v>86</v>
      </c>
      <c r="AG114">
        <f>Table13[[#This Row],[math Marks]]+Table13[[#This Row],[english Marks]]+Table13[[#This Row],[python Marks]]+Table13[[#This Row],[SqlMarks]]+Table13[[#This Row],[excelMarks]]</f>
        <v>316</v>
      </c>
      <c r="AH114">
        <v>76</v>
      </c>
      <c r="AI114">
        <v>8.67</v>
      </c>
    </row>
    <row r="115" spans="1:35" x14ac:dyDescent="0.25">
      <c r="A115" t="s">
        <v>368</v>
      </c>
      <c r="B115" t="s">
        <v>369</v>
      </c>
      <c r="C115" t="s">
        <v>2</v>
      </c>
      <c r="D115">
        <v>18</v>
      </c>
      <c r="E115" t="s">
        <v>38</v>
      </c>
      <c r="F115" t="s">
        <v>33</v>
      </c>
      <c r="G115" s="1">
        <v>45362</v>
      </c>
      <c r="H115" s="2">
        <f>--MID(TEXT(Table13[[#This Row],[Admission Date]],"dd-mm-yyyy"),7,4)</f>
        <v>2024</v>
      </c>
      <c r="I115" t="s">
        <v>5</v>
      </c>
      <c r="J115" t="s">
        <v>319</v>
      </c>
      <c r="K115" t="str">
        <f>VLOOKUP(Table13[Course ID],[1]Courses!$A$2:$B$102,2,FALSE)</f>
        <v>Game Development with Unity</v>
      </c>
      <c r="L115" t="str">
        <f>IF(Table13[Age]&lt;=18,"Teen",IF(Table13[Age]&lt;=20,"Young Adult",IF(Table13[Age]&lt;=22,"Adult","senior Adult")))</f>
        <v>Teen</v>
      </c>
      <c r="M115" s="3">
        <v>100000</v>
      </c>
      <c r="N115" s="3">
        <v>46374</v>
      </c>
      <c r="O115" s="3">
        <v>53626</v>
      </c>
      <c r="P115">
        <v>10000</v>
      </c>
      <c r="Q115">
        <v>3</v>
      </c>
      <c r="R115" s="3">
        <v>416</v>
      </c>
      <c r="S115" t="s">
        <v>194</v>
      </c>
      <c r="T115" t="s">
        <v>8</v>
      </c>
      <c r="U115" t="s">
        <v>44</v>
      </c>
      <c r="V115" t="s">
        <v>24</v>
      </c>
      <c r="W115" t="s">
        <v>11</v>
      </c>
      <c r="X115">
        <v>45</v>
      </c>
      <c r="Y115" t="s">
        <v>12</v>
      </c>
      <c r="Z115">
        <v>52</v>
      </c>
      <c r="AA115" t="s">
        <v>13</v>
      </c>
      <c r="AB115">
        <v>51</v>
      </c>
      <c r="AC115" t="s">
        <v>14</v>
      </c>
      <c r="AD115">
        <v>73</v>
      </c>
      <c r="AE115" t="s">
        <v>15</v>
      </c>
      <c r="AF115">
        <v>69</v>
      </c>
      <c r="AG115">
        <f>Table13[[#This Row],[math Marks]]+Table13[[#This Row],[english Marks]]+Table13[[#This Row],[python Marks]]+Table13[[#This Row],[SqlMarks]]+Table13[[#This Row],[excelMarks]]</f>
        <v>290</v>
      </c>
      <c r="AH115">
        <v>62</v>
      </c>
      <c r="AI115">
        <v>9.98</v>
      </c>
    </row>
    <row r="116" spans="1:35" x14ac:dyDescent="0.25">
      <c r="A116" t="s">
        <v>370</v>
      </c>
      <c r="B116" t="s">
        <v>371</v>
      </c>
      <c r="C116" t="s">
        <v>18</v>
      </c>
      <c r="D116">
        <v>20</v>
      </c>
      <c r="E116" t="s">
        <v>27</v>
      </c>
      <c r="F116" t="s">
        <v>33</v>
      </c>
      <c r="G116" s="1">
        <v>45369</v>
      </c>
      <c r="H116" s="2">
        <f>--MID(TEXT(Table13[[#This Row],[Admission Date]],"dd-mm-yyyy"),7,4)</f>
        <v>2024</v>
      </c>
      <c r="I116" t="s">
        <v>5</v>
      </c>
      <c r="J116" t="s">
        <v>322</v>
      </c>
      <c r="K116" t="str">
        <f>VLOOKUP(Table13[Course ID],[1]Courses!$A$2:$B$102,2,FALSE)</f>
        <v>IoT Fundamentals</v>
      </c>
      <c r="L116" t="str">
        <f>IF(Table13[Age]&lt;=18,"Teen",IF(Table13[Age]&lt;=20,"Young Adult",IF(Table13[Age]&lt;=22,"Adult","senior Adult")))</f>
        <v>Young Adult</v>
      </c>
      <c r="M116" s="3">
        <v>100000</v>
      </c>
      <c r="N116" s="3">
        <v>50802</v>
      </c>
      <c r="O116" s="3">
        <v>49198</v>
      </c>
      <c r="P116">
        <v>0</v>
      </c>
      <c r="Q116">
        <v>5</v>
      </c>
      <c r="R116" s="3">
        <v>395</v>
      </c>
      <c r="S116" t="s">
        <v>117</v>
      </c>
      <c r="T116" t="s">
        <v>8</v>
      </c>
      <c r="U116" t="s">
        <v>44</v>
      </c>
      <c r="V116" t="s">
        <v>10</v>
      </c>
      <c r="W116" t="s">
        <v>11</v>
      </c>
      <c r="X116">
        <v>69</v>
      </c>
      <c r="Y116" t="s">
        <v>12</v>
      </c>
      <c r="Z116">
        <v>57</v>
      </c>
      <c r="AA116" t="s">
        <v>13</v>
      </c>
      <c r="AB116">
        <v>95</v>
      </c>
      <c r="AC116" t="s">
        <v>14</v>
      </c>
      <c r="AD116">
        <v>42</v>
      </c>
      <c r="AE116" t="s">
        <v>15</v>
      </c>
      <c r="AF116">
        <v>58</v>
      </c>
      <c r="AG116">
        <f>Table13[[#This Row],[math Marks]]+Table13[[#This Row],[english Marks]]+Table13[[#This Row],[python Marks]]+Table13[[#This Row],[SqlMarks]]+Table13[[#This Row],[excelMarks]]</f>
        <v>321</v>
      </c>
      <c r="AH116">
        <v>68</v>
      </c>
      <c r="AI116">
        <v>8.1199999999999992</v>
      </c>
    </row>
    <row r="117" spans="1:35" x14ac:dyDescent="0.25">
      <c r="A117" t="s">
        <v>372</v>
      </c>
      <c r="B117" t="s">
        <v>373</v>
      </c>
      <c r="C117" t="s">
        <v>18</v>
      </c>
      <c r="D117">
        <v>18</v>
      </c>
      <c r="E117" t="s">
        <v>3</v>
      </c>
      <c r="F117" t="s">
        <v>28</v>
      </c>
      <c r="G117" s="1">
        <v>45376</v>
      </c>
      <c r="H117" s="2">
        <f>--MID(TEXT(Table13[[#This Row],[Admission Date]],"dd-mm-yyyy"),7,4)</f>
        <v>2024</v>
      </c>
      <c r="I117" t="s">
        <v>20</v>
      </c>
      <c r="J117" t="s">
        <v>325</v>
      </c>
      <c r="K117" t="str">
        <f>VLOOKUP(Table13[Course ID],[1]Courses!$A$2:$B$102,2,FALSE)</f>
        <v>Embedded Systems</v>
      </c>
      <c r="L117" t="str">
        <f>IF(Table13[Age]&lt;=18,"Teen",IF(Table13[Age]&lt;=20,"Young Adult",IF(Table13[Age]&lt;=22,"Adult","senior Adult")))</f>
        <v>Teen</v>
      </c>
      <c r="M117" s="3">
        <v>100000</v>
      </c>
      <c r="N117" s="3">
        <v>94272</v>
      </c>
      <c r="O117" s="3">
        <v>5728</v>
      </c>
      <c r="P117">
        <v>20000</v>
      </c>
      <c r="Q117">
        <v>0</v>
      </c>
      <c r="R117" s="3">
        <v>93</v>
      </c>
      <c r="S117" t="s">
        <v>48</v>
      </c>
      <c r="T117" t="s">
        <v>8</v>
      </c>
      <c r="U117" t="s">
        <v>9</v>
      </c>
      <c r="V117" t="s">
        <v>24</v>
      </c>
      <c r="W117" t="s">
        <v>11</v>
      </c>
      <c r="X117">
        <v>64</v>
      </c>
      <c r="Y117" t="s">
        <v>12</v>
      </c>
      <c r="Z117">
        <v>74</v>
      </c>
      <c r="AA117" t="s">
        <v>13</v>
      </c>
      <c r="AB117">
        <v>100</v>
      </c>
      <c r="AC117" t="s">
        <v>14</v>
      </c>
      <c r="AD117">
        <v>48</v>
      </c>
      <c r="AE117" t="s">
        <v>15</v>
      </c>
      <c r="AF117">
        <v>39</v>
      </c>
      <c r="AG117">
        <f>Table13[[#This Row],[math Marks]]+Table13[[#This Row],[english Marks]]+Table13[[#This Row],[python Marks]]+Table13[[#This Row],[SqlMarks]]+Table13[[#This Row],[excelMarks]]</f>
        <v>325</v>
      </c>
      <c r="AH117">
        <v>82</v>
      </c>
      <c r="AI117">
        <v>6.64</v>
      </c>
    </row>
    <row r="118" spans="1:35" x14ac:dyDescent="0.25">
      <c r="A118" t="s">
        <v>374</v>
      </c>
      <c r="B118" t="s">
        <v>375</v>
      </c>
      <c r="C118" t="s">
        <v>2</v>
      </c>
      <c r="D118">
        <v>22</v>
      </c>
      <c r="E118" t="s">
        <v>27</v>
      </c>
      <c r="F118" t="s">
        <v>33</v>
      </c>
      <c r="G118" s="1">
        <v>45384</v>
      </c>
      <c r="H118" s="2">
        <f>--MID(TEXT(Table13[[#This Row],[Admission Date]],"dd-mm-yyyy"),7,4)</f>
        <v>2024</v>
      </c>
      <c r="I118" t="s">
        <v>20</v>
      </c>
      <c r="J118" t="s">
        <v>328</v>
      </c>
      <c r="K118" t="str">
        <f>VLOOKUP(Table13[Course ID],[1]Courses!$A$2:$B$102,2,FALSE)</f>
        <v>Computer Networks</v>
      </c>
      <c r="L118" t="str">
        <f>IF(Table13[Age]&lt;=18,"Teen",IF(Table13[Age]&lt;=20,"Young Adult",IF(Table13[Age]&lt;=22,"Adult","senior Adult")))</f>
        <v>Adult</v>
      </c>
      <c r="M118" s="3">
        <v>100000</v>
      </c>
      <c r="N118" s="3">
        <v>73286</v>
      </c>
      <c r="O118" s="3">
        <v>26714</v>
      </c>
      <c r="P118">
        <v>0</v>
      </c>
      <c r="Q118">
        <v>0</v>
      </c>
      <c r="R118" s="3">
        <v>360</v>
      </c>
      <c r="S118" t="s">
        <v>133</v>
      </c>
      <c r="T118" t="s">
        <v>8</v>
      </c>
      <c r="U118" t="s">
        <v>23</v>
      </c>
      <c r="V118" t="s">
        <v>24</v>
      </c>
      <c r="W118" t="s">
        <v>11</v>
      </c>
      <c r="X118">
        <v>41</v>
      </c>
      <c r="Y118" t="s">
        <v>12</v>
      </c>
      <c r="Z118">
        <v>79</v>
      </c>
      <c r="AA118" t="s">
        <v>13</v>
      </c>
      <c r="AB118">
        <v>52</v>
      </c>
      <c r="AC118" t="s">
        <v>14</v>
      </c>
      <c r="AD118">
        <v>48</v>
      </c>
      <c r="AE118" t="s">
        <v>15</v>
      </c>
      <c r="AF118">
        <v>84</v>
      </c>
      <c r="AG118">
        <f>Table13[[#This Row],[math Marks]]+Table13[[#This Row],[english Marks]]+Table13[[#This Row],[python Marks]]+Table13[[#This Row],[SqlMarks]]+Table13[[#This Row],[excelMarks]]</f>
        <v>304</v>
      </c>
      <c r="AH118">
        <v>78</v>
      </c>
      <c r="AI118">
        <v>6.97</v>
      </c>
    </row>
    <row r="119" spans="1:35" x14ac:dyDescent="0.25">
      <c r="A119" t="s">
        <v>376</v>
      </c>
      <c r="B119" t="s">
        <v>377</v>
      </c>
      <c r="C119" t="s">
        <v>2</v>
      </c>
      <c r="D119">
        <v>18</v>
      </c>
      <c r="E119" t="s">
        <v>38</v>
      </c>
      <c r="F119" t="s">
        <v>4</v>
      </c>
      <c r="G119" s="1">
        <v>45391</v>
      </c>
      <c r="H119" s="2">
        <f>--MID(TEXT(Table13[[#This Row],[Admission Date]],"dd-mm-yyyy"),7,4)</f>
        <v>2024</v>
      </c>
      <c r="I119" t="s">
        <v>20</v>
      </c>
      <c r="J119" t="s">
        <v>331</v>
      </c>
      <c r="K119" t="str">
        <f>VLOOKUP(Table13[Course ID],[1]Courses!$A$2:$B$102,2,FALSE)</f>
        <v>Operating Systems</v>
      </c>
      <c r="L119" t="str">
        <f>IF(Table13[Age]&lt;=18,"Teen",IF(Table13[Age]&lt;=20,"Young Adult",IF(Table13[Age]&lt;=22,"Adult","senior Adult")))</f>
        <v>Teen</v>
      </c>
      <c r="M119" s="3">
        <v>100000</v>
      </c>
      <c r="N119" s="3">
        <v>44451</v>
      </c>
      <c r="O119" s="3">
        <v>55549</v>
      </c>
      <c r="P119">
        <v>20000</v>
      </c>
      <c r="Q119">
        <v>0</v>
      </c>
      <c r="R119" s="3">
        <v>485</v>
      </c>
      <c r="S119" t="s">
        <v>117</v>
      </c>
      <c r="T119" t="s">
        <v>8</v>
      </c>
      <c r="U119" t="s">
        <v>44</v>
      </c>
      <c r="V119" t="s">
        <v>10</v>
      </c>
      <c r="W119" t="s">
        <v>11</v>
      </c>
      <c r="X119">
        <v>100</v>
      </c>
      <c r="Y119" t="s">
        <v>12</v>
      </c>
      <c r="Z119">
        <v>49</v>
      </c>
      <c r="AA119" t="s">
        <v>13</v>
      </c>
      <c r="AB119">
        <v>96</v>
      </c>
      <c r="AC119" t="s">
        <v>14</v>
      </c>
      <c r="AD119">
        <v>53</v>
      </c>
      <c r="AE119" t="s">
        <v>15</v>
      </c>
      <c r="AF119">
        <v>38</v>
      </c>
      <c r="AG119">
        <f>Table13[[#This Row],[math Marks]]+Table13[[#This Row],[english Marks]]+Table13[[#This Row],[python Marks]]+Table13[[#This Row],[SqlMarks]]+Table13[[#This Row],[excelMarks]]</f>
        <v>336</v>
      </c>
      <c r="AH119">
        <v>82</v>
      </c>
      <c r="AI119">
        <v>5.51</v>
      </c>
    </row>
    <row r="120" spans="1:35" x14ac:dyDescent="0.25">
      <c r="A120" t="s">
        <v>378</v>
      </c>
      <c r="B120" t="s">
        <v>379</v>
      </c>
      <c r="C120" t="s">
        <v>2</v>
      </c>
      <c r="D120">
        <v>21</v>
      </c>
      <c r="E120" t="s">
        <v>3</v>
      </c>
      <c r="F120" t="s">
        <v>4</v>
      </c>
      <c r="G120" s="1">
        <v>45398</v>
      </c>
      <c r="H120" s="2">
        <f>--MID(TEXT(Table13[[#This Row],[Admission Date]],"dd-mm-yyyy"),7,4)</f>
        <v>2024</v>
      </c>
      <c r="I120" t="s">
        <v>20</v>
      </c>
      <c r="J120" t="s">
        <v>334</v>
      </c>
      <c r="K120" t="str">
        <f>VLOOKUP(Table13[Course ID],[1]Courses!$A$2:$B$102,2,FALSE)</f>
        <v>Software Engineering</v>
      </c>
      <c r="L120" t="str">
        <f>IF(Table13[Age]&lt;=18,"Teen",IF(Table13[Age]&lt;=20,"Young Adult",IF(Table13[Age]&lt;=22,"Adult","senior Adult")))</f>
        <v>Adult</v>
      </c>
      <c r="M120" s="3">
        <v>100000</v>
      </c>
      <c r="N120" s="3">
        <v>78916</v>
      </c>
      <c r="O120" s="3">
        <v>21084</v>
      </c>
      <c r="P120">
        <v>20000</v>
      </c>
      <c r="Q120">
        <v>0</v>
      </c>
      <c r="R120" s="3">
        <v>435</v>
      </c>
      <c r="S120" t="s">
        <v>62</v>
      </c>
      <c r="T120" t="s">
        <v>8</v>
      </c>
      <c r="U120" t="s">
        <v>44</v>
      </c>
      <c r="V120" t="s">
        <v>24</v>
      </c>
      <c r="W120" t="s">
        <v>11</v>
      </c>
      <c r="X120">
        <v>80</v>
      </c>
      <c r="Y120" t="s">
        <v>12</v>
      </c>
      <c r="Z120">
        <v>73</v>
      </c>
      <c r="AA120" t="s">
        <v>13</v>
      </c>
      <c r="AB120">
        <v>51</v>
      </c>
      <c r="AC120" t="s">
        <v>14</v>
      </c>
      <c r="AD120">
        <v>38</v>
      </c>
      <c r="AE120" t="s">
        <v>15</v>
      </c>
      <c r="AF120">
        <v>79</v>
      </c>
      <c r="AG120">
        <f>Table13[[#This Row],[math Marks]]+Table13[[#This Row],[english Marks]]+Table13[[#This Row],[python Marks]]+Table13[[#This Row],[SqlMarks]]+Table13[[#This Row],[excelMarks]]</f>
        <v>321</v>
      </c>
      <c r="AH120">
        <v>68</v>
      </c>
      <c r="AI120">
        <v>6.28</v>
      </c>
    </row>
    <row r="121" spans="1:35" x14ac:dyDescent="0.25">
      <c r="A121" t="s">
        <v>380</v>
      </c>
      <c r="B121" t="s">
        <v>381</v>
      </c>
      <c r="C121" t="s">
        <v>2</v>
      </c>
      <c r="D121">
        <v>23</v>
      </c>
      <c r="E121" t="s">
        <v>19</v>
      </c>
      <c r="F121" t="s">
        <v>4</v>
      </c>
      <c r="G121" s="1">
        <v>45405</v>
      </c>
      <c r="H121" s="2">
        <f>--MID(TEXT(Table13[[#This Row],[Admission Date]],"dd-mm-yyyy"),7,4)</f>
        <v>2024</v>
      </c>
      <c r="I121" t="s">
        <v>5</v>
      </c>
      <c r="J121" t="s">
        <v>337</v>
      </c>
      <c r="K121" t="str">
        <f>VLOOKUP(Table13[Course ID],[1]Courses!$A$2:$B$102,2,FALSE)</f>
        <v>Data Structures &amp; Algorithms</v>
      </c>
      <c r="L121" t="str">
        <f>IF(Table13[Age]&lt;=18,"Teen",IF(Table13[Age]&lt;=20,"Young Adult",IF(Table13[Age]&lt;=22,"Adult","senior Adult")))</f>
        <v>senior Adult</v>
      </c>
      <c r="M121" s="3">
        <v>100000</v>
      </c>
      <c r="N121" s="3">
        <v>96178</v>
      </c>
      <c r="O121" s="3">
        <v>3822</v>
      </c>
      <c r="P121">
        <v>20000</v>
      </c>
      <c r="Q121">
        <v>5</v>
      </c>
      <c r="R121" s="3">
        <v>112</v>
      </c>
      <c r="S121" t="s">
        <v>52</v>
      </c>
      <c r="T121" t="s">
        <v>8</v>
      </c>
      <c r="U121" t="s">
        <v>44</v>
      </c>
      <c r="V121" t="s">
        <v>10</v>
      </c>
      <c r="W121" t="s">
        <v>11</v>
      </c>
      <c r="X121">
        <v>71</v>
      </c>
      <c r="Y121" t="s">
        <v>12</v>
      </c>
      <c r="Z121">
        <v>53</v>
      </c>
      <c r="AA121" t="s">
        <v>13</v>
      </c>
      <c r="AB121">
        <v>48</v>
      </c>
      <c r="AC121" t="s">
        <v>14</v>
      </c>
      <c r="AD121">
        <v>47</v>
      </c>
      <c r="AE121" t="s">
        <v>15</v>
      </c>
      <c r="AF121">
        <v>81</v>
      </c>
      <c r="AG121">
        <f>Table13[[#This Row],[math Marks]]+Table13[[#This Row],[english Marks]]+Table13[[#This Row],[python Marks]]+Table13[[#This Row],[SqlMarks]]+Table13[[#This Row],[excelMarks]]</f>
        <v>300</v>
      </c>
      <c r="AH121">
        <v>85</v>
      </c>
      <c r="AI121">
        <v>6.6</v>
      </c>
    </row>
    <row r="122" spans="1:35" x14ac:dyDescent="0.25">
      <c r="A122" t="s">
        <v>382</v>
      </c>
      <c r="B122" t="s">
        <v>383</v>
      </c>
      <c r="C122" t="s">
        <v>2</v>
      </c>
      <c r="D122">
        <v>19</v>
      </c>
      <c r="E122" t="s">
        <v>19</v>
      </c>
      <c r="F122" t="s">
        <v>33</v>
      </c>
      <c r="G122" s="1">
        <v>45412</v>
      </c>
      <c r="H122" s="2">
        <f>--MID(TEXT(Table13[[#This Row],[Admission Date]],"dd-mm-yyyy"),7,4)</f>
        <v>2024</v>
      </c>
      <c r="I122" t="s">
        <v>20</v>
      </c>
      <c r="J122" t="s">
        <v>340</v>
      </c>
      <c r="K122" t="str">
        <f>VLOOKUP(Table13[Course ID],[1]Courses!$A$2:$B$102,2,FALSE)</f>
        <v>Generative AI</v>
      </c>
      <c r="L122" t="str">
        <f>IF(Table13[Age]&lt;=18,"Teen",IF(Table13[Age]&lt;=20,"Young Adult",IF(Table13[Age]&lt;=22,"Adult","senior Adult")))</f>
        <v>Young Adult</v>
      </c>
      <c r="M122" s="3">
        <v>100000</v>
      </c>
      <c r="N122" s="3">
        <v>90901</v>
      </c>
      <c r="O122" s="3">
        <v>9099</v>
      </c>
      <c r="P122">
        <v>10000</v>
      </c>
      <c r="Q122">
        <v>4</v>
      </c>
      <c r="R122" s="3">
        <v>46</v>
      </c>
      <c r="S122" t="s">
        <v>97</v>
      </c>
      <c r="T122" t="s">
        <v>8</v>
      </c>
      <c r="U122" t="s">
        <v>44</v>
      </c>
      <c r="V122" t="s">
        <v>10</v>
      </c>
      <c r="W122" t="s">
        <v>11</v>
      </c>
      <c r="X122">
        <v>89</v>
      </c>
      <c r="Y122" t="s">
        <v>12</v>
      </c>
      <c r="Z122">
        <v>67</v>
      </c>
      <c r="AA122" t="s">
        <v>13</v>
      </c>
      <c r="AB122">
        <v>61</v>
      </c>
      <c r="AC122" t="s">
        <v>14</v>
      </c>
      <c r="AD122">
        <v>37</v>
      </c>
      <c r="AE122" t="s">
        <v>15</v>
      </c>
      <c r="AF122">
        <v>68</v>
      </c>
      <c r="AG122">
        <f>Table13[[#This Row],[math Marks]]+Table13[[#This Row],[english Marks]]+Table13[[#This Row],[python Marks]]+Table13[[#This Row],[SqlMarks]]+Table13[[#This Row],[excelMarks]]</f>
        <v>322</v>
      </c>
      <c r="AH122">
        <v>73</v>
      </c>
      <c r="AI122">
        <v>7.56</v>
      </c>
    </row>
    <row r="123" spans="1:35" x14ac:dyDescent="0.25">
      <c r="A123" t="s">
        <v>384</v>
      </c>
      <c r="B123" t="s">
        <v>385</v>
      </c>
      <c r="C123" t="s">
        <v>2</v>
      </c>
      <c r="D123">
        <v>24</v>
      </c>
      <c r="E123" t="s">
        <v>38</v>
      </c>
      <c r="F123" t="s">
        <v>4</v>
      </c>
      <c r="G123" s="1">
        <v>45419</v>
      </c>
      <c r="H123" s="2">
        <f>--MID(TEXT(Table13[[#This Row],[Admission Date]],"dd-mm-yyyy"),7,4)</f>
        <v>2024</v>
      </c>
      <c r="I123" t="s">
        <v>5</v>
      </c>
      <c r="J123" t="s">
        <v>219</v>
      </c>
      <c r="K123" t="str">
        <f>VLOOKUP(Table13[Course ID],[1]Courses!$A$2:$B$102,2,FALSE)</f>
        <v>Linux Administration</v>
      </c>
      <c r="L123" t="str">
        <f>IF(Table13[Age]&lt;=18,"Teen",IF(Table13[Age]&lt;=20,"Young Adult",IF(Table13[Age]&lt;=22,"Adult","senior Adult")))</f>
        <v>senior Adult</v>
      </c>
      <c r="M123" s="3">
        <v>100000</v>
      </c>
      <c r="N123" s="3">
        <v>51404</v>
      </c>
      <c r="O123" s="3">
        <v>48596</v>
      </c>
      <c r="P123">
        <v>20000</v>
      </c>
      <c r="Q123">
        <v>3</v>
      </c>
      <c r="R123" s="3">
        <v>281</v>
      </c>
      <c r="S123" t="s">
        <v>386</v>
      </c>
      <c r="T123" t="s">
        <v>8</v>
      </c>
      <c r="U123" t="s">
        <v>23</v>
      </c>
      <c r="V123" t="s">
        <v>10</v>
      </c>
      <c r="W123" t="s">
        <v>11</v>
      </c>
      <c r="X123">
        <v>63</v>
      </c>
      <c r="Y123" t="s">
        <v>12</v>
      </c>
      <c r="Z123">
        <v>84</v>
      </c>
      <c r="AA123" t="s">
        <v>13</v>
      </c>
      <c r="AB123">
        <v>87</v>
      </c>
      <c r="AC123" t="s">
        <v>14</v>
      </c>
      <c r="AD123">
        <v>95</v>
      </c>
      <c r="AE123" t="s">
        <v>15</v>
      </c>
      <c r="AF123">
        <v>71</v>
      </c>
      <c r="AG123">
        <f>Table13[[#This Row],[math Marks]]+Table13[[#This Row],[english Marks]]+Table13[[#This Row],[python Marks]]+Table13[[#This Row],[SqlMarks]]+Table13[[#This Row],[excelMarks]]</f>
        <v>400</v>
      </c>
      <c r="AH123">
        <v>80</v>
      </c>
      <c r="AI123">
        <v>5.35</v>
      </c>
    </row>
    <row r="124" spans="1:35" x14ac:dyDescent="0.25">
      <c r="A124" t="s">
        <v>387</v>
      </c>
      <c r="B124" t="s">
        <v>388</v>
      </c>
      <c r="C124" t="s">
        <v>2</v>
      </c>
      <c r="D124">
        <v>22</v>
      </c>
      <c r="E124" t="s">
        <v>19</v>
      </c>
      <c r="F124" t="s">
        <v>33</v>
      </c>
      <c r="G124" s="1">
        <v>45426</v>
      </c>
      <c r="H124" s="2">
        <f>--MID(TEXT(Table13[[#This Row],[Admission Date]],"dd-mm-yyyy"),7,4)</f>
        <v>2024</v>
      </c>
      <c r="I124" t="s">
        <v>20</v>
      </c>
      <c r="J124" t="s">
        <v>222</v>
      </c>
      <c r="K124" t="str">
        <f>VLOOKUP(Table13[Course ID],[1]Courses!$A$2:$B$102,2,FALSE)</f>
        <v>Windows Server</v>
      </c>
      <c r="L124" t="str">
        <f>IF(Table13[Age]&lt;=18,"Teen",IF(Table13[Age]&lt;=20,"Young Adult",IF(Table13[Age]&lt;=22,"Adult","senior Adult")))</f>
        <v>Adult</v>
      </c>
      <c r="M124" s="3">
        <v>100000</v>
      </c>
      <c r="N124" s="3">
        <v>51305</v>
      </c>
      <c r="O124" s="3">
        <v>48695</v>
      </c>
      <c r="P124">
        <v>0</v>
      </c>
      <c r="Q124">
        <v>2</v>
      </c>
      <c r="R124" s="3">
        <v>316</v>
      </c>
      <c r="S124" t="s">
        <v>30</v>
      </c>
      <c r="T124" t="s">
        <v>8</v>
      </c>
      <c r="U124" t="s">
        <v>9</v>
      </c>
      <c r="V124" t="s">
        <v>10</v>
      </c>
      <c r="W124" t="s">
        <v>11</v>
      </c>
      <c r="X124">
        <v>88</v>
      </c>
      <c r="Y124" t="s">
        <v>12</v>
      </c>
      <c r="Z124">
        <v>99</v>
      </c>
      <c r="AA124" t="s">
        <v>13</v>
      </c>
      <c r="AB124">
        <v>77</v>
      </c>
      <c r="AC124" t="s">
        <v>14</v>
      </c>
      <c r="AD124">
        <v>64</v>
      </c>
      <c r="AE124" t="s">
        <v>15</v>
      </c>
      <c r="AF124">
        <v>68</v>
      </c>
      <c r="AG124">
        <f>Table13[[#This Row],[math Marks]]+Table13[[#This Row],[english Marks]]+Table13[[#This Row],[python Marks]]+Table13[[#This Row],[SqlMarks]]+Table13[[#This Row],[excelMarks]]</f>
        <v>396</v>
      </c>
      <c r="AH124">
        <v>63</v>
      </c>
      <c r="AI124">
        <v>8.17</v>
      </c>
    </row>
    <row r="125" spans="1:35" x14ac:dyDescent="0.25">
      <c r="A125" t="s">
        <v>389</v>
      </c>
      <c r="B125" t="s">
        <v>390</v>
      </c>
      <c r="C125" t="s">
        <v>2</v>
      </c>
      <c r="D125">
        <v>21</v>
      </c>
      <c r="E125" t="s">
        <v>38</v>
      </c>
      <c r="F125" t="s">
        <v>4</v>
      </c>
      <c r="G125" s="1">
        <v>45433</v>
      </c>
      <c r="H125" s="2">
        <f>--MID(TEXT(Table13[[#This Row],[Admission Date]],"dd-mm-yyyy"),7,4)</f>
        <v>2024</v>
      </c>
      <c r="I125" t="s">
        <v>5</v>
      </c>
      <c r="J125" t="s">
        <v>225</v>
      </c>
      <c r="K125" t="str">
        <f>VLOOKUP(Table13[Course ID],[1]Courses!$A$2:$B$102,2,FALSE)</f>
        <v>Networking Basics</v>
      </c>
      <c r="L125" t="str">
        <f>IF(Table13[Age]&lt;=18,"Teen",IF(Table13[Age]&lt;=20,"Young Adult",IF(Table13[Age]&lt;=22,"Adult","senior Adult")))</f>
        <v>Adult</v>
      </c>
      <c r="M125" s="3">
        <v>100000</v>
      </c>
      <c r="N125" s="3">
        <v>40801</v>
      </c>
      <c r="O125" s="3">
        <v>59199</v>
      </c>
      <c r="P125">
        <v>20000</v>
      </c>
      <c r="Q125">
        <v>3</v>
      </c>
      <c r="R125" s="3">
        <v>121</v>
      </c>
      <c r="S125" t="s">
        <v>86</v>
      </c>
      <c r="T125" t="s">
        <v>8</v>
      </c>
      <c r="U125" t="s">
        <v>23</v>
      </c>
      <c r="V125" t="s">
        <v>10</v>
      </c>
      <c r="W125" t="s">
        <v>11</v>
      </c>
      <c r="X125">
        <v>74</v>
      </c>
      <c r="Y125" t="s">
        <v>12</v>
      </c>
      <c r="Z125">
        <v>51</v>
      </c>
      <c r="AA125" t="s">
        <v>13</v>
      </c>
      <c r="AB125">
        <v>82</v>
      </c>
      <c r="AC125" t="s">
        <v>14</v>
      </c>
      <c r="AD125">
        <v>79</v>
      </c>
      <c r="AE125" t="s">
        <v>15</v>
      </c>
      <c r="AF125">
        <v>92</v>
      </c>
      <c r="AG125">
        <f>Table13[[#This Row],[math Marks]]+Table13[[#This Row],[english Marks]]+Table13[[#This Row],[python Marks]]+Table13[[#This Row],[SqlMarks]]+Table13[[#This Row],[excelMarks]]</f>
        <v>378</v>
      </c>
      <c r="AH125">
        <v>96</v>
      </c>
      <c r="AI125">
        <v>5.53</v>
      </c>
    </row>
    <row r="126" spans="1:35" x14ac:dyDescent="0.25">
      <c r="A126" t="s">
        <v>391</v>
      </c>
      <c r="B126" t="s">
        <v>392</v>
      </c>
      <c r="C126" t="s">
        <v>2</v>
      </c>
      <c r="D126">
        <v>20</v>
      </c>
      <c r="E126" t="s">
        <v>65</v>
      </c>
      <c r="F126" t="s">
        <v>33</v>
      </c>
      <c r="G126" s="1">
        <v>45440</v>
      </c>
      <c r="H126" s="2">
        <f>--MID(TEXT(Table13[[#This Row],[Admission Date]],"dd-mm-yyyy"),7,4)</f>
        <v>2024</v>
      </c>
      <c r="I126" t="s">
        <v>20</v>
      </c>
      <c r="J126" t="s">
        <v>228</v>
      </c>
      <c r="K126" t="str">
        <f>VLOOKUP(Table13[Course ID],[1]Courses!$A$2:$B$102,2,FALSE)</f>
        <v>CCNA</v>
      </c>
      <c r="L126" t="str">
        <f>IF(Table13[Age]&lt;=18,"Teen",IF(Table13[Age]&lt;=20,"Young Adult",IF(Table13[Age]&lt;=22,"Adult","senior Adult")))</f>
        <v>Young Adult</v>
      </c>
      <c r="M126" s="3">
        <v>100000</v>
      </c>
      <c r="N126" s="3">
        <v>92028</v>
      </c>
      <c r="O126" s="3">
        <v>7972</v>
      </c>
      <c r="P126">
        <v>0</v>
      </c>
      <c r="Q126">
        <v>2</v>
      </c>
      <c r="R126" s="3">
        <v>297</v>
      </c>
      <c r="S126" t="s">
        <v>76</v>
      </c>
      <c r="T126" t="s">
        <v>8</v>
      </c>
      <c r="U126" t="s">
        <v>23</v>
      </c>
      <c r="V126" t="s">
        <v>10</v>
      </c>
      <c r="W126" t="s">
        <v>11</v>
      </c>
      <c r="X126">
        <v>40</v>
      </c>
      <c r="Y126" t="s">
        <v>12</v>
      </c>
      <c r="Z126">
        <v>92</v>
      </c>
      <c r="AA126" t="s">
        <v>13</v>
      </c>
      <c r="AB126">
        <v>70</v>
      </c>
      <c r="AC126" t="s">
        <v>14</v>
      </c>
      <c r="AD126">
        <v>46</v>
      </c>
      <c r="AE126" t="s">
        <v>15</v>
      </c>
      <c r="AF126">
        <v>84</v>
      </c>
      <c r="AG126">
        <f>Table13[[#This Row],[math Marks]]+Table13[[#This Row],[english Marks]]+Table13[[#This Row],[python Marks]]+Table13[[#This Row],[SqlMarks]]+Table13[[#This Row],[excelMarks]]</f>
        <v>332</v>
      </c>
      <c r="AH126">
        <v>71</v>
      </c>
      <c r="AI126">
        <v>9.7899999999999991</v>
      </c>
    </row>
    <row r="127" spans="1:35" x14ac:dyDescent="0.25">
      <c r="A127" t="s">
        <v>393</v>
      </c>
      <c r="B127" t="s">
        <v>394</v>
      </c>
      <c r="C127" t="s">
        <v>18</v>
      </c>
      <c r="D127">
        <v>24</v>
      </c>
      <c r="E127" t="s">
        <v>38</v>
      </c>
      <c r="F127" t="s">
        <v>28</v>
      </c>
      <c r="G127" s="1">
        <v>45448</v>
      </c>
      <c r="H127" s="2">
        <f>--MID(TEXT(Table13[[#This Row],[Admission Date]],"dd-mm-yyyy"),7,4)</f>
        <v>2024</v>
      </c>
      <c r="I127" t="s">
        <v>20</v>
      </c>
      <c r="J127" t="s">
        <v>231</v>
      </c>
      <c r="K127" t="str">
        <f>VLOOKUP(Table13[Course ID],[1]Courses!$A$2:$B$102,2,FALSE)</f>
        <v>Cyber Security Fundamentals</v>
      </c>
      <c r="L127" t="str">
        <f>IF(Table13[Age]&lt;=18,"Teen",IF(Table13[Age]&lt;=20,"Young Adult",IF(Table13[Age]&lt;=22,"Adult","senior Adult")))</f>
        <v>senior Adult</v>
      </c>
      <c r="M127" s="3">
        <v>100000</v>
      </c>
      <c r="N127" s="3">
        <v>53306</v>
      </c>
      <c r="O127" s="3">
        <v>46694</v>
      </c>
      <c r="P127">
        <v>0</v>
      </c>
      <c r="Q127">
        <v>4</v>
      </c>
      <c r="R127" s="3">
        <v>400</v>
      </c>
      <c r="S127" t="s">
        <v>35</v>
      </c>
      <c r="T127" t="s">
        <v>8</v>
      </c>
      <c r="U127" t="s">
        <v>23</v>
      </c>
      <c r="V127" t="s">
        <v>24</v>
      </c>
      <c r="W127" t="s">
        <v>11</v>
      </c>
      <c r="X127">
        <v>51</v>
      </c>
      <c r="Y127" t="s">
        <v>12</v>
      </c>
      <c r="Z127">
        <v>55</v>
      </c>
      <c r="AA127" t="s">
        <v>13</v>
      </c>
      <c r="AB127">
        <v>99</v>
      </c>
      <c r="AC127" t="s">
        <v>14</v>
      </c>
      <c r="AD127">
        <v>59</v>
      </c>
      <c r="AE127" t="s">
        <v>15</v>
      </c>
      <c r="AF127">
        <v>50</v>
      </c>
      <c r="AG127">
        <f>Table13[[#This Row],[math Marks]]+Table13[[#This Row],[english Marks]]+Table13[[#This Row],[python Marks]]+Table13[[#This Row],[SqlMarks]]+Table13[[#This Row],[excelMarks]]</f>
        <v>314</v>
      </c>
      <c r="AH127">
        <v>87</v>
      </c>
      <c r="AI127">
        <v>8.1199999999999992</v>
      </c>
    </row>
    <row r="128" spans="1:35" x14ac:dyDescent="0.25">
      <c r="A128" t="s">
        <v>395</v>
      </c>
      <c r="B128" t="s">
        <v>396</v>
      </c>
      <c r="C128" t="s">
        <v>18</v>
      </c>
      <c r="D128">
        <v>22</v>
      </c>
      <c r="E128" t="s">
        <v>65</v>
      </c>
      <c r="F128" t="s">
        <v>28</v>
      </c>
      <c r="G128" s="1">
        <v>45455</v>
      </c>
      <c r="H128" s="2">
        <f>--MID(TEXT(Table13[[#This Row],[Admission Date]],"dd-mm-yyyy"),7,4)</f>
        <v>2024</v>
      </c>
      <c r="I128" t="s">
        <v>5</v>
      </c>
      <c r="J128" t="s">
        <v>234</v>
      </c>
      <c r="K128" t="str">
        <f>VLOOKUP(Table13[Course ID],[1]Courses!$A$2:$B$102,2,FALSE)</f>
        <v>Ethical Hacking</v>
      </c>
      <c r="L128" t="str">
        <f>IF(Table13[Age]&lt;=18,"Teen",IF(Table13[Age]&lt;=20,"Young Adult",IF(Table13[Age]&lt;=22,"Adult","senior Adult")))</f>
        <v>Adult</v>
      </c>
      <c r="M128" s="3">
        <v>100000</v>
      </c>
      <c r="N128" s="3">
        <v>79031</v>
      </c>
      <c r="O128" s="3">
        <v>20969</v>
      </c>
      <c r="P128">
        <v>10000</v>
      </c>
      <c r="Q128">
        <v>3</v>
      </c>
      <c r="R128" s="3">
        <v>493</v>
      </c>
      <c r="S128" t="s">
        <v>133</v>
      </c>
      <c r="T128" t="s">
        <v>8</v>
      </c>
      <c r="U128" t="s">
        <v>23</v>
      </c>
      <c r="V128" t="s">
        <v>24</v>
      </c>
      <c r="W128" t="s">
        <v>11</v>
      </c>
      <c r="X128">
        <v>54</v>
      </c>
      <c r="Y128" t="s">
        <v>12</v>
      </c>
      <c r="Z128">
        <v>59</v>
      </c>
      <c r="AA128" t="s">
        <v>13</v>
      </c>
      <c r="AB128">
        <v>80</v>
      </c>
      <c r="AC128" t="s">
        <v>14</v>
      </c>
      <c r="AD128">
        <v>81</v>
      </c>
      <c r="AE128" t="s">
        <v>15</v>
      </c>
      <c r="AF128">
        <v>100</v>
      </c>
      <c r="AG128">
        <f>Table13[[#This Row],[math Marks]]+Table13[[#This Row],[english Marks]]+Table13[[#This Row],[python Marks]]+Table13[[#This Row],[SqlMarks]]+Table13[[#This Row],[excelMarks]]</f>
        <v>374</v>
      </c>
      <c r="AH128">
        <v>91</v>
      </c>
      <c r="AI128">
        <v>9.34</v>
      </c>
    </row>
    <row r="129" spans="1:35" x14ac:dyDescent="0.25">
      <c r="A129" t="s">
        <v>397</v>
      </c>
      <c r="B129" t="s">
        <v>398</v>
      </c>
      <c r="C129" t="s">
        <v>18</v>
      </c>
      <c r="D129">
        <v>20</v>
      </c>
      <c r="E129" t="s">
        <v>38</v>
      </c>
      <c r="F129" t="s">
        <v>4</v>
      </c>
      <c r="G129" s="1">
        <v>45462</v>
      </c>
      <c r="H129" s="2">
        <f>--MID(TEXT(Table13[[#This Row],[Admission Date]],"dd-mm-yyyy"),7,4)</f>
        <v>2024</v>
      </c>
      <c r="I129" t="s">
        <v>20</v>
      </c>
      <c r="J129" t="s">
        <v>237</v>
      </c>
      <c r="K129" t="str">
        <f>VLOOKUP(Table13[Course ID],[1]Courses!$A$2:$B$102,2,FALSE)</f>
        <v>Penetration Testing</v>
      </c>
      <c r="L129" t="str">
        <f>IF(Table13[Age]&lt;=18,"Teen",IF(Table13[Age]&lt;=20,"Young Adult",IF(Table13[Age]&lt;=22,"Adult","senior Adult")))</f>
        <v>Young Adult</v>
      </c>
      <c r="M129" s="3">
        <v>100000</v>
      </c>
      <c r="N129" s="3">
        <v>50946</v>
      </c>
      <c r="O129" s="3">
        <v>49054</v>
      </c>
      <c r="P129">
        <v>0</v>
      </c>
      <c r="Q129">
        <v>5</v>
      </c>
      <c r="R129" s="3">
        <v>64</v>
      </c>
      <c r="S129" t="s">
        <v>22</v>
      </c>
      <c r="T129" t="s">
        <v>8</v>
      </c>
      <c r="U129" t="s">
        <v>9</v>
      </c>
      <c r="V129" t="s">
        <v>10</v>
      </c>
      <c r="W129" t="s">
        <v>11</v>
      </c>
      <c r="X129">
        <v>42</v>
      </c>
      <c r="Y129" t="s">
        <v>12</v>
      </c>
      <c r="Z129">
        <v>44</v>
      </c>
      <c r="AA129" t="s">
        <v>13</v>
      </c>
      <c r="AB129">
        <v>100</v>
      </c>
      <c r="AC129" t="s">
        <v>14</v>
      </c>
      <c r="AD129">
        <v>86</v>
      </c>
      <c r="AE129" t="s">
        <v>15</v>
      </c>
      <c r="AF129">
        <v>43</v>
      </c>
      <c r="AG129">
        <f>Table13[[#This Row],[math Marks]]+Table13[[#This Row],[english Marks]]+Table13[[#This Row],[python Marks]]+Table13[[#This Row],[SqlMarks]]+Table13[[#This Row],[excelMarks]]</f>
        <v>315</v>
      </c>
      <c r="AH129">
        <v>90</v>
      </c>
      <c r="AI129">
        <v>9.86</v>
      </c>
    </row>
    <row r="130" spans="1:35" x14ac:dyDescent="0.25">
      <c r="A130" t="s">
        <v>399</v>
      </c>
      <c r="B130" t="s">
        <v>400</v>
      </c>
      <c r="C130" t="s">
        <v>2</v>
      </c>
      <c r="D130">
        <v>20</v>
      </c>
      <c r="E130" t="s">
        <v>38</v>
      </c>
      <c r="F130" t="s">
        <v>33</v>
      </c>
      <c r="G130" s="1">
        <v>45469</v>
      </c>
      <c r="H130" s="2">
        <f>--MID(TEXT(Table13[[#This Row],[Admission Date]],"dd-mm-yyyy"),7,4)</f>
        <v>2024</v>
      </c>
      <c r="I130" t="s">
        <v>5</v>
      </c>
      <c r="J130" t="s">
        <v>240</v>
      </c>
      <c r="K130" t="str">
        <f>VLOOKUP(Table13[Course ID],[1]Courses!$A$2:$B$102,2,FALSE)</f>
        <v>Information Security</v>
      </c>
      <c r="L130" t="str">
        <f>IF(Table13[Age]&lt;=18,"Teen",IF(Table13[Age]&lt;=20,"Young Adult",IF(Table13[Age]&lt;=22,"Adult","senior Adult")))</f>
        <v>Young Adult</v>
      </c>
      <c r="M130" s="3">
        <v>100000</v>
      </c>
      <c r="N130" s="3">
        <v>83057</v>
      </c>
      <c r="O130" s="3">
        <v>16943</v>
      </c>
      <c r="P130">
        <v>20000</v>
      </c>
      <c r="Q130">
        <v>2</v>
      </c>
      <c r="R130" s="3">
        <v>69</v>
      </c>
      <c r="S130" t="s">
        <v>117</v>
      </c>
      <c r="T130" t="s">
        <v>8</v>
      </c>
      <c r="U130" t="s">
        <v>44</v>
      </c>
      <c r="V130" t="s">
        <v>10</v>
      </c>
      <c r="W130" t="s">
        <v>11</v>
      </c>
      <c r="X130">
        <v>45</v>
      </c>
      <c r="Y130" t="s">
        <v>12</v>
      </c>
      <c r="Z130">
        <v>86</v>
      </c>
      <c r="AA130" t="s">
        <v>13</v>
      </c>
      <c r="AB130">
        <v>55</v>
      </c>
      <c r="AC130" t="s">
        <v>14</v>
      </c>
      <c r="AD130">
        <v>54</v>
      </c>
      <c r="AE130" t="s">
        <v>15</v>
      </c>
      <c r="AF130">
        <v>35</v>
      </c>
      <c r="AG130">
        <f>Table13[[#This Row],[math Marks]]+Table13[[#This Row],[english Marks]]+Table13[[#This Row],[python Marks]]+Table13[[#This Row],[SqlMarks]]+Table13[[#This Row],[excelMarks]]</f>
        <v>275</v>
      </c>
      <c r="AH130">
        <v>80</v>
      </c>
      <c r="AI130">
        <v>8.33</v>
      </c>
    </row>
    <row r="131" spans="1:35" x14ac:dyDescent="0.25">
      <c r="A131" t="s">
        <v>401</v>
      </c>
      <c r="B131" t="s">
        <v>402</v>
      </c>
      <c r="C131" t="s">
        <v>2</v>
      </c>
      <c r="D131">
        <v>19</v>
      </c>
      <c r="E131" t="s">
        <v>3</v>
      </c>
      <c r="F131" t="s">
        <v>33</v>
      </c>
      <c r="G131" s="1">
        <v>45476</v>
      </c>
      <c r="H131" s="2">
        <f>--MID(TEXT(Table13[[#This Row],[Admission Date]],"dd-mm-yyyy"),7,4)</f>
        <v>2024</v>
      </c>
      <c r="I131" t="s">
        <v>20</v>
      </c>
      <c r="J131" t="s">
        <v>243</v>
      </c>
      <c r="K131" t="str">
        <f>VLOOKUP(Table13[Course ID],[1]Courses!$A$2:$B$102,2,FALSE)</f>
        <v>Digital Forensics</v>
      </c>
      <c r="L131" t="str">
        <f>IF(Table13[Age]&lt;=18,"Teen",IF(Table13[Age]&lt;=20,"Young Adult",IF(Table13[Age]&lt;=22,"Adult","senior Adult")))</f>
        <v>Young Adult</v>
      </c>
      <c r="M131" s="3">
        <v>100000</v>
      </c>
      <c r="N131" s="3">
        <v>81360</v>
      </c>
      <c r="O131" s="3">
        <v>18640</v>
      </c>
      <c r="P131">
        <v>20000</v>
      </c>
      <c r="Q131">
        <v>5</v>
      </c>
      <c r="R131" s="3">
        <v>444</v>
      </c>
      <c r="S131" t="s">
        <v>76</v>
      </c>
      <c r="T131" t="s">
        <v>8</v>
      </c>
      <c r="U131" t="s">
        <v>44</v>
      </c>
      <c r="V131" t="s">
        <v>24</v>
      </c>
      <c r="W131" t="s">
        <v>11</v>
      </c>
      <c r="X131">
        <v>45</v>
      </c>
      <c r="Y131" t="s">
        <v>12</v>
      </c>
      <c r="Z131">
        <v>93</v>
      </c>
      <c r="AA131" t="s">
        <v>13</v>
      </c>
      <c r="AB131">
        <v>90</v>
      </c>
      <c r="AC131" t="s">
        <v>14</v>
      </c>
      <c r="AD131">
        <v>94</v>
      </c>
      <c r="AE131" t="s">
        <v>15</v>
      </c>
      <c r="AF131">
        <v>64</v>
      </c>
      <c r="AG131">
        <f>Table13[[#This Row],[math Marks]]+Table13[[#This Row],[english Marks]]+Table13[[#This Row],[python Marks]]+Table13[[#This Row],[SqlMarks]]+Table13[[#This Row],[excelMarks]]</f>
        <v>386</v>
      </c>
      <c r="AH131">
        <v>74</v>
      </c>
      <c r="AI131">
        <v>5.24</v>
      </c>
    </row>
    <row r="132" spans="1:35" x14ac:dyDescent="0.25">
      <c r="A132" t="s">
        <v>403</v>
      </c>
      <c r="B132" t="s">
        <v>404</v>
      </c>
      <c r="C132" t="s">
        <v>2</v>
      </c>
      <c r="D132">
        <v>23</v>
      </c>
      <c r="E132" t="s">
        <v>19</v>
      </c>
      <c r="F132" t="s">
        <v>33</v>
      </c>
      <c r="G132" s="1">
        <v>45483</v>
      </c>
      <c r="H132" s="2">
        <f>--MID(TEXT(Table13[[#This Row],[Admission Date]],"dd-mm-yyyy"),7,4)</f>
        <v>2024</v>
      </c>
      <c r="I132" t="s">
        <v>20</v>
      </c>
      <c r="J132" t="s">
        <v>246</v>
      </c>
      <c r="K132" t="str">
        <f>VLOOKUP(Table13[Course ID],[1]Courses!$A$2:$B$102,2,FALSE)</f>
        <v>Cloud Security</v>
      </c>
      <c r="L132" t="str">
        <f>IF(Table13[Age]&lt;=18,"Teen",IF(Table13[Age]&lt;=20,"Young Adult",IF(Table13[Age]&lt;=22,"Adult","senior Adult")))</f>
        <v>senior Adult</v>
      </c>
      <c r="M132" s="3">
        <v>100000</v>
      </c>
      <c r="N132" s="3">
        <v>40696</v>
      </c>
      <c r="O132" s="3">
        <v>59304</v>
      </c>
      <c r="P132">
        <v>0</v>
      </c>
      <c r="Q132">
        <v>1</v>
      </c>
      <c r="R132" s="3">
        <v>424</v>
      </c>
      <c r="S132" t="s">
        <v>97</v>
      </c>
      <c r="T132" t="s">
        <v>8</v>
      </c>
      <c r="U132" t="s">
        <v>44</v>
      </c>
      <c r="V132" t="s">
        <v>24</v>
      </c>
      <c r="W132" t="s">
        <v>11</v>
      </c>
      <c r="X132">
        <v>41</v>
      </c>
      <c r="Y132" t="s">
        <v>12</v>
      </c>
      <c r="Z132">
        <v>72</v>
      </c>
      <c r="AA132" t="s">
        <v>13</v>
      </c>
      <c r="AB132">
        <v>86</v>
      </c>
      <c r="AC132" t="s">
        <v>14</v>
      </c>
      <c r="AD132">
        <v>57</v>
      </c>
      <c r="AE132" t="s">
        <v>15</v>
      </c>
      <c r="AF132">
        <v>62</v>
      </c>
      <c r="AG132">
        <f>Table13[[#This Row],[math Marks]]+Table13[[#This Row],[english Marks]]+Table13[[#This Row],[python Marks]]+Table13[[#This Row],[SqlMarks]]+Table13[[#This Row],[excelMarks]]</f>
        <v>318</v>
      </c>
      <c r="AH132">
        <v>99</v>
      </c>
      <c r="AI132">
        <v>9.02</v>
      </c>
    </row>
    <row r="133" spans="1:35" x14ac:dyDescent="0.25">
      <c r="A133" t="s">
        <v>405</v>
      </c>
      <c r="B133" t="s">
        <v>406</v>
      </c>
      <c r="C133" t="s">
        <v>2</v>
      </c>
      <c r="D133">
        <v>21</v>
      </c>
      <c r="E133" t="s">
        <v>65</v>
      </c>
      <c r="F133" t="s">
        <v>4</v>
      </c>
      <c r="G133" s="1">
        <v>45490</v>
      </c>
      <c r="H133" s="2">
        <f>--MID(TEXT(Table13[[#This Row],[Admission Date]],"dd-mm-yyyy"),7,4)</f>
        <v>2024</v>
      </c>
      <c r="I133" t="s">
        <v>20</v>
      </c>
      <c r="J133" t="s">
        <v>249</v>
      </c>
      <c r="K133" t="str">
        <f>VLOOKUP(Table13[Course ID],[1]Courses!$A$2:$B$102,2,FALSE)</f>
        <v>Blockchain Basics</v>
      </c>
      <c r="L133" t="str">
        <f>IF(Table13[Age]&lt;=18,"Teen",IF(Table13[Age]&lt;=20,"Young Adult",IF(Table13[Age]&lt;=22,"Adult","senior Adult")))</f>
        <v>Adult</v>
      </c>
      <c r="M133" s="3">
        <v>100000</v>
      </c>
      <c r="N133" s="3">
        <v>81445</v>
      </c>
      <c r="O133" s="3">
        <v>18555</v>
      </c>
      <c r="P133">
        <v>20000</v>
      </c>
      <c r="Q133">
        <v>2</v>
      </c>
      <c r="R133" s="3">
        <v>267</v>
      </c>
      <c r="S133" t="s">
        <v>274</v>
      </c>
      <c r="T133" t="s">
        <v>8</v>
      </c>
      <c r="U133" t="s">
        <v>44</v>
      </c>
      <c r="V133" t="s">
        <v>24</v>
      </c>
      <c r="W133" t="s">
        <v>11</v>
      </c>
      <c r="X133">
        <v>42</v>
      </c>
      <c r="Y133" t="s">
        <v>12</v>
      </c>
      <c r="Z133">
        <v>96</v>
      </c>
      <c r="AA133" t="s">
        <v>13</v>
      </c>
      <c r="AB133">
        <v>87</v>
      </c>
      <c r="AC133" t="s">
        <v>14</v>
      </c>
      <c r="AD133">
        <v>43</v>
      </c>
      <c r="AE133" t="s">
        <v>15</v>
      </c>
      <c r="AF133">
        <v>62</v>
      </c>
      <c r="AG133">
        <f>Table13[[#This Row],[math Marks]]+Table13[[#This Row],[english Marks]]+Table13[[#This Row],[python Marks]]+Table13[[#This Row],[SqlMarks]]+Table13[[#This Row],[excelMarks]]</f>
        <v>330</v>
      </c>
      <c r="AH133">
        <v>62</v>
      </c>
      <c r="AI133">
        <v>6.57</v>
      </c>
    </row>
    <row r="134" spans="1:35" x14ac:dyDescent="0.25">
      <c r="A134" t="s">
        <v>407</v>
      </c>
      <c r="B134" t="s">
        <v>408</v>
      </c>
      <c r="C134" t="s">
        <v>2</v>
      </c>
      <c r="D134">
        <v>20</v>
      </c>
      <c r="E134" t="s">
        <v>38</v>
      </c>
      <c r="F134" t="s">
        <v>28</v>
      </c>
      <c r="G134" s="1">
        <v>45497</v>
      </c>
      <c r="H134" s="2">
        <f>--MID(TEXT(Table13[[#This Row],[Admission Date]],"dd-mm-yyyy"),7,4)</f>
        <v>2024</v>
      </c>
      <c r="I134" t="s">
        <v>20</v>
      </c>
      <c r="J134" t="s">
        <v>252</v>
      </c>
      <c r="K134" t="str">
        <f>VLOOKUP(Table13[Course ID],[1]Courses!$A$2:$B$102,2,FALSE)</f>
        <v>Web Development</v>
      </c>
      <c r="L134" t="str">
        <f>IF(Table13[Age]&lt;=18,"Teen",IF(Table13[Age]&lt;=20,"Young Adult",IF(Table13[Age]&lt;=22,"Adult","senior Adult")))</f>
        <v>Young Adult</v>
      </c>
      <c r="M134" s="3">
        <v>100000</v>
      </c>
      <c r="N134" s="3">
        <v>69013</v>
      </c>
      <c r="O134" s="3">
        <v>30987</v>
      </c>
      <c r="P134">
        <v>0</v>
      </c>
      <c r="Q134">
        <v>5</v>
      </c>
      <c r="R134" s="3">
        <v>272</v>
      </c>
      <c r="S134" t="s">
        <v>62</v>
      </c>
      <c r="T134" t="s">
        <v>8</v>
      </c>
      <c r="U134" t="s">
        <v>23</v>
      </c>
      <c r="V134" t="s">
        <v>24</v>
      </c>
      <c r="W134" t="s">
        <v>11</v>
      </c>
      <c r="X134">
        <v>90</v>
      </c>
      <c r="Y134" t="s">
        <v>12</v>
      </c>
      <c r="Z134">
        <v>85</v>
      </c>
      <c r="AA134" t="s">
        <v>13</v>
      </c>
      <c r="AB134">
        <v>46</v>
      </c>
      <c r="AC134" t="s">
        <v>14</v>
      </c>
      <c r="AD134">
        <v>84</v>
      </c>
      <c r="AE134" t="s">
        <v>15</v>
      </c>
      <c r="AF134">
        <v>74</v>
      </c>
      <c r="AG134">
        <f>Table13[[#This Row],[math Marks]]+Table13[[#This Row],[english Marks]]+Table13[[#This Row],[python Marks]]+Table13[[#This Row],[SqlMarks]]+Table13[[#This Row],[excelMarks]]</f>
        <v>379</v>
      </c>
      <c r="AH134">
        <v>78</v>
      </c>
      <c r="AI134">
        <v>5.92</v>
      </c>
    </row>
    <row r="135" spans="1:35" x14ac:dyDescent="0.25">
      <c r="A135" t="s">
        <v>409</v>
      </c>
      <c r="B135" t="s">
        <v>410</v>
      </c>
      <c r="C135" t="s">
        <v>18</v>
      </c>
      <c r="D135">
        <v>20</v>
      </c>
      <c r="E135" t="s">
        <v>38</v>
      </c>
      <c r="F135" t="s">
        <v>33</v>
      </c>
      <c r="G135" s="1">
        <v>45504</v>
      </c>
      <c r="H135" s="2">
        <f>--MID(TEXT(Table13[[#This Row],[Admission Date]],"dd-mm-yyyy"),7,4)</f>
        <v>2024</v>
      </c>
      <c r="I135" t="s">
        <v>20</v>
      </c>
      <c r="J135" t="s">
        <v>255</v>
      </c>
      <c r="K135" t="str">
        <f>VLOOKUP(Table13[Course ID],[1]Courses!$A$2:$B$102,2,FALSE)</f>
        <v>Full Stack Development</v>
      </c>
      <c r="L135" t="str">
        <f>IF(Table13[Age]&lt;=18,"Teen",IF(Table13[Age]&lt;=20,"Young Adult",IF(Table13[Age]&lt;=22,"Adult","senior Adult")))</f>
        <v>Young Adult</v>
      </c>
      <c r="M135" s="3">
        <v>100000</v>
      </c>
      <c r="N135" s="3">
        <v>70993</v>
      </c>
      <c r="O135" s="3">
        <v>29007</v>
      </c>
      <c r="P135">
        <v>10000</v>
      </c>
      <c r="Q135">
        <v>2</v>
      </c>
      <c r="R135" s="3">
        <v>167</v>
      </c>
      <c r="S135" t="s">
        <v>82</v>
      </c>
      <c r="T135" t="s">
        <v>8</v>
      </c>
      <c r="U135" t="s">
        <v>23</v>
      </c>
      <c r="V135" t="s">
        <v>10</v>
      </c>
      <c r="W135" t="s">
        <v>11</v>
      </c>
      <c r="X135">
        <v>38</v>
      </c>
      <c r="Y135" t="s">
        <v>12</v>
      </c>
      <c r="Z135">
        <v>95</v>
      </c>
      <c r="AA135" t="s">
        <v>13</v>
      </c>
      <c r="AB135">
        <v>69</v>
      </c>
      <c r="AC135" t="s">
        <v>14</v>
      </c>
      <c r="AD135">
        <v>58</v>
      </c>
      <c r="AE135" t="s">
        <v>15</v>
      </c>
      <c r="AF135">
        <v>88</v>
      </c>
      <c r="AG135">
        <f>Table13[[#This Row],[math Marks]]+Table13[[#This Row],[english Marks]]+Table13[[#This Row],[python Marks]]+Table13[[#This Row],[SqlMarks]]+Table13[[#This Row],[excelMarks]]</f>
        <v>348</v>
      </c>
      <c r="AH135">
        <v>82</v>
      </c>
      <c r="AI135">
        <v>8.4499999999999993</v>
      </c>
    </row>
    <row r="136" spans="1:35" x14ac:dyDescent="0.25">
      <c r="A136" t="s">
        <v>411</v>
      </c>
      <c r="B136" t="s">
        <v>412</v>
      </c>
      <c r="C136" t="s">
        <v>2</v>
      </c>
      <c r="D136">
        <v>24</v>
      </c>
      <c r="E136" t="s">
        <v>65</v>
      </c>
      <c r="F136" t="s">
        <v>4</v>
      </c>
      <c r="G136" s="1">
        <v>45511</v>
      </c>
      <c r="H136" s="2">
        <f>--MID(TEXT(Table13[[#This Row],[Admission Date]],"dd-mm-yyyy"),7,4)</f>
        <v>2024</v>
      </c>
      <c r="I136" t="s">
        <v>5</v>
      </c>
      <c r="J136" t="s">
        <v>258</v>
      </c>
      <c r="K136" t="str">
        <f>VLOOKUP(Table13[Course ID],[1]Courses!$A$2:$B$102,2,FALSE)</f>
        <v>Front-End Development</v>
      </c>
      <c r="L136" t="str">
        <f>IF(Table13[Age]&lt;=18,"Teen",IF(Table13[Age]&lt;=20,"Young Adult",IF(Table13[Age]&lt;=22,"Adult","senior Adult")))</f>
        <v>senior Adult</v>
      </c>
      <c r="M136" s="3">
        <v>100000</v>
      </c>
      <c r="N136" s="3">
        <v>45851</v>
      </c>
      <c r="O136" s="3">
        <v>54149</v>
      </c>
      <c r="P136">
        <v>10000</v>
      </c>
      <c r="Q136">
        <v>1</v>
      </c>
      <c r="R136" s="3">
        <v>328</v>
      </c>
      <c r="S136" t="s">
        <v>86</v>
      </c>
      <c r="T136" t="s">
        <v>8</v>
      </c>
      <c r="U136" t="s">
        <v>44</v>
      </c>
      <c r="V136" t="s">
        <v>10</v>
      </c>
      <c r="W136" t="s">
        <v>11</v>
      </c>
      <c r="X136">
        <v>75</v>
      </c>
      <c r="Y136" t="s">
        <v>12</v>
      </c>
      <c r="Z136">
        <v>65</v>
      </c>
      <c r="AA136" t="s">
        <v>13</v>
      </c>
      <c r="AB136">
        <v>94</v>
      </c>
      <c r="AC136" t="s">
        <v>14</v>
      </c>
      <c r="AD136">
        <v>72</v>
      </c>
      <c r="AE136" t="s">
        <v>15</v>
      </c>
      <c r="AF136">
        <v>96</v>
      </c>
      <c r="AG136">
        <f>Table13[[#This Row],[math Marks]]+Table13[[#This Row],[english Marks]]+Table13[[#This Row],[python Marks]]+Table13[[#This Row],[SqlMarks]]+Table13[[#This Row],[excelMarks]]</f>
        <v>402</v>
      </c>
      <c r="AH136">
        <v>75</v>
      </c>
      <c r="AI136">
        <v>5.7</v>
      </c>
    </row>
    <row r="137" spans="1:35" x14ac:dyDescent="0.25">
      <c r="A137" t="s">
        <v>413</v>
      </c>
      <c r="B137" t="s">
        <v>414</v>
      </c>
      <c r="C137" t="s">
        <v>2</v>
      </c>
      <c r="D137">
        <v>17</v>
      </c>
      <c r="E137" t="s">
        <v>27</v>
      </c>
      <c r="F137" t="s">
        <v>4</v>
      </c>
      <c r="G137" s="1">
        <v>45518</v>
      </c>
      <c r="H137" s="2">
        <f>--MID(TEXT(Table13[[#This Row],[Admission Date]],"dd-mm-yyyy"),7,4)</f>
        <v>2024</v>
      </c>
      <c r="I137" t="s">
        <v>5</v>
      </c>
      <c r="J137" t="s">
        <v>261</v>
      </c>
      <c r="K137" t="str">
        <f>VLOOKUP(Table13[Course ID],[1]Courses!$A$2:$B$102,2,FALSE)</f>
        <v>Back-End Development</v>
      </c>
      <c r="L137" t="str">
        <f>IF(Table13[Age]&lt;=18,"Teen",IF(Table13[Age]&lt;=20,"Young Adult",IF(Table13[Age]&lt;=22,"Adult","senior Adult")))</f>
        <v>Teen</v>
      </c>
      <c r="M137" s="3">
        <v>100000</v>
      </c>
      <c r="N137" s="3">
        <v>93212</v>
      </c>
      <c r="O137" s="3">
        <v>6788</v>
      </c>
      <c r="P137">
        <v>20000</v>
      </c>
      <c r="Q137">
        <v>4</v>
      </c>
      <c r="R137" s="3">
        <v>297</v>
      </c>
      <c r="S137" t="s">
        <v>274</v>
      </c>
      <c r="T137" t="s">
        <v>8</v>
      </c>
      <c r="U137" t="s">
        <v>9</v>
      </c>
      <c r="V137" t="s">
        <v>10</v>
      </c>
      <c r="W137" t="s">
        <v>11</v>
      </c>
      <c r="X137">
        <v>87</v>
      </c>
      <c r="Y137" t="s">
        <v>12</v>
      </c>
      <c r="Z137">
        <v>77</v>
      </c>
      <c r="AA137" t="s">
        <v>13</v>
      </c>
      <c r="AB137">
        <v>70</v>
      </c>
      <c r="AC137" t="s">
        <v>14</v>
      </c>
      <c r="AD137">
        <v>73</v>
      </c>
      <c r="AE137" t="s">
        <v>15</v>
      </c>
      <c r="AF137">
        <v>90</v>
      </c>
      <c r="AG137">
        <f>Table13[[#This Row],[math Marks]]+Table13[[#This Row],[english Marks]]+Table13[[#This Row],[python Marks]]+Table13[[#This Row],[SqlMarks]]+Table13[[#This Row],[excelMarks]]</f>
        <v>397</v>
      </c>
      <c r="AH137">
        <v>66</v>
      </c>
      <c r="AI137">
        <v>7.52</v>
      </c>
    </row>
    <row r="138" spans="1:35" x14ac:dyDescent="0.25">
      <c r="A138" t="s">
        <v>415</v>
      </c>
      <c r="B138" t="s">
        <v>416</v>
      </c>
      <c r="C138" t="s">
        <v>18</v>
      </c>
      <c r="D138">
        <v>21</v>
      </c>
      <c r="E138" t="s">
        <v>27</v>
      </c>
      <c r="F138" t="s">
        <v>33</v>
      </c>
      <c r="G138" s="1">
        <v>45525</v>
      </c>
      <c r="H138" s="2">
        <f>--MID(TEXT(Table13[[#This Row],[Admission Date]],"dd-mm-yyyy"),7,4)</f>
        <v>2024</v>
      </c>
      <c r="I138" t="s">
        <v>20</v>
      </c>
      <c r="J138" t="s">
        <v>264</v>
      </c>
      <c r="K138" t="str">
        <f>VLOOKUP(Table13[Course ID],[1]Courses!$A$2:$B$102,2,FALSE)</f>
        <v>REST API Development</v>
      </c>
      <c r="L138" t="str">
        <f>IF(Table13[Age]&lt;=18,"Teen",IF(Table13[Age]&lt;=20,"Young Adult",IF(Table13[Age]&lt;=22,"Adult","senior Adult")))</f>
        <v>Adult</v>
      </c>
      <c r="M138" s="3">
        <v>100000</v>
      </c>
      <c r="N138" s="3">
        <v>55532</v>
      </c>
      <c r="O138" s="3">
        <v>44468</v>
      </c>
      <c r="P138">
        <v>10000</v>
      </c>
      <c r="Q138">
        <v>2</v>
      </c>
      <c r="R138" s="3">
        <v>196</v>
      </c>
      <c r="S138" t="s">
        <v>104</v>
      </c>
      <c r="T138" t="s">
        <v>8</v>
      </c>
      <c r="U138" t="s">
        <v>9</v>
      </c>
      <c r="V138" t="s">
        <v>24</v>
      </c>
      <c r="W138" t="s">
        <v>11</v>
      </c>
      <c r="X138">
        <v>57</v>
      </c>
      <c r="Y138" t="s">
        <v>12</v>
      </c>
      <c r="Z138">
        <v>90</v>
      </c>
      <c r="AA138" t="s">
        <v>13</v>
      </c>
      <c r="AB138">
        <v>84</v>
      </c>
      <c r="AC138" t="s">
        <v>14</v>
      </c>
      <c r="AD138">
        <v>43</v>
      </c>
      <c r="AE138" t="s">
        <v>15</v>
      </c>
      <c r="AF138">
        <v>71</v>
      </c>
      <c r="AG138">
        <f>Table13[[#This Row],[math Marks]]+Table13[[#This Row],[english Marks]]+Table13[[#This Row],[python Marks]]+Table13[[#This Row],[SqlMarks]]+Table13[[#This Row],[excelMarks]]</f>
        <v>345</v>
      </c>
      <c r="AH138">
        <v>94</v>
      </c>
      <c r="AI138">
        <v>7.2</v>
      </c>
    </row>
    <row r="139" spans="1:35" x14ac:dyDescent="0.25">
      <c r="A139" t="s">
        <v>417</v>
      </c>
      <c r="B139" t="s">
        <v>418</v>
      </c>
      <c r="C139" t="s">
        <v>18</v>
      </c>
      <c r="D139">
        <v>17</v>
      </c>
      <c r="E139" t="s">
        <v>38</v>
      </c>
      <c r="F139" t="s">
        <v>4</v>
      </c>
      <c r="G139" s="1">
        <v>45532</v>
      </c>
      <c r="H139" s="2">
        <f>--MID(TEXT(Table13[[#This Row],[Admission Date]],"dd-mm-yyyy"),7,4)</f>
        <v>2024</v>
      </c>
      <c r="I139" t="s">
        <v>5</v>
      </c>
      <c r="J139" t="s">
        <v>267</v>
      </c>
      <c r="K139" t="str">
        <f>VLOOKUP(Table13[Course ID],[1]Courses!$A$2:$B$102,2,FALSE)</f>
        <v>Microservices Architecture</v>
      </c>
      <c r="L139" t="str">
        <f>IF(Table13[Age]&lt;=18,"Teen",IF(Table13[Age]&lt;=20,"Young Adult",IF(Table13[Age]&lt;=22,"Adult","senior Adult")))</f>
        <v>Teen</v>
      </c>
      <c r="M139" s="3">
        <v>100000</v>
      </c>
      <c r="N139" s="3">
        <v>74314</v>
      </c>
      <c r="O139" s="3">
        <v>25686</v>
      </c>
      <c r="P139">
        <v>10000</v>
      </c>
      <c r="Q139">
        <v>5</v>
      </c>
      <c r="R139" s="3">
        <v>14</v>
      </c>
      <c r="S139" t="s">
        <v>133</v>
      </c>
      <c r="T139" t="s">
        <v>8</v>
      </c>
      <c r="U139" t="s">
        <v>23</v>
      </c>
      <c r="V139" t="s">
        <v>10</v>
      </c>
      <c r="W139" t="s">
        <v>11</v>
      </c>
      <c r="X139">
        <v>77</v>
      </c>
      <c r="Y139" t="s">
        <v>12</v>
      </c>
      <c r="Z139">
        <v>64</v>
      </c>
      <c r="AA139" t="s">
        <v>13</v>
      </c>
      <c r="AB139">
        <v>76</v>
      </c>
      <c r="AC139" t="s">
        <v>14</v>
      </c>
      <c r="AD139">
        <v>73</v>
      </c>
      <c r="AE139" t="s">
        <v>15</v>
      </c>
      <c r="AF139">
        <v>45</v>
      </c>
      <c r="AG139">
        <f>Table13[[#This Row],[math Marks]]+Table13[[#This Row],[english Marks]]+Table13[[#This Row],[python Marks]]+Table13[[#This Row],[SqlMarks]]+Table13[[#This Row],[excelMarks]]</f>
        <v>335</v>
      </c>
      <c r="AH139">
        <v>91</v>
      </c>
      <c r="AI139">
        <v>8.4</v>
      </c>
    </row>
    <row r="140" spans="1:35" x14ac:dyDescent="0.25">
      <c r="A140" t="s">
        <v>419</v>
      </c>
      <c r="B140" t="s">
        <v>420</v>
      </c>
      <c r="C140" t="s">
        <v>2</v>
      </c>
      <c r="D140">
        <v>18</v>
      </c>
      <c r="E140" t="s">
        <v>65</v>
      </c>
      <c r="F140" t="s">
        <v>33</v>
      </c>
      <c r="G140" s="1">
        <v>45539</v>
      </c>
      <c r="H140" s="2">
        <f>--MID(TEXT(Table13[[#This Row],[Admission Date]],"dd-mm-yyyy"),7,4)</f>
        <v>2024</v>
      </c>
      <c r="I140" t="s">
        <v>20</v>
      </c>
      <c r="J140" t="s">
        <v>270</v>
      </c>
      <c r="K140" t="str">
        <f>VLOOKUP(Table13[Course ID],[1]Courses!$A$2:$B$102,2,FALSE)</f>
        <v>Git &amp; GitHub</v>
      </c>
      <c r="L140" t="str">
        <f>IF(Table13[Age]&lt;=18,"Teen",IF(Table13[Age]&lt;=20,"Young Adult",IF(Table13[Age]&lt;=22,"Adult","senior Adult")))</f>
        <v>Teen</v>
      </c>
      <c r="M140" s="3">
        <v>100000</v>
      </c>
      <c r="N140" s="3">
        <v>52763</v>
      </c>
      <c r="O140" s="3">
        <v>47237</v>
      </c>
      <c r="P140">
        <v>0</v>
      </c>
      <c r="Q140">
        <v>1</v>
      </c>
      <c r="R140" s="3">
        <v>304</v>
      </c>
      <c r="S140" t="s">
        <v>43</v>
      </c>
      <c r="T140" t="s">
        <v>8</v>
      </c>
      <c r="U140" t="s">
        <v>23</v>
      </c>
      <c r="V140" t="s">
        <v>24</v>
      </c>
      <c r="W140" t="s">
        <v>11</v>
      </c>
      <c r="X140">
        <v>94</v>
      </c>
      <c r="Y140" t="s">
        <v>12</v>
      </c>
      <c r="Z140">
        <v>37</v>
      </c>
      <c r="AA140" t="s">
        <v>13</v>
      </c>
      <c r="AB140">
        <v>62</v>
      </c>
      <c r="AC140" t="s">
        <v>14</v>
      </c>
      <c r="AD140">
        <v>67</v>
      </c>
      <c r="AE140" t="s">
        <v>15</v>
      </c>
      <c r="AF140">
        <v>57</v>
      </c>
      <c r="AG140">
        <f>Table13[[#This Row],[math Marks]]+Table13[[#This Row],[english Marks]]+Table13[[#This Row],[python Marks]]+Table13[[#This Row],[SqlMarks]]+Table13[[#This Row],[excelMarks]]</f>
        <v>317</v>
      </c>
      <c r="AH140">
        <v>73</v>
      </c>
      <c r="AI140">
        <v>7.14</v>
      </c>
    </row>
    <row r="141" spans="1:35" x14ac:dyDescent="0.25">
      <c r="A141" t="s">
        <v>421</v>
      </c>
      <c r="B141" t="s">
        <v>422</v>
      </c>
      <c r="C141" t="s">
        <v>2</v>
      </c>
      <c r="D141">
        <v>23</v>
      </c>
      <c r="E141" t="s">
        <v>65</v>
      </c>
      <c r="F141" t="s">
        <v>4</v>
      </c>
      <c r="G141" s="1">
        <v>45546</v>
      </c>
      <c r="H141" s="2">
        <f>--MID(TEXT(Table13[[#This Row],[Admission Date]],"dd-mm-yyyy"),7,4)</f>
        <v>2024</v>
      </c>
      <c r="I141" t="s">
        <v>20</v>
      </c>
      <c r="J141" t="s">
        <v>273</v>
      </c>
      <c r="K141" t="str">
        <f>VLOOKUP(Table13[Course ID],[1]Courses!$A$2:$B$102,2,FALSE)</f>
        <v>Software Testing</v>
      </c>
      <c r="L141" t="str">
        <f>IF(Table13[Age]&lt;=18,"Teen",IF(Table13[Age]&lt;=20,"Young Adult",IF(Table13[Age]&lt;=22,"Adult","senior Adult")))</f>
        <v>senior Adult</v>
      </c>
      <c r="M141" s="3">
        <v>100000</v>
      </c>
      <c r="N141" s="3">
        <v>48011</v>
      </c>
      <c r="O141" s="3">
        <v>51989</v>
      </c>
      <c r="P141">
        <v>10000</v>
      </c>
      <c r="Q141">
        <v>3</v>
      </c>
      <c r="R141" s="3">
        <v>309</v>
      </c>
      <c r="S141" t="s">
        <v>104</v>
      </c>
      <c r="T141" t="s">
        <v>8</v>
      </c>
      <c r="U141" t="s">
        <v>9</v>
      </c>
      <c r="V141" t="s">
        <v>10</v>
      </c>
      <c r="W141" t="s">
        <v>11</v>
      </c>
      <c r="X141">
        <v>78</v>
      </c>
      <c r="Y141" t="s">
        <v>12</v>
      </c>
      <c r="Z141">
        <v>65</v>
      </c>
      <c r="AA141" t="s">
        <v>13</v>
      </c>
      <c r="AB141">
        <v>50</v>
      </c>
      <c r="AC141" t="s">
        <v>14</v>
      </c>
      <c r="AD141">
        <v>51</v>
      </c>
      <c r="AE141" t="s">
        <v>15</v>
      </c>
      <c r="AF141">
        <v>84</v>
      </c>
      <c r="AG141">
        <f>Table13[[#This Row],[math Marks]]+Table13[[#This Row],[english Marks]]+Table13[[#This Row],[python Marks]]+Table13[[#This Row],[SqlMarks]]+Table13[[#This Row],[excelMarks]]</f>
        <v>328</v>
      </c>
      <c r="AH141">
        <v>63</v>
      </c>
      <c r="AI141">
        <v>6.16</v>
      </c>
    </row>
    <row r="142" spans="1:35" x14ac:dyDescent="0.25">
      <c r="A142" t="s">
        <v>423</v>
      </c>
      <c r="B142" t="s">
        <v>424</v>
      </c>
      <c r="C142" t="s">
        <v>18</v>
      </c>
      <c r="D142">
        <v>18</v>
      </c>
      <c r="E142" t="s">
        <v>3</v>
      </c>
      <c r="F142" t="s">
        <v>4</v>
      </c>
      <c r="G142" s="1">
        <v>45553</v>
      </c>
      <c r="H142" s="2">
        <f>--MID(TEXT(Table13[[#This Row],[Admission Date]],"dd-mm-yyyy"),7,4)</f>
        <v>2024</v>
      </c>
      <c r="I142" t="s">
        <v>5</v>
      </c>
      <c r="J142" t="s">
        <v>277</v>
      </c>
      <c r="K142" t="str">
        <f>VLOOKUP(Table13[Course ID],[1]Courses!$A$2:$B$102,2,FALSE)</f>
        <v>Manual Testing</v>
      </c>
      <c r="L142" t="str">
        <f>IF(Table13[Age]&lt;=18,"Teen",IF(Table13[Age]&lt;=20,"Young Adult",IF(Table13[Age]&lt;=22,"Adult","senior Adult")))</f>
        <v>Teen</v>
      </c>
      <c r="M142" s="3">
        <v>100000</v>
      </c>
      <c r="N142" s="3">
        <v>48516</v>
      </c>
      <c r="O142" s="3">
        <v>51484</v>
      </c>
      <c r="P142">
        <v>20000</v>
      </c>
      <c r="Q142">
        <v>0</v>
      </c>
      <c r="R142" s="3">
        <v>237</v>
      </c>
      <c r="S142" t="s">
        <v>86</v>
      </c>
      <c r="T142" t="s">
        <v>8</v>
      </c>
      <c r="U142" t="s">
        <v>23</v>
      </c>
      <c r="V142" t="s">
        <v>24</v>
      </c>
      <c r="W142" t="s">
        <v>11</v>
      </c>
      <c r="X142">
        <v>63</v>
      </c>
      <c r="Y142" t="s">
        <v>12</v>
      </c>
      <c r="Z142">
        <v>39</v>
      </c>
      <c r="AA142" t="s">
        <v>13</v>
      </c>
      <c r="AB142">
        <v>42</v>
      </c>
      <c r="AC142" t="s">
        <v>14</v>
      </c>
      <c r="AD142">
        <v>80</v>
      </c>
      <c r="AE142" t="s">
        <v>15</v>
      </c>
      <c r="AF142">
        <v>93</v>
      </c>
      <c r="AG142">
        <f>Table13[[#This Row],[math Marks]]+Table13[[#This Row],[english Marks]]+Table13[[#This Row],[python Marks]]+Table13[[#This Row],[SqlMarks]]+Table13[[#This Row],[excelMarks]]</f>
        <v>317</v>
      </c>
      <c r="AH142">
        <v>90</v>
      </c>
      <c r="AI142">
        <v>8.11</v>
      </c>
    </row>
    <row r="143" spans="1:35" x14ac:dyDescent="0.25">
      <c r="A143" t="s">
        <v>425</v>
      </c>
      <c r="B143" t="s">
        <v>426</v>
      </c>
      <c r="C143" t="s">
        <v>2</v>
      </c>
      <c r="D143">
        <v>17</v>
      </c>
      <c r="E143" t="s">
        <v>27</v>
      </c>
      <c r="F143" t="s">
        <v>28</v>
      </c>
      <c r="G143" s="1">
        <v>45560</v>
      </c>
      <c r="H143" s="2">
        <f>--MID(TEXT(Table13[[#This Row],[Admission Date]],"dd-mm-yyyy"),7,4)</f>
        <v>2024</v>
      </c>
      <c r="I143" t="s">
        <v>5</v>
      </c>
      <c r="J143" t="s">
        <v>280</v>
      </c>
      <c r="K143" t="str">
        <f>VLOOKUP(Table13[Course ID],[1]Courses!$A$2:$B$102,2,FALSE)</f>
        <v>Automation Testing</v>
      </c>
      <c r="L143" t="str">
        <f>IF(Table13[Age]&lt;=18,"Teen",IF(Table13[Age]&lt;=20,"Young Adult",IF(Table13[Age]&lt;=22,"Adult","senior Adult")))</f>
        <v>Teen</v>
      </c>
      <c r="M143" s="3">
        <v>100000</v>
      </c>
      <c r="N143" s="3">
        <v>85404</v>
      </c>
      <c r="O143" s="3">
        <v>14596</v>
      </c>
      <c r="P143">
        <v>0</v>
      </c>
      <c r="Q143">
        <v>5</v>
      </c>
      <c r="R143" s="3">
        <v>135</v>
      </c>
      <c r="S143" t="s">
        <v>7</v>
      </c>
      <c r="T143" t="s">
        <v>8</v>
      </c>
      <c r="U143" t="s">
        <v>23</v>
      </c>
      <c r="V143" t="s">
        <v>24</v>
      </c>
      <c r="W143" t="s">
        <v>11</v>
      </c>
      <c r="X143">
        <v>65</v>
      </c>
      <c r="Y143" t="s">
        <v>12</v>
      </c>
      <c r="Z143">
        <v>77</v>
      </c>
      <c r="AA143" t="s">
        <v>13</v>
      </c>
      <c r="AB143">
        <v>42</v>
      </c>
      <c r="AC143" t="s">
        <v>14</v>
      </c>
      <c r="AD143">
        <v>37</v>
      </c>
      <c r="AE143" t="s">
        <v>15</v>
      </c>
      <c r="AF143">
        <v>40</v>
      </c>
      <c r="AG143">
        <f>Table13[[#This Row],[math Marks]]+Table13[[#This Row],[english Marks]]+Table13[[#This Row],[python Marks]]+Table13[[#This Row],[SqlMarks]]+Table13[[#This Row],[excelMarks]]</f>
        <v>261</v>
      </c>
      <c r="AH143">
        <v>90</v>
      </c>
      <c r="AI143">
        <v>7.22</v>
      </c>
    </row>
    <row r="144" spans="1:35" x14ac:dyDescent="0.25">
      <c r="A144" t="s">
        <v>427</v>
      </c>
      <c r="B144" t="s">
        <v>428</v>
      </c>
      <c r="C144" t="s">
        <v>2</v>
      </c>
      <c r="D144">
        <v>22</v>
      </c>
      <c r="E144" t="s">
        <v>19</v>
      </c>
      <c r="F144" t="s">
        <v>4</v>
      </c>
      <c r="G144" s="1">
        <v>45567</v>
      </c>
      <c r="H144" s="2">
        <f>--MID(TEXT(Table13[[#This Row],[Admission Date]],"dd-mm-yyyy"),7,4)</f>
        <v>2024</v>
      </c>
      <c r="I144" t="s">
        <v>5</v>
      </c>
      <c r="J144" t="s">
        <v>283</v>
      </c>
      <c r="K144" t="str">
        <f>VLOOKUP(Table13[Course ID],[1]Courses!$A$2:$B$102,2,FALSE)</f>
        <v>Selenium WebDriver</v>
      </c>
      <c r="L144" t="str">
        <f>IF(Table13[Age]&lt;=18,"Teen",IF(Table13[Age]&lt;=20,"Young Adult",IF(Table13[Age]&lt;=22,"Adult","senior Adult")))</f>
        <v>Adult</v>
      </c>
      <c r="M144" s="3">
        <v>100000</v>
      </c>
      <c r="N144" s="3">
        <v>92404</v>
      </c>
      <c r="O144" s="3">
        <v>7596</v>
      </c>
      <c r="P144">
        <v>10000</v>
      </c>
      <c r="Q144">
        <v>1</v>
      </c>
      <c r="R144" s="3">
        <v>3</v>
      </c>
      <c r="S144" t="s">
        <v>43</v>
      </c>
      <c r="T144" t="s">
        <v>8</v>
      </c>
      <c r="U144" t="s">
        <v>23</v>
      </c>
      <c r="V144" t="s">
        <v>24</v>
      </c>
      <c r="W144" t="s">
        <v>11</v>
      </c>
      <c r="X144">
        <v>68</v>
      </c>
      <c r="Y144" t="s">
        <v>12</v>
      </c>
      <c r="Z144">
        <v>86</v>
      </c>
      <c r="AA144" t="s">
        <v>13</v>
      </c>
      <c r="AB144">
        <v>96</v>
      </c>
      <c r="AC144" t="s">
        <v>14</v>
      </c>
      <c r="AD144">
        <v>51</v>
      </c>
      <c r="AE144" t="s">
        <v>15</v>
      </c>
      <c r="AF144">
        <v>55</v>
      </c>
      <c r="AG144">
        <f>Table13[[#This Row],[math Marks]]+Table13[[#This Row],[english Marks]]+Table13[[#This Row],[python Marks]]+Table13[[#This Row],[SqlMarks]]+Table13[[#This Row],[excelMarks]]</f>
        <v>356</v>
      </c>
      <c r="AH144">
        <v>90</v>
      </c>
      <c r="AI144">
        <v>5.25</v>
      </c>
    </row>
    <row r="145" spans="1:35" x14ac:dyDescent="0.25">
      <c r="A145" t="s">
        <v>429</v>
      </c>
      <c r="B145" t="s">
        <v>430</v>
      </c>
      <c r="C145" t="s">
        <v>2</v>
      </c>
      <c r="D145">
        <v>19</v>
      </c>
      <c r="E145" t="s">
        <v>3</v>
      </c>
      <c r="F145" t="s">
        <v>4</v>
      </c>
      <c r="G145" s="1">
        <v>45574</v>
      </c>
      <c r="H145" s="2">
        <f>--MID(TEXT(Table13[[#This Row],[Admission Date]],"dd-mm-yyyy"),7,4)</f>
        <v>2024</v>
      </c>
      <c r="I145" t="s">
        <v>5</v>
      </c>
      <c r="J145" t="s">
        <v>72</v>
      </c>
      <c r="K145" t="str">
        <f>VLOOKUP(Table13[Course ID],[1]Courses!$A$2:$B$102,2,FALSE)</f>
        <v>C++</v>
      </c>
      <c r="L145" t="str">
        <f>IF(Table13[Age]&lt;=18,"Teen",IF(Table13[Age]&lt;=20,"Young Adult",IF(Table13[Age]&lt;=22,"Adult","senior Adult")))</f>
        <v>Young Adult</v>
      </c>
      <c r="M145" s="3">
        <v>100000</v>
      </c>
      <c r="N145" s="3">
        <v>95079</v>
      </c>
      <c r="O145" s="3">
        <v>4921</v>
      </c>
      <c r="P145">
        <v>0</v>
      </c>
      <c r="Q145">
        <v>5</v>
      </c>
      <c r="R145" s="3">
        <v>31</v>
      </c>
      <c r="S145" t="s">
        <v>35</v>
      </c>
      <c r="T145" t="s">
        <v>8</v>
      </c>
      <c r="U145" t="s">
        <v>44</v>
      </c>
      <c r="V145" t="s">
        <v>24</v>
      </c>
      <c r="W145" t="s">
        <v>11</v>
      </c>
      <c r="X145">
        <v>74</v>
      </c>
      <c r="Y145" t="s">
        <v>12</v>
      </c>
      <c r="Z145">
        <v>62</v>
      </c>
      <c r="AA145" t="s">
        <v>13</v>
      </c>
      <c r="AB145">
        <v>85</v>
      </c>
      <c r="AC145" t="s">
        <v>14</v>
      </c>
      <c r="AD145">
        <v>50</v>
      </c>
      <c r="AE145" t="s">
        <v>15</v>
      </c>
      <c r="AF145">
        <v>72</v>
      </c>
      <c r="AG145">
        <f>Table13[[#This Row],[math Marks]]+Table13[[#This Row],[english Marks]]+Table13[[#This Row],[python Marks]]+Table13[[#This Row],[SqlMarks]]+Table13[[#This Row],[excelMarks]]</f>
        <v>343</v>
      </c>
      <c r="AH145">
        <v>78</v>
      </c>
      <c r="AI145">
        <v>8.64</v>
      </c>
    </row>
    <row r="146" spans="1:35" x14ac:dyDescent="0.25">
      <c r="A146" t="s">
        <v>431</v>
      </c>
      <c r="B146" t="s">
        <v>432</v>
      </c>
      <c r="C146" t="s">
        <v>18</v>
      </c>
      <c r="D146">
        <v>18</v>
      </c>
      <c r="E146" t="s">
        <v>3</v>
      </c>
      <c r="F146" t="s">
        <v>28</v>
      </c>
      <c r="G146" s="1">
        <v>45581</v>
      </c>
      <c r="H146" s="2">
        <f>--MID(TEXT(Table13[[#This Row],[Admission Date]],"dd-mm-yyyy"),7,4)</f>
        <v>2024</v>
      </c>
      <c r="I146" t="s">
        <v>5</v>
      </c>
      <c r="J146" t="s">
        <v>75</v>
      </c>
      <c r="K146" t="str">
        <f>VLOOKUP(Table13[Course ID],[1]Courses!$A$2:$B$102,2,FALSE)</f>
        <v>C# Programming</v>
      </c>
      <c r="L146" t="str">
        <f>IF(Table13[Age]&lt;=18,"Teen",IF(Table13[Age]&lt;=20,"Young Adult",IF(Table13[Age]&lt;=22,"Adult","senior Adult")))</f>
        <v>Teen</v>
      </c>
      <c r="M146" s="3">
        <v>100000</v>
      </c>
      <c r="N146" s="3">
        <v>84314</v>
      </c>
      <c r="O146" s="3">
        <v>15686</v>
      </c>
      <c r="P146">
        <v>0</v>
      </c>
      <c r="Q146">
        <v>2</v>
      </c>
      <c r="R146" s="3">
        <v>12</v>
      </c>
      <c r="S146" t="s">
        <v>82</v>
      </c>
      <c r="T146" t="s">
        <v>8</v>
      </c>
      <c r="U146" t="s">
        <v>23</v>
      </c>
      <c r="V146" t="s">
        <v>24</v>
      </c>
      <c r="W146" t="s">
        <v>11</v>
      </c>
      <c r="X146">
        <v>47</v>
      </c>
      <c r="Y146" t="s">
        <v>12</v>
      </c>
      <c r="Z146">
        <v>38</v>
      </c>
      <c r="AA146" t="s">
        <v>13</v>
      </c>
      <c r="AB146">
        <v>59</v>
      </c>
      <c r="AC146" t="s">
        <v>14</v>
      </c>
      <c r="AD146">
        <v>72</v>
      </c>
      <c r="AE146" t="s">
        <v>15</v>
      </c>
      <c r="AF146">
        <v>60</v>
      </c>
      <c r="AG146">
        <f>Table13[[#This Row],[math Marks]]+Table13[[#This Row],[english Marks]]+Table13[[#This Row],[python Marks]]+Table13[[#This Row],[SqlMarks]]+Table13[[#This Row],[excelMarks]]</f>
        <v>276</v>
      </c>
      <c r="AH146">
        <v>98</v>
      </c>
      <c r="AI146">
        <v>5.0599999999999996</v>
      </c>
    </row>
    <row r="147" spans="1:35" x14ac:dyDescent="0.25">
      <c r="A147" t="s">
        <v>433</v>
      </c>
      <c r="B147" t="s">
        <v>434</v>
      </c>
      <c r="C147" t="s">
        <v>18</v>
      </c>
      <c r="D147">
        <v>21</v>
      </c>
      <c r="E147" t="s">
        <v>27</v>
      </c>
      <c r="F147" t="s">
        <v>4</v>
      </c>
      <c r="G147" s="1">
        <v>45588</v>
      </c>
      <c r="H147" s="2">
        <f>--MID(TEXT(Table13[[#This Row],[Admission Date]],"dd-mm-yyyy"),7,4)</f>
        <v>2024</v>
      </c>
      <c r="I147" t="s">
        <v>5</v>
      </c>
      <c r="J147" t="s">
        <v>79</v>
      </c>
      <c r="K147" t="str">
        <f>VLOOKUP(Table13[Course ID],[1]Courses!$A$2:$B$102,2,FALSE)</f>
        <v>ASP.NET</v>
      </c>
      <c r="L147" t="str">
        <f>IF(Table13[Age]&lt;=18,"Teen",IF(Table13[Age]&lt;=20,"Young Adult",IF(Table13[Age]&lt;=22,"Adult","senior Adult")))</f>
        <v>Adult</v>
      </c>
      <c r="M147" s="3">
        <v>100000</v>
      </c>
      <c r="N147" s="3">
        <v>91927</v>
      </c>
      <c r="O147" s="3">
        <v>8073</v>
      </c>
      <c r="P147">
        <v>20000</v>
      </c>
      <c r="Q147">
        <v>0</v>
      </c>
      <c r="R147" s="3">
        <v>310</v>
      </c>
      <c r="S147" t="s">
        <v>30</v>
      </c>
      <c r="T147" t="s">
        <v>8</v>
      </c>
      <c r="U147" t="s">
        <v>9</v>
      </c>
      <c r="V147" t="s">
        <v>10</v>
      </c>
      <c r="W147" t="s">
        <v>11</v>
      </c>
      <c r="X147">
        <v>56</v>
      </c>
      <c r="Y147" t="s">
        <v>12</v>
      </c>
      <c r="Z147">
        <v>48</v>
      </c>
      <c r="AA147" t="s">
        <v>13</v>
      </c>
      <c r="AB147">
        <v>78</v>
      </c>
      <c r="AC147" t="s">
        <v>14</v>
      </c>
      <c r="AD147">
        <v>88</v>
      </c>
      <c r="AE147" t="s">
        <v>15</v>
      </c>
      <c r="AF147">
        <v>95</v>
      </c>
      <c r="AG147">
        <f>Table13[[#This Row],[math Marks]]+Table13[[#This Row],[english Marks]]+Table13[[#This Row],[python Marks]]+Table13[[#This Row],[SqlMarks]]+Table13[[#This Row],[excelMarks]]</f>
        <v>365</v>
      </c>
      <c r="AH147">
        <v>87</v>
      </c>
      <c r="AI147">
        <v>8.0399999999999991</v>
      </c>
    </row>
    <row r="148" spans="1:35" x14ac:dyDescent="0.25">
      <c r="A148" t="s">
        <v>435</v>
      </c>
      <c r="B148" t="s">
        <v>436</v>
      </c>
      <c r="C148" t="s">
        <v>18</v>
      </c>
      <c r="D148">
        <v>18</v>
      </c>
      <c r="E148" t="s">
        <v>27</v>
      </c>
      <c r="F148" t="s">
        <v>28</v>
      </c>
      <c r="G148" s="1">
        <v>45595</v>
      </c>
      <c r="H148" s="2">
        <f>--MID(TEXT(Table13[[#This Row],[Admission Date]],"dd-mm-yyyy"),7,4)</f>
        <v>2024</v>
      </c>
      <c r="I148" t="s">
        <v>5</v>
      </c>
      <c r="J148" t="s">
        <v>21</v>
      </c>
      <c r="K148" t="str">
        <f>VLOOKUP(Table13[Course ID],[1]Courses!$A$2:$B$102,2,FALSE)</f>
        <v>Python Programming</v>
      </c>
      <c r="L148" t="str">
        <f>IF(Table13[Age]&lt;=18,"Teen",IF(Table13[Age]&lt;=20,"Young Adult",IF(Table13[Age]&lt;=22,"Adult","senior Adult")))</f>
        <v>Teen</v>
      </c>
      <c r="M148" s="3">
        <v>100000</v>
      </c>
      <c r="N148" s="3">
        <v>60765</v>
      </c>
      <c r="O148" s="3">
        <v>39235</v>
      </c>
      <c r="P148">
        <v>10000</v>
      </c>
      <c r="Q148">
        <v>1</v>
      </c>
      <c r="R148" s="3">
        <v>123</v>
      </c>
      <c r="S148" t="s">
        <v>30</v>
      </c>
      <c r="T148" t="s">
        <v>8</v>
      </c>
      <c r="U148" t="s">
        <v>9</v>
      </c>
      <c r="V148" t="s">
        <v>10</v>
      </c>
      <c r="W148" t="s">
        <v>11</v>
      </c>
      <c r="X148">
        <v>82</v>
      </c>
      <c r="Y148" t="s">
        <v>12</v>
      </c>
      <c r="Z148">
        <v>64</v>
      </c>
      <c r="AA148" t="s">
        <v>13</v>
      </c>
      <c r="AB148">
        <v>43</v>
      </c>
      <c r="AC148" t="s">
        <v>14</v>
      </c>
      <c r="AD148">
        <v>57</v>
      </c>
      <c r="AE148" t="s">
        <v>15</v>
      </c>
      <c r="AF148">
        <v>78</v>
      </c>
      <c r="AG148">
        <f>Table13[[#This Row],[math Marks]]+Table13[[#This Row],[english Marks]]+Table13[[#This Row],[python Marks]]+Table13[[#This Row],[SqlMarks]]+Table13[[#This Row],[excelMarks]]</f>
        <v>324</v>
      </c>
      <c r="AH148">
        <v>70</v>
      </c>
      <c r="AI148">
        <v>5.0599999999999996</v>
      </c>
    </row>
    <row r="149" spans="1:35" x14ac:dyDescent="0.25">
      <c r="A149" t="s">
        <v>437</v>
      </c>
      <c r="B149" t="s">
        <v>438</v>
      </c>
      <c r="C149" t="s">
        <v>18</v>
      </c>
      <c r="D149">
        <v>22</v>
      </c>
      <c r="E149" t="s">
        <v>38</v>
      </c>
      <c r="F149" t="s">
        <v>4</v>
      </c>
      <c r="G149" s="1">
        <v>45602</v>
      </c>
      <c r="H149" s="2">
        <f>--MID(TEXT(Table13[[#This Row],[Admission Date]],"dd-mm-yyyy"),7,4)</f>
        <v>2024</v>
      </c>
      <c r="I149" t="s">
        <v>20</v>
      </c>
      <c r="J149" t="s">
        <v>29</v>
      </c>
      <c r="K149" t="str">
        <f>VLOOKUP(Table13[Course ID],[1]Courses!$A$2:$B$102,2,FALSE)</f>
        <v>Advanced Python</v>
      </c>
      <c r="L149" t="str">
        <f>IF(Table13[Age]&lt;=18,"Teen",IF(Table13[Age]&lt;=20,"Young Adult",IF(Table13[Age]&lt;=22,"Adult","senior Adult")))</f>
        <v>Adult</v>
      </c>
      <c r="M149" s="3">
        <v>100000</v>
      </c>
      <c r="N149" s="3">
        <v>83443</v>
      </c>
      <c r="O149" s="3">
        <v>16557</v>
      </c>
      <c r="P149">
        <v>20000</v>
      </c>
      <c r="Q149">
        <v>5</v>
      </c>
      <c r="R149" s="3">
        <v>300</v>
      </c>
      <c r="S149" t="s">
        <v>82</v>
      </c>
      <c r="T149" t="s">
        <v>8</v>
      </c>
      <c r="U149" t="s">
        <v>23</v>
      </c>
      <c r="V149" t="s">
        <v>24</v>
      </c>
      <c r="W149" t="s">
        <v>11</v>
      </c>
      <c r="X149">
        <v>65</v>
      </c>
      <c r="Y149" t="s">
        <v>12</v>
      </c>
      <c r="Z149">
        <v>69</v>
      </c>
      <c r="AA149" t="s">
        <v>13</v>
      </c>
      <c r="AB149">
        <v>48</v>
      </c>
      <c r="AC149" t="s">
        <v>14</v>
      </c>
      <c r="AD149">
        <v>41</v>
      </c>
      <c r="AE149" t="s">
        <v>15</v>
      </c>
      <c r="AF149">
        <v>42</v>
      </c>
      <c r="AG149">
        <f>Table13[[#This Row],[math Marks]]+Table13[[#This Row],[english Marks]]+Table13[[#This Row],[python Marks]]+Table13[[#This Row],[SqlMarks]]+Table13[[#This Row],[excelMarks]]</f>
        <v>265</v>
      </c>
      <c r="AH149">
        <v>93</v>
      </c>
      <c r="AI149">
        <v>9.75</v>
      </c>
    </row>
    <row r="150" spans="1:35" x14ac:dyDescent="0.25">
      <c r="A150" t="s">
        <v>439</v>
      </c>
      <c r="B150" t="s">
        <v>440</v>
      </c>
      <c r="C150" t="s">
        <v>18</v>
      </c>
      <c r="D150">
        <v>22</v>
      </c>
      <c r="E150" t="s">
        <v>19</v>
      </c>
      <c r="F150" t="s">
        <v>4</v>
      </c>
      <c r="G150" s="1">
        <v>45609</v>
      </c>
      <c r="H150" s="2">
        <f>--MID(TEXT(Table13[[#This Row],[Admission Date]],"dd-mm-yyyy"),7,4)</f>
        <v>2024</v>
      </c>
      <c r="I150" t="s">
        <v>20</v>
      </c>
      <c r="J150" t="s">
        <v>34</v>
      </c>
      <c r="K150" t="str">
        <f>VLOOKUP(Table13[Course ID],[1]Courses!$A$2:$B$102,2,FALSE)</f>
        <v>Core Java</v>
      </c>
      <c r="L150" t="str">
        <f>IF(Table13[Age]&lt;=18,"Teen",IF(Table13[Age]&lt;=20,"Young Adult",IF(Table13[Age]&lt;=22,"Adult","senior Adult")))</f>
        <v>Adult</v>
      </c>
      <c r="M150" s="3">
        <v>100000</v>
      </c>
      <c r="N150" s="3">
        <v>93878</v>
      </c>
      <c r="O150" s="3">
        <v>6122</v>
      </c>
      <c r="P150">
        <v>20000</v>
      </c>
      <c r="Q150">
        <v>2</v>
      </c>
      <c r="R150" s="3">
        <v>73</v>
      </c>
      <c r="S150" t="s">
        <v>90</v>
      </c>
      <c r="T150" t="s">
        <v>8</v>
      </c>
      <c r="U150" t="s">
        <v>9</v>
      </c>
      <c r="V150" t="s">
        <v>24</v>
      </c>
      <c r="W150" t="s">
        <v>11</v>
      </c>
      <c r="X150">
        <v>48</v>
      </c>
      <c r="Y150" t="s">
        <v>12</v>
      </c>
      <c r="Z150">
        <v>74</v>
      </c>
      <c r="AA150" t="s">
        <v>13</v>
      </c>
      <c r="AB150">
        <v>72</v>
      </c>
      <c r="AC150" t="s">
        <v>14</v>
      </c>
      <c r="AD150">
        <v>49</v>
      </c>
      <c r="AE150" t="s">
        <v>15</v>
      </c>
      <c r="AF150">
        <v>62</v>
      </c>
      <c r="AG150">
        <f>Table13[[#This Row],[math Marks]]+Table13[[#This Row],[english Marks]]+Table13[[#This Row],[python Marks]]+Table13[[#This Row],[SqlMarks]]+Table13[[#This Row],[excelMarks]]</f>
        <v>305</v>
      </c>
      <c r="AH150">
        <v>99</v>
      </c>
      <c r="AI150">
        <v>7.08</v>
      </c>
    </row>
    <row r="151" spans="1:35" x14ac:dyDescent="0.25">
      <c r="A151" t="s">
        <v>441</v>
      </c>
      <c r="B151" t="s">
        <v>442</v>
      </c>
      <c r="C151" t="s">
        <v>2</v>
      </c>
      <c r="D151">
        <v>23</v>
      </c>
      <c r="E151" t="s">
        <v>38</v>
      </c>
      <c r="F151" t="s">
        <v>28</v>
      </c>
      <c r="G151" s="1">
        <v>45616</v>
      </c>
      <c r="H151" s="2">
        <f>--MID(TEXT(Table13[[#This Row],[Admission Date]],"dd-mm-yyyy"),7,4)</f>
        <v>2024</v>
      </c>
      <c r="I151" t="s">
        <v>20</v>
      </c>
      <c r="J151" t="s">
        <v>39</v>
      </c>
      <c r="K151" t="str">
        <f>VLOOKUP(Table13[Course ID],[1]Courses!$A$2:$B$102,2,FALSE)</f>
        <v>Advanced Java</v>
      </c>
      <c r="L151" t="str">
        <f>IF(Table13[Age]&lt;=18,"Teen",IF(Table13[Age]&lt;=20,"Young Adult",IF(Table13[Age]&lt;=22,"Adult","senior Adult")))</f>
        <v>senior Adult</v>
      </c>
      <c r="M151" s="3">
        <v>100000</v>
      </c>
      <c r="N151" s="3">
        <v>74455</v>
      </c>
      <c r="O151" s="3">
        <v>25545</v>
      </c>
      <c r="P151">
        <v>0</v>
      </c>
      <c r="Q151">
        <v>1</v>
      </c>
      <c r="R151" s="3">
        <v>453</v>
      </c>
      <c r="S151" t="s">
        <v>104</v>
      </c>
      <c r="T151" t="s">
        <v>8</v>
      </c>
      <c r="U151" t="s">
        <v>23</v>
      </c>
      <c r="V151" t="s">
        <v>10</v>
      </c>
      <c r="W151" t="s">
        <v>11</v>
      </c>
      <c r="X151">
        <v>48</v>
      </c>
      <c r="Y151" t="s">
        <v>12</v>
      </c>
      <c r="Z151">
        <v>85</v>
      </c>
      <c r="AA151" t="s">
        <v>13</v>
      </c>
      <c r="AB151">
        <v>44</v>
      </c>
      <c r="AC151" t="s">
        <v>14</v>
      </c>
      <c r="AD151">
        <v>76</v>
      </c>
      <c r="AE151" t="s">
        <v>15</v>
      </c>
      <c r="AF151">
        <v>60</v>
      </c>
      <c r="AG151">
        <f>Table13[[#This Row],[math Marks]]+Table13[[#This Row],[english Marks]]+Table13[[#This Row],[python Marks]]+Table13[[#This Row],[SqlMarks]]+Table13[[#This Row],[excelMarks]]</f>
        <v>313</v>
      </c>
      <c r="AH151">
        <v>80</v>
      </c>
      <c r="AI151">
        <v>8.18</v>
      </c>
    </row>
    <row r="152" spans="1:35" x14ac:dyDescent="0.25">
      <c r="A152" t="s">
        <v>443</v>
      </c>
      <c r="B152" t="s">
        <v>444</v>
      </c>
      <c r="C152" t="s">
        <v>18</v>
      </c>
      <c r="D152">
        <v>19</v>
      </c>
      <c r="E152" t="s">
        <v>38</v>
      </c>
      <c r="F152" t="s">
        <v>28</v>
      </c>
      <c r="G152" s="1">
        <v>45630</v>
      </c>
      <c r="H152" s="2">
        <f>--MID(TEXT(Table13[[#This Row],[Admission Date]],"dd-mm-yyyy"),7,4)</f>
        <v>2024</v>
      </c>
      <c r="I152" t="s">
        <v>20</v>
      </c>
      <c r="J152" t="s">
        <v>42</v>
      </c>
      <c r="K152" t="str">
        <f>VLOOKUP(Table13[Course ID],[1]Courses!$A$2:$B$102,2,FALSE)</f>
        <v>JavaScript Essentials</v>
      </c>
      <c r="L152" t="str">
        <f>IF(Table13[Age]&lt;=18,"Teen",IF(Table13[Age]&lt;=20,"Young Adult",IF(Table13[Age]&lt;=22,"Adult","senior Adult")))</f>
        <v>Young Adult</v>
      </c>
      <c r="M152" s="3">
        <v>100000</v>
      </c>
      <c r="N152" s="3">
        <v>64884</v>
      </c>
      <c r="O152" s="3">
        <v>35116</v>
      </c>
      <c r="P152">
        <v>10000</v>
      </c>
      <c r="Q152">
        <v>0</v>
      </c>
      <c r="R152" s="3">
        <v>221</v>
      </c>
      <c r="S152" t="s">
        <v>117</v>
      </c>
      <c r="T152" t="s">
        <v>8</v>
      </c>
      <c r="U152" t="s">
        <v>9</v>
      </c>
      <c r="V152" t="s">
        <v>24</v>
      </c>
      <c r="W152" t="s">
        <v>11</v>
      </c>
      <c r="X152">
        <v>37</v>
      </c>
      <c r="Y152" t="s">
        <v>12</v>
      </c>
      <c r="Z152">
        <v>82</v>
      </c>
      <c r="AA152" t="s">
        <v>13</v>
      </c>
      <c r="AB152">
        <v>84</v>
      </c>
      <c r="AC152" t="s">
        <v>14</v>
      </c>
      <c r="AD152">
        <v>71</v>
      </c>
      <c r="AE152" t="s">
        <v>15</v>
      </c>
      <c r="AF152">
        <v>77</v>
      </c>
      <c r="AG152">
        <f>Table13[[#This Row],[math Marks]]+Table13[[#This Row],[english Marks]]+Table13[[#This Row],[python Marks]]+Table13[[#This Row],[SqlMarks]]+Table13[[#This Row],[excelMarks]]</f>
        <v>351</v>
      </c>
      <c r="AH152">
        <v>99</v>
      </c>
      <c r="AI152">
        <v>8.92</v>
      </c>
    </row>
    <row r="153" spans="1:35" x14ac:dyDescent="0.25">
      <c r="A153" t="s">
        <v>445</v>
      </c>
      <c r="B153" t="s">
        <v>446</v>
      </c>
      <c r="C153" t="s">
        <v>2</v>
      </c>
      <c r="D153">
        <v>24</v>
      </c>
      <c r="E153" t="s">
        <v>65</v>
      </c>
      <c r="F153" t="s">
        <v>4</v>
      </c>
      <c r="G153" s="1">
        <v>45644</v>
      </c>
      <c r="H153" s="2">
        <f>--MID(TEXT(Table13[[#This Row],[Admission Date]],"dd-mm-yyyy"),7,4)</f>
        <v>2024</v>
      </c>
      <c r="I153" t="s">
        <v>20</v>
      </c>
      <c r="J153" t="s">
        <v>47</v>
      </c>
      <c r="K153" t="str">
        <f>VLOOKUP(Table13[Course ID],[1]Courses!$A$2:$B$102,2,FALSE)</f>
        <v>HTML &amp; CSS</v>
      </c>
      <c r="L153" t="str">
        <f>IF(Table13[Age]&lt;=18,"Teen",IF(Table13[Age]&lt;=20,"Young Adult",IF(Table13[Age]&lt;=22,"Adult","senior Adult")))</f>
        <v>senior Adult</v>
      </c>
      <c r="M153" s="3">
        <v>100000</v>
      </c>
      <c r="N153" s="3">
        <v>77913</v>
      </c>
      <c r="O153" s="3">
        <v>22087</v>
      </c>
      <c r="P153">
        <v>10000</v>
      </c>
      <c r="Q153">
        <v>1</v>
      </c>
      <c r="R153" s="3">
        <v>338</v>
      </c>
      <c r="S153" t="s">
        <v>133</v>
      </c>
      <c r="T153" t="s">
        <v>8</v>
      </c>
      <c r="U153" t="s">
        <v>44</v>
      </c>
      <c r="V153" t="s">
        <v>24</v>
      </c>
      <c r="W153" t="s">
        <v>11</v>
      </c>
      <c r="X153">
        <v>37</v>
      </c>
      <c r="Y153" t="s">
        <v>12</v>
      </c>
      <c r="Z153">
        <v>40</v>
      </c>
      <c r="AA153" t="s">
        <v>13</v>
      </c>
      <c r="AB153">
        <v>88</v>
      </c>
      <c r="AC153" t="s">
        <v>14</v>
      </c>
      <c r="AD153">
        <v>69</v>
      </c>
      <c r="AE153" t="s">
        <v>15</v>
      </c>
      <c r="AF153">
        <v>51</v>
      </c>
      <c r="AG153">
        <f>Table13[[#This Row],[math Marks]]+Table13[[#This Row],[english Marks]]+Table13[[#This Row],[python Marks]]+Table13[[#This Row],[SqlMarks]]+Table13[[#This Row],[excelMarks]]</f>
        <v>285</v>
      </c>
      <c r="AH153">
        <v>63</v>
      </c>
      <c r="AI153">
        <v>8.98</v>
      </c>
    </row>
    <row r="154" spans="1:35" x14ac:dyDescent="0.25">
      <c r="A154" t="s">
        <v>447</v>
      </c>
      <c r="B154" t="s">
        <v>448</v>
      </c>
      <c r="C154" t="s">
        <v>2</v>
      </c>
      <c r="D154">
        <v>23</v>
      </c>
      <c r="E154" t="s">
        <v>3</v>
      </c>
      <c r="F154" t="s">
        <v>33</v>
      </c>
      <c r="G154" s="1">
        <v>45656</v>
      </c>
      <c r="H154" s="2">
        <f>--MID(TEXT(Table13[[#This Row],[Admission Date]],"dd-mm-yyyy"),7,4)</f>
        <v>2024</v>
      </c>
      <c r="I154" t="s">
        <v>5</v>
      </c>
      <c r="J154" t="s">
        <v>51</v>
      </c>
      <c r="K154" t="str">
        <f>VLOOKUP(Table13[Course ID],[1]Courses!$A$2:$B$102,2,FALSE)</f>
        <v>React JS</v>
      </c>
      <c r="L154" t="str">
        <f>IF(Table13[Age]&lt;=18,"Teen",IF(Table13[Age]&lt;=20,"Young Adult",IF(Table13[Age]&lt;=22,"Adult","senior Adult")))</f>
        <v>senior Adult</v>
      </c>
      <c r="M154" s="3">
        <v>100000</v>
      </c>
      <c r="N154" s="3">
        <v>87920</v>
      </c>
      <c r="O154" s="3">
        <v>12080</v>
      </c>
      <c r="P154">
        <v>10000</v>
      </c>
      <c r="Q154">
        <v>3</v>
      </c>
      <c r="R154" s="3">
        <v>346</v>
      </c>
      <c r="S154" t="s">
        <v>48</v>
      </c>
      <c r="T154" t="s">
        <v>8</v>
      </c>
      <c r="U154" t="s">
        <v>23</v>
      </c>
      <c r="V154" t="s">
        <v>24</v>
      </c>
      <c r="W154" t="s">
        <v>11</v>
      </c>
      <c r="X154">
        <v>81</v>
      </c>
      <c r="Y154" t="s">
        <v>12</v>
      </c>
      <c r="Z154">
        <v>41</v>
      </c>
      <c r="AA154" t="s">
        <v>13</v>
      </c>
      <c r="AB154">
        <v>81</v>
      </c>
      <c r="AC154" t="s">
        <v>14</v>
      </c>
      <c r="AD154">
        <v>89</v>
      </c>
      <c r="AE154" t="s">
        <v>15</v>
      </c>
      <c r="AF154">
        <v>75</v>
      </c>
      <c r="AG154">
        <f>Table13[[#This Row],[math Marks]]+Table13[[#This Row],[english Marks]]+Table13[[#This Row],[python Marks]]+Table13[[#This Row],[SqlMarks]]+Table13[[#This Row],[excelMarks]]</f>
        <v>367</v>
      </c>
      <c r="AH154">
        <v>100</v>
      </c>
      <c r="AI154">
        <v>7.36</v>
      </c>
    </row>
    <row r="155" spans="1:35" x14ac:dyDescent="0.25">
      <c r="A155" t="s">
        <v>449</v>
      </c>
      <c r="B155" t="s">
        <v>450</v>
      </c>
      <c r="C155" t="s">
        <v>2</v>
      </c>
      <c r="D155">
        <v>19</v>
      </c>
      <c r="E155" t="s">
        <v>27</v>
      </c>
      <c r="F155" t="s">
        <v>4</v>
      </c>
      <c r="G155" s="1">
        <v>45659</v>
      </c>
      <c r="H155" s="2">
        <f>--MID(TEXT(Table13[[#This Row],[Admission Date]],"dd-mm-yyyy"),7,4)</f>
        <v>2025</v>
      </c>
      <c r="I155" t="s">
        <v>5</v>
      </c>
      <c r="J155" t="s">
        <v>55</v>
      </c>
      <c r="K155" t="str">
        <f>VLOOKUP(Table13[Course ID],[1]Courses!$A$2:$B$102,2,FALSE)</f>
        <v>Angular</v>
      </c>
      <c r="L155" t="str">
        <f>IF(Table13[Age]&lt;=18,"Teen",IF(Table13[Age]&lt;=20,"Young Adult",IF(Table13[Age]&lt;=22,"Adult","senior Adult")))</f>
        <v>Young Adult</v>
      </c>
      <c r="M155" s="3">
        <v>100000</v>
      </c>
      <c r="N155" s="3">
        <v>43438</v>
      </c>
      <c r="O155" s="3">
        <v>56562</v>
      </c>
      <c r="P155">
        <v>0</v>
      </c>
      <c r="Q155">
        <v>4</v>
      </c>
      <c r="R155" s="3">
        <v>295</v>
      </c>
      <c r="S155" t="s">
        <v>274</v>
      </c>
      <c r="T155" t="s">
        <v>8</v>
      </c>
      <c r="U155" t="s">
        <v>23</v>
      </c>
      <c r="V155" t="s">
        <v>24</v>
      </c>
      <c r="W155" t="s">
        <v>11</v>
      </c>
      <c r="X155">
        <v>82</v>
      </c>
      <c r="Y155" t="s">
        <v>12</v>
      </c>
      <c r="Z155">
        <v>66</v>
      </c>
      <c r="AA155" t="s">
        <v>13</v>
      </c>
      <c r="AB155">
        <v>54</v>
      </c>
      <c r="AC155" t="s">
        <v>14</v>
      </c>
      <c r="AD155">
        <v>77</v>
      </c>
      <c r="AE155" t="s">
        <v>15</v>
      </c>
      <c r="AF155">
        <v>43</v>
      </c>
      <c r="AG155">
        <f>Table13[[#This Row],[math Marks]]+Table13[[#This Row],[english Marks]]+Table13[[#This Row],[python Marks]]+Table13[[#This Row],[SqlMarks]]+Table13[[#This Row],[excelMarks]]</f>
        <v>322</v>
      </c>
      <c r="AH155">
        <v>60</v>
      </c>
      <c r="AI155">
        <v>6.67</v>
      </c>
    </row>
    <row r="156" spans="1:35" x14ac:dyDescent="0.25">
      <c r="A156" t="s">
        <v>451</v>
      </c>
      <c r="B156" t="s">
        <v>452</v>
      </c>
      <c r="C156" t="s">
        <v>2</v>
      </c>
      <c r="D156">
        <v>18</v>
      </c>
      <c r="E156" t="s">
        <v>27</v>
      </c>
      <c r="F156" t="s">
        <v>28</v>
      </c>
      <c r="G156" s="1">
        <v>45666</v>
      </c>
      <c r="H156" s="2">
        <f>--MID(TEXT(Table13[[#This Row],[Admission Date]],"dd-mm-yyyy"),7,4)</f>
        <v>2025</v>
      </c>
      <c r="I156" t="s">
        <v>20</v>
      </c>
      <c r="J156" t="s">
        <v>58</v>
      </c>
      <c r="K156" t="str">
        <f>VLOOKUP(Table13[Course ID],[1]Courses!$A$2:$B$102,2,FALSE)</f>
        <v>Vue.js</v>
      </c>
      <c r="L156" t="str">
        <f>IF(Table13[Age]&lt;=18,"Teen",IF(Table13[Age]&lt;=20,"Young Adult",IF(Table13[Age]&lt;=22,"Adult","senior Adult")))</f>
        <v>Teen</v>
      </c>
      <c r="M156" s="3">
        <v>100000</v>
      </c>
      <c r="N156" s="3">
        <v>49887</v>
      </c>
      <c r="O156" s="3">
        <v>50113</v>
      </c>
      <c r="P156">
        <v>10000</v>
      </c>
      <c r="Q156">
        <v>2</v>
      </c>
      <c r="R156" s="3">
        <v>397</v>
      </c>
      <c r="S156" t="s">
        <v>104</v>
      </c>
      <c r="T156" t="s">
        <v>8</v>
      </c>
      <c r="U156" t="s">
        <v>44</v>
      </c>
      <c r="V156" t="s">
        <v>24</v>
      </c>
      <c r="W156" t="s">
        <v>11</v>
      </c>
      <c r="X156">
        <v>71</v>
      </c>
      <c r="Y156" t="s">
        <v>12</v>
      </c>
      <c r="Z156">
        <v>36</v>
      </c>
      <c r="AA156" t="s">
        <v>13</v>
      </c>
      <c r="AB156">
        <v>92</v>
      </c>
      <c r="AC156" t="s">
        <v>14</v>
      </c>
      <c r="AD156">
        <v>37</v>
      </c>
      <c r="AE156" t="s">
        <v>15</v>
      </c>
      <c r="AF156">
        <v>81</v>
      </c>
      <c r="AG156">
        <f>Table13[[#This Row],[math Marks]]+Table13[[#This Row],[english Marks]]+Table13[[#This Row],[python Marks]]+Table13[[#This Row],[SqlMarks]]+Table13[[#This Row],[excelMarks]]</f>
        <v>317</v>
      </c>
      <c r="AH156">
        <v>87</v>
      </c>
      <c r="AI156">
        <v>8.3699999999999992</v>
      </c>
    </row>
    <row r="157" spans="1:35" x14ac:dyDescent="0.25">
      <c r="A157" t="s">
        <v>453</v>
      </c>
      <c r="B157" t="s">
        <v>454</v>
      </c>
      <c r="C157" t="s">
        <v>18</v>
      </c>
      <c r="D157">
        <v>20</v>
      </c>
      <c r="E157" t="s">
        <v>38</v>
      </c>
      <c r="F157" t="s">
        <v>28</v>
      </c>
      <c r="G157" s="1">
        <v>45673</v>
      </c>
      <c r="H157" s="2">
        <f>--MID(TEXT(Table13[[#This Row],[Admission Date]],"dd-mm-yyyy"),7,4)</f>
        <v>2025</v>
      </c>
      <c r="I157" t="s">
        <v>5</v>
      </c>
      <c r="J157" t="s">
        <v>61</v>
      </c>
      <c r="K157" t="str">
        <f>VLOOKUP(Table13[Course ID],[1]Courses!$A$2:$B$102,2,FALSE)</f>
        <v>Node.js</v>
      </c>
      <c r="L157" t="str">
        <f>IF(Table13[Age]&lt;=18,"Teen",IF(Table13[Age]&lt;=20,"Young Adult",IF(Table13[Age]&lt;=22,"Adult","senior Adult")))</f>
        <v>Young Adult</v>
      </c>
      <c r="M157" s="3">
        <v>100000</v>
      </c>
      <c r="N157" s="3">
        <v>89120</v>
      </c>
      <c r="O157" s="3">
        <v>10880</v>
      </c>
      <c r="P157">
        <v>0</v>
      </c>
      <c r="Q157">
        <v>4</v>
      </c>
      <c r="R157" s="3">
        <v>303</v>
      </c>
      <c r="S157" t="s">
        <v>90</v>
      </c>
      <c r="T157" t="s">
        <v>8</v>
      </c>
      <c r="U157" t="s">
        <v>9</v>
      </c>
      <c r="V157" t="s">
        <v>24</v>
      </c>
      <c r="W157" t="s">
        <v>11</v>
      </c>
      <c r="X157">
        <v>100</v>
      </c>
      <c r="Y157" t="s">
        <v>12</v>
      </c>
      <c r="Z157">
        <v>64</v>
      </c>
      <c r="AA157" t="s">
        <v>13</v>
      </c>
      <c r="AB157">
        <v>57</v>
      </c>
      <c r="AC157" t="s">
        <v>14</v>
      </c>
      <c r="AD157">
        <v>71</v>
      </c>
      <c r="AE157" t="s">
        <v>15</v>
      </c>
      <c r="AF157">
        <v>65</v>
      </c>
      <c r="AG157">
        <f>Table13[[#This Row],[math Marks]]+Table13[[#This Row],[english Marks]]+Table13[[#This Row],[python Marks]]+Table13[[#This Row],[SqlMarks]]+Table13[[#This Row],[excelMarks]]</f>
        <v>357</v>
      </c>
      <c r="AH157">
        <v>80</v>
      </c>
      <c r="AI157">
        <v>6.43</v>
      </c>
    </row>
    <row r="158" spans="1:35" x14ac:dyDescent="0.25">
      <c r="A158" t="s">
        <v>455</v>
      </c>
      <c r="B158" t="s">
        <v>456</v>
      </c>
      <c r="C158" t="s">
        <v>18</v>
      </c>
      <c r="D158">
        <v>19</v>
      </c>
      <c r="E158" t="s">
        <v>3</v>
      </c>
      <c r="F158" t="s">
        <v>4</v>
      </c>
      <c r="G158" s="1">
        <v>45680</v>
      </c>
      <c r="H158" s="2">
        <f>--MID(TEXT(Table13[[#This Row],[Admission Date]],"dd-mm-yyyy"),7,4)</f>
        <v>2025</v>
      </c>
      <c r="I158" t="s">
        <v>20</v>
      </c>
      <c r="J158" t="s">
        <v>66</v>
      </c>
      <c r="K158" t="str">
        <f>VLOOKUP(Table13[Course ID],[1]Courses!$A$2:$B$102,2,FALSE)</f>
        <v>Express.js</v>
      </c>
      <c r="L158" t="str">
        <f>IF(Table13[Age]&lt;=18,"Teen",IF(Table13[Age]&lt;=20,"Young Adult",IF(Table13[Age]&lt;=22,"Adult","senior Adult")))</f>
        <v>Young Adult</v>
      </c>
      <c r="M158" s="3">
        <v>100000</v>
      </c>
      <c r="N158" s="3">
        <v>72170</v>
      </c>
      <c r="O158" s="3">
        <v>27830</v>
      </c>
      <c r="P158">
        <v>10000</v>
      </c>
      <c r="Q158">
        <v>2</v>
      </c>
      <c r="R158" s="3">
        <v>326</v>
      </c>
      <c r="S158" t="s">
        <v>133</v>
      </c>
      <c r="T158" t="s">
        <v>8</v>
      </c>
      <c r="U158" t="s">
        <v>23</v>
      </c>
      <c r="V158" t="s">
        <v>10</v>
      </c>
      <c r="W158" t="s">
        <v>11</v>
      </c>
      <c r="X158">
        <v>51</v>
      </c>
      <c r="Y158" t="s">
        <v>12</v>
      </c>
      <c r="Z158">
        <v>39</v>
      </c>
      <c r="AA158" t="s">
        <v>13</v>
      </c>
      <c r="AB158">
        <v>95</v>
      </c>
      <c r="AC158" t="s">
        <v>14</v>
      </c>
      <c r="AD158">
        <v>51</v>
      </c>
      <c r="AE158" t="s">
        <v>15</v>
      </c>
      <c r="AF158">
        <v>57</v>
      </c>
      <c r="AG158">
        <f>Table13[[#This Row],[math Marks]]+Table13[[#This Row],[english Marks]]+Table13[[#This Row],[python Marks]]+Table13[[#This Row],[SqlMarks]]+Table13[[#This Row],[excelMarks]]</f>
        <v>293</v>
      </c>
      <c r="AH158">
        <v>76</v>
      </c>
      <c r="AI158">
        <v>8.92</v>
      </c>
    </row>
    <row r="159" spans="1:35" x14ac:dyDescent="0.25">
      <c r="A159" t="s">
        <v>457</v>
      </c>
      <c r="B159" t="s">
        <v>458</v>
      </c>
      <c r="C159" t="s">
        <v>2</v>
      </c>
      <c r="D159">
        <v>21</v>
      </c>
      <c r="E159" t="s">
        <v>65</v>
      </c>
      <c r="F159" t="s">
        <v>28</v>
      </c>
      <c r="G159" s="1">
        <v>45687</v>
      </c>
      <c r="H159" s="2">
        <f>--MID(TEXT(Table13[[#This Row],[Admission Date]],"dd-mm-yyyy"),7,4)</f>
        <v>2025</v>
      </c>
      <c r="I159" t="s">
        <v>5</v>
      </c>
      <c r="J159" t="s">
        <v>69</v>
      </c>
      <c r="K159" t="str">
        <f>VLOOKUP(Table13[Course ID],[1]Courses!$A$2:$B$102,2,FALSE)</f>
        <v>C Programming</v>
      </c>
      <c r="L159" t="str">
        <f>IF(Table13[Age]&lt;=18,"Teen",IF(Table13[Age]&lt;=20,"Young Adult",IF(Table13[Age]&lt;=22,"Adult","senior Adult")))</f>
        <v>Adult</v>
      </c>
      <c r="M159" s="3">
        <v>100000</v>
      </c>
      <c r="N159" s="3">
        <v>76892</v>
      </c>
      <c r="O159" s="3">
        <v>23108</v>
      </c>
      <c r="P159">
        <v>0</v>
      </c>
      <c r="Q159">
        <v>2</v>
      </c>
      <c r="R159" s="3">
        <v>425</v>
      </c>
      <c r="S159" t="s">
        <v>82</v>
      </c>
      <c r="T159" t="s">
        <v>8</v>
      </c>
      <c r="U159" t="s">
        <v>44</v>
      </c>
      <c r="V159" t="s">
        <v>24</v>
      </c>
      <c r="W159" t="s">
        <v>11</v>
      </c>
      <c r="X159">
        <v>95</v>
      </c>
      <c r="Y159" t="s">
        <v>12</v>
      </c>
      <c r="Z159">
        <v>45</v>
      </c>
      <c r="AA159" t="s">
        <v>13</v>
      </c>
      <c r="AB159">
        <v>89</v>
      </c>
      <c r="AC159" t="s">
        <v>14</v>
      </c>
      <c r="AD159">
        <v>53</v>
      </c>
      <c r="AE159" t="s">
        <v>15</v>
      </c>
      <c r="AF159">
        <v>93</v>
      </c>
      <c r="AG159">
        <f>Table13[[#This Row],[math Marks]]+Table13[[#This Row],[english Marks]]+Table13[[#This Row],[python Marks]]+Table13[[#This Row],[SqlMarks]]+Table13[[#This Row],[excelMarks]]</f>
        <v>375</v>
      </c>
      <c r="AH159">
        <v>76</v>
      </c>
      <c r="AI159">
        <v>5.03</v>
      </c>
    </row>
    <row r="160" spans="1:35" x14ac:dyDescent="0.25">
      <c r="A160" t="s">
        <v>459</v>
      </c>
      <c r="B160" t="s">
        <v>460</v>
      </c>
      <c r="C160" t="s">
        <v>2</v>
      </c>
      <c r="D160">
        <v>21</v>
      </c>
      <c r="E160" t="s">
        <v>38</v>
      </c>
      <c r="F160" t="s">
        <v>28</v>
      </c>
      <c r="G160" s="1">
        <v>45694</v>
      </c>
      <c r="H160" s="2">
        <f>--MID(TEXT(Table13[[#This Row],[Admission Date]],"dd-mm-yyyy"),7,4)</f>
        <v>2025</v>
      </c>
      <c r="I160" t="s">
        <v>20</v>
      </c>
      <c r="J160" t="s">
        <v>72</v>
      </c>
      <c r="K160" t="str">
        <f>VLOOKUP(Table13[Course ID],[1]Courses!$A$2:$B$102,2,FALSE)</f>
        <v>C++</v>
      </c>
      <c r="L160" t="str">
        <f>IF(Table13[Age]&lt;=18,"Teen",IF(Table13[Age]&lt;=20,"Young Adult",IF(Table13[Age]&lt;=22,"Adult","senior Adult")))</f>
        <v>Adult</v>
      </c>
      <c r="M160" s="3">
        <v>100000</v>
      </c>
      <c r="N160" s="3">
        <v>77461</v>
      </c>
      <c r="O160" s="3">
        <v>22539</v>
      </c>
      <c r="P160">
        <v>0</v>
      </c>
      <c r="Q160">
        <v>2</v>
      </c>
      <c r="R160" s="3">
        <v>252</v>
      </c>
      <c r="S160" t="s">
        <v>30</v>
      </c>
      <c r="T160" t="s">
        <v>8</v>
      </c>
      <c r="U160" t="s">
        <v>44</v>
      </c>
      <c r="V160" t="s">
        <v>24</v>
      </c>
      <c r="W160" t="s">
        <v>11</v>
      </c>
      <c r="X160">
        <v>41</v>
      </c>
      <c r="Y160" t="s">
        <v>12</v>
      </c>
      <c r="Z160">
        <v>90</v>
      </c>
      <c r="AA160" t="s">
        <v>13</v>
      </c>
      <c r="AB160">
        <v>59</v>
      </c>
      <c r="AC160" t="s">
        <v>14</v>
      </c>
      <c r="AD160">
        <v>45</v>
      </c>
      <c r="AE160" t="s">
        <v>15</v>
      </c>
      <c r="AF160">
        <v>44</v>
      </c>
      <c r="AG160">
        <f>Table13[[#This Row],[math Marks]]+Table13[[#This Row],[english Marks]]+Table13[[#This Row],[python Marks]]+Table13[[#This Row],[SqlMarks]]+Table13[[#This Row],[excelMarks]]</f>
        <v>279</v>
      </c>
      <c r="AH160">
        <v>81</v>
      </c>
      <c r="AI160">
        <v>9.06</v>
      </c>
    </row>
    <row r="161" spans="1:35" x14ac:dyDescent="0.25">
      <c r="A161" t="s">
        <v>461</v>
      </c>
      <c r="B161" t="s">
        <v>462</v>
      </c>
      <c r="C161" t="s">
        <v>2</v>
      </c>
      <c r="D161">
        <v>17</v>
      </c>
      <c r="E161" t="s">
        <v>65</v>
      </c>
      <c r="F161" t="s">
        <v>28</v>
      </c>
      <c r="G161" s="1">
        <v>45701</v>
      </c>
      <c r="H161" s="2">
        <f>--MID(TEXT(Table13[[#This Row],[Admission Date]],"dd-mm-yyyy"),7,4)</f>
        <v>2025</v>
      </c>
      <c r="I161" t="s">
        <v>20</v>
      </c>
      <c r="J161" t="s">
        <v>75</v>
      </c>
      <c r="K161" t="str">
        <f>VLOOKUP(Table13[Course ID],[1]Courses!$A$2:$B$102,2,FALSE)</f>
        <v>C# Programming</v>
      </c>
      <c r="L161" t="str">
        <f>IF(Table13[Age]&lt;=18,"Teen",IF(Table13[Age]&lt;=20,"Young Adult",IF(Table13[Age]&lt;=22,"Adult","senior Adult")))</f>
        <v>Teen</v>
      </c>
      <c r="M161" s="3">
        <v>100000</v>
      </c>
      <c r="N161" s="3">
        <v>60559</v>
      </c>
      <c r="O161" s="3">
        <v>39441</v>
      </c>
      <c r="P161">
        <v>20000</v>
      </c>
      <c r="Q161">
        <v>0</v>
      </c>
      <c r="R161" s="3">
        <v>231</v>
      </c>
      <c r="S161" t="s">
        <v>43</v>
      </c>
      <c r="T161" t="s">
        <v>8</v>
      </c>
      <c r="U161" t="s">
        <v>44</v>
      </c>
      <c r="V161" t="s">
        <v>10</v>
      </c>
      <c r="W161" t="s">
        <v>11</v>
      </c>
      <c r="X161">
        <v>71</v>
      </c>
      <c r="Y161" t="s">
        <v>12</v>
      </c>
      <c r="Z161">
        <v>47</v>
      </c>
      <c r="AA161" t="s">
        <v>13</v>
      </c>
      <c r="AB161">
        <v>65</v>
      </c>
      <c r="AC161" t="s">
        <v>14</v>
      </c>
      <c r="AD161">
        <v>71</v>
      </c>
      <c r="AE161" t="s">
        <v>15</v>
      </c>
      <c r="AF161">
        <v>53</v>
      </c>
      <c r="AG161">
        <f>Table13[[#This Row],[math Marks]]+Table13[[#This Row],[english Marks]]+Table13[[#This Row],[python Marks]]+Table13[[#This Row],[SqlMarks]]+Table13[[#This Row],[excelMarks]]</f>
        <v>307</v>
      </c>
      <c r="AH161">
        <v>79</v>
      </c>
      <c r="AI161">
        <v>6.84</v>
      </c>
    </row>
    <row r="162" spans="1:35" x14ac:dyDescent="0.25">
      <c r="A162" t="s">
        <v>463</v>
      </c>
      <c r="B162" t="s">
        <v>464</v>
      </c>
      <c r="C162" t="s">
        <v>2</v>
      </c>
      <c r="D162">
        <v>22</v>
      </c>
      <c r="E162" t="s">
        <v>3</v>
      </c>
      <c r="F162" t="s">
        <v>4</v>
      </c>
      <c r="G162" s="1">
        <v>45708</v>
      </c>
      <c r="H162" s="2">
        <f>--MID(TEXT(Table13[[#This Row],[Admission Date]],"dd-mm-yyyy"),7,4)</f>
        <v>2025</v>
      </c>
      <c r="I162" t="s">
        <v>20</v>
      </c>
      <c r="J162" t="s">
        <v>79</v>
      </c>
      <c r="K162" t="str">
        <f>VLOOKUP(Table13[Course ID],[1]Courses!$A$2:$B$102,2,FALSE)</f>
        <v>ASP.NET</v>
      </c>
      <c r="L162" t="str">
        <f>IF(Table13[Age]&lt;=18,"Teen",IF(Table13[Age]&lt;=20,"Young Adult",IF(Table13[Age]&lt;=22,"Adult","senior Adult")))</f>
        <v>Adult</v>
      </c>
      <c r="M162" s="3">
        <v>100000</v>
      </c>
      <c r="N162" s="3">
        <v>77096</v>
      </c>
      <c r="O162" s="3">
        <v>22904</v>
      </c>
      <c r="P162">
        <v>0</v>
      </c>
      <c r="Q162">
        <v>0</v>
      </c>
      <c r="R162" s="3">
        <v>330</v>
      </c>
      <c r="S162" t="s">
        <v>86</v>
      </c>
      <c r="T162" t="s">
        <v>8</v>
      </c>
      <c r="U162" t="s">
        <v>9</v>
      </c>
      <c r="V162" t="s">
        <v>24</v>
      </c>
      <c r="W162" t="s">
        <v>11</v>
      </c>
      <c r="X162">
        <v>70</v>
      </c>
      <c r="Y162" t="s">
        <v>12</v>
      </c>
      <c r="Z162">
        <v>74</v>
      </c>
      <c r="AA162" t="s">
        <v>13</v>
      </c>
      <c r="AB162">
        <v>75</v>
      </c>
      <c r="AC162" t="s">
        <v>14</v>
      </c>
      <c r="AD162">
        <v>36</v>
      </c>
      <c r="AE162" t="s">
        <v>15</v>
      </c>
      <c r="AF162">
        <v>76</v>
      </c>
      <c r="AG162">
        <f>Table13[[#This Row],[math Marks]]+Table13[[#This Row],[english Marks]]+Table13[[#This Row],[python Marks]]+Table13[[#This Row],[SqlMarks]]+Table13[[#This Row],[excelMarks]]</f>
        <v>331</v>
      </c>
      <c r="AH162">
        <v>88</v>
      </c>
      <c r="AI162">
        <v>8.24</v>
      </c>
    </row>
    <row r="163" spans="1:35" x14ac:dyDescent="0.25">
      <c r="A163" t="s">
        <v>465</v>
      </c>
      <c r="B163" t="s">
        <v>466</v>
      </c>
      <c r="C163" t="s">
        <v>18</v>
      </c>
      <c r="D163">
        <v>22</v>
      </c>
      <c r="E163" t="s">
        <v>65</v>
      </c>
      <c r="F163" t="s">
        <v>28</v>
      </c>
      <c r="G163" s="1">
        <v>45715</v>
      </c>
      <c r="H163" s="2">
        <f>--MID(TEXT(Table13[[#This Row],[Admission Date]],"dd-mm-yyyy"),7,4)</f>
        <v>2025</v>
      </c>
      <c r="I163" t="s">
        <v>20</v>
      </c>
      <c r="J163" t="s">
        <v>6</v>
      </c>
      <c r="K163" t="str">
        <f>VLOOKUP(Table13[Course ID],[1]Courses!$A$2:$B$102,2,FALSE)</f>
        <v>PHP Development</v>
      </c>
      <c r="L163" t="str">
        <f>IF(Table13[Age]&lt;=18,"Teen",IF(Table13[Age]&lt;=20,"Young Adult",IF(Table13[Age]&lt;=22,"Adult","senior Adult")))</f>
        <v>Adult</v>
      </c>
      <c r="M163" s="3">
        <v>100000</v>
      </c>
      <c r="N163" s="3">
        <v>57270</v>
      </c>
      <c r="O163" s="3">
        <v>42730</v>
      </c>
      <c r="P163">
        <v>10000</v>
      </c>
      <c r="Q163">
        <v>2</v>
      </c>
      <c r="R163" s="3">
        <v>468</v>
      </c>
      <c r="S163" t="s">
        <v>7</v>
      </c>
      <c r="T163" t="s">
        <v>8</v>
      </c>
      <c r="U163" t="s">
        <v>9</v>
      </c>
      <c r="V163" t="s">
        <v>24</v>
      </c>
      <c r="W163" t="s">
        <v>11</v>
      </c>
      <c r="X163">
        <v>38</v>
      </c>
      <c r="Y163" t="s">
        <v>12</v>
      </c>
      <c r="Z163">
        <v>69</v>
      </c>
      <c r="AA163" t="s">
        <v>13</v>
      </c>
      <c r="AB163">
        <v>35</v>
      </c>
      <c r="AC163" t="s">
        <v>14</v>
      </c>
      <c r="AD163">
        <v>43</v>
      </c>
      <c r="AE163" t="s">
        <v>15</v>
      </c>
      <c r="AF163">
        <v>62</v>
      </c>
      <c r="AG163">
        <f>Table13[[#This Row],[math Marks]]+Table13[[#This Row],[english Marks]]+Table13[[#This Row],[python Marks]]+Table13[[#This Row],[SqlMarks]]+Table13[[#This Row],[excelMarks]]</f>
        <v>247</v>
      </c>
      <c r="AH163">
        <v>71</v>
      </c>
      <c r="AI163">
        <v>9.31</v>
      </c>
    </row>
    <row r="164" spans="1:35" x14ac:dyDescent="0.25">
      <c r="A164" t="s">
        <v>467</v>
      </c>
      <c r="B164" t="s">
        <v>468</v>
      </c>
      <c r="C164" t="s">
        <v>2</v>
      </c>
      <c r="D164">
        <v>17</v>
      </c>
      <c r="E164" t="s">
        <v>19</v>
      </c>
      <c r="F164" t="s">
        <v>28</v>
      </c>
      <c r="G164" s="1">
        <v>45722</v>
      </c>
      <c r="H164" s="2">
        <f>--MID(TEXT(Table13[[#This Row],[Admission Date]],"dd-mm-yyyy"),7,4)</f>
        <v>2025</v>
      </c>
      <c r="I164" t="s">
        <v>20</v>
      </c>
      <c r="J164" t="s">
        <v>85</v>
      </c>
      <c r="K164" t="str">
        <f>VLOOKUP(Table13[Course ID],[1]Courses!$A$2:$B$102,2,FALSE)</f>
        <v>Laravel Framework</v>
      </c>
      <c r="L164" t="str">
        <f>IF(Table13[Age]&lt;=18,"Teen",IF(Table13[Age]&lt;=20,"Young Adult",IF(Table13[Age]&lt;=22,"Adult","senior Adult")))</f>
        <v>Teen</v>
      </c>
      <c r="M164" s="3">
        <v>100000</v>
      </c>
      <c r="N164" s="3">
        <v>63840</v>
      </c>
      <c r="O164" s="3">
        <v>36160</v>
      </c>
      <c r="P164">
        <v>20000</v>
      </c>
      <c r="Q164">
        <v>0</v>
      </c>
      <c r="R164" s="3">
        <v>44</v>
      </c>
      <c r="S164" t="s">
        <v>7</v>
      </c>
      <c r="T164" t="s">
        <v>8</v>
      </c>
      <c r="U164" t="s">
        <v>44</v>
      </c>
      <c r="V164" t="s">
        <v>24</v>
      </c>
      <c r="W164" t="s">
        <v>11</v>
      </c>
      <c r="X164">
        <v>41</v>
      </c>
      <c r="Y164" t="s">
        <v>12</v>
      </c>
      <c r="Z164">
        <v>68</v>
      </c>
      <c r="AA164" t="s">
        <v>13</v>
      </c>
      <c r="AB164">
        <v>35</v>
      </c>
      <c r="AC164" t="s">
        <v>14</v>
      </c>
      <c r="AD164">
        <v>57</v>
      </c>
      <c r="AE164" t="s">
        <v>15</v>
      </c>
      <c r="AF164">
        <v>90</v>
      </c>
      <c r="AG164">
        <f>Table13[[#This Row],[math Marks]]+Table13[[#This Row],[english Marks]]+Table13[[#This Row],[python Marks]]+Table13[[#This Row],[SqlMarks]]+Table13[[#This Row],[excelMarks]]</f>
        <v>291</v>
      </c>
      <c r="AH164">
        <v>91</v>
      </c>
      <c r="AI164">
        <v>5.66</v>
      </c>
    </row>
    <row r="165" spans="1:35" x14ac:dyDescent="0.25">
      <c r="A165" t="s">
        <v>469</v>
      </c>
      <c r="B165" t="s">
        <v>470</v>
      </c>
      <c r="C165" t="s">
        <v>18</v>
      </c>
      <c r="D165">
        <v>20</v>
      </c>
      <c r="E165" t="s">
        <v>3</v>
      </c>
      <c r="F165" t="s">
        <v>33</v>
      </c>
      <c r="G165" s="1">
        <v>45729</v>
      </c>
      <c r="H165" s="2">
        <f>--MID(TEXT(Table13[[#This Row],[Admission Date]],"dd-mm-yyyy"),7,4)</f>
        <v>2025</v>
      </c>
      <c r="I165" t="s">
        <v>20</v>
      </c>
      <c r="J165" t="s">
        <v>89</v>
      </c>
      <c r="K165" t="str">
        <f>VLOOKUP(Table13[Course ID],[1]Courses!$A$2:$B$102,2,FALSE)</f>
        <v>Django Framework</v>
      </c>
      <c r="L165" t="str">
        <f>IF(Table13[Age]&lt;=18,"Teen",IF(Table13[Age]&lt;=20,"Young Adult",IF(Table13[Age]&lt;=22,"Adult","senior Adult")))</f>
        <v>Young Adult</v>
      </c>
      <c r="M165" s="3">
        <v>100000</v>
      </c>
      <c r="N165" s="3">
        <v>96373</v>
      </c>
      <c r="O165" s="3">
        <v>3627</v>
      </c>
      <c r="P165">
        <v>10000</v>
      </c>
      <c r="Q165">
        <v>4</v>
      </c>
      <c r="R165" s="3">
        <v>381</v>
      </c>
      <c r="S165" t="s">
        <v>86</v>
      </c>
      <c r="T165" t="s">
        <v>8</v>
      </c>
      <c r="U165" t="s">
        <v>23</v>
      </c>
      <c r="V165" t="s">
        <v>24</v>
      </c>
      <c r="W165" t="s">
        <v>11</v>
      </c>
      <c r="X165">
        <v>78</v>
      </c>
      <c r="Y165" t="s">
        <v>12</v>
      </c>
      <c r="Z165">
        <v>69</v>
      </c>
      <c r="AA165" t="s">
        <v>13</v>
      </c>
      <c r="AB165">
        <v>37</v>
      </c>
      <c r="AC165" t="s">
        <v>14</v>
      </c>
      <c r="AD165">
        <v>67</v>
      </c>
      <c r="AE165" t="s">
        <v>15</v>
      </c>
      <c r="AF165">
        <v>91</v>
      </c>
      <c r="AG165">
        <f>Table13[[#This Row],[math Marks]]+Table13[[#This Row],[english Marks]]+Table13[[#This Row],[python Marks]]+Table13[[#This Row],[SqlMarks]]+Table13[[#This Row],[excelMarks]]</f>
        <v>342</v>
      </c>
      <c r="AH165">
        <v>100</v>
      </c>
      <c r="AI165">
        <v>7.86</v>
      </c>
    </row>
    <row r="166" spans="1:35" x14ac:dyDescent="0.25">
      <c r="A166" t="s">
        <v>471</v>
      </c>
      <c r="B166" t="s">
        <v>472</v>
      </c>
      <c r="C166" t="s">
        <v>18</v>
      </c>
      <c r="D166">
        <v>20</v>
      </c>
      <c r="E166" t="s">
        <v>3</v>
      </c>
      <c r="F166" t="s">
        <v>4</v>
      </c>
      <c r="G166" s="1">
        <v>45736</v>
      </c>
      <c r="H166" s="2">
        <f>--MID(TEXT(Table13[[#This Row],[Admission Date]],"dd-mm-yyyy"),7,4)</f>
        <v>2025</v>
      </c>
      <c r="I166" t="s">
        <v>20</v>
      </c>
      <c r="J166" t="s">
        <v>93</v>
      </c>
      <c r="K166" t="str">
        <f>VLOOKUP(Table13[Course ID],[1]Courses!$A$2:$B$102,2,FALSE)</f>
        <v>Flask Development</v>
      </c>
      <c r="L166" t="str">
        <f>IF(Table13[Age]&lt;=18,"Teen",IF(Table13[Age]&lt;=20,"Young Adult",IF(Table13[Age]&lt;=22,"Adult","senior Adult")))</f>
        <v>Young Adult</v>
      </c>
      <c r="M166" s="3">
        <v>100000</v>
      </c>
      <c r="N166" s="3">
        <v>75704</v>
      </c>
      <c r="O166" s="3">
        <v>24296</v>
      </c>
      <c r="P166">
        <v>20000</v>
      </c>
      <c r="Q166">
        <v>3</v>
      </c>
      <c r="R166" s="3">
        <v>484</v>
      </c>
      <c r="S166" t="s">
        <v>62</v>
      </c>
      <c r="T166" t="s">
        <v>8</v>
      </c>
      <c r="U166" t="s">
        <v>44</v>
      </c>
      <c r="V166" t="s">
        <v>10</v>
      </c>
      <c r="W166" t="s">
        <v>11</v>
      </c>
      <c r="X166">
        <v>71</v>
      </c>
      <c r="Y166" t="s">
        <v>12</v>
      </c>
      <c r="Z166">
        <v>92</v>
      </c>
      <c r="AA166" t="s">
        <v>13</v>
      </c>
      <c r="AB166">
        <v>48</v>
      </c>
      <c r="AC166" t="s">
        <v>14</v>
      </c>
      <c r="AD166">
        <v>96</v>
      </c>
      <c r="AE166" t="s">
        <v>15</v>
      </c>
      <c r="AF166">
        <v>58</v>
      </c>
      <c r="AG166">
        <f>Table13[[#This Row],[math Marks]]+Table13[[#This Row],[english Marks]]+Table13[[#This Row],[python Marks]]+Table13[[#This Row],[SqlMarks]]+Table13[[#This Row],[excelMarks]]</f>
        <v>365</v>
      </c>
      <c r="AH166">
        <v>88</v>
      </c>
      <c r="AI166">
        <v>6.28</v>
      </c>
    </row>
    <row r="167" spans="1:35" x14ac:dyDescent="0.25">
      <c r="A167" t="s">
        <v>473</v>
      </c>
      <c r="B167" t="s">
        <v>474</v>
      </c>
      <c r="C167" t="s">
        <v>18</v>
      </c>
      <c r="D167">
        <v>20</v>
      </c>
      <c r="E167" t="s">
        <v>65</v>
      </c>
      <c r="F167" t="s">
        <v>33</v>
      </c>
      <c r="G167" s="1">
        <v>45743</v>
      </c>
      <c r="H167" s="2">
        <f>--MID(TEXT(Table13[[#This Row],[Admission Date]],"dd-mm-yyyy"),7,4)</f>
        <v>2025</v>
      </c>
      <c r="I167" t="s">
        <v>20</v>
      </c>
      <c r="J167" t="s">
        <v>96</v>
      </c>
      <c r="K167" t="str">
        <f>VLOOKUP(Table13[Course ID],[1]Courses!$A$2:$B$102,2,FALSE)</f>
        <v>Ruby on Rails</v>
      </c>
      <c r="L167" t="str">
        <f>IF(Table13[Age]&lt;=18,"Teen",IF(Table13[Age]&lt;=20,"Young Adult",IF(Table13[Age]&lt;=22,"Adult","senior Adult")))</f>
        <v>Young Adult</v>
      </c>
      <c r="M167" s="3">
        <v>100000</v>
      </c>
      <c r="N167" s="3">
        <v>69832</v>
      </c>
      <c r="O167" s="3">
        <v>30168</v>
      </c>
      <c r="P167">
        <v>10000</v>
      </c>
      <c r="Q167">
        <v>1</v>
      </c>
      <c r="R167" s="3">
        <v>99</v>
      </c>
      <c r="S167" t="s">
        <v>104</v>
      </c>
      <c r="T167" t="s">
        <v>8</v>
      </c>
      <c r="U167" t="s">
        <v>9</v>
      </c>
      <c r="V167" t="s">
        <v>24</v>
      </c>
      <c r="W167" t="s">
        <v>11</v>
      </c>
      <c r="X167">
        <v>50</v>
      </c>
      <c r="Y167" t="s">
        <v>12</v>
      </c>
      <c r="Z167">
        <v>64</v>
      </c>
      <c r="AA167" t="s">
        <v>13</v>
      </c>
      <c r="AB167">
        <v>69</v>
      </c>
      <c r="AC167" t="s">
        <v>14</v>
      </c>
      <c r="AD167">
        <v>86</v>
      </c>
      <c r="AE167" t="s">
        <v>15</v>
      </c>
      <c r="AF167">
        <v>37</v>
      </c>
      <c r="AG167">
        <f>Table13[[#This Row],[math Marks]]+Table13[[#This Row],[english Marks]]+Table13[[#This Row],[python Marks]]+Table13[[#This Row],[SqlMarks]]+Table13[[#This Row],[excelMarks]]</f>
        <v>306</v>
      </c>
      <c r="AH167">
        <v>92</v>
      </c>
      <c r="AI167">
        <v>9.98</v>
      </c>
    </row>
    <row r="168" spans="1:35" x14ac:dyDescent="0.25">
      <c r="A168" t="s">
        <v>475</v>
      </c>
      <c r="B168" t="s">
        <v>476</v>
      </c>
      <c r="C168" t="s">
        <v>18</v>
      </c>
      <c r="D168">
        <v>19</v>
      </c>
      <c r="E168" t="s">
        <v>27</v>
      </c>
      <c r="F168" t="s">
        <v>33</v>
      </c>
      <c r="G168" s="1">
        <v>45750</v>
      </c>
      <c r="H168" s="2">
        <f>--MID(TEXT(Table13[[#This Row],[Admission Date]],"dd-mm-yyyy"),7,4)</f>
        <v>2025</v>
      </c>
      <c r="I168" t="s">
        <v>20</v>
      </c>
      <c r="J168" t="s">
        <v>100</v>
      </c>
      <c r="K168" t="str">
        <f>VLOOKUP(Table13[Course ID],[1]Courses!$A$2:$B$102,2,FALSE)</f>
        <v>SQL Fundamentals</v>
      </c>
      <c r="L168" t="str">
        <f>IF(Table13[Age]&lt;=18,"Teen",IF(Table13[Age]&lt;=20,"Young Adult",IF(Table13[Age]&lt;=22,"Adult","senior Adult")))</f>
        <v>Young Adult</v>
      </c>
      <c r="M168" s="3">
        <v>100000</v>
      </c>
      <c r="N168" s="3">
        <v>83416</v>
      </c>
      <c r="O168" s="3">
        <v>16584</v>
      </c>
      <c r="P168">
        <v>0</v>
      </c>
      <c r="Q168">
        <v>2</v>
      </c>
      <c r="R168" s="3">
        <v>210</v>
      </c>
      <c r="S168" t="s">
        <v>216</v>
      </c>
      <c r="T168" t="s">
        <v>8</v>
      </c>
      <c r="U168" t="s">
        <v>9</v>
      </c>
      <c r="V168" t="s">
        <v>24</v>
      </c>
      <c r="W168" t="s">
        <v>11</v>
      </c>
      <c r="X168">
        <v>82</v>
      </c>
      <c r="Y168" t="s">
        <v>12</v>
      </c>
      <c r="Z168">
        <v>85</v>
      </c>
      <c r="AA168" t="s">
        <v>13</v>
      </c>
      <c r="AB168">
        <v>88</v>
      </c>
      <c r="AC168" t="s">
        <v>14</v>
      </c>
      <c r="AD168">
        <v>79</v>
      </c>
      <c r="AE168" t="s">
        <v>15</v>
      </c>
      <c r="AF168">
        <v>70</v>
      </c>
      <c r="AG168">
        <f>Table13[[#This Row],[math Marks]]+Table13[[#This Row],[english Marks]]+Table13[[#This Row],[python Marks]]+Table13[[#This Row],[SqlMarks]]+Table13[[#This Row],[excelMarks]]</f>
        <v>404</v>
      </c>
      <c r="AH168">
        <v>90</v>
      </c>
      <c r="AI168">
        <v>8.91</v>
      </c>
    </row>
    <row r="169" spans="1:35" x14ac:dyDescent="0.25">
      <c r="A169" t="s">
        <v>477</v>
      </c>
      <c r="B169" t="s">
        <v>478</v>
      </c>
      <c r="C169" t="s">
        <v>18</v>
      </c>
      <c r="D169">
        <v>23</v>
      </c>
      <c r="E169" t="s">
        <v>3</v>
      </c>
      <c r="F169" t="s">
        <v>4</v>
      </c>
      <c r="G169" s="1">
        <v>45757</v>
      </c>
      <c r="H169" s="2">
        <f>--MID(TEXT(Table13[[#This Row],[Admission Date]],"dd-mm-yyyy"),7,4)</f>
        <v>2025</v>
      </c>
      <c r="I169" t="s">
        <v>5</v>
      </c>
      <c r="J169" t="s">
        <v>103</v>
      </c>
      <c r="K169" t="str">
        <f>VLOOKUP(Table13[Course ID],[1]Courses!$A$2:$B$102,2,FALSE)</f>
        <v>Advanced SQL</v>
      </c>
      <c r="L169" t="str">
        <f>IF(Table13[Age]&lt;=18,"Teen",IF(Table13[Age]&lt;=20,"Young Adult",IF(Table13[Age]&lt;=22,"Adult","senior Adult")))</f>
        <v>senior Adult</v>
      </c>
      <c r="M169" s="3">
        <v>100000</v>
      </c>
      <c r="N169" s="3">
        <v>96429</v>
      </c>
      <c r="O169" s="3">
        <v>3571</v>
      </c>
      <c r="P169">
        <v>0</v>
      </c>
      <c r="Q169">
        <v>3</v>
      </c>
      <c r="R169" s="3">
        <v>144</v>
      </c>
      <c r="S169" t="s">
        <v>216</v>
      </c>
      <c r="T169" t="s">
        <v>8</v>
      </c>
      <c r="U169" t="s">
        <v>9</v>
      </c>
      <c r="V169" t="s">
        <v>10</v>
      </c>
      <c r="W169" t="s">
        <v>11</v>
      </c>
      <c r="X169">
        <v>63</v>
      </c>
      <c r="Y169" t="s">
        <v>12</v>
      </c>
      <c r="Z169">
        <v>74</v>
      </c>
      <c r="AA169" t="s">
        <v>13</v>
      </c>
      <c r="AB169">
        <v>42</v>
      </c>
      <c r="AC169" t="s">
        <v>14</v>
      </c>
      <c r="AD169">
        <v>54</v>
      </c>
      <c r="AE169" t="s">
        <v>15</v>
      </c>
      <c r="AF169">
        <v>81</v>
      </c>
      <c r="AG169">
        <f>Table13[[#This Row],[math Marks]]+Table13[[#This Row],[english Marks]]+Table13[[#This Row],[python Marks]]+Table13[[#This Row],[SqlMarks]]+Table13[[#This Row],[excelMarks]]</f>
        <v>314</v>
      </c>
      <c r="AH169">
        <v>89</v>
      </c>
      <c r="AI169">
        <v>5.29</v>
      </c>
    </row>
    <row r="170" spans="1:35" x14ac:dyDescent="0.25">
      <c r="A170" t="s">
        <v>479</v>
      </c>
      <c r="B170" t="s">
        <v>480</v>
      </c>
      <c r="C170" t="s">
        <v>18</v>
      </c>
      <c r="D170">
        <v>17</v>
      </c>
      <c r="E170" t="s">
        <v>38</v>
      </c>
      <c r="F170" t="s">
        <v>4</v>
      </c>
      <c r="G170" s="1">
        <v>45764</v>
      </c>
      <c r="H170" s="2">
        <f>--MID(TEXT(Table13[[#This Row],[Admission Date]],"dd-mm-yyyy"),7,4)</f>
        <v>2025</v>
      </c>
      <c r="I170" t="s">
        <v>20</v>
      </c>
      <c r="J170" t="s">
        <v>107</v>
      </c>
      <c r="K170" t="str">
        <f>VLOOKUP(Table13[Course ID],[1]Courses!$A$2:$B$102,2,FALSE)</f>
        <v>MySQL Database</v>
      </c>
      <c r="L170" t="str">
        <f>IF(Table13[Age]&lt;=18,"Teen",IF(Table13[Age]&lt;=20,"Young Adult",IF(Table13[Age]&lt;=22,"Adult","senior Adult")))</f>
        <v>Teen</v>
      </c>
      <c r="M170" s="3">
        <v>100000</v>
      </c>
      <c r="N170" s="3">
        <v>64762</v>
      </c>
      <c r="O170" s="3">
        <v>35238</v>
      </c>
      <c r="P170">
        <v>0</v>
      </c>
      <c r="Q170">
        <v>5</v>
      </c>
      <c r="R170" s="3">
        <v>21</v>
      </c>
      <c r="S170" t="s">
        <v>216</v>
      </c>
      <c r="T170" t="s">
        <v>8</v>
      </c>
      <c r="U170" t="s">
        <v>9</v>
      </c>
      <c r="V170" t="s">
        <v>10</v>
      </c>
      <c r="W170" t="s">
        <v>11</v>
      </c>
      <c r="X170">
        <v>67</v>
      </c>
      <c r="Y170" t="s">
        <v>12</v>
      </c>
      <c r="Z170">
        <v>69</v>
      </c>
      <c r="AA170" t="s">
        <v>13</v>
      </c>
      <c r="AB170">
        <v>63</v>
      </c>
      <c r="AC170" t="s">
        <v>14</v>
      </c>
      <c r="AD170">
        <v>50</v>
      </c>
      <c r="AE170" t="s">
        <v>15</v>
      </c>
      <c r="AF170">
        <v>63</v>
      </c>
      <c r="AG170">
        <f>Table13[[#This Row],[math Marks]]+Table13[[#This Row],[english Marks]]+Table13[[#This Row],[python Marks]]+Table13[[#This Row],[SqlMarks]]+Table13[[#This Row],[excelMarks]]</f>
        <v>312</v>
      </c>
      <c r="AH170">
        <v>67</v>
      </c>
      <c r="AI170">
        <v>9.2100000000000009</v>
      </c>
    </row>
    <row r="171" spans="1:35" x14ac:dyDescent="0.25">
      <c r="A171" t="s">
        <v>481</v>
      </c>
      <c r="B171" t="s">
        <v>482</v>
      </c>
      <c r="C171" t="s">
        <v>2</v>
      </c>
      <c r="D171">
        <v>18</v>
      </c>
      <c r="E171" t="s">
        <v>27</v>
      </c>
      <c r="F171" t="s">
        <v>4</v>
      </c>
      <c r="G171" s="1">
        <v>45771</v>
      </c>
      <c r="H171" s="2">
        <f>--MID(TEXT(Table13[[#This Row],[Admission Date]],"dd-mm-yyyy"),7,4)</f>
        <v>2025</v>
      </c>
      <c r="I171" t="s">
        <v>20</v>
      </c>
      <c r="J171" t="s">
        <v>110</v>
      </c>
      <c r="K171" t="str">
        <f>VLOOKUP(Table13[Course ID],[1]Courses!$A$2:$B$102,2,FALSE)</f>
        <v>PostgreSQL</v>
      </c>
      <c r="L171" t="str">
        <f>IF(Table13[Age]&lt;=18,"Teen",IF(Table13[Age]&lt;=20,"Young Adult",IF(Table13[Age]&lt;=22,"Adult","senior Adult")))</f>
        <v>Teen</v>
      </c>
      <c r="M171" s="3">
        <v>100000</v>
      </c>
      <c r="N171" s="3">
        <v>53885</v>
      </c>
      <c r="O171" s="3">
        <v>46115</v>
      </c>
      <c r="P171">
        <v>20000</v>
      </c>
      <c r="Q171">
        <v>0</v>
      </c>
      <c r="R171" s="3">
        <v>189</v>
      </c>
      <c r="S171" t="s">
        <v>43</v>
      </c>
      <c r="T171" t="s">
        <v>8</v>
      </c>
      <c r="U171" t="s">
        <v>44</v>
      </c>
      <c r="V171" t="s">
        <v>24</v>
      </c>
      <c r="W171" t="s">
        <v>11</v>
      </c>
      <c r="X171">
        <v>38</v>
      </c>
      <c r="Y171" t="s">
        <v>12</v>
      </c>
      <c r="Z171">
        <v>54</v>
      </c>
      <c r="AA171" t="s">
        <v>13</v>
      </c>
      <c r="AB171">
        <v>57</v>
      </c>
      <c r="AC171" t="s">
        <v>14</v>
      </c>
      <c r="AD171">
        <v>47</v>
      </c>
      <c r="AE171" t="s">
        <v>15</v>
      </c>
      <c r="AF171">
        <v>39</v>
      </c>
      <c r="AG171">
        <f>Table13[[#This Row],[math Marks]]+Table13[[#This Row],[english Marks]]+Table13[[#This Row],[python Marks]]+Table13[[#This Row],[SqlMarks]]+Table13[[#This Row],[excelMarks]]</f>
        <v>235</v>
      </c>
      <c r="AH171">
        <v>68</v>
      </c>
      <c r="AI171">
        <v>8.8699999999999992</v>
      </c>
    </row>
    <row r="172" spans="1:35" x14ac:dyDescent="0.25">
      <c r="A172" t="s">
        <v>483</v>
      </c>
      <c r="B172" t="s">
        <v>484</v>
      </c>
      <c r="C172" t="s">
        <v>18</v>
      </c>
      <c r="D172">
        <v>20</v>
      </c>
      <c r="E172" t="s">
        <v>19</v>
      </c>
      <c r="F172" t="s">
        <v>33</v>
      </c>
      <c r="G172" s="1">
        <v>45778</v>
      </c>
      <c r="H172" s="2">
        <f>--MID(TEXT(Table13[[#This Row],[Admission Date]],"dd-mm-yyyy"),7,4)</f>
        <v>2025</v>
      </c>
      <c r="I172" t="s">
        <v>20</v>
      </c>
      <c r="J172" t="s">
        <v>113</v>
      </c>
      <c r="K172" t="str">
        <f>VLOOKUP(Table13[Course ID],[1]Courses!$A$2:$B$102,2,FALSE)</f>
        <v>Oracle SQL</v>
      </c>
      <c r="L172" t="str">
        <f>IF(Table13[Age]&lt;=18,"Teen",IF(Table13[Age]&lt;=20,"Young Adult",IF(Table13[Age]&lt;=22,"Adult","senior Adult")))</f>
        <v>Young Adult</v>
      </c>
      <c r="M172" s="3">
        <v>100000</v>
      </c>
      <c r="N172" s="3">
        <v>96302</v>
      </c>
      <c r="O172" s="3">
        <v>3698</v>
      </c>
      <c r="P172">
        <v>20000</v>
      </c>
      <c r="Q172">
        <v>1</v>
      </c>
      <c r="R172" s="3">
        <v>12</v>
      </c>
      <c r="S172" t="s">
        <v>76</v>
      </c>
      <c r="T172" t="s">
        <v>8</v>
      </c>
      <c r="U172" t="s">
        <v>23</v>
      </c>
      <c r="V172" t="s">
        <v>24</v>
      </c>
      <c r="W172" t="s">
        <v>11</v>
      </c>
      <c r="X172">
        <v>40</v>
      </c>
      <c r="Y172" t="s">
        <v>12</v>
      </c>
      <c r="Z172">
        <v>43</v>
      </c>
      <c r="AA172" t="s">
        <v>13</v>
      </c>
      <c r="AB172">
        <v>77</v>
      </c>
      <c r="AC172" t="s">
        <v>14</v>
      </c>
      <c r="AD172">
        <v>63</v>
      </c>
      <c r="AE172" t="s">
        <v>15</v>
      </c>
      <c r="AF172">
        <v>89</v>
      </c>
      <c r="AG172">
        <f>Table13[[#This Row],[math Marks]]+Table13[[#This Row],[english Marks]]+Table13[[#This Row],[python Marks]]+Table13[[#This Row],[SqlMarks]]+Table13[[#This Row],[excelMarks]]</f>
        <v>312</v>
      </c>
      <c r="AH172">
        <v>90</v>
      </c>
      <c r="AI172">
        <v>7.09</v>
      </c>
    </row>
    <row r="173" spans="1:35" x14ac:dyDescent="0.25">
      <c r="A173" t="s">
        <v>485</v>
      </c>
      <c r="B173" t="s">
        <v>486</v>
      </c>
      <c r="C173" t="s">
        <v>2</v>
      </c>
      <c r="D173">
        <v>18</v>
      </c>
      <c r="E173" t="s">
        <v>3</v>
      </c>
      <c r="F173" t="s">
        <v>28</v>
      </c>
      <c r="G173" s="1">
        <v>45785</v>
      </c>
      <c r="H173" s="2">
        <f>--MID(TEXT(Table13[[#This Row],[Admission Date]],"dd-mm-yyyy"),7,4)</f>
        <v>2025</v>
      </c>
      <c r="I173" t="s">
        <v>20</v>
      </c>
      <c r="J173" t="s">
        <v>116</v>
      </c>
      <c r="K173" t="str">
        <f>VLOOKUP(Table13[Course ID],[1]Courses!$A$2:$B$102,2,FALSE)</f>
        <v>Microsoft SQL Server</v>
      </c>
      <c r="L173" t="str">
        <f>IF(Table13[Age]&lt;=18,"Teen",IF(Table13[Age]&lt;=20,"Young Adult",IF(Table13[Age]&lt;=22,"Adult","senior Adult")))</f>
        <v>Teen</v>
      </c>
      <c r="M173" s="3">
        <v>100000</v>
      </c>
      <c r="N173" s="3">
        <v>81277</v>
      </c>
      <c r="O173" s="3">
        <v>18723</v>
      </c>
      <c r="P173">
        <v>0</v>
      </c>
      <c r="Q173">
        <v>2</v>
      </c>
      <c r="R173" s="3">
        <v>195</v>
      </c>
      <c r="S173" t="s">
        <v>48</v>
      </c>
      <c r="T173" t="s">
        <v>8</v>
      </c>
      <c r="U173" t="s">
        <v>44</v>
      </c>
      <c r="V173" t="s">
        <v>10</v>
      </c>
      <c r="W173" t="s">
        <v>11</v>
      </c>
      <c r="X173">
        <v>59</v>
      </c>
      <c r="Y173" t="s">
        <v>12</v>
      </c>
      <c r="Z173">
        <v>62</v>
      </c>
      <c r="AA173" t="s">
        <v>13</v>
      </c>
      <c r="AB173">
        <v>85</v>
      </c>
      <c r="AC173" t="s">
        <v>14</v>
      </c>
      <c r="AD173">
        <v>44</v>
      </c>
      <c r="AE173" t="s">
        <v>15</v>
      </c>
      <c r="AF173">
        <v>68</v>
      </c>
      <c r="AG173">
        <f>Table13[[#This Row],[math Marks]]+Table13[[#This Row],[english Marks]]+Table13[[#This Row],[python Marks]]+Table13[[#This Row],[SqlMarks]]+Table13[[#This Row],[excelMarks]]</f>
        <v>318</v>
      </c>
      <c r="AH173">
        <v>100</v>
      </c>
      <c r="AI173">
        <v>7.65</v>
      </c>
    </row>
    <row r="174" spans="1:35" x14ac:dyDescent="0.25">
      <c r="A174" t="s">
        <v>487</v>
      </c>
      <c r="B174" t="s">
        <v>488</v>
      </c>
      <c r="C174" t="s">
        <v>2</v>
      </c>
      <c r="D174">
        <v>19</v>
      </c>
      <c r="E174" t="s">
        <v>38</v>
      </c>
      <c r="F174" t="s">
        <v>4</v>
      </c>
      <c r="G174" s="1">
        <v>45792</v>
      </c>
      <c r="H174" s="2">
        <f>--MID(TEXT(Table13[[#This Row],[Admission Date]],"dd-mm-yyyy"),7,4)</f>
        <v>2025</v>
      </c>
      <c r="I174" t="s">
        <v>5</v>
      </c>
      <c r="J174" t="s">
        <v>120</v>
      </c>
      <c r="K174" t="str">
        <f>VLOOKUP(Table13[Course ID],[1]Courses!$A$2:$B$102,2,FALSE)</f>
        <v>MongoDB</v>
      </c>
      <c r="L174" t="str">
        <f>IF(Table13[Age]&lt;=18,"Teen",IF(Table13[Age]&lt;=20,"Young Adult",IF(Table13[Age]&lt;=22,"Adult","senior Adult")))</f>
        <v>Young Adult</v>
      </c>
      <c r="M174" s="3">
        <v>100000</v>
      </c>
      <c r="N174" s="3">
        <v>59247</v>
      </c>
      <c r="O174" s="3">
        <v>40753</v>
      </c>
      <c r="P174">
        <v>10000</v>
      </c>
      <c r="Q174">
        <v>3</v>
      </c>
      <c r="R174" s="3">
        <v>400</v>
      </c>
      <c r="S174" t="s">
        <v>216</v>
      </c>
      <c r="T174" t="s">
        <v>8</v>
      </c>
      <c r="U174" t="s">
        <v>23</v>
      </c>
      <c r="V174" t="s">
        <v>24</v>
      </c>
      <c r="W174" t="s">
        <v>11</v>
      </c>
      <c r="X174">
        <v>60</v>
      </c>
      <c r="Y174" t="s">
        <v>12</v>
      </c>
      <c r="Z174">
        <v>78</v>
      </c>
      <c r="AA174" t="s">
        <v>13</v>
      </c>
      <c r="AB174">
        <v>85</v>
      </c>
      <c r="AC174" t="s">
        <v>14</v>
      </c>
      <c r="AD174">
        <v>89</v>
      </c>
      <c r="AE174" t="s">
        <v>15</v>
      </c>
      <c r="AF174">
        <v>98</v>
      </c>
      <c r="AG174">
        <f>Table13[[#This Row],[math Marks]]+Table13[[#This Row],[english Marks]]+Table13[[#This Row],[python Marks]]+Table13[[#This Row],[SqlMarks]]+Table13[[#This Row],[excelMarks]]</f>
        <v>410</v>
      </c>
      <c r="AH174">
        <v>92</v>
      </c>
      <c r="AI174">
        <v>9.3000000000000007</v>
      </c>
    </row>
    <row r="175" spans="1:35" x14ac:dyDescent="0.25">
      <c r="A175" t="s">
        <v>489</v>
      </c>
      <c r="B175" t="s">
        <v>490</v>
      </c>
      <c r="C175" t="s">
        <v>2</v>
      </c>
      <c r="D175">
        <v>24</v>
      </c>
      <c r="E175" t="s">
        <v>19</v>
      </c>
      <c r="F175" t="s">
        <v>33</v>
      </c>
      <c r="G175" s="1">
        <v>45799</v>
      </c>
      <c r="H175" s="2">
        <f>--MID(TEXT(Table13[[#This Row],[Admission Date]],"dd-mm-yyyy"),7,4)</f>
        <v>2025</v>
      </c>
      <c r="I175" t="s">
        <v>5</v>
      </c>
      <c r="J175" t="s">
        <v>123</v>
      </c>
      <c r="K175" t="str">
        <f>VLOOKUP(Table13[Course ID],[1]Courses!$A$2:$B$102,2,FALSE)</f>
        <v>Database Administration</v>
      </c>
      <c r="L175" t="str">
        <f>IF(Table13[Age]&lt;=18,"Teen",IF(Table13[Age]&lt;=20,"Young Adult",IF(Table13[Age]&lt;=22,"Adult","senior Adult")))</f>
        <v>senior Adult</v>
      </c>
      <c r="M175" s="3">
        <v>100000</v>
      </c>
      <c r="N175" s="3">
        <v>90428</v>
      </c>
      <c r="O175" s="3">
        <v>9572</v>
      </c>
      <c r="P175">
        <v>0</v>
      </c>
      <c r="Q175">
        <v>4</v>
      </c>
      <c r="R175" s="3">
        <v>194</v>
      </c>
      <c r="S175" t="s">
        <v>35</v>
      </c>
      <c r="T175" t="s">
        <v>8</v>
      </c>
      <c r="U175" t="s">
        <v>9</v>
      </c>
      <c r="V175" t="s">
        <v>10</v>
      </c>
      <c r="W175" t="s">
        <v>11</v>
      </c>
      <c r="X175">
        <v>40</v>
      </c>
      <c r="Y175" t="s">
        <v>12</v>
      </c>
      <c r="Z175">
        <v>36</v>
      </c>
      <c r="AA175" t="s">
        <v>13</v>
      </c>
      <c r="AB175">
        <v>73</v>
      </c>
      <c r="AC175" t="s">
        <v>14</v>
      </c>
      <c r="AD175">
        <v>60</v>
      </c>
      <c r="AE175" t="s">
        <v>15</v>
      </c>
      <c r="AF175">
        <v>98</v>
      </c>
      <c r="AG175">
        <f>Table13[[#This Row],[math Marks]]+Table13[[#This Row],[english Marks]]+Table13[[#This Row],[python Marks]]+Table13[[#This Row],[SqlMarks]]+Table13[[#This Row],[excelMarks]]</f>
        <v>307</v>
      </c>
      <c r="AH175">
        <v>68</v>
      </c>
      <c r="AI175">
        <v>5.4</v>
      </c>
    </row>
    <row r="176" spans="1:35" x14ac:dyDescent="0.25">
      <c r="A176" t="s">
        <v>491</v>
      </c>
      <c r="B176" t="s">
        <v>492</v>
      </c>
      <c r="C176" t="s">
        <v>2</v>
      </c>
      <c r="D176">
        <v>19</v>
      </c>
      <c r="E176" t="s">
        <v>38</v>
      </c>
      <c r="F176" t="s">
        <v>4</v>
      </c>
      <c r="G176" s="1">
        <v>45806</v>
      </c>
      <c r="H176" s="2">
        <f>--MID(TEXT(Table13[[#This Row],[Admission Date]],"dd-mm-yyyy"),7,4)</f>
        <v>2025</v>
      </c>
      <c r="I176" t="s">
        <v>5</v>
      </c>
      <c r="J176" t="s">
        <v>126</v>
      </c>
      <c r="K176" t="str">
        <f>VLOOKUP(Table13[Course ID],[1]Courses!$A$2:$B$102,2,FALSE)</f>
        <v>Data Analytics</v>
      </c>
      <c r="L176" t="str">
        <f>IF(Table13[Age]&lt;=18,"Teen",IF(Table13[Age]&lt;=20,"Young Adult",IF(Table13[Age]&lt;=22,"Adult","senior Adult")))</f>
        <v>Young Adult</v>
      </c>
      <c r="M176" s="3">
        <v>100000</v>
      </c>
      <c r="N176" s="3">
        <v>53912</v>
      </c>
      <c r="O176" s="3">
        <v>46088</v>
      </c>
      <c r="P176">
        <v>10000</v>
      </c>
      <c r="Q176">
        <v>5</v>
      </c>
      <c r="R176" s="3">
        <v>115</v>
      </c>
      <c r="S176" t="s">
        <v>82</v>
      </c>
      <c r="T176" t="s">
        <v>8</v>
      </c>
      <c r="U176" t="s">
        <v>44</v>
      </c>
      <c r="V176" t="s">
        <v>24</v>
      </c>
      <c r="W176" t="s">
        <v>11</v>
      </c>
      <c r="X176">
        <v>35</v>
      </c>
      <c r="Y176" t="s">
        <v>12</v>
      </c>
      <c r="Z176">
        <v>71</v>
      </c>
      <c r="AA176" t="s">
        <v>13</v>
      </c>
      <c r="AB176">
        <v>95</v>
      </c>
      <c r="AC176" t="s">
        <v>14</v>
      </c>
      <c r="AD176">
        <v>80</v>
      </c>
      <c r="AE176" t="s">
        <v>15</v>
      </c>
      <c r="AF176">
        <v>71</v>
      </c>
      <c r="AG176">
        <f>Table13[[#This Row],[math Marks]]+Table13[[#This Row],[english Marks]]+Table13[[#This Row],[python Marks]]+Table13[[#This Row],[SqlMarks]]+Table13[[#This Row],[excelMarks]]</f>
        <v>352</v>
      </c>
      <c r="AH176">
        <v>92</v>
      </c>
      <c r="AI176">
        <v>6.09</v>
      </c>
    </row>
    <row r="177" spans="1:35" x14ac:dyDescent="0.25">
      <c r="A177" t="s">
        <v>493</v>
      </c>
      <c r="B177" t="s">
        <v>494</v>
      </c>
      <c r="C177" t="s">
        <v>18</v>
      </c>
      <c r="D177">
        <v>21</v>
      </c>
      <c r="E177" t="s">
        <v>3</v>
      </c>
      <c r="F177" t="s">
        <v>33</v>
      </c>
      <c r="G177" s="1">
        <v>45813</v>
      </c>
      <c r="H177" s="2">
        <f>--MID(TEXT(Table13[[#This Row],[Admission Date]],"dd-mm-yyyy"),7,4)</f>
        <v>2025</v>
      </c>
      <c r="I177" t="s">
        <v>20</v>
      </c>
      <c r="J177" t="s">
        <v>129</v>
      </c>
      <c r="K177" t="str">
        <f>VLOOKUP(Table13[Course ID],[1]Courses!$A$2:$B$102,2,FALSE)</f>
        <v>Business Analytics</v>
      </c>
      <c r="L177" t="str">
        <f>IF(Table13[Age]&lt;=18,"Teen",IF(Table13[Age]&lt;=20,"Young Adult",IF(Table13[Age]&lt;=22,"Adult","senior Adult")))</f>
        <v>Adult</v>
      </c>
      <c r="M177" s="3">
        <v>100000</v>
      </c>
      <c r="N177" s="3">
        <v>64479</v>
      </c>
      <c r="O177" s="3">
        <v>35521</v>
      </c>
      <c r="P177">
        <v>0</v>
      </c>
      <c r="Q177">
        <v>5</v>
      </c>
      <c r="R177" s="3">
        <v>396</v>
      </c>
      <c r="S177" t="s">
        <v>133</v>
      </c>
      <c r="T177" t="s">
        <v>8</v>
      </c>
      <c r="U177" t="s">
        <v>44</v>
      </c>
      <c r="V177" t="s">
        <v>10</v>
      </c>
      <c r="W177" t="s">
        <v>11</v>
      </c>
      <c r="X177">
        <v>36</v>
      </c>
      <c r="Y177" t="s">
        <v>12</v>
      </c>
      <c r="Z177">
        <v>67</v>
      </c>
      <c r="AA177" t="s">
        <v>13</v>
      </c>
      <c r="AB177">
        <v>90</v>
      </c>
      <c r="AC177" t="s">
        <v>14</v>
      </c>
      <c r="AD177">
        <v>75</v>
      </c>
      <c r="AE177" t="s">
        <v>15</v>
      </c>
      <c r="AF177">
        <v>74</v>
      </c>
      <c r="AG177">
        <f>Table13[[#This Row],[math Marks]]+Table13[[#This Row],[english Marks]]+Table13[[#This Row],[python Marks]]+Table13[[#This Row],[SqlMarks]]+Table13[[#This Row],[excelMarks]]</f>
        <v>342</v>
      </c>
      <c r="AH177">
        <v>80</v>
      </c>
      <c r="AI177">
        <v>7.73</v>
      </c>
    </row>
    <row r="178" spans="1:35" x14ac:dyDescent="0.25">
      <c r="A178" t="s">
        <v>495</v>
      </c>
      <c r="B178" t="s">
        <v>496</v>
      </c>
      <c r="C178" t="s">
        <v>18</v>
      </c>
      <c r="D178">
        <v>24</v>
      </c>
      <c r="E178" t="s">
        <v>65</v>
      </c>
      <c r="F178" t="s">
        <v>33</v>
      </c>
      <c r="G178" s="1">
        <v>45820</v>
      </c>
      <c r="H178" s="2">
        <f>--MID(TEXT(Table13[[#This Row],[Admission Date]],"dd-mm-yyyy"),7,4)</f>
        <v>2025</v>
      </c>
      <c r="I178" t="s">
        <v>5</v>
      </c>
      <c r="J178" t="s">
        <v>132</v>
      </c>
      <c r="K178" t="str">
        <f>VLOOKUP(Table13[Course ID],[1]Courses!$A$2:$B$102,2,FALSE)</f>
        <v>Data Science</v>
      </c>
      <c r="L178" t="str">
        <f>IF(Table13[Age]&lt;=18,"Teen",IF(Table13[Age]&lt;=20,"Young Adult",IF(Table13[Age]&lt;=22,"Adult","senior Adult")))</f>
        <v>senior Adult</v>
      </c>
      <c r="M178" s="3">
        <v>100000</v>
      </c>
      <c r="N178" s="3">
        <v>76554</v>
      </c>
      <c r="O178" s="3">
        <v>23446</v>
      </c>
      <c r="P178">
        <v>10000</v>
      </c>
      <c r="Q178">
        <v>2</v>
      </c>
      <c r="R178" s="3">
        <v>192</v>
      </c>
      <c r="S178" t="s">
        <v>274</v>
      </c>
      <c r="T178" t="s">
        <v>8</v>
      </c>
      <c r="U178" t="s">
        <v>44</v>
      </c>
      <c r="V178" t="s">
        <v>10</v>
      </c>
      <c r="W178" t="s">
        <v>11</v>
      </c>
      <c r="X178">
        <v>86</v>
      </c>
      <c r="Y178" t="s">
        <v>12</v>
      </c>
      <c r="Z178">
        <v>94</v>
      </c>
      <c r="AA178" t="s">
        <v>13</v>
      </c>
      <c r="AB178">
        <v>60</v>
      </c>
      <c r="AC178" t="s">
        <v>14</v>
      </c>
      <c r="AD178">
        <v>98</v>
      </c>
      <c r="AE178" t="s">
        <v>15</v>
      </c>
      <c r="AF178">
        <v>81</v>
      </c>
      <c r="AG178">
        <f>Table13[[#This Row],[math Marks]]+Table13[[#This Row],[english Marks]]+Table13[[#This Row],[python Marks]]+Table13[[#This Row],[SqlMarks]]+Table13[[#This Row],[excelMarks]]</f>
        <v>419</v>
      </c>
      <c r="AH178">
        <v>83</v>
      </c>
      <c r="AI178">
        <v>8.61</v>
      </c>
    </row>
    <row r="179" spans="1:35" x14ac:dyDescent="0.25">
      <c r="A179" t="s">
        <v>497</v>
      </c>
      <c r="B179" t="s">
        <v>498</v>
      </c>
      <c r="C179" t="s">
        <v>18</v>
      </c>
      <c r="D179">
        <v>20</v>
      </c>
      <c r="E179" t="s">
        <v>65</v>
      </c>
      <c r="F179" t="s">
        <v>28</v>
      </c>
      <c r="G179" s="1">
        <v>45827</v>
      </c>
      <c r="H179" s="2">
        <f>--MID(TEXT(Table13[[#This Row],[Admission Date]],"dd-mm-yyyy"),7,4)</f>
        <v>2025</v>
      </c>
      <c r="I179" t="s">
        <v>5</v>
      </c>
      <c r="J179" t="s">
        <v>136</v>
      </c>
      <c r="K179" t="str">
        <f>VLOOKUP(Table13[Course ID],[1]Courses!$A$2:$B$102,2,FALSE)</f>
        <v>Machine Learning</v>
      </c>
      <c r="L179" t="str">
        <f>IF(Table13[Age]&lt;=18,"Teen",IF(Table13[Age]&lt;=20,"Young Adult",IF(Table13[Age]&lt;=22,"Adult","senior Adult")))</f>
        <v>Young Adult</v>
      </c>
      <c r="M179" s="3">
        <v>100000</v>
      </c>
      <c r="N179" s="3">
        <v>66561</v>
      </c>
      <c r="O179" s="3">
        <v>33439</v>
      </c>
      <c r="P179">
        <v>20000</v>
      </c>
      <c r="Q179">
        <v>4</v>
      </c>
      <c r="R179" s="3">
        <v>158</v>
      </c>
      <c r="S179" t="s">
        <v>62</v>
      </c>
      <c r="T179" t="s">
        <v>8</v>
      </c>
      <c r="U179" t="s">
        <v>23</v>
      </c>
      <c r="V179" t="s">
        <v>24</v>
      </c>
      <c r="W179" t="s">
        <v>11</v>
      </c>
      <c r="X179">
        <v>78</v>
      </c>
      <c r="Y179" t="s">
        <v>12</v>
      </c>
      <c r="Z179">
        <v>98</v>
      </c>
      <c r="AA179" t="s">
        <v>13</v>
      </c>
      <c r="AB179">
        <v>43</v>
      </c>
      <c r="AC179" t="s">
        <v>14</v>
      </c>
      <c r="AD179">
        <v>84</v>
      </c>
      <c r="AE179" t="s">
        <v>15</v>
      </c>
      <c r="AF179">
        <v>59</v>
      </c>
      <c r="AG179">
        <f>Table13[[#This Row],[math Marks]]+Table13[[#This Row],[english Marks]]+Table13[[#This Row],[python Marks]]+Table13[[#This Row],[SqlMarks]]+Table13[[#This Row],[excelMarks]]</f>
        <v>362</v>
      </c>
      <c r="AH179">
        <v>75</v>
      </c>
      <c r="AI179">
        <v>5.97</v>
      </c>
    </row>
    <row r="180" spans="1:35" x14ac:dyDescent="0.25">
      <c r="A180" t="s">
        <v>499</v>
      </c>
      <c r="B180" t="s">
        <v>500</v>
      </c>
      <c r="C180" t="s">
        <v>2</v>
      </c>
      <c r="D180">
        <v>20</v>
      </c>
      <c r="E180" t="s">
        <v>27</v>
      </c>
      <c r="F180" t="s">
        <v>33</v>
      </c>
      <c r="G180" s="1">
        <v>45834</v>
      </c>
      <c r="H180" s="2">
        <f>--MID(TEXT(Table13[[#This Row],[Admission Date]],"dd-mm-yyyy"),7,4)</f>
        <v>2025</v>
      </c>
      <c r="I180" t="s">
        <v>5</v>
      </c>
      <c r="J180" t="s">
        <v>139</v>
      </c>
      <c r="K180" t="str">
        <f>VLOOKUP(Table13[Course ID],[1]Courses!$A$2:$B$102,2,FALSE)</f>
        <v>Deep Learning</v>
      </c>
      <c r="L180" t="str">
        <f>IF(Table13[Age]&lt;=18,"Teen",IF(Table13[Age]&lt;=20,"Young Adult",IF(Table13[Age]&lt;=22,"Adult","senior Adult")))</f>
        <v>Young Adult</v>
      </c>
      <c r="M180" s="3">
        <v>100000</v>
      </c>
      <c r="N180" s="3">
        <v>44946</v>
      </c>
      <c r="O180" s="3">
        <v>55054</v>
      </c>
      <c r="P180">
        <v>10000</v>
      </c>
      <c r="Q180">
        <v>4</v>
      </c>
      <c r="R180" s="3">
        <v>176</v>
      </c>
      <c r="S180" t="s">
        <v>82</v>
      </c>
      <c r="T180" t="s">
        <v>8</v>
      </c>
      <c r="U180" t="s">
        <v>44</v>
      </c>
      <c r="V180" t="s">
        <v>24</v>
      </c>
      <c r="W180" t="s">
        <v>11</v>
      </c>
      <c r="X180">
        <v>100</v>
      </c>
      <c r="Y180" t="s">
        <v>12</v>
      </c>
      <c r="Z180">
        <v>88</v>
      </c>
      <c r="AA180" t="s">
        <v>13</v>
      </c>
      <c r="AB180">
        <v>65</v>
      </c>
      <c r="AC180" t="s">
        <v>14</v>
      </c>
      <c r="AD180">
        <v>37</v>
      </c>
      <c r="AE180" t="s">
        <v>15</v>
      </c>
      <c r="AF180">
        <v>39</v>
      </c>
      <c r="AG180">
        <f>Table13[[#This Row],[math Marks]]+Table13[[#This Row],[english Marks]]+Table13[[#This Row],[python Marks]]+Table13[[#This Row],[SqlMarks]]+Table13[[#This Row],[excelMarks]]</f>
        <v>329</v>
      </c>
      <c r="AH180">
        <v>72</v>
      </c>
      <c r="AI180">
        <v>6.13</v>
      </c>
    </row>
    <row r="181" spans="1:35" x14ac:dyDescent="0.25">
      <c r="A181" t="s">
        <v>501</v>
      </c>
      <c r="B181" t="s">
        <v>502</v>
      </c>
      <c r="C181" t="s">
        <v>2</v>
      </c>
      <c r="D181">
        <v>19</v>
      </c>
      <c r="E181" t="s">
        <v>19</v>
      </c>
      <c r="F181" t="s">
        <v>4</v>
      </c>
      <c r="G181" s="1">
        <v>45841</v>
      </c>
      <c r="H181" s="2">
        <f>--MID(TEXT(Table13[[#This Row],[Admission Date]],"dd-mm-yyyy"),7,4)</f>
        <v>2025</v>
      </c>
      <c r="I181" t="s">
        <v>20</v>
      </c>
      <c r="J181" t="s">
        <v>142</v>
      </c>
      <c r="K181" t="str">
        <f>VLOOKUP(Table13[Course ID],[1]Courses!$A$2:$B$102,2,FALSE)</f>
        <v>Artificial Intelligence</v>
      </c>
      <c r="L181" t="str">
        <f>IF(Table13[Age]&lt;=18,"Teen",IF(Table13[Age]&lt;=20,"Young Adult",IF(Table13[Age]&lt;=22,"Adult","senior Adult")))</f>
        <v>Young Adult</v>
      </c>
      <c r="M181" s="3">
        <v>100000</v>
      </c>
      <c r="N181" s="3">
        <v>49915</v>
      </c>
      <c r="O181" s="3">
        <v>50085</v>
      </c>
      <c r="P181">
        <v>0</v>
      </c>
      <c r="Q181">
        <v>3</v>
      </c>
      <c r="R181" s="3">
        <v>283</v>
      </c>
      <c r="S181" t="s">
        <v>43</v>
      </c>
      <c r="T181" t="s">
        <v>8</v>
      </c>
      <c r="U181" t="s">
        <v>9</v>
      </c>
      <c r="V181" t="s">
        <v>10</v>
      </c>
      <c r="W181" t="s">
        <v>11</v>
      </c>
      <c r="X181">
        <v>89</v>
      </c>
      <c r="Y181" t="s">
        <v>12</v>
      </c>
      <c r="Z181">
        <v>83</v>
      </c>
      <c r="AA181" t="s">
        <v>13</v>
      </c>
      <c r="AB181">
        <v>93</v>
      </c>
      <c r="AC181" t="s">
        <v>14</v>
      </c>
      <c r="AD181">
        <v>89</v>
      </c>
      <c r="AE181" t="s">
        <v>15</v>
      </c>
      <c r="AF181">
        <v>36</v>
      </c>
      <c r="AG181">
        <f>Table13[[#This Row],[math Marks]]+Table13[[#This Row],[english Marks]]+Table13[[#This Row],[python Marks]]+Table13[[#This Row],[SqlMarks]]+Table13[[#This Row],[excelMarks]]</f>
        <v>390</v>
      </c>
      <c r="AH181">
        <v>83</v>
      </c>
      <c r="AI181">
        <v>9.51</v>
      </c>
    </row>
    <row r="182" spans="1:35" x14ac:dyDescent="0.25">
      <c r="A182" t="s">
        <v>503</v>
      </c>
      <c r="B182" t="s">
        <v>504</v>
      </c>
      <c r="C182" t="s">
        <v>18</v>
      </c>
      <c r="D182">
        <v>24</v>
      </c>
      <c r="E182" t="s">
        <v>65</v>
      </c>
      <c r="F182" t="s">
        <v>33</v>
      </c>
      <c r="G182" s="1">
        <v>45848</v>
      </c>
      <c r="H182" s="2">
        <f>--MID(TEXT(Table13[[#This Row],[Admission Date]],"dd-mm-yyyy"),7,4)</f>
        <v>2025</v>
      </c>
      <c r="I182" t="s">
        <v>20</v>
      </c>
      <c r="J182" t="s">
        <v>145</v>
      </c>
      <c r="K182" t="str">
        <f>VLOOKUP(Table13[Course ID],[1]Courses!$A$2:$B$102,2,FALSE)</f>
        <v>Natural Language Processing</v>
      </c>
      <c r="L182" t="str">
        <f>IF(Table13[Age]&lt;=18,"Teen",IF(Table13[Age]&lt;=20,"Young Adult",IF(Table13[Age]&lt;=22,"Adult","senior Adult")))</f>
        <v>senior Adult</v>
      </c>
      <c r="M182" s="3">
        <v>100000</v>
      </c>
      <c r="N182" s="3">
        <v>65590</v>
      </c>
      <c r="O182" s="3">
        <v>34410</v>
      </c>
      <c r="P182">
        <v>20000</v>
      </c>
      <c r="Q182">
        <v>3</v>
      </c>
      <c r="R182" s="3">
        <v>304</v>
      </c>
      <c r="S182" t="s">
        <v>35</v>
      </c>
      <c r="T182" t="s">
        <v>8</v>
      </c>
      <c r="U182" t="s">
        <v>23</v>
      </c>
      <c r="V182" t="s">
        <v>10</v>
      </c>
      <c r="W182" t="s">
        <v>11</v>
      </c>
      <c r="X182">
        <v>89</v>
      </c>
      <c r="Y182" t="s">
        <v>12</v>
      </c>
      <c r="Z182">
        <v>38</v>
      </c>
      <c r="AA182" t="s">
        <v>13</v>
      </c>
      <c r="AB182">
        <v>94</v>
      </c>
      <c r="AC182" t="s">
        <v>14</v>
      </c>
      <c r="AD182">
        <v>41</v>
      </c>
      <c r="AE182" t="s">
        <v>15</v>
      </c>
      <c r="AF182">
        <v>99</v>
      </c>
      <c r="AG182">
        <f>Table13[[#This Row],[math Marks]]+Table13[[#This Row],[english Marks]]+Table13[[#This Row],[python Marks]]+Table13[[#This Row],[SqlMarks]]+Table13[[#This Row],[excelMarks]]</f>
        <v>361</v>
      </c>
      <c r="AH182">
        <v>71</v>
      </c>
      <c r="AI182">
        <v>7.49</v>
      </c>
    </row>
    <row r="183" spans="1:35" x14ac:dyDescent="0.25">
      <c r="A183" t="s">
        <v>505</v>
      </c>
      <c r="B183" t="s">
        <v>506</v>
      </c>
      <c r="C183" t="s">
        <v>2</v>
      </c>
      <c r="D183">
        <v>21</v>
      </c>
      <c r="E183" t="s">
        <v>38</v>
      </c>
      <c r="F183" t="s">
        <v>33</v>
      </c>
      <c r="G183" s="1">
        <v>45855</v>
      </c>
      <c r="H183" s="2">
        <f>--MID(TEXT(Table13[[#This Row],[Admission Date]],"dd-mm-yyyy"),7,4)</f>
        <v>2025</v>
      </c>
      <c r="I183" t="s">
        <v>20</v>
      </c>
      <c r="J183" t="s">
        <v>148</v>
      </c>
      <c r="K183" t="str">
        <f>VLOOKUP(Table13[Course ID],[1]Courses!$A$2:$B$102,2,FALSE)</f>
        <v>Computer Vision</v>
      </c>
      <c r="L183" t="str">
        <f>IF(Table13[Age]&lt;=18,"Teen",IF(Table13[Age]&lt;=20,"Young Adult",IF(Table13[Age]&lt;=22,"Adult","senior Adult")))</f>
        <v>Adult</v>
      </c>
      <c r="M183" s="3">
        <v>100000</v>
      </c>
      <c r="N183" s="3">
        <v>89058</v>
      </c>
      <c r="O183" s="3">
        <v>10942</v>
      </c>
      <c r="P183">
        <v>10000</v>
      </c>
      <c r="Q183">
        <v>1</v>
      </c>
      <c r="R183" s="3">
        <v>156</v>
      </c>
      <c r="S183" t="s">
        <v>22</v>
      </c>
      <c r="T183" t="s">
        <v>8</v>
      </c>
      <c r="U183" t="s">
        <v>44</v>
      </c>
      <c r="V183" t="s">
        <v>24</v>
      </c>
      <c r="W183" t="s">
        <v>11</v>
      </c>
      <c r="X183">
        <v>47</v>
      </c>
      <c r="Y183" t="s">
        <v>12</v>
      </c>
      <c r="Z183">
        <v>64</v>
      </c>
      <c r="AA183" t="s">
        <v>13</v>
      </c>
      <c r="AB183">
        <v>50</v>
      </c>
      <c r="AC183" t="s">
        <v>14</v>
      </c>
      <c r="AD183">
        <v>37</v>
      </c>
      <c r="AE183" t="s">
        <v>15</v>
      </c>
      <c r="AF183">
        <v>71</v>
      </c>
      <c r="AG183">
        <f>Table13[[#This Row],[math Marks]]+Table13[[#This Row],[english Marks]]+Table13[[#This Row],[python Marks]]+Table13[[#This Row],[SqlMarks]]+Table13[[#This Row],[excelMarks]]</f>
        <v>269</v>
      </c>
      <c r="AH183">
        <v>64</v>
      </c>
      <c r="AI183">
        <v>8.0500000000000007</v>
      </c>
    </row>
    <row r="184" spans="1:35" x14ac:dyDescent="0.25">
      <c r="A184" t="s">
        <v>507</v>
      </c>
      <c r="B184" t="s">
        <v>508</v>
      </c>
      <c r="C184" t="s">
        <v>18</v>
      </c>
      <c r="D184">
        <v>22</v>
      </c>
      <c r="E184" t="s">
        <v>19</v>
      </c>
      <c r="F184" t="s">
        <v>33</v>
      </c>
      <c r="G184" s="1">
        <v>45862</v>
      </c>
      <c r="H184" s="2">
        <f>--MID(TEXT(Table13[[#This Row],[Admission Date]],"dd-mm-yyyy"),7,4)</f>
        <v>2025</v>
      </c>
      <c r="I184" t="s">
        <v>20</v>
      </c>
      <c r="J184" t="s">
        <v>151</v>
      </c>
      <c r="K184" t="str">
        <f>VLOOKUP(Table13[Course ID],[1]Courses!$A$2:$B$102,2,FALSE)</f>
        <v>Power BI</v>
      </c>
      <c r="L184" t="str">
        <f>IF(Table13[Age]&lt;=18,"Teen",IF(Table13[Age]&lt;=20,"Young Adult",IF(Table13[Age]&lt;=22,"Adult","senior Adult")))</f>
        <v>Adult</v>
      </c>
      <c r="M184" s="3">
        <v>100000</v>
      </c>
      <c r="N184" s="3">
        <v>69188</v>
      </c>
      <c r="O184" s="3">
        <v>30812</v>
      </c>
      <c r="P184">
        <v>10000</v>
      </c>
      <c r="Q184">
        <v>4</v>
      </c>
      <c r="R184" s="3">
        <v>296</v>
      </c>
      <c r="S184" t="s">
        <v>30</v>
      </c>
      <c r="T184" t="s">
        <v>8</v>
      </c>
      <c r="U184" t="s">
        <v>23</v>
      </c>
      <c r="V184" t="s">
        <v>24</v>
      </c>
      <c r="W184" t="s">
        <v>11</v>
      </c>
      <c r="X184">
        <v>70</v>
      </c>
      <c r="Y184" t="s">
        <v>12</v>
      </c>
      <c r="Z184">
        <v>87</v>
      </c>
      <c r="AA184" t="s">
        <v>13</v>
      </c>
      <c r="AB184">
        <v>88</v>
      </c>
      <c r="AC184" t="s">
        <v>14</v>
      </c>
      <c r="AD184">
        <v>87</v>
      </c>
      <c r="AE184" t="s">
        <v>15</v>
      </c>
      <c r="AF184">
        <v>79</v>
      </c>
      <c r="AG184">
        <f>Table13[[#This Row],[math Marks]]+Table13[[#This Row],[english Marks]]+Table13[[#This Row],[python Marks]]+Table13[[#This Row],[SqlMarks]]+Table13[[#This Row],[excelMarks]]</f>
        <v>411</v>
      </c>
      <c r="AH184">
        <v>66</v>
      </c>
      <c r="AI184">
        <v>9.36</v>
      </c>
    </row>
    <row r="185" spans="1:35" x14ac:dyDescent="0.25">
      <c r="A185" t="s">
        <v>509</v>
      </c>
      <c r="B185" t="s">
        <v>510</v>
      </c>
      <c r="C185" t="s">
        <v>18</v>
      </c>
      <c r="D185">
        <v>24</v>
      </c>
      <c r="E185" t="s">
        <v>38</v>
      </c>
      <c r="F185" t="s">
        <v>4</v>
      </c>
      <c r="G185" s="1">
        <v>45869</v>
      </c>
      <c r="H185" s="2">
        <f>--MID(TEXT(Table13[[#This Row],[Admission Date]],"dd-mm-yyyy"),7,4)</f>
        <v>2025</v>
      </c>
      <c r="I185" t="s">
        <v>20</v>
      </c>
      <c r="J185" t="s">
        <v>154</v>
      </c>
      <c r="K185" t="str">
        <f>VLOOKUP(Table13[Course ID],[1]Courses!$A$2:$B$102,2,FALSE)</f>
        <v>Microsoft Excel</v>
      </c>
      <c r="L185" t="str">
        <f>IF(Table13[Age]&lt;=18,"Teen",IF(Table13[Age]&lt;=20,"Young Adult",IF(Table13[Age]&lt;=22,"Adult","senior Adult")))</f>
        <v>senior Adult</v>
      </c>
      <c r="M185" s="3">
        <v>100000</v>
      </c>
      <c r="N185" s="3">
        <v>63072</v>
      </c>
      <c r="O185" s="3">
        <v>36928</v>
      </c>
      <c r="P185">
        <v>10000</v>
      </c>
      <c r="Q185">
        <v>4</v>
      </c>
      <c r="R185" s="3">
        <v>433</v>
      </c>
      <c r="S185" t="s">
        <v>76</v>
      </c>
      <c r="T185" t="s">
        <v>8</v>
      </c>
      <c r="U185" t="s">
        <v>44</v>
      </c>
      <c r="V185" t="s">
        <v>10</v>
      </c>
      <c r="W185" t="s">
        <v>11</v>
      </c>
      <c r="X185">
        <v>71</v>
      </c>
      <c r="Y185" t="s">
        <v>12</v>
      </c>
      <c r="Z185">
        <v>37</v>
      </c>
      <c r="AA185" t="s">
        <v>13</v>
      </c>
      <c r="AB185">
        <v>93</v>
      </c>
      <c r="AC185" t="s">
        <v>14</v>
      </c>
      <c r="AD185">
        <v>97</v>
      </c>
      <c r="AE185" t="s">
        <v>15</v>
      </c>
      <c r="AF185">
        <v>54</v>
      </c>
      <c r="AG185">
        <f>Table13[[#This Row],[math Marks]]+Table13[[#This Row],[english Marks]]+Table13[[#This Row],[python Marks]]+Table13[[#This Row],[SqlMarks]]+Table13[[#This Row],[excelMarks]]</f>
        <v>352</v>
      </c>
      <c r="AH185">
        <v>74</v>
      </c>
      <c r="AI185">
        <v>8.8800000000000008</v>
      </c>
    </row>
    <row r="186" spans="1:35" x14ac:dyDescent="0.25">
      <c r="A186" t="s">
        <v>511</v>
      </c>
      <c r="B186" t="s">
        <v>512</v>
      </c>
      <c r="C186" t="s">
        <v>2</v>
      </c>
      <c r="D186">
        <v>22</v>
      </c>
      <c r="E186" t="s">
        <v>19</v>
      </c>
      <c r="F186" t="s">
        <v>4</v>
      </c>
      <c r="G186" s="1">
        <v>45876</v>
      </c>
      <c r="H186" s="2">
        <f>--MID(TEXT(Table13[[#This Row],[Admission Date]],"dd-mm-yyyy"),7,4)</f>
        <v>2025</v>
      </c>
      <c r="I186" t="s">
        <v>20</v>
      </c>
      <c r="J186" t="s">
        <v>157</v>
      </c>
      <c r="K186" t="str">
        <f>VLOOKUP(Table13[Course ID],[1]Courses!$A$2:$B$102,2,FALSE)</f>
        <v>Advanced Excel</v>
      </c>
      <c r="L186" t="str">
        <f>IF(Table13[Age]&lt;=18,"Teen",IF(Table13[Age]&lt;=20,"Young Adult",IF(Table13[Age]&lt;=22,"Adult","senior Adult")))</f>
        <v>Adult</v>
      </c>
      <c r="M186" s="3">
        <v>100000</v>
      </c>
      <c r="N186" s="3">
        <v>66573</v>
      </c>
      <c r="O186" s="3">
        <v>33427</v>
      </c>
      <c r="P186">
        <v>20000</v>
      </c>
      <c r="Q186">
        <v>4</v>
      </c>
      <c r="R186" s="3">
        <v>19</v>
      </c>
      <c r="S186" t="s">
        <v>386</v>
      </c>
      <c r="T186" t="s">
        <v>8</v>
      </c>
      <c r="U186" t="s">
        <v>9</v>
      </c>
      <c r="V186" t="s">
        <v>10</v>
      </c>
      <c r="W186" t="s">
        <v>11</v>
      </c>
      <c r="X186">
        <v>87</v>
      </c>
      <c r="Y186" t="s">
        <v>12</v>
      </c>
      <c r="Z186">
        <v>52</v>
      </c>
      <c r="AA186" t="s">
        <v>13</v>
      </c>
      <c r="AB186">
        <v>87</v>
      </c>
      <c r="AC186" t="s">
        <v>14</v>
      </c>
      <c r="AD186">
        <v>98</v>
      </c>
      <c r="AE186" t="s">
        <v>15</v>
      </c>
      <c r="AF186">
        <v>56</v>
      </c>
      <c r="AG186">
        <f>Table13[[#This Row],[math Marks]]+Table13[[#This Row],[english Marks]]+Table13[[#This Row],[python Marks]]+Table13[[#This Row],[SqlMarks]]+Table13[[#This Row],[excelMarks]]</f>
        <v>380</v>
      </c>
      <c r="AH186">
        <v>78</v>
      </c>
      <c r="AI186">
        <v>5.23</v>
      </c>
    </row>
    <row r="187" spans="1:35" x14ac:dyDescent="0.25">
      <c r="A187" t="s">
        <v>513</v>
      </c>
      <c r="B187" t="s">
        <v>514</v>
      </c>
      <c r="C187" t="s">
        <v>2</v>
      </c>
      <c r="D187">
        <v>17</v>
      </c>
      <c r="E187" t="s">
        <v>65</v>
      </c>
      <c r="F187" t="s">
        <v>33</v>
      </c>
      <c r="G187" s="1">
        <v>45883</v>
      </c>
      <c r="H187" s="2">
        <f>--MID(TEXT(Table13[[#This Row],[Admission Date]],"dd-mm-yyyy"),7,4)</f>
        <v>2025</v>
      </c>
      <c r="I187" t="s">
        <v>5</v>
      </c>
      <c r="J187" t="s">
        <v>160</v>
      </c>
      <c r="K187" t="str">
        <f>VLOOKUP(Table13[Course ID],[1]Courses!$A$2:$B$102,2,FALSE)</f>
        <v>Excel VBA</v>
      </c>
      <c r="L187" t="str">
        <f>IF(Table13[Age]&lt;=18,"Teen",IF(Table13[Age]&lt;=20,"Young Adult",IF(Table13[Age]&lt;=22,"Adult","senior Adult")))</f>
        <v>Teen</v>
      </c>
      <c r="M187" s="3">
        <v>100000</v>
      </c>
      <c r="N187" s="3">
        <v>79724</v>
      </c>
      <c r="O187" s="3">
        <v>20276</v>
      </c>
      <c r="P187">
        <v>10000</v>
      </c>
      <c r="Q187">
        <v>0</v>
      </c>
      <c r="R187" s="3">
        <v>108</v>
      </c>
      <c r="S187" t="s">
        <v>216</v>
      </c>
      <c r="T187" t="s">
        <v>8</v>
      </c>
      <c r="U187" t="s">
        <v>44</v>
      </c>
      <c r="V187" t="s">
        <v>24</v>
      </c>
      <c r="W187" t="s">
        <v>11</v>
      </c>
      <c r="X187">
        <v>72</v>
      </c>
      <c r="Y187" t="s">
        <v>12</v>
      </c>
      <c r="Z187">
        <v>74</v>
      </c>
      <c r="AA187" t="s">
        <v>13</v>
      </c>
      <c r="AB187">
        <v>94</v>
      </c>
      <c r="AC187" t="s">
        <v>14</v>
      </c>
      <c r="AD187">
        <v>65</v>
      </c>
      <c r="AE187" t="s">
        <v>15</v>
      </c>
      <c r="AF187">
        <v>79</v>
      </c>
      <c r="AG187">
        <f>Table13[[#This Row],[math Marks]]+Table13[[#This Row],[english Marks]]+Table13[[#This Row],[python Marks]]+Table13[[#This Row],[SqlMarks]]+Table13[[#This Row],[excelMarks]]</f>
        <v>384</v>
      </c>
      <c r="AH187">
        <v>64</v>
      </c>
      <c r="AI187">
        <v>8.76</v>
      </c>
    </row>
    <row r="188" spans="1:35" x14ac:dyDescent="0.25">
      <c r="A188" t="s">
        <v>515</v>
      </c>
      <c r="B188" t="s">
        <v>516</v>
      </c>
      <c r="C188" t="s">
        <v>18</v>
      </c>
      <c r="D188">
        <v>24</v>
      </c>
      <c r="E188" t="s">
        <v>27</v>
      </c>
      <c r="F188" t="s">
        <v>33</v>
      </c>
      <c r="G188" s="1">
        <v>45890</v>
      </c>
      <c r="H188" s="2">
        <f>--MID(TEXT(Table13[[#This Row],[Admission Date]],"dd-mm-yyyy"),7,4)</f>
        <v>2025</v>
      </c>
      <c r="I188" t="s">
        <v>5</v>
      </c>
      <c r="J188" t="s">
        <v>163</v>
      </c>
      <c r="K188" t="str">
        <f>VLOOKUP(Table13[Course ID],[1]Courses!$A$2:$B$102,2,FALSE)</f>
        <v>Power Query</v>
      </c>
      <c r="L188" t="str">
        <f>IF(Table13[Age]&lt;=18,"Teen",IF(Table13[Age]&lt;=20,"Young Adult",IF(Table13[Age]&lt;=22,"Adult","senior Adult")))</f>
        <v>senior Adult</v>
      </c>
      <c r="M188" s="3">
        <v>100000</v>
      </c>
      <c r="N188" s="3">
        <v>83341</v>
      </c>
      <c r="O188" s="3">
        <v>16659</v>
      </c>
      <c r="P188">
        <v>10000</v>
      </c>
      <c r="Q188">
        <v>5</v>
      </c>
      <c r="R188" s="3">
        <v>435</v>
      </c>
      <c r="S188" t="s">
        <v>43</v>
      </c>
      <c r="T188" t="s">
        <v>8</v>
      </c>
      <c r="U188" t="s">
        <v>23</v>
      </c>
      <c r="V188" t="s">
        <v>24</v>
      </c>
      <c r="W188" t="s">
        <v>11</v>
      </c>
      <c r="X188">
        <v>73</v>
      </c>
      <c r="Y188" t="s">
        <v>12</v>
      </c>
      <c r="Z188">
        <v>48</v>
      </c>
      <c r="AA188" t="s">
        <v>13</v>
      </c>
      <c r="AB188">
        <v>54</v>
      </c>
      <c r="AC188" t="s">
        <v>14</v>
      </c>
      <c r="AD188">
        <v>55</v>
      </c>
      <c r="AE188" t="s">
        <v>15</v>
      </c>
      <c r="AF188">
        <v>76</v>
      </c>
      <c r="AG188">
        <f>Table13[[#This Row],[math Marks]]+Table13[[#This Row],[english Marks]]+Table13[[#This Row],[python Marks]]+Table13[[#This Row],[SqlMarks]]+Table13[[#This Row],[excelMarks]]</f>
        <v>306</v>
      </c>
      <c r="AH188">
        <v>74</v>
      </c>
      <c r="AI188">
        <v>5.73</v>
      </c>
    </row>
    <row r="189" spans="1:35" x14ac:dyDescent="0.25">
      <c r="A189" t="s">
        <v>517</v>
      </c>
      <c r="B189" t="s">
        <v>518</v>
      </c>
      <c r="C189" t="s">
        <v>2</v>
      </c>
      <c r="D189">
        <v>22</v>
      </c>
      <c r="E189" t="s">
        <v>65</v>
      </c>
      <c r="F189" t="s">
        <v>4</v>
      </c>
      <c r="G189" s="1">
        <v>45897</v>
      </c>
      <c r="H189" s="2">
        <f>--MID(TEXT(Table13[[#This Row],[Admission Date]],"dd-mm-yyyy"),7,4)</f>
        <v>2025</v>
      </c>
      <c r="I189" t="s">
        <v>5</v>
      </c>
      <c r="J189" t="s">
        <v>166</v>
      </c>
      <c r="K189" t="str">
        <f>VLOOKUP(Table13[Course ID],[1]Courses!$A$2:$B$102,2,FALSE)</f>
        <v>Power Pivot</v>
      </c>
      <c r="L189" t="str">
        <f>IF(Table13[Age]&lt;=18,"Teen",IF(Table13[Age]&lt;=20,"Young Adult",IF(Table13[Age]&lt;=22,"Adult","senior Adult")))</f>
        <v>Adult</v>
      </c>
      <c r="M189" s="3">
        <v>100000</v>
      </c>
      <c r="N189" s="3">
        <v>73663</v>
      </c>
      <c r="O189" s="3">
        <v>26337</v>
      </c>
      <c r="P189">
        <v>0</v>
      </c>
      <c r="Q189">
        <v>5</v>
      </c>
      <c r="R189" s="3">
        <v>405</v>
      </c>
      <c r="S189" t="s">
        <v>76</v>
      </c>
      <c r="T189" t="s">
        <v>8</v>
      </c>
      <c r="U189" t="s">
        <v>9</v>
      </c>
      <c r="V189" t="s">
        <v>10</v>
      </c>
      <c r="W189" t="s">
        <v>11</v>
      </c>
      <c r="X189">
        <v>35</v>
      </c>
      <c r="Y189" t="s">
        <v>12</v>
      </c>
      <c r="Z189">
        <v>35</v>
      </c>
      <c r="AA189" t="s">
        <v>13</v>
      </c>
      <c r="AB189">
        <v>36</v>
      </c>
      <c r="AC189" t="s">
        <v>14</v>
      </c>
      <c r="AD189">
        <v>99</v>
      </c>
      <c r="AE189" t="s">
        <v>15</v>
      </c>
      <c r="AF189">
        <v>49</v>
      </c>
      <c r="AG189">
        <f>Table13[[#This Row],[math Marks]]+Table13[[#This Row],[english Marks]]+Table13[[#This Row],[python Marks]]+Table13[[#This Row],[SqlMarks]]+Table13[[#This Row],[excelMarks]]</f>
        <v>254</v>
      </c>
      <c r="AH189">
        <v>99</v>
      </c>
      <c r="AI189">
        <v>5.47</v>
      </c>
    </row>
    <row r="190" spans="1:35" x14ac:dyDescent="0.25">
      <c r="A190" t="s">
        <v>519</v>
      </c>
      <c r="B190" t="s">
        <v>520</v>
      </c>
      <c r="C190" t="s">
        <v>18</v>
      </c>
      <c r="D190">
        <v>21</v>
      </c>
      <c r="E190" t="s">
        <v>19</v>
      </c>
      <c r="F190" t="s">
        <v>4</v>
      </c>
      <c r="G190" s="1">
        <v>45904</v>
      </c>
      <c r="H190" s="2">
        <f>--MID(TEXT(Table13[[#This Row],[Admission Date]],"dd-mm-yyyy"),7,4)</f>
        <v>2025</v>
      </c>
      <c r="I190" t="s">
        <v>5</v>
      </c>
      <c r="J190" t="s">
        <v>169</v>
      </c>
      <c r="K190" t="str">
        <f>VLOOKUP(Table13[Course ID],[1]Courses!$A$2:$B$102,2,FALSE)</f>
        <v>Tableau</v>
      </c>
      <c r="L190" t="str">
        <f>IF(Table13[Age]&lt;=18,"Teen",IF(Table13[Age]&lt;=20,"Young Adult",IF(Table13[Age]&lt;=22,"Adult","senior Adult")))</f>
        <v>Adult</v>
      </c>
      <c r="M190" s="3">
        <v>100000</v>
      </c>
      <c r="N190" s="3">
        <v>51693</v>
      </c>
      <c r="O190" s="3">
        <v>48307</v>
      </c>
      <c r="P190">
        <v>10000</v>
      </c>
      <c r="Q190">
        <v>3</v>
      </c>
      <c r="R190" s="3">
        <v>342</v>
      </c>
      <c r="S190" t="s">
        <v>386</v>
      </c>
      <c r="T190" t="s">
        <v>8</v>
      </c>
      <c r="U190" t="s">
        <v>44</v>
      </c>
      <c r="V190" t="s">
        <v>10</v>
      </c>
      <c r="W190" t="s">
        <v>11</v>
      </c>
      <c r="X190">
        <v>97</v>
      </c>
      <c r="Y190" t="s">
        <v>12</v>
      </c>
      <c r="Z190">
        <v>79</v>
      </c>
      <c r="AA190" t="s">
        <v>13</v>
      </c>
      <c r="AB190">
        <v>73</v>
      </c>
      <c r="AC190" t="s">
        <v>14</v>
      </c>
      <c r="AD190">
        <v>44</v>
      </c>
      <c r="AE190" t="s">
        <v>15</v>
      </c>
      <c r="AF190">
        <v>81</v>
      </c>
      <c r="AG190">
        <f>Table13[[#This Row],[math Marks]]+Table13[[#This Row],[english Marks]]+Table13[[#This Row],[python Marks]]+Table13[[#This Row],[SqlMarks]]+Table13[[#This Row],[excelMarks]]</f>
        <v>374</v>
      </c>
      <c r="AH190">
        <v>74</v>
      </c>
      <c r="AI190">
        <v>5.54</v>
      </c>
    </row>
    <row r="191" spans="1:35" x14ac:dyDescent="0.25">
      <c r="A191" t="s">
        <v>521</v>
      </c>
      <c r="B191" t="s">
        <v>522</v>
      </c>
      <c r="C191" t="s">
        <v>18</v>
      </c>
      <c r="D191">
        <v>20</v>
      </c>
      <c r="E191" t="s">
        <v>65</v>
      </c>
      <c r="F191" t="s">
        <v>33</v>
      </c>
      <c r="G191" s="1">
        <v>45911</v>
      </c>
      <c r="H191" s="2">
        <f>--MID(TEXT(Table13[[#This Row],[Admission Date]],"dd-mm-yyyy"),7,4)</f>
        <v>2025</v>
      </c>
      <c r="I191" t="s">
        <v>20</v>
      </c>
      <c r="J191" t="s">
        <v>172</v>
      </c>
      <c r="K191" t="str">
        <f>VLOOKUP(Table13[Course ID],[1]Courses!$A$2:$B$102,2,FALSE)</f>
        <v>Looker Studio</v>
      </c>
      <c r="L191" t="str">
        <f>IF(Table13[Age]&lt;=18,"Teen",IF(Table13[Age]&lt;=20,"Young Adult",IF(Table13[Age]&lt;=22,"Adult","senior Adult")))</f>
        <v>Young Adult</v>
      </c>
      <c r="M191" s="3">
        <v>100000</v>
      </c>
      <c r="N191" s="3">
        <v>80336</v>
      </c>
      <c r="O191" s="3">
        <v>19664</v>
      </c>
      <c r="P191">
        <v>0</v>
      </c>
      <c r="Q191">
        <v>1</v>
      </c>
      <c r="R191" s="3">
        <v>23</v>
      </c>
      <c r="S191" t="s">
        <v>117</v>
      </c>
      <c r="T191" t="s">
        <v>8</v>
      </c>
      <c r="U191" t="s">
        <v>9</v>
      </c>
      <c r="V191" t="s">
        <v>24</v>
      </c>
      <c r="W191" t="s">
        <v>11</v>
      </c>
      <c r="X191">
        <v>53</v>
      </c>
      <c r="Y191" t="s">
        <v>12</v>
      </c>
      <c r="Z191">
        <v>70</v>
      </c>
      <c r="AA191" t="s">
        <v>13</v>
      </c>
      <c r="AB191">
        <v>69</v>
      </c>
      <c r="AC191" t="s">
        <v>14</v>
      </c>
      <c r="AD191">
        <v>44</v>
      </c>
      <c r="AE191" t="s">
        <v>15</v>
      </c>
      <c r="AF191">
        <v>73</v>
      </c>
      <c r="AG191">
        <f>Table13[[#This Row],[math Marks]]+Table13[[#This Row],[english Marks]]+Table13[[#This Row],[python Marks]]+Table13[[#This Row],[SqlMarks]]+Table13[[#This Row],[excelMarks]]</f>
        <v>309</v>
      </c>
      <c r="AH191">
        <v>73</v>
      </c>
      <c r="AI191">
        <v>5.04</v>
      </c>
    </row>
    <row r="192" spans="1:35" x14ac:dyDescent="0.25">
      <c r="A192" t="s">
        <v>523</v>
      </c>
      <c r="B192" t="s">
        <v>524</v>
      </c>
      <c r="C192" t="s">
        <v>2</v>
      </c>
      <c r="D192">
        <v>23</v>
      </c>
      <c r="E192" t="s">
        <v>19</v>
      </c>
      <c r="F192" t="s">
        <v>4</v>
      </c>
      <c r="G192" s="1">
        <v>45918</v>
      </c>
      <c r="H192" s="2">
        <f>--MID(TEXT(Table13[[#This Row],[Admission Date]],"dd-mm-yyyy"),7,4)</f>
        <v>2025</v>
      </c>
      <c r="I192" t="s">
        <v>20</v>
      </c>
      <c r="J192" t="s">
        <v>175</v>
      </c>
      <c r="K192" t="str">
        <f>VLOOKUP(Table13[Course ID],[1]Courses!$A$2:$B$102,2,FALSE)</f>
        <v>R Programming</v>
      </c>
      <c r="L192" t="str">
        <f>IF(Table13[Age]&lt;=18,"Teen",IF(Table13[Age]&lt;=20,"Young Adult",IF(Table13[Age]&lt;=22,"Adult","senior Adult")))</f>
        <v>senior Adult</v>
      </c>
      <c r="M192" s="3">
        <v>100000</v>
      </c>
      <c r="N192" s="3">
        <v>72199</v>
      </c>
      <c r="O192" s="3">
        <v>27801</v>
      </c>
      <c r="P192">
        <v>10000</v>
      </c>
      <c r="Q192">
        <v>3</v>
      </c>
      <c r="R192" s="3">
        <v>69</v>
      </c>
      <c r="S192" t="s">
        <v>82</v>
      </c>
      <c r="T192" t="s">
        <v>8</v>
      </c>
      <c r="U192" t="s">
        <v>44</v>
      </c>
      <c r="V192" t="s">
        <v>10</v>
      </c>
      <c r="W192" t="s">
        <v>11</v>
      </c>
      <c r="X192">
        <v>83</v>
      </c>
      <c r="Y192" t="s">
        <v>12</v>
      </c>
      <c r="Z192">
        <v>56</v>
      </c>
      <c r="AA192" t="s">
        <v>13</v>
      </c>
      <c r="AB192">
        <v>89</v>
      </c>
      <c r="AC192" t="s">
        <v>14</v>
      </c>
      <c r="AD192">
        <v>87</v>
      </c>
      <c r="AE192" t="s">
        <v>15</v>
      </c>
      <c r="AF192">
        <v>60</v>
      </c>
      <c r="AG192">
        <f>Table13[[#This Row],[math Marks]]+Table13[[#This Row],[english Marks]]+Table13[[#This Row],[python Marks]]+Table13[[#This Row],[SqlMarks]]+Table13[[#This Row],[excelMarks]]</f>
        <v>375</v>
      </c>
      <c r="AH192">
        <v>94</v>
      </c>
      <c r="AI192">
        <v>9.26</v>
      </c>
    </row>
    <row r="193" spans="1:35" x14ac:dyDescent="0.25">
      <c r="A193" t="s">
        <v>525</v>
      </c>
      <c r="B193" t="s">
        <v>526</v>
      </c>
      <c r="C193" t="s">
        <v>18</v>
      </c>
      <c r="D193">
        <v>18</v>
      </c>
      <c r="E193" t="s">
        <v>65</v>
      </c>
      <c r="F193" t="s">
        <v>33</v>
      </c>
      <c r="G193" s="1">
        <v>45925</v>
      </c>
      <c r="H193" s="2">
        <f>--MID(TEXT(Table13[[#This Row],[Admission Date]],"dd-mm-yyyy"),7,4)</f>
        <v>2025</v>
      </c>
      <c r="I193" t="s">
        <v>5</v>
      </c>
      <c r="J193" t="s">
        <v>178</v>
      </c>
      <c r="K193" t="str">
        <f>VLOOKUP(Table13[Course ID],[1]Courses!$A$2:$B$102,2,FALSE)</f>
        <v>Statistics for Data Science</v>
      </c>
      <c r="L193" t="str">
        <f>IF(Table13[Age]&lt;=18,"Teen",IF(Table13[Age]&lt;=20,"Young Adult",IF(Table13[Age]&lt;=22,"Adult","senior Adult")))</f>
        <v>Teen</v>
      </c>
      <c r="M193" s="3">
        <v>100000</v>
      </c>
      <c r="N193" s="3">
        <v>93740</v>
      </c>
      <c r="O193" s="3">
        <v>6260</v>
      </c>
      <c r="P193">
        <v>20000</v>
      </c>
      <c r="Q193">
        <v>0</v>
      </c>
      <c r="R193" s="3">
        <v>386</v>
      </c>
      <c r="S193" t="s">
        <v>76</v>
      </c>
      <c r="T193" t="s">
        <v>8</v>
      </c>
      <c r="U193" t="s">
        <v>44</v>
      </c>
      <c r="V193" t="s">
        <v>10</v>
      </c>
      <c r="W193" t="s">
        <v>11</v>
      </c>
      <c r="X193">
        <v>77</v>
      </c>
      <c r="Y193" t="s">
        <v>12</v>
      </c>
      <c r="Z193">
        <v>81</v>
      </c>
      <c r="AA193" t="s">
        <v>13</v>
      </c>
      <c r="AB193">
        <v>37</v>
      </c>
      <c r="AC193" t="s">
        <v>14</v>
      </c>
      <c r="AD193">
        <v>69</v>
      </c>
      <c r="AE193" t="s">
        <v>15</v>
      </c>
      <c r="AF193">
        <v>54</v>
      </c>
      <c r="AG193">
        <f>Table13[[#This Row],[math Marks]]+Table13[[#This Row],[english Marks]]+Table13[[#This Row],[python Marks]]+Table13[[#This Row],[SqlMarks]]+Table13[[#This Row],[excelMarks]]</f>
        <v>318</v>
      </c>
      <c r="AH193">
        <v>73</v>
      </c>
      <c r="AI193">
        <v>7.89</v>
      </c>
    </row>
    <row r="194" spans="1:35" x14ac:dyDescent="0.25">
      <c r="A194" t="s">
        <v>527</v>
      </c>
      <c r="B194" t="s">
        <v>528</v>
      </c>
      <c r="C194" t="s">
        <v>18</v>
      </c>
      <c r="D194">
        <v>21</v>
      </c>
      <c r="E194" t="s">
        <v>3</v>
      </c>
      <c r="F194" t="s">
        <v>4</v>
      </c>
      <c r="G194" s="1">
        <v>45932</v>
      </c>
      <c r="H194" s="2">
        <f>--MID(TEXT(Table13[[#This Row],[Admission Date]],"dd-mm-yyyy"),7,4)</f>
        <v>2025</v>
      </c>
      <c r="I194" t="s">
        <v>5</v>
      </c>
      <c r="J194" t="s">
        <v>181</v>
      </c>
      <c r="K194" t="str">
        <f>VLOOKUP(Table13[Course ID],[1]Courses!$A$2:$B$102,2,FALSE)</f>
        <v>Big Data Analytics</v>
      </c>
      <c r="L194" t="str">
        <f>IF(Table13[Age]&lt;=18,"Teen",IF(Table13[Age]&lt;=20,"Young Adult",IF(Table13[Age]&lt;=22,"Adult","senior Adult")))</f>
        <v>Adult</v>
      </c>
      <c r="M194" s="3">
        <v>100000</v>
      </c>
      <c r="N194" s="3">
        <v>42257</v>
      </c>
      <c r="O194" s="3">
        <v>57743</v>
      </c>
      <c r="P194">
        <v>20000</v>
      </c>
      <c r="Q194">
        <v>2</v>
      </c>
      <c r="R194" s="3">
        <v>337</v>
      </c>
      <c r="S194" t="s">
        <v>90</v>
      </c>
      <c r="T194" t="s">
        <v>8</v>
      </c>
      <c r="U194" t="s">
        <v>23</v>
      </c>
      <c r="V194" t="s">
        <v>24</v>
      </c>
      <c r="W194" t="s">
        <v>11</v>
      </c>
      <c r="X194">
        <v>75</v>
      </c>
      <c r="Y194" t="s">
        <v>12</v>
      </c>
      <c r="Z194">
        <v>93</v>
      </c>
      <c r="AA194" t="s">
        <v>13</v>
      </c>
      <c r="AB194">
        <v>92</v>
      </c>
      <c r="AC194" t="s">
        <v>14</v>
      </c>
      <c r="AD194">
        <v>52</v>
      </c>
      <c r="AE194" t="s">
        <v>15</v>
      </c>
      <c r="AF194">
        <v>44</v>
      </c>
      <c r="AG194">
        <f>Table13[[#This Row],[math Marks]]+Table13[[#This Row],[english Marks]]+Table13[[#This Row],[python Marks]]+Table13[[#This Row],[SqlMarks]]+Table13[[#This Row],[excelMarks]]</f>
        <v>356</v>
      </c>
      <c r="AH194">
        <v>72</v>
      </c>
      <c r="AI194">
        <v>5.63</v>
      </c>
    </row>
    <row r="195" spans="1:35" x14ac:dyDescent="0.25">
      <c r="A195" t="s">
        <v>529</v>
      </c>
      <c r="B195" t="s">
        <v>530</v>
      </c>
      <c r="C195" t="s">
        <v>2</v>
      </c>
      <c r="D195">
        <v>19</v>
      </c>
      <c r="E195" t="s">
        <v>38</v>
      </c>
      <c r="F195" t="s">
        <v>33</v>
      </c>
      <c r="G195" s="1">
        <v>45939</v>
      </c>
      <c r="H195" s="2">
        <f>--MID(TEXT(Table13[[#This Row],[Admission Date]],"dd-mm-yyyy"),7,4)</f>
        <v>2025</v>
      </c>
      <c r="I195" t="s">
        <v>20</v>
      </c>
      <c r="J195" t="s">
        <v>184</v>
      </c>
      <c r="K195" t="str">
        <f>VLOOKUP(Table13[Course ID],[1]Courses!$A$2:$B$102,2,FALSE)</f>
        <v>Apache Hadoop</v>
      </c>
      <c r="L195" t="str">
        <f>IF(Table13[Age]&lt;=18,"Teen",IF(Table13[Age]&lt;=20,"Young Adult",IF(Table13[Age]&lt;=22,"Adult","senior Adult")))</f>
        <v>Young Adult</v>
      </c>
      <c r="M195" s="3">
        <v>100000</v>
      </c>
      <c r="N195" s="3">
        <v>74560</v>
      </c>
      <c r="O195" s="3">
        <v>25440</v>
      </c>
      <c r="P195">
        <v>10000</v>
      </c>
      <c r="Q195">
        <v>1</v>
      </c>
      <c r="R195" s="3">
        <v>36</v>
      </c>
      <c r="S195" t="s">
        <v>43</v>
      </c>
      <c r="T195" t="s">
        <v>8</v>
      </c>
      <c r="U195" t="s">
        <v>9</v>
      </c>
      <c r="V195" t="s">
        <v>24</v>
      </c>
      <c r="W195" t="s">
        <v>11</v>
      </c>
      <c r="X195">
        <v>63</v>
      </c>
      <c r="Y195" t="s">
        <v>12</v>
      </c>
      <c r="Z195">
        <v>80</v>
      </c>
      <c r="AA195" t="s">
        <v>13</v>
      </c>
      <c r="AB195">
        <v>60</v>
      </c>
      <c r="AC195" t="s">
        <v>14</v>
      </c>
      <c r="AD195">
        <v>85</v>
      </c>
      <c r="AE195" t="s">
        <v>15</v>
      </c>
      <c r="AF195">
        <v>58</v>
      </c>
      <c r="AG195">
        <f>Table13[[#This Row],[math Marks]]+Table13[[#This Row],[english Marks]]+Table13[[#This Row],[python Marks]]+Table13[[#This Row],[SqlMarks]]+Table13[[#This Row],[excelMarks]]</f>
        <v>346</v>
      </c>
      <c r="AH195">
        <v>94</v>
      </c>
      <c r="AI195">
        <v>7.01</v>
      </c>
    </row>
    <row r="196" spans="1:35" x14ac:dyDescent="0.25">
      <c r="A196" t="s">
        <v>531</v>
      </c>
      <c r="B196" t="s">
        <v>532</v>
      </c>
      <c r="C196" t="s">
        <v>18</v>
      </c>
      <c r="D196">
        <v>23</v>
      </c>
      <c r="E196" t="s">
        <v>19</v>
      </c>
      <c r="F196" t="s">
        <v>33</v>
      </c>
      <c r="G196" s="1">
        <v>45946</v>
      </c>
      <c r="H196" s="2">
        <f>--MID(TEXT(Table13[[#This Row],[Admission Date]],"dd-mm-yyyy"),7,4)</f>
        <v>2025</v>
      </c>
      <c r="I196" t="s">
        <v>20</v>
      </c>
      <c r="J196" t="s">
        <v>187</v>
      </c>
      <c r="K196" t="str">
        <f>VLOOKUP(Table13[Course ID],[1]Courses!$A$2:$B$102,2,FALSE)</f>
        <v>Apache Spark</v>
      </c>
      <c r="L196" t="str">
        <f>IF(Table13[Age]&lt;=18,"Teen",IF(Table13[Age]&lt;=20,"Young Adult",IF(Table13[Age]&lt;=22,"Adult","senior Adult")))</f>
        <v>senior Adult</v>
      </c>
      <c r="M196" s="3">
        <v>100000</v>
      </c>
      <c r="N196" s="3">
        <v>46367</v>
      </c>
      <c r="O196" s="3">
        <v>53633</v>
      </c>
      <c r="P196">
        <v>0</v>
      </c>
      <c r="Q196">
        <v>0</v>
      </c>
      <c r="R196" s="3">
        <v>190</v>
      </c>
      <c r="S196" t="s">
        <v>274</v>
      </c>
      <c r="T196" t="s">
        <v>8</v>
      </c>
      <c r="U196" t="s">
        <v>9</v>
      </c>
      <c r="V196" t="s">
        <v>10</v>
      </c>
      <c r="W196" t="s">
        <v>11</v>
      </c>
      <c r="X196">
        <v>89</v>
      </c>
      <c r="Y196" t="s">
        <v>12</v>
      </c>
      <c r="Z196">
        <v>61</v>
      </c>
      <c r="AA196" t="s">
        <v>13</v>
      </c>
      <c r="AB196">
        <v>84</v>
      </c>
      <c r="AC196" t="s">
        <v>14</v>
      </c>
      <c r="AD196">
        <v>73</v>
      </c>
      <c r="AE196" t="s">
        <v>15</v>
      </c>
      <c r="AF196">
        <v>63</v>
      </c>
      <c r="AG196">
        <f>Table13[[#This Row],[math Marks]]+Table13[[#This Row],[english Marks]]+Table13[[#This Row],[python Marks]]+Table13[[#This Row],[SqlMarks]]+Table13[[#This Row],[excelMarks]]</f>
        <v>370</v>
      </c>
      <c r="AH196">
        <v>94</v>
      </c>
      <c r="AI196">
        <v>9.51</v>
      </c>
    </row>
    <row r="197" spans="1:35" x14ac:dyDescent="0.25">
      <c r="A197" t="s">
        <v>533</v>
      </c>
      <c r="B197" t="s">
        <v>534</v>
      </c>
      <c r="C197" t="s">
        <v>2</v>
      </c>
      <c r="D197">
        <v>22</v>
      </c>
      <c r="E197" t="s">
        <v>27</v>
      </c>
      <c r="F197" t="s">
        <v>33</v>
      </c>
      <c r="G197" s="1">
        <v>45953</v>
      </c>
      <c r="H197" s="2">
        <f>--MID(TEXT(Table13[[#This Row],[Admission Date]],"dd-mm-yyyy"),7,4)</f>
        <v>2025</v>
      </c>
      <c r="I197" t="s">
        <v>5</v>
      </c>
      <c r="J197" t="s">
        <v>190</v>
      </c>
      <c r="K197" t="str">
        <f>VLOOKUP(Table13[Course ID],[1]Courses!$A$2:$B$102,2,FALSE)</f>
        <v>PySpark</v>
      </c>
      <c r="L197" t="str">
        <f>IF(Table13[Age]&lt;=18,"Teen",IF(Table13[Age]&lt;=20,"Young Adult",IF(Table13[Age]&lt;=22,"Adult","senior Adult")))</f>
        <v>Adult</v>
      </c>
      <c r="M197" s="3">
        <v>100000</v>
      </c>
      <c r="N197" s="3">
        <v>70603</v>
      </c>
      <c r="O197" s="3">
        <v>29397</v>
      </c>
      <c r="P197">
        <v>10000</v>
      </c>
      <c r="Q197">
        <v>1</v>
      </c>
      <c r="R197" s="3">
        <v>66</v>
      </c>
      <c r="S197" t="s">
        <v>97</v>
      </c>
      <c r="T197" t="s">
        <v>8</v>
      </c>
      <c r="U197" t="s">
        <v>44</v>
      </c>
      <c r="V197" t="s">
        <v>24</v>
      </c>
      <c r="W197" t="s">
        <v>11</v>
      </c>
      <c r="X197">
        <v>82</v>
      </c>
      <c r="Y197" t="s">
        <v>12</v>
      </c>
      <c r="Z197">
        <v>40</v>
      </c>
      <c r="AA197" t="s">
        <v>13</v>
      </c>
      <c r="AB197">
        <v>63</v>
      </c>
      <c r="AC197" t="s">
        <v>14</v>
      </c>
      <c r="AD197">
        <v>61</v>
      </c>
      <c r="AE197" t="s">
        <v>15</v>
      </c>
      <c r="AF197">
        <v>43</v>
      </c>
      <c r="AG197">
        <f>Table13[[#This Row],[math Marks]]+Table13[[#This Row],[english Marks]]+Table13[[#This Row],[python Marks]]+Table13[[#This Row],[SqlMarks]]+Table13[[#This Row],[excelMarks]]</f>
        <v>289</v>
      </c>
      <c r="AH197">
        <v>95</v>
      </c>
      <c r="AI197">
        <v>6.53</v>
      </c>
    </row>
    <row r="198" spans="1:35" x14ac:dyDescent="0.25">
      <c r="A198" t="s">
        <v>535</v>
      </c>
      <c r="B198" t="s">
        <v>536</v>
      </c>
      <c r="C198" t="s">
        <v>2</v>
      </c>
      <c r="D198">
        <v>23</v>
      </c>
      <c r="E198" t="s">
        <v>3</v>
      </c>
      <c r="F198" t="s">
        <v>4</v>
      </c>
      <c r="G198" s="1">
        <v>45960</v>
      </c>
      <c r="H198" s="2">
        <f>--MID(TEXT(Table13[[#This Row],[Admission Date]],"dd-mm-yyyy"),7,4)</f>
        <v>2025</v>
      </c>
      <c r="I198" t="s">
        <v>5</v>
      </c>
      <c r="J198" t="s">
        <v>193</v>
      </c>
      <c r="K198" t="str">
        <f>VLOOKUP(Table13[Course ID],[1]Courses!$A$2:$B$102,2,FALSE)</f>
        <v>Cloud Computing</v>
      </c>
      <c r="L198" t="str">
        <f>IF(Table13[Age]&lt;=18,"Teen",IF(Table13[Age]&lt;=20,"Young Adult",IF(Table13[Age]&lt;=22,"Adult","senior Adult")))</f>
        <v>senior Adult</v>
      </c>
      <c r="M198" s="3">
        <v>100000</v>
      </c>
      <c r="N198" s="3">
        <v>41209</v>
      </c>
      <c r="O198" s="3">
        <v>58791</v>
      </c>
      <c r="P198">
        <v>20000</v>
      </c>
      <c r="Q198">
        <v>2</v>
      </c>
      <c r="R198" s="3">
        <v>156</v>
      </c>
      <c r="S198" t="s">
        <v>86</v>
      </c>
      <c r="T198" t="s">
        <v>8</v>
      </c>
      <c r="U198" t="s">
        <v>9</v>
      </c>
      <c r="V198" t="s">
        <v>24</v>
      </c>
      <c r="W198" t="s">
        <v>11</v>
      </c>
      <c r="X198">
        <v>94</v>
      </c>
      <c r="Y198" t="s">
        <v>12</v>
      </c>
      <c r="Z198">
        <v>61</v>
      </c>
      <c r="AA198" t="s">
        <v>13</v>
      </c>
      <c r="AB198">
        <v>82</v>
      </c>
      <c r="AC198" t="s">
        <v>14</v>
      </c>
      <c r="AD198">
        <v>82</v>
      </c>
      <c r="AE198" t="s">
        <v>15</v>
      </c>
      <c r="AF198">
        <v>42</v>
      </c>
      <c r="AG198">
        <f>Table13[[#This Row],[math Marks]]+Table13[[#This Row],[english Marks]]+Table13[[#This Row],[python Marks]]+Table13[[#This Row],[SqlMarks]]+Table13[[#This Row],[excelMarks]]</f>
        <v>361</v>
      </c>
      <c r="AH198">
        <v>71</v>
      </c>
      <c r="AI198">
        <v>5.34</v>
      </c>
    </row>
    <row r="199" spans="1:35" x14ac:dyDescent="0.25">
      <c r="A199" t="s">
        <v>537</v>
      </c>
      <c r="B199" t="s">
        <v>538</v>
      </c>
      <c r="C199" t="s">
        <v>18</v>
      </c>
      <c r="D199">
        <v>18</v>
      </c>
      <c r="E199" t="s">
        <v>38</v>
      </c>
      <c r="F199" t="s">
        <v>33</v>
      </c>
      <c r="G199" s="1">
        <v>45967</v>
      </c>
      <c r="H199" s="2">
        <f>--MID(TEXT(Table13[[#This Row],[Admission Date]],"dd-mm-yyyy"),7,4)</f>
        <v>2025</v>
      </c>
      <c r="I199" t="s">
        <v>5</v>
      </c>
      <c r="J199" t="s">
        <v>197</v>
      </c>
      <c r="K199" t="str">
        <f>VLOOKUP(Table13[Course ID],[1]Courses!$A$2:$B$102,2,FALSE)</f>
        <v>AWS Cloud Practitioner</v>
      </c>
      <c r="L199" t="str">
        <f>IF(Table13[Age]&lt;=18,"Teen",IF(Table13[Age]&lt;=20,"Young Adult",IF(Table13[Age]&lt;=22,"Adult","senior Adult")))</f>
        <v>Teen</v>
      </c>
      <c r="M199" s="3">
        <v>100000</v>
      </c>
      <c r="N199" s="3">
        <v>85349</v>
      </c>
      <c r="O199" s="3">
        <v>14651</v>
      </c>
      <c r="P199">
        <v>20000</v>
      </c>
      <c r="Q199">
        <v>3</v>
      </c>
      <c r="R199" s="3">
        <v>285</v>
      </c>
      <c r="S199" t="s">
        <v>97</v>
      </c>
      <c r="T199" t="s">
        <v>8</v>
      </c>
      <c r="U199" t="s">
        <v>44</v>
      </c>
      <c r="V199" t="s">
        <v>24</v>
      </c>
      <c r="W199" t="s">
        <v>11</v>
      </c>
      <c r="X199">
        <v>60</v>
      </c>
      <c r="Y199" t="s">
        <v>12</v>
      </c>
      <c r="Z199">
        <v>69</v>
      </c>
      <c r="AA199" t="s">
        <v>13</v>
      </c>
      <c r="AB199">
        <v>47</v>
      </c>
      <c r="AC199" t="s">
        <v>14</v>
      </c>
      <c r="AD199">
        <v>77</v>
      </c>
      <c r="AE199" t="s">
        <v>15</v>
      </c>
      <c r="AF199">
        <v>62</v>
      </c>
      <c r="AG199">
        <f>Table13[[#This Row],[math Marks]]+Table13[[#This Row],[english Marks]]+Table13[[#This Row],[python Marks]]+Table13[[#This Row],[SqlMarks]]+Table13[[#This Row],[excelMarks]]</f>
        <v>315</v>
      </c>
      <c r="AH199">
        <v>70</v>
      </c>
      <c r="AI199">
        <v>6.44</v>
      </c>
    </row>
    <row r="200" spans="1:35" x14ac:dyDescent="0.25">
      <c r="A200" t="s">
        <v>539</v>
      </c>
      <c r="B200" t="s">
        <v>540</v>
      </c>
      <c r="C200" t="s">
        <v>18</v>
      </c>
      <c r="D200">
        <v>19</v>
      </c>
      <c r="E200" t="s">
        <v>65</v>
      </c>
      <c r="F200" t="s">
        <v>4</v>
      </c>
      <c r="G200" s="1">
        <v>45974</v>
      </c>
      <c r="H200" s="2">
        <f>--MID(TEXT(Table13[[#This Row],[Admission Date]],"dd-mm-yyyy"),7,4)</f>
        <v>2025</v>
      </c>
      <c r="I200" t="s">
        <v>5</v>
      </c>
      <c r="J200" t="s">
        <v>200</v>
      </c>
      <c r="K200" t="str">
        <f>VLOOKUP(Table13[Course ID],[1]Courses!$A$2:$B$102,2,FALSE)</f>
        <v>AWS Solutions Architect</v>
      </c>
      <c r="L200" t="str">
        <f>IF(Table13[Age]&lt;=18,"Teen",IF(Table13[Age]&lt;=20,"Young Adult",IF(Table13[Age]&lt;=22,"Adult","senior Adult")))</f>
        <v>Young Adult</v>
      </c>
      <c r="M200" s="3">
        <v>100000</v>
      </c>
      <c r="N200" s="3">
        <v>90131</v>
      </c>
      <c r="O200" s="3">
        <v>9869</v>
      </c>
      <c r="P200">
        <v>10000</v>
      </c>
      <c r="Q200">
        <v>1</v>
      </c>
      <c r="R200" s="3">
        <v>444</v>
      </c>
      <c r="S200" t="s">
        <v>62</v>
      </c>
      <c r="T200" t="s">
        <v>8</v>
      </c>
      <c r="U200" t="s">
        <v>9</v>
      </c>
      <c r="V200" t="s">
        <v>24</v>
      </c>
      <c r="W200" t="s">
        <v>11</v>
      </c>
      <c r="X200">
        <v>39</v>
      </c>
      <c r="Y200" t="s">
        <v>12</v>
      </c>
      <c r="Z200">
        <v>81</v>
      </c>
      <c r="AA200" t="s">
        <v>13</v>
      </c>
      <c r="AB200">
        <v>82</v>
      </c>
      <c r="AC200" t="s">
        <v>14</v>
      </c>
      <c r="AD200">
        <v>59</v>
      </c>
      <c r="AE200" t="s">
        <v>15</v>
      </c>
      <c r="AF200">
        <v>86</v>
      </c>
      <c r="AG200">
        <f>Table13[[#This Row],[math Marks]]+Table13[[#This Row],[english Marks]]+Table13[[#This Row],[python Marks]]+Table13[[#This Row],[SqlMarks]]+Table13[[#This Row],[excelMarks]]</f>
        <v>347</v>
      </c>
      <c r="AH200">
        <v>85</v>
      </c>
      <c r="AI200">
        <v>8.7799999999999994</v>
      </c>
    </row>
    <row r="201" spans="1:35" x14ac:dyDescent="0.25">
      <c r="A201" t="s">
        <v>541</v>
      </c>
      <c r="B201" t="s">
        <v>542</v>
      </c>
      <c r="C201" t="s">
        <v>2</v>
      </c>
      <c r="D201">
        <v>21</v>
      </c>
      <c r="E201" t="s">
        <v>19</v>
      </c>
      <c r="F201" t="s">
        <v>4</v>
      </c>
      <c r="G201" s="1">
        <v>45981</v>
      </c>
      <c r="H201" s="2">
        <f>--MID(TEXT(Table13[[#This Row],[Admission Date]],"dd-mm-yyyy"),7,4)</f>
        <v>2025</v>
      </c>
      <c r="I201" t="s">
        <v>5</v>
      </c>
      <c r="J201" t="s">
        <v>203</v>
      </c>
      <c r="K201" t="str">
        <f>VLOOKUP(Table13[Course ID],[1]Courses!$A$2:$B$102,2,FALSE)</f>
        <v>Microsoft Azure Fundamentals</v>
      </c>
      <c r="L201" t="str">
        <f>IF(Table13[Age]&lt;=18,"Teen",IF(Table13[Age]&lt;=20,"Young Adult",IF(Table13[Age]&lt;=22,"Adult","senior Adult")))</f>
        <v>Adult</v>
      </c>
      <c r="M201" s="3">
        <v>100000</v>
      </c>
      <c r="N201" s="3">
        <v>46677</v>
      </c>
      <c r="O201" s="3">
        <v>53323</v>
      </c>
      <c r="P201">
        <v>10000</v>
      </c>
      <c r="Q201">
        <v>2</v>
      </c>
      <c r="R201" s="3">
        <v>244</v>
      </c>
      <c r="S201" t="s">
        <v>386</v>
      </c>
      <c r="T201" t="s">
        <v>8</v>
      </c>
      <c r="U201" t="s">
        <v>23</v>
      </c>
      <c r="V201" t="s">
        <v>10</v>
      </c>
      <c r="W201" t="s">
        <v>11</v>
      </c>
      <c r="X201">
        <v>96</v>
      </c>
      <c r="Y201" t="s">
        <v>12</v>
      </c>
      <c r="Z201">
        <v>86</v>
      </c>
      <c r="AA201" t="s">
        <v>13</v>
      </c>
      <c r="AB201">
        <v>85</v>
      </c>
      <c r="AC201" t="s">
        <v>14</v>
      </c>
      <c r="AD201">
        <v>53</v>
      </c>
      <c r="AE201" t="s">
        <v>15</v>
      </c>
      <c r="AF201">
        <v>72</v>
      </c>
      <c r="AG201">
        <f>Table13[[#This Row],[math Marks]]+Table13[[#This Row],[english Marks]]+Table13[[#This Row],[python Marks]]+Table13[[#This Row],[SqlMarks]]+Table13[[#This Row],[excelMarks]]</f>
        <v>392</v>
      </c>
      <c r="AH201">
        <v>96</v>
      </c>
      <c r="AI201">
        <v>7.31</v>
      </c>
    </row>
    <row r="202" spans="1:35" x14ac:dyDescent="0.25">
      <c r="A202" t="s">
        <v>543</v>
      </c>
      <c r="B202" t="s">
        <v>544</v>
      </c>
      <c r="C202" t="s">
        <v>18</v>
      </c>
      <c r="D202">
        <v>18</v>
      </c>
      <c r="E202" t="s">
        <v>3</v>
      </c>
      <c r="F202" t="s">
        <v>28</v>
      </c>
      <c r="G202" s="1">
        <v>45988</v>
      </c>
      <c r="H202" s="2">
        <f>--MID(TEXT(Table13[[#This Row],[Admission Date]],"dd-mm-yyyy"),7,4)</f>
        <v>2025</v>
      </c>
      <c r="I202" t="s">
        <v>20</v>
      </c>
      <c r="J202" t="s">
        <v>206</v>
      </c>
      <c r="K202" t="str">
        <f>VLOOKUP(Table13[Course ID],[1]Courses!$A$2:$B$102,2,FALSE)</f>
        <v>Google Cloud Platform</v>
      </c>
      <c r="L202" t="str">
        <f>IF(Table13[Age]&lt;=18,"Teen",IF(Table13[Age]&lt;=20,"Young Adult",IF(Table13[Age]&lt;=22,"Adult","senior Adult")))</f>
        <v>Teen</v>
      </c>
      <c r="M202" s="3">
        <v>100000</v>
      </c>
      <c r="N202" s="3">
        <v>72399</v>
      </c>
      <c r="O202" s="3">
        <v>27601</v>
      </c>
      <c r="P202">
        <v>10000</v>
      </c>
      <c r="Q202">
        <v>1</v>
      </c>
      <c r="R202" s="3">
        <v>311</v>
      </c>
      <c r="S202" t="s">
        <v>274</v>
      </c>
      <c r="T202" t="s">
        <v>8</v>
      </c>
      <c r="U202" t="s">
        <v>44</v>
      </c>
      <c r="V202" t="s">
        <v>24</v>
      </c>
      <c r="W202" t="s">
        <v>11</v>
      </c>
      <c r="X202">
        <v>90</v>
      </c>
      <c r="Y202" t="s">
        <v>12</v>
      </c>
      <c r="Z202">
        <v>99</v>
      </c>
      <c r="AA202" t="s">
        <v>13</v>
      </c>
      <c r="AB202">
        <v>77</v>
      </c>
      <c r="AC202" t="s">
        <v>14</v>
      </c>
      <c r="AD202">
        <v>92</v>
      </c>
      <c r="AE202" t="s">
        <v>15</v>
      </c>
      <c r="AF202">
        <v>69</v>
      </c>
      <c r="AG202">
        <f>Table13[[#This Row],[math Marks]]+Table13[[#This Row],[english Marks]]+Table13[[#This Row],[python Marks]]+Table13[[#This Row],[SqlMarks]]+Table13[[#This Row],[excelMarks]]</f>
        <v>427</v>
      </c>
      <c r="AH202">
        <v>91</v>
      </c>
      <c r="AI202">
        <v>7.15</v>
      </c>
    </row>
    <row r="203" spans="1:35" x14ac:dyDescent="0.25">
      <c r="A203" t="s">
        <v>545</v>
      </c>
      <c r="B203" t="s">
        <v>546</v>
      </c>
      <c r="C203" t="s">
        <v>2</v>
      </c>
      <c r="D203">
        <v>20</v>
      </c>
      <c r="E203" t="s">
        <v>38</v>
      </c>
      <c r="F203" t="s">
        <v>33</v>
      </c>
      <c r="G203" s="1">
        <v>46002</v>
      </c>
      <c r="H203" s="2">
        <f>--MID(TEXT(Table13[[#This Row],[Admission Date]],"dd-mm-yyyy"),7,4)</f>
        <v>2025</v>
      </c>
      <c r="I203" t="s">
        <v>5</v>
      </c>
      <c r="J203" t="s">
        <v>209</v>
      </c>
      <c r="K203" t="str">
        <f>VLOOKUP(Table13[Course ID],[1]Courses!$A$2:$B$102,2,FALSE)</f>
        <v>DevOps Fundamentals</v>
      </c>
      <c r="L203" t="str">
        <f>IF(Table13[Age]&lt;=18,"Teen",IF(Table13[Age]&lt;=20,"Young Adult",IF(Table13[Age]&lt;=22,"Adult","senior Adult")))</f>
        <v>Young Adult</v>
      </c>
      <c r="M203" s="3">
        <v>100000</v>
      </c>
      <c r="N203" s="3">
        <v>43099</v>
      </c>
      <c r="O203" s="3">
        <v>56901</v>
      </c>
      <c r="P203">
        <v>0</v>
      </c>
      <c r="Q203">
        <v>2</v>
      </c>
      <c r="R203" s="3">
        <v>29</v>
      </c>
      <c r="S203" t="s">
        <v>97</v>
      </c>
      <c r="T203" t="s">
        <v>8</v>
      </c>
      <c r="U203" t="s">
        <v>9</v>
      </c>
      <c r="V203" t="s">
        <v>10</v>
      </c>
      <c r="W203" t="s">
        <v>11</v>
      </c>
      <c r="X203">
        <v>71</v>
      </c>
      <c r="Y203" t="s">
        <v>12</v>
      </c>
      <c r="Z203">
        <v>38</v>
      </c>
      <c r="AA203" t="s">
        <v>13</v>
      </c>
      <c r="AB203">
        <v>47</v>
      </c>
      <c r="AC203" t="s">
        <v>14</v>
      </c>
      <c r="AD203">
        <v>57</v>
      </c>
      <c r="AE203" t="s">
        <v>15</v>
      </c>
      <c r="AF203">
        <v>56</v>
      </c>
      <c r="AG203">
        <f>Table13[[#This Row],[math Marks]]+Table13[[#This Row],[english Marks]]+Table13[[#This Row],[python Marks]]+Table13[[#This Row],[SqlMarks]]+Table13[[#This Row],[excelMarks]]</f>
        <v>269</v>
      </c>
      <c r="AH203">
        <v>92</v>
      </c>
      <c r="AI203">
        <v>8.1</v>
      </c>
    </row>
    <row r="204" spans="1:35" x14ac:dyDescent="0.25">
      <c r="A204" t="s">
        <v>547</v>
      </c>
      <c r="B204" t="s">
        <v>548</v>
      </c>
      <c r="C204" t="s">
        <v>2</v>
      </c>
      <c r="D204">
        <v>18</v>
      </c>
      <c r="E204" t="s">
        <v>19</v>
      </c>
      <c r="F204" t="s">
        <v>33</v>
      </c>
      <c r="G204" s="1">
        <v>46015</v>
      </c>
      <c r="H204" s="2">
        <f>--MID(TEXT(Table13[[#This Row],[Admission Date]],"dd-mm-yyyy"),7,4)</f>
        <v>2025</v>
      </c>
      <c r="I204" t="s">
        <v>20</v>
      </c>
      <c r="J204" t="s">
        <v>212</v>
      </c>
      <c r="K204" t="str">
        <f>VLOOKUP(Table13[Course ID],[1]Courses!$A$2:$B$102,2,FALSE)</f>
        <v>Docker</v>
      </c>
      <c r="L204" t="str">
        <f>IF(Table13[Age]&lt;=18,"Teen",IF(Table13[Age]&lt;=20,"Young Adult",IF(Table13[Age]&lt;=22,"Adult","senior Adult")))</f>
        <v>Teen</v>
      </c>
      <c r="M204" s="3">
        <v>100000</v>
      </c>
      <c r="N204" s="3">
        <v>65366</v>
      </c>
      <c r="O204" s="3">
        <v>34634</v>
      </c>
      <c r="P204">
        <v>20000</v>
      </c>
      <c r="Q204">
        <v>3</v>
      </c>
      <c r="R204" s="3">
        <v>309</v>
      </c>
      <c r="S204" t="s">
        <v>90</v>
      </c>
      <c r="T204" t="s">
        <v>8</v>
      </c>
      <c r="U204" t="s">
        <v>9</v>
      </c>
      <c r="V204" t="s">
        <v>24</v>
      </c>
      <c r="W204" t="s">
        <v>11</v>
      </c>
      <c r="X204">
        <v>93</v>
      </c>
      <c r="Y204" t="s">
        <v>12</v>
      </c>
      <c r="Z204">
        <v>49</v>
      </c>
      <c r="AA204" t="s">
        <v>13</v>
      </c>
      <c r="AB204">
        <v>63</v>
      </c>
      <c r="AC204" t="s">
        <v>14</v>
      </c>
      <c r="AD204">
        <v>89</v>
      </c>
      <c r="AE204" t="s">
        <v>15</v>
      </c>
      <c r="AF204">
        <v>94</v>
      </c>
      <c r="AG204">
        <f>Table13[[#This Row],[math Marks]]+Table13[[#This Row],[english Marks]]+Table13[[#This Row],[python Marks]]+Table13[[#This Row],[SqlMarks]]+Table13[[#This Row],[excelMarks]]</f>
        <v>388</v>
      </c>
      <c r="AH204">
        <v>95</v>
      </c>
      <c r="AI204">
        <v>6.87</v>
      </c>
    </row>
    <row r="205" spans="1:35" x14ac:dyDescent="0.25">
      <c r="A205" t="s">
        <v>549</v>
      </c>
      <c r="B205" t="s">
        <v>550</v>
      </c>
      <c r="C205" t="s">
        <v>18</v>
      </c>
      <c r="D205">
        <v>18</v>
      </c>
      <c r="E205" t="s">
        <v>65</v>
      </c>
      <c r="F205" t="s">
        <v>28</v>
      </c>
      <c r="G205" s="1">
        <v>45870</v>
      </c>
      <c r="H205" s="2">
        <f>--MID(TEXT(Table13[[#This Row],[Admission Date]],"dd-mm-yyyy"),7,4)</f>
        <v>2025</v>
      </c>
      <c r="I205" t="s">
        <v>20</v>
      </c>
      <c r="J205" t="s">
        <v>215</v>
      </c>
      <c r="K205" t="str">
        <f>VLOOKUP(Table13[Course ID],[1]Courses!$A$2:$B$102,2,FALSE)</f>
        <v>Kubernetes</v>
      </c>
      <c r="L205" t="str">
        <f>IF(Table13[Age]&lt;=18,"Teen",IF(Table13[Age]&lt;=20,"Young Adult",IF(Table13[Age]&lt;=22,"Adult","senior Adult")))</f>
        <v>Teen</v>
      </c>
      <c r="M205" s="3">
        <v>100000</v>
      </c>
      <c r="N205" s="3">
        <v>41620</v>
      </c>
      <c r="O205" s="3">
        <v>58380</v>
      </c>
      <c r="P205">
        <v>10000</v>
      </c>
      <c r="Q205">
        <v>2</v>
      </c>
      <c r="R205" s="3">
        <v>158</v>
      </c>
      <c r="S205" t="s">
        <v>274</v>
      </c>
      <c r="T205" t="s">
        <v>8</v>
      </c>
      <c r="U205" t="s">
        <v>23</v>
      </c>
      <c r="V205" t="s">
        <v>10</v>
      </c>
      <c r="W205" t="s">
        <v>11</v>
      </c>
      <c r="X205">
        <v>66</v>
      </c>
      <c r="Y205" t="s">
        <v>12</v>
      </c>
      <c r="Z205">
        <v>50</v>
      </c>
      <c r="AA205" t="s">
        <v>13</v>
      </c>
      <c r="AB205">
        <v>87</v>
      </c>
      <c r="AC205" t="s">
        <v>14</v>
      </c>
      <c r="AD205">
        <v>86</v>
      </c>
      <c r="AE205" t="s">
        <v>15</v>
      </c>
      <c r="AF205">
        <v>39</v>
      </c>
      <c r="AG205">
        <f>Table13[[#This Row],[math Marks]]+Table13[[#This Row],[english Marks]]+Table13[[#This Row],[python Marks]]+Table13[[#This Row],[SqlMarks]]+Table13[[#This Row],[excelMarks]]</f>
        <v>328</v>
      </c>
      <c r="AH205">
        <v>99</v>
      </c>
      <c r="AI205">
        <v>8.94</v>
      </c>
    </row>
    <row r="206" spans="1:35" x14ac:dyDescent="0.25">
      <c r="A206" t="s">
        <v>551</v>
      </c>
      <c r="B206" t="s">
        <v>552</v>
      </c>
      <c r="C206" t="s">
        <v>18</v>
      </c>
      <c r="D206">
        <v>23</v>
      </c>
      <c r="E206" t="s">
        <v>65</v>
      </c>
      <c r="F206" t="s">
        <v>28</v>
      </c>
      <c r="G206" s="1">
        <v>45848</v>
      </c>
      <c r="H206" s="2">
        <f>--MID(TEXT(Table13[[#This Row],[Admission Date]],"dd-mm-yyyy"),7,4)</f>
        <v>2025</v>
      </c>
      <c r="I206" t="s">
        <v>20</v>
      </c>
      <c r="J206" t="s">
        <v>219</v>
      </c>
      <c r="K206" t="str">
        <f>VLOOKUP(Table13[Course ID],[1]Courses!$A$2:$B$102,2,FALSE)</f>
        <v>Linux Administration</v>
      </c>
      <c r="L206" t="str">
        <f>IF(Table13[Age]&lt;=18,"Teen",IF(Table13[Age]&lt;=20,"Young Adult",IF(Table13[Age]&lt;=22,"Adult","senior Adult")))</f>
        <v>senior Adult</v>
      </c>
      <c r="M206" s="3">
        <v>100000</v>
      </c>
      <c r="N206" s="3">
        <v>50742</v>
      </c>
      <c r="O206" s="3">
        <v>49258</v>
      </c>
      <c r="P206">
        <v>10000</v>
      </c>
      <c r="Q206">
        <v>0</v>
      </c>
      <c r="R206" s="3">
        <v>475</v>
      </c>
      <c r="S206" t="s">
        <v>194</v>
      </c>
      <c r="T206" t="s">
        <v>8</v>
      </c>
      <c r="U206" t="s">
        <v>9</v>
      </c>
      <c r="V206" t="s">
        <v>10</v>
      </c>
      <c r="W206" t="s">
        <v>11</v>
      </c>
      <c r="X206">
        <v>72</v>
      </c>
      <c r="Y206" t="s">
        <v>12</v>
      </c>
      <c r="Z206">
        <v>81</v>
      </c>
      <c r="AA206" t="s">
        <v>13</v>
      </c>
      <c r="AB206">
        <v>51</v>
      </c>
      <c r="AC206" t="s">
        <v>14</v>
      </c>
      <c r="AD206">
        <v>75</v>
      </c>
      <c r="AE206" t="s">
        <v>15</v>
      </c>
      <c r="AF206">
        <v>87</v>
      </c>
      <c r="AG206">
        <f>Table13[[#This Row],[math Marks]]+Table13[[#This Row],[english Marks]]+Table13[[#This Row],[python Marks]]+Table13[[#This Row],[SqlMarks]]+Table13[[#This Row],[excelMarks]]</f>
        <v>366</v>
      </c>
      <c r="AH206">
        <v>86</v>
      </c>
      <c r="AI206">
        <v>9.7100000000000009</v>
      </c>
    </row>
    <row r="207" spans="1:35" x14ac:dyDescent="0.25">
      <c r="A207" t="s">
        <v>553</v>
      </c>
      <c r="B207" t="s">
        <v>554</v>
      </c>
      <c r="C207" t="s">
        <v>2</v>
      </c>
      <c r="D207">
        <v>23</v>
      </c>
      <c r="E207" t="s">
        <v>3</v>
      </c>
      <c r="F207" t="s">
        <v>28</v>
      </c>
      <c r="G207" s="1">
        <v>45912</v>
      </c>
      <c r="H207" s="2">
        <f>--MID(TEXT(Table13[[#This Row],[Admission Date]],"dd-mm-yyyy"),7,4)</f>
        <v>2025</v>
      </c>
      <c r="I207" t="s">
        <v>20</v>
      </c>
      <c r="J207" t="s">
        <v>222</v>
      </c>
      <c r="K207" t="str">
        <f>VLOOKUP(Table13[Course ID],[1]Courses!$A$2:$B$102,2,FALSE)</f>
        <v>Windows Server</v>
      </c>
      <c r="L207" t="str">
        <f>IF(Table13[Age]&lt;=18,"Teen",IF(Table13[Age]&lt;=20,"Young Adult",IF(Table13[Age]&lt;=22,"Adult","senior Adult")))</f>
        <v>senior Adult</v>
      </c>
      <c r="M207" s="3">
        <v>100000</v>
      </c>
      <c r="N207" s="3">
        <v>83575</v>
      </c>
      <c r="O207" s="3">
        <v>16425</v>
      </c>
      <c r="P207">
        <v>20000</v>
      </c>
      <c r="Q207">
        <v>2</v>
      </c>
      <c r="R207" s="3">
        <v>497</v>
      </c>
      <c r="S207" t="s">
        <v>52</v>
      </c>
      <c r="T207" t="s">
        <v>8</v>
      </c>
      <c r="U207" t="s">
        <v>9</v>
      </c>
      <c r="V207" t="s">
        <v>10</v>
      </c>
      <c r="W207" t="s">
        <v>11</v>
      </c>
      <c r="X207">
        <v>57</v>
      </c>
      <c r="Y207" t="s">
        <v>12</v>
      </c>
      <c r="Z207">
        <v>75</v>
      </c>
      <c r="AA207" t="s">
        <v>13</v>
      </c>
      <c r="AB207">
        <v>96</v>
      </c>
      <c r="AC207" t="s">
        <v>14</v>
      </c>
      <c r="AD207">
        <v>100</v>
      </c>
      <c r="AE207" t="s">
        <v>15</v>
      </c>
      <c r="AF207">
        <v>70</v>
      </c>
      <c r="AG207">
        <f>Table13[[#This Row],[math Marks]]+Table13[[#This Row],[english Marks]]+Table13[[#This Row],[python Marks]]+Table13[[#This Row],[SqlMarks]]+Table13[[#This Row],[excelMarks]]</f>
        <v>398</v>
      </c>
      <c r="AH207">
        <v>67</v>
      </c>
      <c r="AI207">
        <v>5.29</v>
      </c>
    </row>
    <row r="208" spans="1:35" x14ac:dyDescent="0.25">
      <c r="A208" t="s">
        <v>555</v>
      </c>
      <c r="B208" t="s">
        <v>556</v>
      </c>
      <c r="C208" t="s">
        <v>18</v>
      </c>
      <c r="D208">
        <v>17</v>
      </c>
      <c r="E208" t="s">
        <v>38</v>
      </c>
      <c r="F208" t="s">
        <v>28</v>
      </c>
      <c r="G208" s="1">
        <v>45783</v>
      </c>
      <c r="H208" s="2">
        <f>--MID(TEXT(Table13[[#This Row],[Admission Date]],"dd-mm-yyyy"),7,4)</f>
        <v>2025</v>
      </c>
      <c r="I208" t="s">
        <v>5</v>
      </c>
      <c r="J208" t="s">
        <v>225</v>
      </c>
      <c r="K208" t="str">
        <f>VLOOKUP(Table13[Course ID],[1]Courses!$A$2:$B$102,2,FALSE)</f>
        <v>Networking Basics</v>
      </c>
      <c r="L208" t="str">
        <f>IF(Table13[Age]&lt;=18,"Teen",IF(Table13[Age]&lt;=20,"Young Adult",IF(Table13[Age]&lt;=22,"Adult","senior Adult")))</f>
        <v>Teen</v>
      </c>
      <c r="M208" s="3">
        <v>100000</v>
      </c>
      <c r="N208" s="3">
        <v>74172</v>
      </c>
      <c r="O208" s="3">
        <v>25828</v>
      </c>
      <c r="P208">
        <v>20000</v>
      </c>
      <c r="Q208">
        <v>0</v>
      </c>
      <c r="R208" s="3">
        <v>438</v>
      </c>
      <c r="S208" t="s">
        <v>90</v>
      </c>
      <c r="T208" t="s">
        <v>8</v>
      </c>
      <c r="U208" t="s">
        <v>9</v>
      </c>
      <c r="V208" t="s">
        <v>10</v>
      </c>
      <c r="W208" t="s">
        <v>11</v>
      </c>
      <c r="X208">
        <v>44</v>
      </c>
      <c r="Y208" t="s">
        <v>12</v>
      </c>
      <c r="Z208">
        <v>67</v>
      </c>
      <c r="AA208" t="s">
        <v>13</v>
      </c>
      <c r="AB208">
        <v>99</v>
      </c>
      <c r="AC208" t="s">
        <v>14</v>
      </c>
      <c r="AD208">
        <v>45</v>
      </c>
      <c r="AE208" t="s">
        <v>15</v>
      </c>
      <c r="AF208">
        <v>66</v>
      </c>
      <c r="AG208">
        <f>Table13[[#This Row],[math Marks]]+Table13[[#This Row],[english Marks]]+Table13[[#This Row],[python Marks]]+Table13[[#This Row],[SqlMarks]]+Table13[[#This Row],[excelMarks]]</f>
        <v>321</v>
      </c>
      <c r="AH208">
        <v>79</v>
      </c>
      <c r="AI208">
        <v>5.25</v>
      </c>
    </row>
    <row r="209" spans="1:35" x14ac:dyDescent="0.25">
      <c r="A209" t="s">
        <v>557</v>
      </c>
      <c r="B209" t="s">
        <v>558</v>
      </c>
      <c r="C209" t="s">
        <v>2</v>
      </c>
      <c r="D209">
        <v>23</v>
      </c>
      <c r="E209" t="s">
        <v>27</v>
      </c>
      <c r="F209" t="s">
        <v>4</v>
      </c>
      <c r="G209" s="1">
        <v>45944</v>
      </c>
      <c r="H209" s="2">
        <f>--MID(TEXT(Table13[[#This Row],[Admission Date]],"dd-mm-yyyy"),7,4)</f>
        <v>2025</v>
      </c>
      <c r="I209" t="s">
        <v>20</v>
      </c>
      <c r="J209" t="s">
        <v>228</v>
      </c>
      <c r="K209" t="str">
        <f>VLOOKUP(Table13[Course ID],[1]Courses!$A$2:$B$102,2,FALSE)</f>
        <v>CCNA</v>
      </c>
      <c r="L209" t="str">
        <f>IF(Table13[Age]&lt;=18,"Teen",IF(Table13[Age]&lt;=20,"Young Adult",IF(Table13[Age]&lt;=22,"Adult","senior Adult")))</f>
        <v>senior Adult</v>
      </c>
      <c r="M209" s="3">
        <v>100000</v>
      </c>
      <c r="N209" s="3">
        <v>67007</v>
      </c>
      <c r="O209" s="3">
        <v>32993</v>
      </c>
      <c r="P209">
        <v>10000</v>
      </c>
      <c r="Q209">
        <v>2</v>
      </c>
      <c r="R209" s="3">
        <v>346</v>
      </c>
      <c r="S209" t="s">
        <v>62</v>
      </c>
      <c r="T209" t="s">
        <v>8</v>
      </c>
      <c r="U209" t="s">
        <v>23</v>
      </c>
      <c r="V209" t="s">
        <v>24</v>
      </c>
      <c r="W209" t="s">
        <v>11</v>
      </c>
      <c r="X209">
        <v>72</v>
      </c>
      <c r="Y209" t="s">
        <v>12</v>
      </c>
      <c r="Z209">
        <v>82</v>
      </c>
      <c r="AA209" t="s">
        <v>13</v>
      </c>
      <c r="AB209">
        <v>79</v>
      </c>
      <c r="AC209" t="s">
        <v>14</v>
      </c>
      <c r="AD209">
        <v>96</v>
      </c>
      <c r="AE209" t="s">
        <v>15</v>
      </c>
      <c r="AF209">
        <v>72</v>
      </c>
      <c r="AG209">
        <f>Table13[[#This Row],[math Marks]]+Table13[[#This Row],[english Marks]]+Table13[[#This Row],[python Marks]]+Table13[[#This Row],[SqlMarks]]+Table13[[#This Row],[excelMarks]]</f>
        <v>401</v>
      </c>
      <c r="AH209">
        <v>100</v>
      </c>
      <c r="AI209">
        <v>8.9600000000000009</v>
      </c>
    </row>
    <row r="210" spans="1:35" x14ac:dyDescent="0.25">
      <c r="A210" t="s">
        <v>559</v>
      </c>
      <c r="B210" t="s">
        <v>560</v>
      </c>
      <c r="C210" t="s">
        <v>2</v>
      </c>
      <c r="D210">
        <v>17</v>
      </c>
      <c r="E210" t="s">
        <v>27</v>
      </c>
      <c r="F210" t="s">
        <v>28</v>
      </c>
      <c r="G210" s="1">
        <v>45925</v>
      </c>
      <c r="H210" s="2">
        <f>--MID(TEXT(Table13[[#This Row],[Admission Date]],"dd-mm-yyyy"),7,4)</f>
        <v>2025</v>
      </c>
      <c r="I210" t="s">
        <v>5</v>
      </c>
      <c r="J210" t="s">
        <v>231</v>
      </c>
      <c r="K210" t="str">
        <f>VLOOKUP(Table13[Course ID],[1]Courses!$A$2:$B$102,2,FALSE)</f>
        <v>Cyber Security Fundamentals</v>
      </c>
      <c r="L210" t="str">
        <f>IF(Table13[Age]&lt;=18,"Teen",IF(Table13[Age]&lt;=20,"Young Adult",IF(Table13[Age]&lt;=22,"Adult","senior Adult")))</f>
        <v>Teen</v>
      </c>
      <c r="M210" s="3">
        <v>100000</v>
      </c>
      <c r="N210" s="3">
        <v>99809</v>
      </c>
      <c r="O210" s="3">
        <v>191</v>
      </c>
      <c r="P210">
        <v>10000</v>
      </c>
      <c r="Q210">
        <v>2</v>
      </c>
      <c r="R210" s="3">
        <v>311</v>
      </c>
      <c r="S210" t="s">
        <v>97</v>
      </c>
      <c r="T210" t="s">
        <v>8</v>
      </c>
      <c r="U210" t="s">
        <v>23</v>
      </c>
      <c r="V210" t="s">
        <v>10</v>
      </c>
      <c r="W210" t="s">
        <v>11</v>
      </c>
      <c r="X210">
        <v>90</v>
      </c>
      <c r="Y210" t="s">
        <v>12</v>
      </c>
      <c r="Z210">
        <v>84</v>
      </c>
      <c r="AA210" t="s">
        <v>13</v>
      </c>
      <c r="AB210">
        <v>100</v>
      </c>
      <c r="AC210" t="s">
        <v>14</v>
      </c>
      <c r="AD210">
        <v>95</v>
      </c>
      <c r="AE210" t="s">
        <v>15</v>
      </c>
      <c r="AF210">
        <v>78</v>
      </c>
      <c r="AG210">
        <f>Table13[[#This Row],[math Marks]]+Table13[[#This Row],[english Marks]]+Table13[[#This Row],[python Marks]]+Table13[[#This Row],[SqlMarks]]+Table13[[#This Row],[excelMarks]]</f>
        <v>447</v>
      </c>
      <c r="AH210">
        <v>63</v>
      </c>
      <c r="AI210">
        <v>8.09</v>
      </c>
    </row>
    <row r="211" spans="1:35" x14ac:dyDescent="0.25">
      <c r="A211" t="s">
        <v>561</v>
      </c>
      <c r="B211" t="s">
        <v>562</v>
      </c>
      <c r="C211" t="s">
        <v>18</v>
      </c>
      <c r="D211">
        <v>20</v>
      </c>
      <c r="E211" t="s">
        <v>27</v>
      </c>
      <c r="F211" t="s">
        <v>4</v>
      </c>
      <c r="G211" s="1">
        <v>45714</v>
      </c>
      <c r="H211" s="2">
        <f>--MID(TEXT(Table13[[#This Row],[Admission Date]],"dd-mm-yyyy"),7,4)</f>
        <v>2025</v>
      </c>
      <c r="I211" t="s">
        <v>5</v>
      </c>
      <c r="J211" t="s">
        <v>234</v>
      </c>
      <c r="K211" t="str">
        <f>VLOOKUP(Table13[Course ID],[1]Courses!$A$2:$B$102,2,FALSE)</f>
        <v>Ethical Hacking</v>
      </c>
      <c r="L211" t="str">
        <f>IF(Table13[Age]&lt;=18,"Teen",IF(Table13[Age]&lt;=20,"Young Adult",IF(Table13[Age]&lt;=22,"Adult","senior Adult")))</f>
        <v>Young Adult</v>
      </c>
      <c r="M211" s="3">
        <v>100000</v>
      </c>
      <c r="N211" s="3">
        <v>55110</v>
      </c>
      <c r="O211" s="3">
        <v>44890</v>
      </c>
      <c r="P211">
        <v>10000</v>
      </c>
      <c r="Q211">
        <v>3</v>
      </c>
      <c r="R211" s="3">
        <v>26</v>
      </c>
      <c r="S211" t="s">
        <v>117</v>
      </c>
      <c r="T211" t="s">
        <v>8</v>
      </c>
      <c r="U211" t="s">
        <v>44</v>
      </c>
      <c r="V211" t="s">
        <v>24</v>
      </c>
      <c r="W211" t="s">
        <v>11</v>
      </c>
      <c r="X211">
        <v>79</v>
      </c>
      <c r="Y211" t="s">
        <v>12</v>
      </c>
      <c r="Z211">
        <v>70</v>
      </c>
      <c r="AA211" t="s">
        <v>13</v>
      </c>
      <c r="AB211">
        <v>84</v>
      </c>
      <c r="AC211" t="s">
        <v>14</v>
      </c>
      <c r="AD211">
        <v>63</v>
      </c>
      <c r="AE211" t="s">
        <v>15</v>
      </c>
      <c r="AF211">
        <v>86</v>
      </c>
      <c r="AG211">
        <f>Table13[[#This Row],[math Marks]]+Table13[[#This Row],[english Marks]]+Table13[[#This Row],[python Marks]]+Table13[[#This Row],[SqlMarks]]+Table13[[#This Row],[excelMarks]]</f>
        <v>382</v>
      </c>
      <c r="AH211">
        <v>87</v>
      </c>
      <c r="AI211">
        <v>5.6</v>
      </c>
    </row>
    <row r="212" spans="1:35" x14ac:dyDescent="0.25">
      <c r="A212" t="s">
        <v>563</v>
      </c>
      <c r="B212" t="s">
        <v>564</v>
      </c>
      <c r="C212" t="s">
        <v>2</v>
      </c>
      <c r="D212">
        <v>24</v>
      </c>
      <c r="E212" t="s">
        <v>38</v>
      </c>
      <c r="F212" t="s">
        <v>28</v>
      </c>
      <c r="G212" s="1">
        <v>45670</v>
      </c>
      <c r="H212" s="2">
        <f>--MID(TEXT(Table13[[#This Row],[Admission Date]],"dd-mm-yyyy"),7,4)</f>
        <v>2025</v>
      </c>
      <c r="I212" t="s">
        <v>20</v>
      </c>
      <c r="J212" t="s">
        <v>237</v>
      </c>
      <c r="K212" t="str">
        <f>VLOOKUP(Table13[Course ID],[1]Courses!$A$2:$B$102,2,FALSE)</f>
        <v>Penetration Testing</v>
      </c>
      <c r="L212" t="str">
        <f>IF(Table13[Age]&lt;=18,"Teen",IF(Table13[Age]&lt;=20,"Young Adult",IF(Table13[Age]&lt;=22,"Adult","senior Adult")))</f>
        <v>senior Adult</v>
      </c>
      <c r="M212" s="3">
        <v>100000</v>
      </c>
      <c r="N212" s="3">
        <v>67500</v>
      </c>
      <c r="O212" s="3">
        <v>32500</v>
      </c>
      <c r="P212">
        <v>0</v>
      </c>
      <c r="Q212">
        <v>1</v>
      </c>
      <c r="R212" s="3">
        <v>41</v>
      </c>
      <c r="S212" t="s">
        <v>82</v>
      </c>
      <c r="T212" t="s">
        <v>8</v>
      </c>
      <c r="U212" t="s">
        <v>9</v>
      </c>
      <c r="V212" t="s">
        <v>10</v>
      </c>
      <c r="W212" t="s">
        <v>11</v>
      </c>
      <c r="X212">
        <v>98</v>
      </c>
      <c r="Y212" t="s">
        <v>12</v>
      </c>
      <c r="Z212">
        <v>76</v>
      </c>
      <c r="AA212" t="s">
        <v>13</v>
      </c>
      <c r="AB212">
        <v>83</v>
      </c>
      <c r="AC212" t="s">
        <v>14</v>
      </c>
      <c r="AD212">
        <v>66</v>
      </c>
      <c r="AE212" t="s">
        <v>15</v>
      </c>
      <c r="AF212">
        <v>75</v>
      </c>
      <c r="AG212">
        <f>Table13[[#This Row],[math Marks]]+Table13[[#This Row],[english Marks]]+Table13[[#This Row],[python Marks]]+Table13[[#This Row],[SqlMarks]]+Table13[[#This Row],[excelMarks]]</f>
        <v>398</v>
      </c>
      <c r="AH212">
        <v>86</v>
      </c>
      <c r="AI212">
        <v>9.52</v>
      </c>
    </row>
    <row r="213" spans="1:35" x14ac:dyDescent="0.25">
      <c r="A213" t="s">
        <v>565</v>
      </c>
      <c r="B213" t="s">
        <v>566</v>
      </c>
      <c r="C213" t="s">
        <v>18</v>
      </c>
      <c r="D213">
        <v>19</v>
      </c>
      <c r="E213" t="s">
        <v>65</v>
      </c>
      <c r="F213" t="s">
        <v>4</v>
      </c>
      <c r="G213" s="1">
        <v>45857</v>
      </c>
      <c r="H213" s="2">
        <f>--MID(TEXT(Table13[[#This Row],[Admission Date]],"dd-mm-yyyy"),7,4)</f>
        <v>2025</v>
      </c>
      <c r="I213" t="s">
        <v>5</v>
      </c>
      <c r="J213" t="s">
        <v>240</v>
      </c>
      <c r="K213" t="str">
        <f>VLOOKUP(Table13[Course ID],[1]Courses!$A$2:$B$102,2,FALSE)</f>
        <v>Information Security</v>
      </c>
      <c r="L213" t="str">
        <f>IF(Table13[Age]&lt;=18,"Teen",IF(Table13[Age]&lt;=20,"Young Adult",IF(Table13[Age]&lt;=22,"Adult","senior Adult")))</f>
        <v>Young Adult</v>
      </c>
      <c r="M213" s="3">
        <v>100000</v>
      </c>
      <c r="N213" s="3">
        <v>52987</v>
      </c>
      <c r="O213" s="3">
        <v>47013</v>
      </c>
      <c r="P213">
        <v>0</v>
      </c>
      <c r="Q213">
        <v>1</v>
      </c>
      <c r="R213" s="3">
        <v>3</v>
      </c>
      <c r="S213" t="s">
        <v>104</v>
      </c>
      <c r="T213" t="s">
        <v>8</v>
      </c>
      <c r="U213" t="s">
        <v>44</v>
      </c>
      <c r="V213" t="s">
        <v>10</v>
      </c>
      <c r="W213" t="s">
        <v>11</v>
      </c>
      <c r="X213">
        <v>38</v>
      </c>
      <c r="Y213" t="s">
        <v>12</v>
      </c>
      <c r="Z213">
        <v>68</v>
      </c>
      <c r="AA213" t="s">
        <v>13</v>
      </c>
      <c r="AB213">
        <v>92</v>
      </c>
      <c r="AC213" t="s">
        <v>14</v>
      </c>
      <c r="AD213">
        <v>69</v>
      </c>
      <c r="AE213" t="s">
        <v>15</v>
      </c>
      <c r="AF213">
        <v>54</v>
      </c>
      <c r="AG213">
        <f>Table13[[#This Row],[math Marks]]+Table13[[#This Row],[english Marks]]+Table13[[#This Row],[python Marks]]+Table13[[#This Row],[SqlMarks]]+Table13[[#This Row],[excelMarks]]</f>
        <v>321</v>
      </c>
      <c r="AH213">
        <v>85</v>
      </c>
      <c r="AI213">
        <v>5.65</v>
      </c>
    </row>
    <row r="214" spans="1:35" x14ac:dyDescent="0.25">
      <c r="A214" t="s">
        <v>567</v>
      </c>
      <c r="B214" t="s">
        <v>568</v>
      </c>
      <c r="C214" t="s">
        <v>18</v>
      </c>
      <c r="D214">
        <v>21</v>
      </c>
      <c r="E214" t="s">
        <v>65</v>
      </c>
      <c r="F214" t="s">
        <v>33</v>
      </c>
      <c r="G214" s="1">
        <v>45893</v>
      </c>
      <c r="H214" s="2">
        <f>--MID(TEXT(Table13[[#This Row],[Admission Date]],"dd-mm-yyyy"),7,4)</f>
        <v>2025</v>
      </c>
      <c r="I214" t="s">
        <v>20</v>
      </c>
      <c r="J214" t="s">
        <v>243</v>
      </c>
      <c r="K214" t="str">
        <f>VLOOKUP(Table13[Course ID],[1]Courses!$A$2:$B$102,2,FALSE)</f>
        <v>Digital Forensics</v>
      </c>
      <c r="L214" t="str">
        <f>IF(Table13[Age]&lt;=18,"Teen",IF(Table13[Age]&lt;=20,"Young Adult",IF(Table13[Age]&lt;=22,"Adult","senior Adult")))</f>
        <v>Adult</v>
      </c>
      <c r="M214" s="3">
        <v>100000</v>
      </c>
      <c r="N214" s="3">
        <v>63870</v>
      </c>
      <c r="O214" s="3">
        <v>36130</v>
      </c>
      <c r="P214">
        <v>10000</v>
      </c>
      <c r="Q214">
        <v>1</v>
      </c>
      <c r="R214" s="3">
        <v>233</v>
      </c>
      <c r="S214" t="s">
        <v>133</v>
      </c>
      <c r="T214" t="s">
        <v>8</v>
      </c>
      <c r="U214" t="s">
        <v>9</v>
      </c>
      <c r="V214" t="s">
        <v>10</v>
      </c>
      <c r="W214" t="s">
        <v>11</v>
      </c>
      <c r="X214">
        <v>99</v>
      </c>
      <c r="Y214" t="s">
        <v>12</v>
      </c>
      <c r="Z214">
        <v>73</v>
      </c>
      <c r="AA214" t="s">
        <v>13</v>
      </c>
      <c r="AB214">
        <v>77</v>
      </c>
      <c r="AC214" t="s">
        <v>14</v>
      </c>
      <c r="AD214">
        <v>49</v>
      </c>
      <c r="AE214" t="s">
        <v>15</v>
      </c>
      <c r="AF214">
        <v>82</v>
      </c>
      <c r="AG214">
        <f>Table13[[#This Row],[math Marks]]+Table13[[#This Row],[english Marks]]+Table13[[#This Row],[python Marks]]+Table13[[#This Row],[SqlMarks]]+Table13[[#This Row],[excelMarks]]</f>
        <v>380</v>
      </c>
      <c r="AH214">
        <v>72</v>
      </c>
      <c r="AI214">
        <v>5.27</v>
      </c>
    </row>
    <row r="215" spans="1:35" x14ac:dyDescent="0.25">
      <c r="A215" t="s">
        <v>569</v>
      </c>
      <c r="B215" t="s">
        <v>570</v>
      </c>
      <c r="C215" t="s">
        <v>18</v>
      </c>
      <c r="D215">
        <v>18</v>
      </c>
      <c r="E215" t="s">
        <v>27</v>
      </c>
      <c r="F215" t="s">
        <v>4</v>
      </c>
      <c r="G215" s="1">
        <v>45863</v>
      </c>
      <c r="H215" s="2">
        <f>--MID(TEXT(Table13[[#This Row],[Admission Date]],"dd-mm-yyyy"),7,4)</f>
        <v>2025</v>
      </c>
      <c r="I215" t="s">
        <v>5</v>
      </c>
      <c r="J215" t="s">
        <v>246</v>
      </c>
      <c r="K215" t="str">
        <f>VLOOKUP(Table13[Course ID],[1]Courses!$A$2:$B$102,2,FALSE)</f>
        <v>Cloud Security</v>
      </c>
      <c r="L215" t="str">
        <f>IF(Table13[Age]&lt;=18,"Teen",IF(Table13[Age]&lt;=20,"Young Adult",IF(Table13[Age]&lt;=22,"Adult","senior Adult")))</f>
        <v>Teen</v>
      </c>
      <c r="M215" s="3">
        <v>100000</v>
      </c>
      <c r="N215" s="3">
        <v>77407</v>
      </c>
      <c r="O215" s="3">
        <v>22593</v>
      </c>
      <c r="P215">
        <v>20000</v>
      </c>
      <c r="Q215">
        <v>0</v>
      </c>
      <c r="R215" s="3">
        <v>246</v>
      </c>
      <c r="S215" t="s">
        <v>133</v>
      </c>
      <c r="T215" t="s">
        <v>8</v>
      </c>
      <c r="U215" t="s">
        <v>9</v>
      </c>
      <c r="V215" t="s">
        <v>24</v>
      </c>
      <c r="W215" t="s">
        <v>11</v>
      </c>
      <c r="X215">
        <v>68</v>
      </c>
      <c r="Y215" t="s">
        <v>12</v>
      </c>
      <c r="Z215">
        <v>97</v>
      </c>
      <c r="AA215" t="s">
        <v>13</v>
      </c>
      <c r="AB215">
        <v>91</v>
      </c>
      <c r="AC215" t="s">
        <v>14</v>
      </c>
      <c r="AD215">
        <v>64</v>
      </c>
      <c r="AE215" t="s">
        <v>15</v>
      </c>
      <c r="AF215">
        <v>76</v>
      </c>
      <c r="AG215">
        <f>Table13[[#This Row],[math Marks]]+Table13[[#This Row],[english Marks]]+Table13[[#This Row],[python Marks]]+Table13[[#This Row],[SqlMarks]]+Table13[[#This Row],[excelMarks]]</f>
        <v>396</v>
      </c>
      <c r="AH215">
        <v>70</v>
      </c>
      <c r="AI215">
        <v>7.69</v>
      </c>
    </row>
    <row r="216" spans="1:35" x14ac:dyDescent="0.25">
      <c r="A216" t="s">
        <v>571</v>
      </c>
      <c r="B216" t="s">
        <v>572</v>
      </c>
      <c r="C216" t="s">
        <v>2</v>
      </c>
      <c r="D216">
        <v>17</v>
      </c>
      <c r="E216" t="s">
        <v>65</v>
      </c>
      <c r="F216" t="s">
        <v>28</v>
      </c>
      <c r="G216" s="1">
        <v>45966</v>
      </c>
      <c r="H216" s="2">
        <f>--MID(TEXT(Table13[[#This Row],[Admission Date]],"dd-mm-yyyy"),7,4)</f>
        <v>2025</v>
      </c>
      <c r="I216" t="s">
        <v>20</v>
      </c>
      <c r="J216" t="s">
        <v>249</v>
      </c>
      <c r="K216" t="str">
        <f>VLOOKUP(Table13[Course ID],[1]Courses!$A$2:$B$102,2,FALSE)</f>
        <v>Blockchain Basics</v>
      </c>
      <c r="L216" t="str">
        <f>IF(Table13[Age]&lt;=18,"Teen",IF(Table13[Age]&lt;=20,"Young Adult",IF(Table13[Age]&lt;=22,"Adult","senior Adult")))</f>
        <v>Teen</v>
      </c>
      <c r="M216" s="3">
        <v>100000</v>
      </c>
      <c r="N216" s="3">
        <v>81160</v>
      </c>
      <c r="O216" s="3">
        <v>18840</v>
      </c>
      <c r="P216">
        <v>0</v>
      </c>
      <c r="Q216">
        <v>2</v>
      </c>
      <c r="R216" s="3">
        <v>347</v>
      </c>
      <c r="S216" t="s">
        <v>90</v>
      </c>
      <c r="T216" t="s">
        <v>8</v>
      </c>
      <c r="U216" t="s">
        <v>9</v>
      </c>
      <c r="V216" t="s">
        <v>24</v>
      </c>
      <c r="W216" t="s">
        <v>11</v>
      </c>
      <c r="X216">
        <v>83</v>
      </c>
      <c r="Y216" t="s">
        <v>12</v>
      </c>
      <c r="Z216">
        <v>87</v>
      </c>
      <c r="AA216" t="s">
        <v>13</v>
      </c>
      <c r="AB216">
        <v>35</v>
      </c>
      <c r="AC216" t="s">
        <v>14</v>
      </c>
      <c r="AD216">
        <v>66</v>
      </c>
      <c r="AE216" t="s">
        <v>15</v>
      </c>
      <c r="AF216">
        <v>42</v>
      </c>
      <c r="AG216">
        <f>Table13[[#This Row],[math Marks]]+Table13[[#This Row],[english Marks]]+Table13[[#This Row],[python Marks]]+Table13[[#This Row],[SqlMarks]]+Table13[[#This Row],[excelMarks]]</f>
        <v>313</v>
      </c>
      <c r="AH216">
        <v>86</v>
      </c>
      <c r="AI216">
        <v>7.79</v>
      </c>
    </row>
    <row r="217" spans="1:35" x14ac:dyDescent="0.25">
      <c r="A217" t="s">
        <v>573</v>
      </c>
      <c r="B217" t="s">
        <v>574</v>
      </c>
      <c r="C217" t="s">
        <v>2</v>
      </c>
      <c r="D217">
        <v>20</v>
      </c>
      <c r="E217" t="s">
        <v>27</v>
      </c>
      <c r="F217" t="s">
        <v>33</v>
      </c>
      <c r="G217" s="1">
        <v>45977</v>
      </c>
      <c r="H217" s="2">
        <f>--MID(TEXT(Table13[[#This Row],[Admission Date]],"dd-mm-yyyy"),7,4)</f>
        <v>2025</v>
      </c>
      <c r="I217" t="s">
        <v>5</v>
      </c>
      <c r="J217" t="s">
        <v>252</v>
      </c>
      <c r="K217" t="str">
        <f>VLOOKUP(Table13[Course ID],[1]Courses!$A$2:$B$102,2,FALSE)</f>
        <v>Web Development</v>
      </c>
      <c r="L217" t="str">
        <f>IF(Table13[Age]&lt;=18,"Teen",IF(Table13[Age]&lt;=20,"Young Adult",IF(Table13[Age]&lt;=22,"Adult","senior Adult")))</f>
        <v>Young Adult</v>
      </c>
      <c r="M217" s="3">
        <v>100000</v>
      </c>
      <c r="N217" s="3">
        <v>73967</v>
      </c>
      <c r="O217" s="3">
        <v>26033</v>
      </c>
      <c r="P217">
        <v>10000</v>
      </c>
      <c r="Q217">
        <v>3</v>
      </c>
      <c r="R217" s="3">
        <v>156</v>
      </c>
      <c r="S217" t="s">
        <v>22</v>
      </c>
      <c r="T217" t="s">
        <v>8</v>
      </c>
      <c r="U217" t="s">
        <v>9</v>
      </c>
      <c r="V217" t="s">
        <v>24</v>
      </c>
      <c r="W217" t="s">
        <v>11</v>
      </c>
      <c r="X217">
        <v>87</v>
      </c>
      <c r="Y217" t="s">
        <v>12</v>
      </c>
      <c r="Z217">
        <v>96</v>
      </c>
      <c r="AA217" t="s">
        <v>13</v>
      </c>
      <c r="AB217">
        <v>98</v>
      </c>
      <c r="AC217" t="s">
        <v>14</v>
      </c>
      <c r="AD217">
        <v>97</v>
      </c>
      <c r="AE217" t="s">
        <v>15</v>
      </c>
      <c r="AF217">
        <v>95</v>
      </c>
      <c r="AG217">
        <f>Table13[[#This Row],[math Marks]]+Table13[[#This Row],[english Marks]]+Table13[[#This Row],[python Marks]]+Table13[[#This Row],[SqlMarks]]+Table13[[#This Row],[excelMarks]]</f>
        <v>473</v>
      </c>
      <c r="AH217">
        <v>85</v>
      </c>
      <c r="AI217">
        <v>6.7</v>
      </c>
    </row>
    <row r="218" spans="1:35" x14ac:dyDescent="0.25">
      <c r="A218" t="s">
        <v>575</v>
      </c>
      <c r="B218" t="s">
        <v>576</v>
      </c>
      <c r="C218" t="s">
        <v>2</v>
      </c>
      <c r="D218">
        <v>19</v>
      </c>
      <c r="E218" t="s">
        <v>27</v>
      </c>
      <c r="F218" t="s">
        <v>33</v>
      </c>
      <c r="G218" s="1">
        <v>45978</v>
      </c>
      <c r="H218" s="2">
        <f>--MID(TEXT(Table13[[#This Row],[Admission Date]],"dd-mm-yyyy"),7,4)</f>
        <v>2025</v>
      </c>
      <c r="I218" t="s">
        <v>20</v>
      </c>
      <c r="J218" t="s">
        <v>255</v>
      </c>
      <c r="K218" t="str">
        <f>VLOOKUP(Table13[Course ID],[1]Courses!$A$2:$B$102,2,FALSE)</f>
        <v>Full Stack Development</v>
      </c>
      <c r="L218" t="str">
        <f>IF(Table13[Age]&lt;=18,"Teen",IF(Table13[Age]&lt;=20,"Young Adult",IF(Table13[Age]&lt;=22,"Adult","senior Adult")))</f>
        <v>Young Adult</v>
      </c>
      <c r="M218" s="3">
        <v>100000</v>
      </c>
      <c r="N218" s="3">
        <v>80235</v>
      </c>
      <c r="O218" s="3">
        <v>19765</v>
      </c>
      <c r="P218">
        <v>10000</v>
      </c>
      <c r="Q218">
        <v>3</v>
      </c>
      <c r="R218" s="3">
        <v>497</v>
      </c>
      <c r="S218" t="s">
        <v>194</v>
      </c>
      <c r="T218" t="s">
        <v>8</v>
      </c>
      <c r="U218" t="s">
        <v>23</v>
      </c>
      <c r="V218" t="s">
        <v>24</v>
      </c>
      <c r="W218" t="s">
        <v>11</v>
      </c>
      <c r="X218">
        <v>77</v>
      </c>
      <c r="Y218" t="s">
        <v>12</v>
      </c>
      <c r="Z218">
        <v>70</v>
      </c>
      <c r="AA218" t="s">
        <v>13</v>
      </c>
      <c r="AB218">
        <v>76</v>
      </c>
      <c r="AC218" t="s">
        <v>14</v>
      </c>
      <c r="AD218">
        <v>92</v>
      </c>
      <c r="AE218" t="s">
        <v>15</v>
      </c>
      <c r="AF218">
        <v>43</v>
      </c>
      <c r="AG218">
        <f>Table13[[#This Row],[math Marks]]+Table13[[#This Row],[english Marks]]+Table13[[#This Row],[python Marks]]+Table13[[#This Row],[SqlMarks]]+Table13[[#This Row],[excelMarks]]</f>
        <v>358</v>
      </c>
      <c r="AH218">
        <v>65</v>
      </c>
      <c r="AI218">
        <v>7.22</v>
      </c>
    </row>
    <row r="219" spans="1:35" x14ac:dyDescent="0.25">
      <c r="A219" t="s">
        <v>577</v>
      </c>
      <c r="B219" t="s">
        <v>578</v>
      </c>
      <c r="C219" t="s">
        <v>18</v>
      </c>
      <c r="D219">
        <v>21</v>
      </c>
      <c r="E219" t="s">
        <v>3</v>
      </c>
      <c r="F219" t="s">
        <v>33</v>
      </c>
      <c r="G219" s="1">
        <v>45907</v>
      </c>
      <c r="H219" s="2">
        <f>--MID(TEXT(Table13[[#This Row],[Admission Date]],"dd-mm-yyyy"),7,4)</f>
        <v>2025</v>
      </c>
      <c r="I219" t="s">
        <v>20</v>
      </c>
      <c r="J219" t="s">
        <v>258</v>
      </c>
      <c r="K219" t="str">
        <f>VLOOKUP(Table13[Course ID],[1]Courses!$A$2:$B$102,2,FALSE)</f>
        <v>Front-End Development</v>
      </c>
      <c r="L219" t="str">
        <f>IF(Table13[Age]&lt;=18,"Teen",IF(Table13[Age]&lt;=20,"Young Adult",IF(Table13[Age]&lt;=22,"Adult","senior Adult")))</f>
        <v>Adult</v>
      </c>
      <c r="M219" s="3">
        <v>100000</v>
      </c>
      <c r="N219" s="3">
        <v>84166</v>
      </c>
      <c r="O219" s="3">
        <v>15834</v>
      </c>
      <c r="P219">
        <v>20000</v>
      </c>
      <c r="Q219">
        <v>0</v>
      </c>
      <c r="R219" s="3">
        <v>392</v>
      </c>
      <c r="S219" t="s">
        <v>97</v>
      </c>
      <c r="T219" t="s">
        <v>8</v>
      </c>
      <c r="U219" t="s">
        <v>9</v>
      </c>
      <c r="V219" t="s">
        <v>10</v>
      </c>
      <c r="W219" t="s">
        <v>11</v>
      </c>
      <c r="X219">
        <v>78</v>
      </c>
      <c r="Y219" t="s">
        <v>12</v>
      </c>
      <c r="Z219">
        <v>42</v>
      </c>
      <c r="AA219" t="s">
        <v>13</v>
      </c>
      <c r="AB219">
        <v>75</v>
      </c>
      <c r="AC219" t="s">
        <v>14</v>
      </c>
      <c r="AD219">
        <v>51</v>
      </c>
      <c r="AE219" t="s">
        <v>15</v>
      </c>
      <c r="AF219">
        <v>99</v>
      </c>
      <c r="AG219">
        <f>Table13[[#This Row],[math Marks]]+Table13[[#This Row],[english Marks]]+Table13[[#This Row],[python Marks]]+Table13[[#This Row],[SqlMarks]]+Table13[[#This Row],[excelMarks]]</f>
        <v>345</v>
      </c>
      <c r="AH219">
        <v>93</v>
      </c>
      <c r="AI219">
        <v>6.21</v>
      </c>
    </row>
    <row r="220" spans="1:35" x14ac:dyDescent="0.25">
      <c r="A220" t="s">
        <v>579</v>
      </c>
      <c r="B220" t="s">
        <v>580</v>
      </c>
      <c r="C220" t="s">
        <v>2</v>
      </c>
      <c r="D220">
        <v>23</v>
      </c>
      <c r="E220" t="s">
        <v>65</v>
      </c>
      <c r="F220" t="s">
        <v>33</v>
      </c>
      <c r="G220" s="1">
        <v>45856</v>
      </c>
      <c r="H220" s="2">
        <f>--MID(TEXT(Table13[[#This Row],[Admission Date]],"dd-mm-yyyy"),7,4)</f>
        <v>2025</v>
      </c>
      <c r="I220" t="s">
        <v>5</v>
      </c>
      <c r="J220" t="s">
        <v>261</v>
      </c>
      <c r="K220" t="str">
        <f>VLOOKUP(Table13[Course ID],[1]Courses!$A$2:$B$102,2,FALSE)</f>
        <v>Back-End Development</v>
      </c>
      <c r="L220" t="str">
        <f>IF(Table13[Age]&lt;=18,"Teen",IF(Table13[Age]&lt;=20,"Young Adult",IF(Table13[Age]&lt;=22,"Adult","senior Adult")))</f>
        <v>senior Adult</v>
      </c>
      <c r="M220" s="3">
        <v>100000</v>
      </c>
      <c r="N220" s="3">
        <v>55878</v>
      </c>
      <c r="O220" s="3">
        <v>44122</v>
      </c>
      <c r="P220">
        <v>0</v>
      </c>
      <c r="Q220">
        <v>3</v>
      </c>
      <c r="R220" s="3">
        <v>31</v>
      </c>
      <c r="S220" t="s">
        <v>22</v>
      </c>
      <c r="T220" t="s">
        <v>8</v>
      </c>
      <c r="U220" t="s">
        <v>9</v>
      </c>
      <c r="V220" t="s">
        <v>10</v>
      </c>
      <c r="W220" t="s">
        <v>11</v>
      </c>
      <c r="X220">
        <v>39</v>
      </c>
      <c r="Y220" t="s">
        <v>12</v>
      </c>
      <c r="Z220">
        <v>77</v>
      </c>
      <c r="AA220" t="s">
        <v>13</v>
      </c>
      <c r="AB220">
        <v>45</v>
      </c>
      <c r="AC220" t="s">
        <v>14</v>
      </c>
      <c r="AD220">
        <v>98</v>
      </c>
      <c r="AE220" t="s">
        <v>15</v>
      </c>
      <c r="AF220">
        <v>50</v>
      </c>
      <c r="AG220">
        <f>Table13[[#This Row],[math Marks]]+Table13[[#This Row],[english Marks]]+Table13[[#This Row],[python Marks]]+Table13[[#This Row],[SqlMarks]]+Table13[[#This Row],[excelMarks]]</f>
        <v>309</v>
      </c>
      <c r="AH220">
        <v>98</v>
      </c>
      <c r="AI220">
        <v>7.27</v>
      </c>
    </row>
    <row r="221" spans="1:35" x14ac:dyDescent="0.25">
      <c r="A221" t="s">
        <v>581</v>
      </c>
      <c r="B221" t="s">
        <v>582</v>
      </c>
      <c r="C221" t="s">
        <v>2</v>
      </c>
      <c r="D221">
        <v>21</v>
      </c>
      <c r="E221" t="s">
        <v>3</v>
      </c>
      <c r="F221" t="s">
        <v>4</v>
      </c>
      <c r="G221" s="1">
        <v>45911</v>
      </c>
      <c r="H221" s="2">
        <f>--MID(TEXT(Table13[[#This Row],[Admission Date]],"dd-mm-yyyy"),7,4)</f>
        <v>2025</v>
      </c>
      <c r="I221" t="s">
        <v>20</v>
      </c>
      <c r="J221" t="s">
        <v>264</v>
      </c>
      <c r="K221" t="str">
        <f>VLOOKUP(Table13[Course ID],[1]Courses!$A$2:$B$102,2,FALSE)</f>
        <v>REST API Development</v>
      </c>
      <c r="L221" t="str">
        <f>IF(Table13[Age]&lt;=18,"Teen",IF(Table13[Age]&lt;=20,"Young Adult",IF(Table13[Age]&lt;=22,"Adult","senior Adult")))</f>
        <v>Adult</v>
      </c>
      <c r="M221" s="3">
        <v>100000</v>
      </c>
      <c r="N221" s="3">
        <v>75015</v>
      </c>
      <c r="O221" s="3">
        <v>24985</v>
      </c>
      <c r="P221">
        <v>0</v>
      </c>
      <c r="Q221">
        <v>2</v>
      </c>
      <c r="R221" s="3">
        <v>236</v>
      </c>
      <c r="S221" t="s">
        <v>386</v>
      </c>
      <c r="T221" t="s">
        <v>8</v>
      </c>
      <c r="U221" t="s">
        <v>23</v>
      </c>
      <c r="V221" t="s">
        <v>10</v>
      </c>
      <c r="W221" t="s">
        <v>11</v>
      </c>
      <c r="X221">
        <v>53</v>
      </c>
      <c r="Y221" t="s">
        <v>12</v>
      </c>
      <c r="Z221">
        <v>40</v>
      </c>
      <c r="AA221" t="s">
        <v>13</v>
      </c>
      <c r="AB221">
        <v>85</v>
      </c>
      <c r="AC221" t="s">
        <v>14</v>
      </c>
      <c r="AD221">
        <v>38</v>
      </c>
      <c r="AE221" t="s">
        <v>15</v>
      </c>
      <c r="AF221">
        <v>78</v>
      </c>
      <c r="AG221">
        <f>Table13[[#This Row],[math Marks]]+Table13[[#This Row],[english Marks]]+Table13[[#This Row],[python Marks]]+Table13[[#This Row],[SqlMarks]]+Table13[[#This Row],[excelMarks]]</f>
        <v>294</v>
      </c>
      <c r="AH221">
        <v>92</v>
      </c>
      <c r="AI221">
        <v>5.81</v>
      </c>
    </row>
    <row r="222" spans="1:35" x14ac:dyDescent="0.25">
      <c r="A222" t="s">
        <v>583</v>
      </c>
      <c r="B222" t="s">
        <v>584</v>
      </c>
      <c r="C222" t="s">
        <v>18</v>
      </c>
      <c r="D222">
        <v>19</v>
      </c>
      <c r="E222" t="s">
        <v>65</v>
      </c>
      <c r="F222" t="s">
        <v>33</v>
      </c>
      <c r="G222" s="1">
        <v>45842</v>
      </c>
      <c r="H222" s="2">
        <f>--MID(TEXT(Table13[[#This Row],[Admission Date]],"dd-mm-yyyy"),7,4)</f>
        <v>2025</v>
      </c>
      <c r="I222" t="s">
        <v>5</v>
      </c>
      <c r="J222" t="s">
        <v>267</v>
      </c>
      <c r="K222" t="str">
        <f>VLOOKUP(Table13[Course ID],[1]Courses!$A$2:$B$102,2,FALSE)</f>
        <v>Microservices Architecture</v>
      </c>
      <c r="L222" t="str">
        <f>IF(Table13[Age]&lt;=18,"Teen",IF(Table13[Age]&lt;=20,"Young Adult",IF(Table13[Age]&lt;=22,"Adult","senior Adult")))</f>
        <v>Young Adult</v>
      </c>
      <c r="M222" s="3">
        <v>100000</v>
      </c>
      <c r="N222" s="3">
        <v>94101</v>
      </c>
      <c r="O222" s="3">
        <v>5899</v>
      </c>
      <c r="P222">
        <v>10000</v>
      </c>
      <c r="Q222">
        <v>3</v>
      </c>
      <c r="R222" s="3">
        <v>29</v>
      </c>
      <c r="S222" t="s">
        <v>82</v>
      </c>
      <c r="T222" t="s">
        <v>8</v>
      </c>
      <c r="U222" t="s">
        <v>44</v>
      </c>
      <c r="V222" t="s">
        <v>24</v>
      </c>
      <c r="W222" t="s">
        <v>11</v>
      </c>
      <c r="X222">
        <v>46</v>
      </c>
      <c r="Y222" t="s">
        <v>12</v>
      </c>
      <c r="Z222">
        <v>80</v>
      </c>
      <c r="AA222" t="s">
        <v>13</v>
      </c>
      <c r="AB222">
        <v>90</v>
      </c>
      <c r="AC222" t="s">
        <v>14</v>
      </c>
      <c r="AD222">
        <v>36</v>
      </c>
      <c r="AE222" t="s">
        <v>15</v>
      </c>
      <c r="AF222">
        <v>54</v>
      </c>
      <c r="AG222">
        <f>Table13[[#This Row],[math Marks]]+Table13[[#This Row],[english Marks]]+Table13[[#This Row],[python Marks]]+Table13[[#This Row],[SqlMarks]]+Table13[[#This Row],[excelMarks]]</f>
        <v>306</v>
      </c>
      <c r="AH222">
        <v>91</v>
      </c>
      <c r="AI222">
        <v>8.1199999999999992</v>
      </c>
    </row>
    <row r="223" spans="1:35" x14ac:dyDescent="0.25">
      <c r="A223" t="s">
        <v>585</v>
      </c>
      <c r="B223" t="s">
        <v>586</v>
      </c>
      <c r="C223" t="s">
        <v>2</v>
      </c>
      <c r="D223">
        <v>19</v>
      </c>
      <c r="E223" t="s">
        <v>27</v>
      </c>
      <c r="F223" t="s">
        <v>28</v>
      </c>
      <c r="G223" s="1">
        <v>45865</v>
      </c>
      <c r="H223" s="2">
        <f>--MID(TEXT(Table13[[#This Row],[Admission Date]],"dd-mm-yyyy"),7,4)</f>
        <v>2025</v>
      </c>
      <c r="I223" t="s">
        <v>5</v>
      </c>
      <c r="J223" t="s">
        <v>270</v>
      </c>
      <c r="K223" t="str">
        <f>VLOOKUP(Table13[Course ID],[1]Courses!$A$2:$B$102,2,FALSE)</f>
        <v>Git &amp; GitHub</v>
      </c>
      <c r="L223" t="str">
        <f>IF(Table13[Age]&lt;=18,"Teen",IF(Table13[Age]&lt;=20,"Young Adult",IF(Table13[Age]&lt;=22,"Adult","senior Adult")))</f>
        <v>Young Adult</v>
      </c>
      <c r="M223" s="3">
        <v>100000</v>
      </c>
      <c r="N223" s="3">
        <v>95856</v>
      </c>
      <c r="O223" s="3">
        <v>4144</v>
      </c>
      <c r="P223">
        <v>10000</v>
      </c>
      <c r="Q223">
        <v>4</v>
      </c>
      <c r="R223" s="3">
        <v>43</v>
      </c>
      <c r="S223" t="s">
        <v>386</v>
      </c>
      <c r="T223" t="s">
        <v>8</v>
      </c>
      <c r="U223" t="s">
        <v>44</v>
      </c>
      <c r="V223" t="s">
        <v>24</v>
      </c>
      <c r="W223" t="s">
        <v>11</v>
      </c>
      <c r="X223">
        <v>49</v>
      </c>
      <c r="Y223" t="s">
        <v>12</v>
      </c>
      <c r="Z223">
        <v>81</v>
      </c>
      <c r="AA223" t="s">
        <v>13</v>
      </c>
      <c r="AB223">
        <v>81</v>
      </c>
      <c r="AC223" t="s">
        <v>14</v>
      </c>
      <c r="AD223">
        <v>64</v>
      </c>
      <c r="AE223" t="s">
        <v>15</v>
      </c>
      <c r="AF223">
        <v>63</v>
      </c>
      <c r="AG223">
        <f>Table13[[#This Row],[math Marks]]+Table13[[#This Row],[english Marks]]+Table13[[#This Row],[python Marks]]+Table13[[#This Row],[SqlMarks]]+Table13[[#This Row],[excelMarks]]</f>
        <v>338</v>
      </c>
      <c r="AH223">
        <v>76</v>
      </c>
      <c r="AI223">
        <v>9.16</v>
      </c>
    </row>
    <row r="224" spans="1:35" x14ac:dyDescent="0.25">
      <c r="A224" t="s">
        <v>587</v>
      </c>
      <c r="B224" t="s">
        <v>588</v>
      </c>
      <c r="C224" t="s">
        <v>2</v>
      </c>
      <c r="D224">
        <v>21</v>
      </c>
      <c r="E224" t="s">
        <v>3</v>
      </c>
      <c r="F224" t="s">
        <v>4</v>
      </c>
      <c r="G224" s="1">
        <v>45925</v>
      </c>
      <c r="H224" s="2">
        <f>--MID(TEXT(Table13[[#This Row],[Admission Date]],"dd-mm-yyyy"),7,4)</f>
        <v>2025</v>
      </c>
      <c r="I224" t="s">
        <v>5</v>
      </c>
      <c r="J224" t="s">
        <v>273</v>
      </c>
      <c r="K224" t="str">
        <f>VLOOKUP(Table13[Course ID],[1]Courses!$A$2:$B$102,2,FALSE)</f>
        <v>Software Testing</v>
      </c>
      <c r="L224" t="str">
        <f>IF(Table13[Age]&lt;=18,"Teen",IF(Table13[Age]&lt;=20,"Young Adult",IF(Table13[Age]&lt;=22,"Adult","senior Adult")))</f>
        <v>Adult</v>
      </c>
      <c r="M224" s="3">
        <v>100000</v>
      </c>
      <c r="N224" s="3">
        <v>97809</v>
      </c>
      <c r="O224" s="3">
        <v>2191</v>
      </c>
      <c r="P224">
        <v>10000</v>
      </c>
      <c r="Q224">
        <v>0</v>
      </c>
      <c r="R224" s="3">
        <v>491</v>
      </c>
      <c r="S224" t="s">
        <v>216</v>
      </c>
      <c r="T224" t="s">
        <v>8</v>
      </c>
      <c r="U224" t="s">
        <v>9</v>
      </c>
      <c r="V224" t="s">
        <v>24</v>
      </c>
      <c r="W224" t="s">
        <v>11</v>
      </c>
      <c r="X224">
        <v>72</v>
      </c>
      <c r="Y224" t="s">
        <v>12</v>
      </c>
      <c r="Z224">
        <v>71</v>
      </c>
      <c r="AA224" t="s">
        <v>13</v>
      </c>
      <c r="AB224">
        <v>88</v>
      </c>
      <c r="AC224" t="s">
        <v>14</v>
      </c>
      <c r="AD224">
        <v>100</v>
      </c>
      <c r="AE224" t="s">
        <v>15</v>
      </c>
      <c r="AF224">
        <v>64</v>
      </c>
      <c r="AG224">
        <f>Table13[[#This Row],[math Marks]]+Table13[[#This Row],[english Marks]]+Table13[[#This Row],[python Marks]]+Table13[[#This Row],[SqlMarks]]+Table13[[#This Row],[excelMarks]]</f>
        <v>395</v>
      </c>
      <c r="AH224">
        <v>69</v>
      </c>
      <c r="AI224">
        <v>5.47</v>
      </c>
    </row>
    <row r="225" spans="1:35" x14ac:dyDescent="0.25">
      <c r="A225" t="s">
        <v>589</v>
      </c>
      <c r="B225" t="s">
        <v>590</v>
      </c>
      <c r="C225" t="s">
        <v>2</v>
      </c>
      <c r="D225">
        <v>17</v>
      </c>
      <c r="E225" t="s">
        <v>38</v>
      </c>
      <c r="F225" t="s">
        <v>33</v>
      </c>
      <c r="G225" s="1">
        <v>45930</v>
      </c>
      <c r="H225" s="2">
        <f>--MID(TEXT(Table13[[#This Row],[Admission Date]],"dd-mm-yyyy"),7,4)</f>
        <v>2025</v>
      </c>
      <c r="I225" t="s">
        <v>20</v>
      </c>
      <c r="J225" t="s">
        <v>277</v>
      </c>
      <c r="K225" t="str">
        <f>VLOOKUP(Table13[Course ID],[1]Courses!$A$2:$B$102,2,FALSE)</f>
        <v>Manual Testing</v>
      </c>
      <c r="L225" t="str">
        <f>IF(Table13[Age]&lt;=18,"Teen",IF(Table13[Age]&lt;=20,"Young Adult",IF(Table13[Age]&lt;=22,"Adult","senior Adult")))</f>
        <v>Teen</v>
      </c>
      <c r="M225" s="3">
        <v>100000</v>
      </c>
      <c r="N225" s="3">
        <v>42655</v>
      </c>
      <c r="O225" s="3">
        <v>57345</v>
      </c>
      <c r="P225">
        <v>0</v>
      </c>
      <c r="Q225">
        <v>5</v>
      </c>
      <c r="R225" s="3">
        <v>49</v>
      </c>
      <c r="S225" t="s">
        <v>52</v>
      </c>
      <c r="T225" t="s">
        <v>8</v>
      </c>
      <c r="U225" t="s">
        <v>23</v>
      </c>
      <c r="V225" t="s">
        <v>10</v>
      </c>
      <c r="W225" t="s">
        <v>11</v>
      </c>
      <c r="X225">
        <v>99</v>
      </c>
      <c r="Y225" t="s">
        <v>12</v>
      </c>
      <c r="Z225">
        <v>72</v>
      </c>
      <c r="AA225" t="s">
        <v>13</v>
      </c>
      <c r="AB225">
        <v>80</v>
      </c>
      <c r="AC225" t="s">
        <v>14</v>
      </c>
      <c r="AD225">
        <v>65</v>
      </c>
      <c r="AE225" t="s">
        <v>15</v>
      </c>
      <c r="AF225">
        <v>89</v>
      </c>
      <c r="AG225">
        <f>Table13[[#This Row],[math Marks]]+Table13[[#This Row],[english Marks]]+Table13[[#This Row],[python Marks]]+Table13[[#This Row],[SqlMarks]]+Table13[[#This Row],[excelMarks]]</f>
        <v>405</v>
      </c>
      <c r="AH225">
        <v>89</v>
      </c>
      <c r="AI225">
        <v>8.19</v>
      </c>
    </row>
    <row r="226" spans="1:35" x14ac:dyDescent="0.25">
      <c r="A226" t="s">
        <v>591</v>
      </c>
      <c r="B226" t="s">
        <v>592</v>
      </c>
      <c r="C226" t="s">
        <v>2</v>
      </c>
      <c r="D226">
        <v>18</v>
      </c>
      <c r="E226" t="s">
        <v>3</v>
      </c>
      <c r="F226" t="s">
        <v>28</v>
      </c>
      <c r="G226" s="1">
        <v>45737</v>
      </c>
      <c r="H226" s="2">
        <f>--MID(TEXT(Table13[[#This Row],[Admission Date]],"dd-mm-yyyy"),7,4)</f>
        <v>2025</v>
      </c>
      <c r="I226" t="s">
        <v>20</v>
      </c>
      <c r="J226" t="s">
        <v>280</v>
      </c>
      <c r="K226" t="str">
        <f>VLOOKUP(Table13[Course ID],[1]Courses!$A$2:$B$102,2,FALSE)</f>
        <v>Automation Testing</v>
      </c>
      <c r="L226" t="str">
        <f>IF(Table13[Age]&lt;=18,"Teen",IF(Table13[Age]&lt;=20,"Young Adult",IF(Table13[Age]&lt;=22,"Adult","senior Adult")))</f>
        <v>Teen</v>
      </c>
      <c r="M226" s="3">
        <v>100000</v>
      </c>
      <c r="N226" s="3">
        <v>60478</v>
      </c>
      <c r="O226" s="3">
        <v>39522</v>
      </c>
      <c r="P226">
        <v>0</v>
      </c>
      <c r="Q226">
        <v>1</v>
      </c>
      <c r="R226" s="3">
        <v>21</v>
      </c>
      <c r="S226" t="s">
        <v>43</v>
      </c>
      <c r="T226" t="s">
        <v>8</v>
      </c>
      <c r="U226" t="s">
        <v>44</v>
      </c>
      <c r="V226" t="s">
        <v>24</v>
      </c>
      <c r="W226" t="s">
        <v>11</v>
      </c>
      <c r="X226">
        <v>69</v>
      </c>
      <c r="Y226" t="s">
        <v>12</v>
      </c>
      <c r="Z226">
        <v>80</v>
      </c>
      <c r="AA226" t="s">
        <v>13</v>
      </c>
      <c r="AB226">
        <v>88</v>
      </c>
      <c r="AC226" t="s">
        <v>14</v>
      </c>
      <c r="AD226">
        <v>74</v>
      </c>
      <c r="AE226" t="s">
        <v>15</v>
      </c>
      <c r="AF226">
        <v>92</v>
      </c>
      <c r="AG226">
        <f>Table13[[#This Row],[math Marks]]+Table13[[#This Row],[english Marks]]+Table13[[#This Row],[python Marks]]+Table13[[#This Row],[SqlMarks]]+Table13[[#This Row],[excelMarks]]</f>
        <v>403</v>
      </c>
      <c r="AH226">
        <v>64</v>
      </c>
      <c r="AI226">
        <v>7.83</v>
      </c>
    </row>
    <row r="227" spans="1:35" x14ac:dyDescent="0.25">
      <c r="A227" t="s">
        <v>593</v>
      </c>
      <c r="B227" t="s">
        <v>594</v>
      </c>
      <c r="C227" t="s">
        <v>18</v>
      </c>
      <c r="D227">
        <v>20</v>
      </c>
      <c r="E227" t="s">
        <v>27</v>
      </c>
      <c r="F227" t="s">
        <v>28</v>
      </c>
      <c r="G227" s="1">
        <v>45907</v>
      </c>
      <c r="H227" s="2">
        <f>--MID(TEXT(Table13[[#This Row],[Admission Date]],"dd-mm-yyyy"),7,4)</f>
        <v>2025</v>
      </c>
      <c r="I227" t="s">
        <v>5</v>
      </c>
      <c r="J227" t="s">
        <v>283</v>
      </c>
      <c r="K227" t="str">
        <f>VLOOKUP(Table13[Course ID],[1]Courses!$A$2:$B$102,2,FALSE)</f>
        <v>Selenium WebDriver</v>
      </c>
      <c r="L227" t="str">
        <f>IF(Table13[Age]&lt;=18,"Teen",IF(Table13[Age]&lt;=20,"Young Adult",IF(Table13[Age]&lt;=22,"Adult","senior Adult")))</f>
        <v>Young Adult</v>
      </c>
      <c r="M227" s="3">
        <v>100000</v>
      </c>
      <c r="N227" s="3">
        <v>60235</v>
      </c>
      <c r="O227" s="3">
        <v>39765</v>
      </c>
      <c r="P227">
        <v>20000</v>
      </c>
      <c r="Q227">
        <v>2</v>
      </c>
      <c r="R227" s="3">
        <v>486</v>
      </c>
      <c r="S227" t="s">
        <v>52</v>
      </c>
      <c r="T227" t="s">
        <v>8</v>
      </c>
      <c r="U227" t="s">
        <v>44</v>
      </c>
      <c r="V227" t="s">
        <v>10</v>
      </c>
      <c r="W227" t="s">
        <v>11</v>
      </c>
      <c r="X227">
        <v>62</v>
      </c>
      <c r="Y227" t="s">
        <v>12</v>
      </c>
      <c r="Z227">
        <v>55</v>
      </c>
      <c r="AA227" t="s">
        <v>13</v>
      </c>
      <c r="AB227">
        <v>39</v>
      </c>
      <c r="AC227" t="s">
        <v>14</v>
      </c>
      <c r="AD227">
        <v>39</v>
      </c>
      <c r="AE227" t="s">
        <v>15</v>
      </c>
      <c r="AF227">
        <v>85</v>
      </c>
      <c r="AG227">
        <f>Table13[[#This Row],[math Marks]]+Table13[[#This Row],[english Marks]]+Table13[[#This Row],[python Marks]]+Table13[[#This Row],[SqlMarks]]+Table13[[#This Row],[excelMarks]]</f>
        <v>280</v>
      </c>
      <c r="AH227">
        <v>81</v>
      </c>
      <c r="AI227">
        <v>7.36</v>
      </c>
    </row>
    <row r="228" spans="1:35" x14ac:dyDescent="0.25">
      <c r="A228" t="s">
        <v>595</v>
      </c>
      <c r="B228" t="s">
        <v>596</v>
      </c>
      <c r="C228" t="s">
        <v>2</v>
      </c>
      <c r="D228">
        <v>21</v>
      </c>
      <c r="E228" t="s">
        <v>19</v>
      </c>
      <c r="F228" t="s">
        <v>33</v>
      </c>
      <c r="G228" s="1">
        <v>45940</v>
      </c>
      <c r="H228" s="2">
        <f>--MID(TEXT(Table13[[#This Row],[Admission Date]],"dd-mm-yyyy"),7,4)</f>
        <v>2025</v>
      </c>
      <c r="I228" t="s">
        <v>5</v>
      </c>
      <c r="J228" t="s">
        <v>286</v>
      </c>
      <c r="K228" t="str">
        <f>VLOOKUP(Table13[Course ID],[1]Courses!$A$2:$B$102,2,FALSE)</f>
        <v>Jenkins CI/CD</v>
      </c>
      <c r="L228" t="str">
        <f>IF(Table13[Age]&lt;=18,"Teen",IF(Table13[Age]&lt;=20,"Young Adult",IF(Table13[Age]&lt;=22,"Adult","senior Adult")))</f>
        <v>Adult</v>
      </c>
      <c r="M228" s="3">
        <v>100000</v>
      </c>
      <c r="N228" s="3">
        <v>60814</v>
      </c>
      <c r="O228" s="3">
        <v>39186</v>
      </c>
      <c r="P228">
        <v>0</v>
      </c>
      <c r="Q228">
        <v>1</v>
      </c>
      <c r="R228" s="3">
        <v>440</v>
      </c>
      <c r="S228" t="s">
        <v>117</v>
      </c>
      <c r="T228" t="s">
        <v>8</v>
      </c>
      <c r="U228" t="s">
        <v>9</v>
      </c>
      <c r="V228" t="s">
        <v>24</v>
      </c>
      <c r="W228" t="s">
        <v>11</v>
      </c>
      <c r="X228">
        <v>84</v>
      </c>
      <c r="Y228" t="s">
        <v>12</v>
      </c>
      <c r="Z228">
        <v>59</v>
      </c>
      <c r="AA228" t="s">
        <v>13</v>
      </c>
      <c r="AB228">
        <v>96</v>
      </c>
      <c r="AC228" t="s">
        <v>14</v>
      </c>
      <c r="AD228">
        <v>74</v>
      </c>
      <c r="AE228" t="s">
        <v>15</v>
      </c>
      <c r="AF228">
        <v>35</v>
      </c>
      <c r="AG228">
        <f>Table13[[#This Row],[math Marks]]+Table13[[#This Row],[english Marks]]+Table13[[#This Row],[python Marks]]+Table13[[#This Row],[SqlMarks]]+Table13[[#This Row],[excelMarks]]</f>
        <v>348</v>
      </c>
      <c r="AH228">
        <v>87</v>
      </c>
      <c r="AI228">
        <v>5.99</v>
      </c>
    </row>
    <row r="229" spans="1:35" x14ac:dyDescent="0.25">
      <c r="A229" t="s">
        <v>597</v>
      </c>
      <c r="B229" t="s">
        <v>598</v>
      </c>
      <c r="C229" t="s">
        <v>18</v>
      </c>
      <c r="D229">
        <v>21</v>
      </c>
      <c r="E229" t="s">
        <v>3</v>
      </c>
      <c r="F229" t="s">
        <v>28</v>
      </c>
      <c r="G229" s="1">
        <v>45844</v>
      </c>
      <c r="H229" s="2">
        <f>--MID(TEXT(Table13[[#This Row],[Admission Date]],"dd-mm-yyyy"),7,4)</f>
        <v>2025</v>
      </c>
      <c r="I229" t="s">
        <v>5</v>
      </c>
      <c r="J229" t="s">
        <v>289</v>
      </c>
      <c r="K229" t="str">
        <f>VLOOKUP(Table13[Course ID],[1]Courses!$A$2:$B$102,2,FALSE)</f>
        <v>Agile &amp; Scrum</v>
      </c>
      <c r="L229" t="str">
        <f>IF(Table13[Age]&lt;=18,"Teen",IF(Table13[Age]&lt;=20,"Young Adult",IF(Table13[Age]&lt;=22,"Adult","senior Adult")))</f>
        <v>Adult</v>
      </c>
      <c r="M229" s="3">
        <v>100000</v>
      </c>
      <c r="N229" s="3">
        <v>44047</v>
      </c>
      <c r="O229" s="3">
        <v>55953</v>
      </c>
      <c r="P229">
        <v>0</v>
      </c>
      <c r="Q229">
        <v>5</v>
      </c>
      <c r="R229" s="3">
        <v>377</v>
      </c>
      <c r="S229" t="s">
        <v>90</v>
      </c>
      <c r="T229" t="s">
        <v>8</v>
      </c>
      <c r="U229" t="s">
        <v>44</v>
      </c>
      <c r="V229" t="s">
        <v>24</v>
      </c>
      <c r="W229" t="s">
        <v>11</v>
      </c>
      <c r="X229">
        <v>97</v>
      </c>
      <c r="Y229" t="s">
        <v>12</v>
      </c>
      <c r="Z229">
        <v>39</v>
      </c>
      <c r="AA229" t="s">
        <v>13</v>
      </c>
      <c r="AB229">
        <v>72</v>
      </c>
      <c r="AC229" t="s">
        <v>14</v>
      </c>
      <c r="AD229">
        <v>67</v>
      </c>
      <c r="AE229" t="s">
        <v>15</v>
      </c>
      <c r="AF229">
        <v>83</v>
      </c>
      <c r="AG229">
        <f>Table13[[#This Row],[math Marks]]+Table13[[#This Row],[english Marks]]+Table13[[#This Row],[python Marks]]+Table13[[#This Row],[SqlMarks]]+Table13[[#This Row],[excelMarks]]</f>
        <v>358</v>
      </c>
      <c r="AH229">
        <v>96</v>
      </c>
      <c r="AI229">
        <v>5.72</v>
      </c>
    </row>
    <row r="230" spans="1:35" x14ac:dyDescent="0.25">
      <c r="A230" t="s">
        <v>599</v>
      </c>
      <c r="B230" t="s">
        <v>600</v>
      </c>
      <c r="C230" t="s">
        <v>2</v>
      </c>
      <c r="D230">
        <v>18</v>
      </c>
      <c r="E230" t="s">
        <v>3</v>
      </c>
      <c r="F230" t="s">
        <v>33</v>
      </c>
      <c r="G230" s="1">
        <v>45770</v>
      </c>
      <c r="H230" s="2">
        <f>--MID(TEXT(Table13[[#This Row],[Admission Date]],"dd-mm-yyyy"),7,4)</f>
        <v>2025</v>
      </c>
      <c r="I230" t="s">
        <v>5</v>
      </c>
      <c r="J230" t="s">
        <v>292</v>
      </c>
      <c r="K230" t="str">
        <f>VLOOKUP(Table13[Course ID],[1]Courses!$A$2:$B$102,2,FALSE)</f>
        <v>Project Management</v>
      </c>
      <c r="L230" t="str">
        <f>IF(Table13[Age]&lt;=18,"Teen",IF(Table13[Age]&lt;=20,"Young Adult",IF(Table13[Age]&lt;=22,"Adult","senior Adult")))</f>
        <v>Teen</v>
      </c>
      <c r="M230" s="3">
        <v>100000</v>
      </c>
      <c r="N230" s="3">
        <v>72898</v>
      </c>
      <c r="O230" s="3">
        <v>27102</v>
      </c>
      <c r="P230">
        <v>10000</v>
      </c>
      <c r="Q230">
        <v>5</v>
      </c>
      <c r="R230" s="3">
        <v>76</v>
      </c>
      <c r="S230" t="s">
        <v>216</v>
      </c>
      <c r="T230" t="s">
        <v>8</v>
      </c>
      <c r="U230" t="s">
        <v>9</v>
      </c>
      <c r="V230" t="s">
        <v>24</v>
      </c>
      <c r="W230" t="s">
        <v>11</v>
      </c>
      <c r="X230">
        <v>62</v>
      </c>
      <c r="Y230" t="s">
        <v>12</v>
      </c>
      <c r="Z230">
        <v>72</v>
      </c>
      <c r="AA230" t="s">
        <v>13</v>
      </c>
      <c r="AB230">
        <v>83</v>
      </c>
      <c r="AC230" t="s">
        <v>14</v>
      </c>
      <c r="AD230">
        <v>42</v>
      </c>
      <c r="AE230" t="s">
        <v>15</v>
      </c>
      <c r="AF230">
        <v>74</v>
      </c>
      <c r="AG230">
        <f>Table13[[#This Row],[math Marks]]+Table13[[#This Row],[english Marks]]+Table13[[#This Row],[python Marks]]+Table13[[#This Row],[SqlMarks]]+Table13[[#This Row],[excelMarks]]</f>
        <v>333</v>
      </c>
      <c r="AH230">
        <v>79</v>
      </c>
      <c r="AI230">
        <v>9.65</v>
      </c>
    </row>
    <row r="231" spans="1:35" x14ac:dyDescent="0.25">
      <c r="A231" t="s">
        <v>601</v>
      </c>
      <c r="B231" t="s">
        <v>602</v>
      </c>
      <c r="C231" t="s">
        <v>2</v>
      </c>
      <c r="D231">
        <v>24</v>
      </c>
      <c r="E231" t="s">
        <v>3</v>
      </c>
      <c r="F231" t="s">
        <v>33</v>
      </c>
      <c r="G231" s="1">
        <v>46006</v>
      </c>
      <c r="H231" s="2">
        <f>--MID(TEXT(Table13[[#This Row],[Admission Date]],"dd-mm-yyyy"),7,4)</f>
        <v>2025</v>
      </c>
      <c r="I231" t="s">
        <v>20</v>
      </c>
      <c r="J231" t="s">
        <v>295</v>
      </c>
      <c r="K231" t="str">
        <f>VLOOKUP(Table13[Course ID],[1]Courses!$A$2:$B$102,2,FALSE)</f>
        <v>UI/UX Design</v>
      </c>
      <c r="L231" t="str">
        <f>IF(Table13[Age]&lt;=18,"Teen",IF(Table13[Age]&lt;=20,"Young Adult",IF(Table13[Age]&lt;=22,"Adult","senior Adult")))</f>
        <v>senior Adult</v>
      </c>
      <c r="M231" s="3">
        <v>100000</v>
      </c>
      <c r="N231" s="3">
        <v>77765</v>
      </c>
      <c r="O231" s="3">
        <v>22235</v>
      </c>
      <c r="P231">
        <v>10000</v>
      </c>
      <c r="Q231">
        <v>0</v>
      </c>
      <c r="R231" s="3">
        <v>53</v>
      </c>
      <c r="S231" t="s">
        <v>194</v>
      </c>
      <c r="T231" t="s">
        <v>8</v>
      </c>
      <c r="U231" t="s">
        <v>44</v>
      </c>
      <c r="V231" t="s">
        <v>24</v>
      </c>
      <c r="W231" t="s">
        <v>11</v>
      </c>
      <c r="X231">
        <v>42</v>
      </c>
      <c r="Y231" t="s">
        <v>12</v>
      </c>
      <c r="Z231">
        <v>38</v>
      </c>
      <c r="AA231" t="s">
        <v>13</v>
      </c>
      <c r="AB231">
        <v>90</v>
      </c>
      <c r="AC231" t="s">
        <v>14</v>
      </c>
      <c r="AD231">
        <v>72</v>
      </c>
      <c r="AE231" t="s">
        <v>15</v>
      </c>
      <c r="AF231">
        <v>69</v>
      </c>
      <c r="AG231">
        <f>Table13[[#This Row],[math Marks]]+Table13[[#This Row],[english Marks]]+Table13[[#This Row],[python Marks]]+Table13[[#This Row],[SqlMarks]]+Table13[[#This Row],[excelMarks]]</f>
        <v>311</v>
      </c>
      <c r="AH231">
        <v>86</v>
      </c>
      <c r="AI231">
        <v>7.08</v>
      </c>
    </row>
    <row r="232" spans="1:35" x14ac:dyDescent="0.25">
      <c r="A232" t="s">
        <v>603</v>
      </c>
      <c r="B232" t="s">
        <v>604</v>
      </c>
      <c r="C232" t="s">
        <v>18</v>
      </c>
      <c r="D232">
        <v>20</v>
      </c>
      <c r="E232" t="s">
        <v>3</v>
      </c>
      <c r="F232" t="s">
        <v>4</v>
      </c>
      <c r="G232" s="1">
        <v>45812</v>
      </c>
      <c r="H232" s="2">
        <f>--MID(TEXT(Table13[[#This Row],[Admission Date]],"dd-mm-yyyy"),7,4)</f>
        <v>2025</v>
      </c>
      <c r="I232" t="s">
        <v>20</v>
      </c>
      <c r="J232" t="s">
        <v>298</v>
      </c>
      <c r="K232" t="str">
        <f>VLOOKUP(Table13[Course ID],[1]Courses!$A$2:$B$102,2,FALSE)</f>
        <v>Figma Essentials</v>
      </c>
      <c r="L232" t="str">
        <f>IF(Table13[Age]&lt;=18,"Teen",IF(Table13[Age]&lt;=20,"Young Adult",IF(Table13[Age]&lt;=22,"Adult","senior Adult")))</f>
        <v>Young Adult</v>
      </c>
      <c r="M232" s="3">
        <v>100000</v>
      </c>
      <c r="N232" s="3">
        <v>94216</v>
      </c>
      <c r="O232" s="3">
        <v>5784</v>
      </c>
      <c r="P232">
        <v>20000</v>
      </c>
      <c r="Q232">
        <v>0</v>
      </c>
      <c r="R232" s="3">
        <v>64</v>
      </c>
      <c r="S232" t="s">
        <v>7</v>
      </c>
      <c r="T232" t="s">
        <v>8</v>
      </c>
      <c r="U232" t="s">
        <v>44</v>
      </c>
      <c r="V232" t="s">
        <v>10</v>
      </c>
      <c r="W232" t="s">
        <v>11</v>
      </c>
      <c r="X232">
        <v>53</v>
      </c>
      <c r="Y232" t="s">
        <v>12</v>
      </c>
      <c r="Z232">
        <v>63</v>
      </c>
      <c r="AA232" t="s">
        <v>13</v>
      </c>
      <c r="AB232">
        <v>39</v>
      </c>
      <c r="AC232" t="s">
        <v>14</v>
      </c>
      <c r="AD232">
        <v>65</v>
      </c>
      <c r="AE232" t="s">
        <v>15</v>
      </c>
      <c r="AF232">
        <v>38</v>
      </c>
      <c r="AG232">
        <f>Table13[[#This Row],[math Marks]]+Table13[[#This Row],[english Marks]]+Table13[[#This Row],[python Marks]]+Table13[[#This Row],[SqlMarks]]+Table13[[#This Row],[excelMarks]]</f>
        <v>258</v>
      </c>
      <c r="AH232">
        <v>83</v>
      </c>
      <c r="AI232">
        <v>5.91</v>
      </c>
    </row>
    <row r="233" spans="1:35" x14ac:dyDescent="0.25">
      <c r="A233" t="s">
        <v>605</v>
      </c>
      <c r="B233" t="s">
        <v>606</v>
      </c>
      <c r="C233" t="s">
        <v>18</v>
      </c>
      <c r="D233">
        <v>24</v>
      </c>
      <c r="E233" t="s">
        <v>38</v>
      </c>
      <c r="F233" t="s">
        <v>28</v>
      </c>
      <c r="G233" s="1">
        <v>45934</v>
      </c>
      <c r="H233" s="2">
        <f>--MID(TEXT(Table13[[#This Row],[Admission Date]],"dd-mm-yyyy"),7,4)</f>
        <v>2025</v>
      </c>
      <c r="I233" t="s">
        <v>5</v>
      </c>
      <c r="J233" t="s">
        <v>301</v>
      </c>
      <c r="K233" t="str">
        <f>VLOOKUP(Table13[Course ID],[1]Courses!$A$2:$B$102,2,FALSE)</f>
        <v>Adobe XD</v>
      </c>
      <c r="L233" t="str">
        <f>IF(Table13[Age]&lt;=18,"Teen",IF(Table13[Age]&lt;=20,"Young Adult",IF(Table13[Age]&lt;=22,"Adult","senior Adult")))</f>
        <v>senior Adult</v>
      </c>
      <c r="M233" s="3">
        <v>100000</v>
      </c>
      <c r="N233" s="3">
        <v>87463</v>
      </c>
      <c r="O233" s="3">
        <v>12537</v>
      </c>
      <c r="P233">
        <v>10000</v>
      </c>
      <c r="Q233">
        <v>0</v>
      </c>
      <c r="R233" s="3">
        <v>316</v>
      </c>
      <c r="S233" t="s">
        <v>7</v>
      </c>
      <c r="T233" t="s">
        <v>8</v>
      </c>
      <c r="U233" t="s">
        <v>44</v>
      </c>
      <c r="V233" t="s">
        <v>24</v>
      </c>
      <c r="W233" t="s">
        <v>11</v>
      </c>
      <c r="X233">
        <v>47</v>
      </c>
      <c r="Y233" t="s">
        <v>12</v>
      </c>
      <c r="Z233">
        <v>52</v>
      </c>
      <c r="AA233" t="s">
        <v>13</v>
      </c>
      <c r="AB233">
        <v>92</v>
      </c>
      <c r="AC233" t="s">
        <v>14</v>
      </c>
      <c r="AD233">
        <v>36</v>
      </c>
      <c r="AE233" t="s">
        <v>15</v>
      </c>
      <c r="AF233">
        <v>99</v>
      </c>
      <c r="AG233">
        <f>Table13[[#This Row],[math Marks]]+Table13[[#This Row],[english Marks]]+Table13[[#This Row],[python Marks]]+Table13[[#This Row],[SqlMarks]]+Table13[[#This Row],[excelMarks]]</f>
        <v>326</v>
      </c>
      <c r="AH233">
        <v>64</v>
      </c>
      <c r="AI233">
        <v>6.3</v>
      </c>
    </row>
    <row r="234" spans="1:35" x14ac:dyDescent="0.25">
      <c r="A234" t="s">
        <v>607</v>
      </c>
      <c r="B234" t="s">
        <v>608</v>
      </c>
      <c r="C234" t="s">
        <v>18</v>
      </c>
      <c r="D234">
        <v>24</v>
      </c>
      <c r="E234" t="s">
        <v>27</v>
      </c>
      <c r="F234" t="s">
        <v>28</v>
      </c>
      <c r="G234" s="1">
        <v>45790</v>
      </c>
      <c r="H234" s="2">
        <f>--MID(TEXT(Table13[[#This Row],[Admission Date]],"dd-mm-yyyy"),7,4)</f>
        <v>2025</v>
      </c>
      <c r="I234" t="s">
        <v>20</v>
      </c>
      <c r="J234" t="s">
        <v>304</v>
      </c>
      <c r="K234" t="str">
        <f>VLOOKUP(Table13[Course ID],[1]Courses!$A$2:$B$102,2,FALSE)</f>
        <v>Mobile App Development</v>
      </c>
      <c r="L234" t="str">
        <f>IF(Table13[Age]&lt;=18,"Teen",IF(Table13[Age]&lt;=20,"Young Adult",IF(Table13[Age]&lt;=22,"Adult","senior Adult")))</f>
        <v>senior Adult</v>
      </c>
      <c r="M234" s="3">
        <v>100000</v>
      </c>
      <c r="N234" s="3">
        <v>40859</v>
      </c>
      <c r="O234" s="3">
        <v>59141</v>
      </c>
      <c r="P234">
        <v>20000</v>
      </c>
      <c r="Q234">
        <v>5</v>
      </c>
      <c r="R234" s="3">
        <v>454</v>
      </c>
      <c r="S234" t="s">
        <v>30</v>
      </c>
      <c r="T234" t="s">
        <v>8</v>
      </c>
      <c r="U234" t="s">
        <v>9</v>
      </c>
      <c r="V234" t="s">
        <v>24</v>
      </c>
      <c r="W234" t="s">
        <v>11</v>
      </c>
      <c r="X234">
        <v>99</v>
      </c>
      <c r="Y234" t="s">
        <v>12</v>
      </c>
      <c r="Z234">
        <v>72</v>
      </c>
      <c r="AA234" t="s">
        <v>13</v>
      </c>
      <c r="AB234">
        <v>59</v>
      </c>
      <c r="AC234" t="s">
        <v>14</v>
      </c>
      <c r="AD234">
        <v>79</v>
      </c>
      <c r="AE234" t="s">
        <v>15</v>
      </c>
      <c r="AF234">
        <v>57</v>
      </c>
      <c r="AG234">
        <f>Table13[[#This Row],[math Marks]]+Table13[[#This Row],[english Marks]]+Table13[[#This Row],[python Marks]]+Table13[[#This Row],[SqlMarks]]+Table13[[#This Row],[excelMarks]]</f>
        <v>366</v>
      </c>
      <c r="AH234">
        <v>96</v>
      </c>
      <c r="AI234">
        <v>5.13</v>
      </c>
    </row>
    <row r="235" spans="1:35" x14ac:dyDescent="0.25">
      <c r="A235" t="s">
        <v>609</v>
      </c>
      <c r="B235" t="s">
        <v>610</v>
      </c>
      <c r="C235" t="s">
        <v>18</v>
      </c>
      <c r="D235">
        <v>19</v>
      </c>
      <c r="E235" t="s">
        <v>38</v>
      </c>
      <c r="F235" t="s">
        <v>33</v>
      </c>
      <c r="G235" s="1">
        <v>45664</v>
      </c>
      <c r="H235" s="2">
        <f>--MID(TEXT(Table13[[#This Row],[Admission Date]],"dd-mm-yyyy"),7,4)</f>
        <v>2025</v>
      </c>
      <c r="I235" t="s">
        <v>20</v>
      </c>
      <c r="J235" t="s">
        <v>307</v>
      </c>
      <c r="K235" t="str">
        <f>VLOOKUP(Table13[Course ID],[1]Courses!$A$2:$B$102,2,FALSE)</f>
        <v>Android Development</v>
      </c>
      <c r="L235" t="str">
        <f>IF(Table13[Age]&lt;=18,"Teen",IF(Table13[Age]&lt;=20,"Young Adult",IF(Table13[Age]&lt;=22,"Adult","senior Adult")))</f>
        <v>Young Adult</v>
      </c>
      <c r="M235" s="3">
        <v>100000</v>
      </c>
      <c r="N235" s="3">
        <v>67380</v>
      </c>
      <c r="O235" s="3">
        <v>32620</v>
      </c>
      <c r="P235">
        <v>20000</v>
      </c>
      <c r="Q235">
        <v>4</v>
      </c>
      <c r="R235" s="3">
        <v>356</v>
      </c>
      <c r="S235" t="s">
        <v>82</v>
      </c>
      <c r="T235" t="s">
        <v>8</v>
      </c>
      <c r="U235" t="s">
        <v>9</v>
      </c>
      <c r="V235" t="s">
        <v>24</v>
      </c>
      <c r="W235" t="s">
        <v>11</v>
      </c>
      <c r="X235">
        <v>41</v>
      </c>
      <c r="Y235" t="s">
        <v>12</v>
      </c>
      <c r="Z235">
        <v>42</v>
      </c>
      <c r="AA235" t="s">
        <v>13</v>
      </c>
      <c r="AB235">
        <v>84</v>
      </c>
      <c r="AC235" t="s">
        <v>14</v>
      </c>
      <c r="AD235">
        <v>51</v>
      </c>
      <c r="AE235" t="s">
        <v>15</v>
      </c>
      <c r="AF235">
        <v>42</v>
      </c>
      <c r="AG235">
        <f>Table13[[#This Row],[math Marks]]+Table13[[#This Row],[english Marks]]+Table13[[#This Row],[python Marks]]+Table13[[#This Row],[SqlMarks]]+Table13[[#This Row],[excelMarks]]</f>
        <v>260</v>
      </c>
      <c r="AH235">
        <v>71</v>
      </c>
      <c r="AI235">
        <v>6.61</v>
      </c>
    </row>
    <row r="236" spans="1:35" x14ac:dyDescent="0.25">
      <c r="A236" t="s">
        <v>611</v>
      </c>
      <c r="B236" t="s">
        <v>612</v>
      </c>
      <c r="C236" t="s">
        <v>18</v>
      </c>
      <c r="D236">
        <v>17</v>
      </c>
      <c r="E236" t="s">
        <v>65</v>
      </c>
      <c r="F236" t="s">
        <v>4</v>
      </c>
      <c r="G236" s="1">
        <v>45795</v>
      </c>
      <c r="H236" s="2">
        <f>--MID(TEXT(Table13[[#This Row],[Admission Date]],"dd-mm-yyyy"),7,4)</f>
        <v>2025</v>
      </c>
      <c r="I236" t="s">
        <v>20</v>
      </c>
      <c r="J236" t="s">
        <v>310</v>
      </c>
      <c r="K236" t="str">
        <f>VLOOKUP(Table13[Course ID],[1]Courses!$A$2:$B$102,2,FALSE)</f>
        <v>iOS Development</v>
      </c>
      <c r="L236" t="str">
        <f>IF(Table13[Age]&lt;=18,"Teen",IF(Table13[Age]&lt;=20,"Young Adult",IF(Table13[Age]&lt;=22,"Adult","senior Adult")))</f>
        <v>Teen</v>
      </c>
      <c r="M236" s="3">
        <v>100000</v>
      </c>
      <c r="N236" s="3">
        <v>91811</v>
      </c>
      <c r="O236" s="3">
        <v>8189</v>
      </c>
      <c r="P236">
        <v>10000</v>
      </c>
      <c r="Q236">
        <v>3</v>
      </c>
      <c r="R236" s="3">
        <v>214</v>
      </c>
      <c r="S236" t="s">
        <v>97</v>
      </c>
      <c r="T236" t="s">
        <v>8</v>
      </c>
      <c r="U236" t="s">
        <v>23</v>
      </c>
      <c r="V236" t="s">
        <v>24</v>
      </c>
      <c r="W236" t="s">
        <v>11</v>
      </c>
      <c r="X236">
        <v>95</v>
      </c>
      <c r="Y236" t="s">
        <v>12</v>
      </c>
      <c r="Z236">
        <v>78</v>
      </c>
      <c r="AA236" t="s">
        <v>13</v>
      </c>
      <c r="AB236">
        <v>68</v>
      </c>
      <c r="AC236" t="s">
        <v>14</v>
      </c>
      <c r="AD236">
        <v>41</v>
      </c>
      <c r="AE236" t="s">
        <v>15</v>
      </c>
      <c r="AF236">
        <v>62</v>
      </c>
      <c r="AG236">
        <f>Table13[[#This Row],[math Marks]]+Table13[[#This Row],[english Marks]]+Table13[[#This Row],[python Marks]]+Table13[[#This Row],[SqlMarks]]+Table13[[#This Row],[excelMarks]]</f>
        <v>344</v>
      </c>
      <c r="AH236">
        <v>67</v>
      </c>
      <c r="AI236">
        <v>8.1</v>
      </c>
    </row>
    <row r="237" spans="1:35" x14ac:dyDescent="0.25">
      <c r="A237" t="s">
        <v>613</v>
      </c>
      <c r="B237" t="s">
        <v>614</v>
      </c>
      <c r="C237" t="s">
        <v>2</v>
      </c>
      <c r="D237">
        <v>21</v>
      </c>
      <c r="E237" t="s">
        <v>3</v>
      </c>
      <c r="F237" t="s">
        <v>33</v>
      </c>
      <c r="G237" s="1">
        <v>45802</v>
      </c>
      <c r="H237" s="2">
        <f>--MID(TEXT(Table13[[#This Row],[Admission Date]],"dd-mm-yyyy"),7,4)</f>
        <v>2025</v>
      </c>
      <c r="I237" t="s">
        <v>20</v>
      </c>
      <c r="J237" t="s">
        <v>313</v>
      </c>
      <c r="K237" t="str">
        <f>VLOOKUP(Table13[Course ID],[1]Courses!$A$2:$B$102,2,FALSE)</f>
        <v>Flutter Development</v>
      </c>
      <c r="L237" t="str">
        <f>IF(Table13[Age]&lt;=18,"Teen",IF(Table13[Age]&lt;=20,"Young Adult",IF(Table13[Age]&lt;=22,"Adult","senior Adult")))</f>
        <v>Adult</v>
      </c>
      <c r="M237" s="3">
        <v>100000</v>
      </c>
      <c r="N237" s="3">
        <v>86682</v>
      </c>
      <c r="O237" s="3">
        <v>13318</v>
      </c>
      <c r="P237">
        <v>0</v>
      </c>
      <c r="Q237">
        <v>2</v>
      </c>
      <c r="R237" s="3">
        <v>168</v>
      </c>
      <c r="S237" t="s">
        <v>30</v>
      </c>
      <c r="T237" t="s">
        <v>8</v>
      </c>
      <c r="U237" t="s">
        <v>9</v>
      </c>
      <c r="V237" t="s">
        <v>10</v>
      </c>
      <c r="W237" t="s">
        <v>11</v>
      </c>
      <c r="X237">
        <v>92</v>
      </c>
      <c r="Y237" t="s">
        <v>12</v>
      </c>
      <c r="Z237">
        <v>62</v>
      </c>
      <c r="AA237" t="s">
        <v>13</v>
      </c>
      <c r="AB237">
        <v>51</v>
      </c>
      <c r="AC237" t="s">
        <v>14</v>
      </c>
      <c r="AD237">
        <v>61</v>
      </c>
      <c r="AE237" t="s">
        <v>15</v>
      </c>
      <c r="AF237">
        <v>65</v>
      </c>
      <c r="AG237">
        <f>Table13[[#This Row],[math Marks]]+Table13[[#This Row],[english Marks]]+Table13[[#This Row],[python Marks]]+Table13[[#This Row],[SqlMarks]]+Table13[[#This Row],[excelMarks]]</f>
        <v>331</v>
      </c>
      <c r="AH237">
        <v>78</v>
      </c>
      <c r="AI237">
        <v>6.81</v>
      </c>
    </row>
    <row r="238" spans="1:35" x14ac:dyDescent="0.25">
      <c r="A238" t="s">
        <v>615</v>
      </c>
      <c r="B238" t="s">
        <v>616</v>
      </c>
      <c r="C238" t="s">
        <v>18</v>
      </c>
      <c r="D238">
        <v>18</v>
      </c>
      <c r="E238" t="s">
        <v>38</v>
      </c>
      <c r="F238" t="s">
        <v>28</v>
      </c>
      <c r="G238" s="1">
        <v>45903</v>
      </c>
      <c r="H238" s="2">
        <f>--MID(TEXT(Table13[[#This Row],[Admission Date]],"dd-mm-yyyy"),7,4)</f>
        <v>2025</v>
      </c>
      <c r="I238" t="s">
        <v>20</v>
      </c>
      <c r="J238" t="s">
        <v>316</v>
      </c>
      <c r="K238" t="str">
        <f>VLOOKUP(Table13[Course ID],[1]Courses!$A$2:$B$102,2,FALSE)</f>
        <v>React Native</v>
      </c>
      <c r="L238" t="str">
        <f>IF(Table13[Age]&lt;=18,"Teen",IF(Table13[Age]&lt;=20,"Young Adult",IF(Table13[Age]&lt;=22,"Adult","senior Adult")))</f>
        <v>Teen</v>
      </c>
      <c r="M238" s="3">
        <v>100000</v>
      </c>
      <c r="N238" s="3">
        <v>65683</v>
      </c>
      <c r="O238" s="3">
        <v>34317</v>
      </c>
      <c r="P238">
        <v>10000</v>
      </c>
      <c r="Q238">
        <v>3</v>
      </c>
      <c r="R238" s="3">
        <v>97</v>
      </c>
      <c r="S238" t="s">
        <v>86</v>
      </c>
      <c r="T238" t="s">
        <v>8</v>
      </c>
      <c r="U238" t="s">
        <v>23</v>
      </c>
      <c r="V238" t="s">
        <v>24</v>
      </c>
      <c r="W238" t="s">
        <v>11</v>
      </c>
      <c r="X238">
        <v>61</v>
      </c>
      <c r="Y238" t="s">
        <v>12</v>
      </c>
      <c r="Z238">
        <v>74</v>
      </c>
      <c r="AA238" t="s">
        <v>13</v>
      </c>
      <c r="AB238">
        <v>85</v>
      </c>
      <c r="AC238" t="s">
        <v>14</v>
      </c>
      <c r="AD238">
        <v>63</v>
      </c>
      <c r="AE238" t="s">
        <v>15</v>
      </c>
      <c r="AF238">
        <v>54</v>
      </c>
      <c r="AG238">
        <f>Table13[[#This Row],[math Marks]]+Table13[[#This Row],[english Marks]]+Table13[[#This Row],[python Marks]]+Table13[[#This Row],[SqlMarks]]+Table13[[#This Row],[excelMarks]]</f>
        <v>337</v>
      </c>
      <c r="AH238">
        <v>65</v>
      </c>
      <c r="AI238">
        <v>5.41</v>
      </c>
    </row>
    <row r="239" spans="1:35" x14ac:dyDescent="0.25">
      <c r="A239" t="s">
        <v>617</v>
      </c>
      <c r="B239" t="s">
        <v>618</v>
      </c>
      <c r="C239" t="s">
        <v>18</v>
      </c>
      <c r="D239">
        <v>23</v>
      </c>
      <c r="E239" t="s">
        <v>27</v>
      </c>
      <c r="F239" t="s">
        <v>4</v>
      </c>
      <c r="G239" s="1">
        <v>43845</v>
      </c>
      <c r="H239" s="2">
        <f>--MID(TEXT(Table13[[#This Row],[Admission Date]],"dd-mm-yyyy"),7,4)</f>
        <v>2020</v>
      </c>
      <c r="I239" t="s">
        <v>20</v>
      </c>
      <c r="J239" t="s">
        <v>319</v>
      </c>
      <c r="K239" t="str">
        <f>VLOOKUP(Table13[Course ID],[1]Courses!$A$2:$B$102,2,FALSE)</f>
        <v>Game Development with Unity</v>
      </c>
      <c r="L239" t="str">
        <f>IF(Table13[Age]&lt;=18,"Teen",IF(Table13[Age]&lt;=20,"Young Adult",IF(Table13[Age]&lt;=22,"Adult","senior Adult")))</f>
        <v>senior Adult</v>
      </c>
      <c r="M239" s="3">
        <v>100000</v>
      </c>
      <c r="N239" s="3">
        <v>69074</v>
      </c>
      <c r="O239" s="3">
        <v>30926</v>
      </c>
      <c r="P239">
        <v>20000</v>
      </c>
      <c r="Q239">
        <v>0</v>
      </c>
      <c r="R239" s="3">
        <v>66</v>
      </c>
      <c r="S239" t="s">
        <v>30</v>
      </c>
      <c r="T239" t="s">
        <v>8</v>
      </c>
      <c r="U239" t="s">
        <v>23</v>
      </c>
      <c r="V239" t="s">
        <v>24</v>
      </c>
      <c r="W239" t="s">
        <v>11</v>
      </c>
      <c r="X239">
        <v>68</v>
      </c>
      <c r="Y239" t="s">
        <v>12</v>
      </c>
      <c r="Z239">
        <v>42</v>
      </c>
      <c r="AA239" t="s">
        <v>13</v>
      </c>
      <c r="AB239">
        <v>55</v>
      </c>
      <c r="AC239" t="s">
        <v>14</v>
      </c>
      <c r="AD239">
        <v>85</v>
      </c>
      <c r="AE239" t="s">
        <v>15</v>
      </c>
      <c r="AF239">
        <v>72</v>
      </c>
      <c r="AG239">
        <f>Table13[[#This Row],[math Marks]]+Table13[[#This Row],[english Marks]]+Table13[[#This Row],[python Marks]]+Table13[[#This Row],[SqlMarks]]+Table13[[#This Row],[excelMarks]]</f>
        <v>322</v>
      </c>
      <c r="AH239">
        <v>78</v>
      </c>
      <c r="AI239">
        <v>5.64</v>
      </c>
    </row>
    <row r="240" spans="1:35" x14ac:dyDescent="0.25">
      <c r="A240" t="s">
        <v>619</v>
      </c>
      <c r="B240" t="s">
        <v>620</v>
      </c>
      <c r="C240" t="s">
        <v>2</v>
      </c>
      <c r="D240">
        <v>24</v>
      </c>
      <c r="E240" t="s">
        <v>65</v>
      </c>
      <c r="F240" t="s">
        <v>4</v>
      </c>
      <c r="G240" s="1">
        <v>43858</v>
      </c>
      <c r="H240" s="2">
        <f>--MID(TEXT(Table13[[#This Row],[Admission Date]],"dd-mm-yyyy"),7,4)</f>
        <v>2020</v>
      </c>
      <c r="I240" t="s">
        <v>20</v>
      </c>
      <c r="J240" t="s">
        <v>322</v>
      </c>
      <c r="K240" t="str">
        <f>VLOOKUP(Table13[Course ID],[1]Courses!$A$2:$B$102,2,FALSE)</f>
        <v>IoT Fundamentals</v>
      </c>
      <c r="L240" t="str">
        <f>IF(Table13[Age]&lt;=18,"Teen",IF(Table13[Age]&lt;=20,"Young Adult",IF(Table13[Age]&lt;=22,"Adult","senior Adult")))</f>
        <v>senior Adult</v>
      </c>
      <c r="M240" s="3">
        <v>100000</v>
      </c>
      <c r="N240" s="3">
        <v>69780</v>
      </c>
      <c r="O240" s="3">
        <v>30220</v>
      </c>
      <c r="P240">
        <v>20000</v>
      </c>
      <c r="Q240">
        <v>5</v>
      </c>
      <c r="R240" s="3">
        <v>228</v>
      </c>
      <c r="S240" t="s">
        <v>194</v>
      </c>
      <c r="T240" t="s">
        <v>8</v>
      </c>
      <c r="U240" t="s">
        <v>9</v>
      </c>
      <c r="V240" t="s">
        <v>10</v>
      </c>
      <c r="W240" t="s">
        <v>11</v>
      </c>
      <c r="X240">
        <v>52</v>
      </c>
      <c r="Y240" t="s">
        <v>12</v>
      </c>
      <c r="Z240">
        <v>95</v>
      </c>
      <c r="AA240" t="s">
        <v>13</v>
      </c>
      <c r="AB240">
        <v>82</v>
      </c>
      <c r="AC240" t="s">
        <v>14</v>
      </c>
      <c r="AD240">
        <v>58</v>
      </c>
      <c r="AE240" t="s">
        <v>15</v>
      </c>
      <c r="AF240">
        <v>84</v>
      </c>
      <c r="AG240">
        <f>Table13[[#This Row],[math Marks]]+Table13[[#This Row],[english Marks]]+Table13[[#This Row],[python Marks]]+Table13[[#This Row],[SqlMarks]]+Table13[[#This Row],[excelMarks]]</f>
        <v>371</v>
      </c>
      <c r="AH240">
        <v>76</v>
      </c>
      <c r="AI240">
        <v>7.49</v>
      </c>
    </row>
    <row r="241" spans="1:35" x14ac:dyDescent="0.25">
      <c r="A241" t="s">
        <v>621</v>
      </c>
      <c r="B241" t="s">
        <v>622</v>
      </c>
      <c r="C241" t="s">
        <v>2</v>
      </c>
      <c r="D241">
        <v>22</v>
      </c>
      <c r="E241" t="s">
        <v>65</v>
      </c>
      <c r="F241" t="s">
        <v>28</v>
      </c>
      <c r="G241" s="1">
        <v>43871</v>
      </c>
      <c r="H241" s="2">
        <f>--MID(TEXT(Table13[[#This Row],[Admission Date]],"dd-mm-yyyy"),7,4)</f>
        <v>2020</v>
      </c>
      <c r="I241" t="s">
        <v>20</v>
      </c>
      <c r="J241" t="s">
        <v>325</v>
      </c>
      <c r="K241" t="str">
        <f>VLOOKUP(Table13[Course ID],[1]Courses!$A$2:$B$102,2,FALSE)</f>
        <v>Embedded Systems</v>
      </c>
      <c r="L241" t="str">
        <f>IF(Table13[Age]&lt;=18,"Teen",IF(Table13[Age]&lt;=20,"Young Adult",IF(Table13[Age]&lt;=22,"Adult","senior Adult")))</f>
        <v>Adult</v>
      </c>
      <c r="M241" s="3">
        <v>100000</v>
      </c>
      <c r="N241" s="3">
        <v>56022</v>
      </c>
      <c r="O241" s="3">
        <v>43978</v>
      </c>
      <c r="P241">
        <v>10000</v>
      </c>
      <c r="Q241">
        <v>5</v>
      </c>
      <c r="R241" s="3">
        <v>238</v>
      </c>
      <c r="S241" t="s">
        <v>90</v>
      </c>
      <c r="T241" t="s">
        <v>8</v>
      </c>
      <c r="U241" t="s">
        <v>9</v>
      </c>
      <c r="V241" t="s">
        <v>10</v>
      </c>
      <c r="W241" t="s">
        <v>11</v>
      </c>
      <c r="X241">
        <v>83</v>
      </c>
      <c r="Y241" t="s">
        <v>12</v>
      </c>
      <c r="Z241">
        <v>98</v>
      </c>
      <c r="AA241" t="s">
        <v>13</v>
      </c>
      <c r="AB241">
        <v>53</v>
      </c>
      <c r="AC241" t="s">
        <v>14</v>
      </c>
      <c r="AD241">
        <v>45</v>
      </c>
      <c r="AE241" t="s">
        <v>15</v>
      </c>
      <c r="AF241">
        <v>62</v>
      </c>
      <c r="AG241">
        <f>Table13[[#This Row],[math Marks]]+Table13[[#This Row],[english Marks]]+Table13[[#This Row],[python Marks]]+Table13[[#This Row],[SqlMarks]]+Table13[[#This Row],[excelMarks]]</f>
        <v>341</v>
      </c>
      <c r="AH241">
        <v>68</v>
      </c>
      <c r="AI241">
        <v>5.99</v>
      </c>
    </row>
    <row r="242" spans="1:35" x14ac:dyDescent="0.25">
      <c r="A242" t="s">
        <v>623</v>
      </c>
      <c r="B242" t="s">
        <v>624</v>
      </c>
      <c r="C242" t="s">
        <v>18</v>
      </c>
      <c r="D242">
        <v>19</v>
      </c>
      <c r="E242" t="s">
        <v>27</v>
      </c>
      <c r="F242" t="s">
        <v>28</v>
      </c>
      <c r="G242" s="1">
        <v>43883</v>
      </c>
      <c r="H242" s="2">
        <f>--MID(TEXT(Table13[[#This Row],[Admission Date]],"dd-mm-yyyy"),7,4)</f>
        <v>2020</v>
      </c>
      <c r="I242" t="s">
        <v>20</v>
      </c>
      <c r="J242" t="s">
        <v>328</v>
      </c>
      <c r="K242" t="str">
        <f>VLOOKUP(Table13[Course ID],[1]Courses!$A$2:$B$102,2,FALSE)</f>
        <v>Computer Networks</v>
      </c>
      <c r="L242" t="str">
        <f>IF(Table13[Age]&lt;=18,"Teen",IF(Table13[Age]&lt;=20,"Young Adult",IF(Table13[Age]&lt;=22,"Adult","senior Adult")))</f>
        <v>Young Adult</v>
      </c>
      <c r="M242" s="3">
        <v>100000</v>
      </c>
      <c r="N242" s="3">
        <v>53409</v>
      </c>
      <c r="O242" s="3">
        <v>46591</v>
      </c>
      <c r="P242">
        <v>0</v>
      </c>
      <c r="Q242">
        <v>2</v>
      </c>
      <c r="R242" s="3">
        <v>69</v>
      </c>
      <c r="S242" t="s">
        <v>48</v>
      </c>
      <c r="T242" t="s">
        <v>8</v>
      </c>
      <c r="U242" t="s">
        <v>23</v>
      </c>
      <c r="V242" t="s">
        <v>24</v>
      </c>
      <c r="W242" t="s">
        <v>11</v>
      </c>
      <c r="X242">
        <v>78</v>
      </c>
      <c r="Y242" t="s">
        <v>12</v>
      </c>
      <c r="Z242">
        <v>55</v>
      </c>
      <c r="AA242" t="s">
        <v>13</v>
      </c>
      <c r="AB242">
        <v>46</v>
      </c>
      <c r="AC242" t="s">
        <v>14</v>
      </c>
      <c r="AD242">
        <v>37</v>
      </c>
      <c r="AE242" t="s">
        <v>15</v>
      </c>
      <c r="AF242">
        <v>87</v>
      </c>
      <c r="AG242">
        <f>Table13[[#This Row],[math Marks]]+Table13[[#This Row],[english Marks]]+Table13[[#This Row],[python Marks]]+Table13[[#This Row],[SqlMarks]]+Table13[[#This Row],[excelMarks]]</f>
        <v>303</v>
      </c>
      <c r="AH242">
        <v>65</v>
      </c>
      <c r="AI242">
        <v>6.76</v>
      </c>
    </row>
    <row r="243" spans="1:35" x14ac:dyDescent="0.25">
      <c r="A243" t="s">
        <v>625</v>
      </c>
      <c r="B243" t="s">
        <v>626</v>
      </c>
      <c r="C243" t="s">
        <v>18</v>
      </c>
      <c r="D243">
        <v>19</v>
      </c>
      <c r="E243" t="s">
        <v>19</v>
      </c>
      <c r="F243" t="s">
        <v>28</v>
      </c>
      <c r="G243" s="1">
        <v>43895</v>
      </c>
      <c r="H243" s="2">
        <f>--MID(TEXT(Table13[[#This Row],[Admission Date]],"dd-mm-yyyy"),7,4)</f>
        <v>2020</v>
      </c>
      <c r="I243" t="s">
        <v>5</v>
      </c>
      <c r="J243" t="s">
        <v>331</v>
      </c>
      <c r="K243" t="str">
        <f>VLOOKUP(Table13[Course ID],[1]Courses!$A$2:$B$102,2,FALSE)</f>
        <v>Operating Systems</v>
      </c>
      <c r="L243" t="str">
        <f>IF(Table13[Age]&lt;=18,"Teen",IF(Table13[Age]&lt;=20,"Young Adult",IF(Table13[Age]&lt;=22,"Adult","senior Adult")))</f>
        <v>Young Adult</v>
      </c>
      <c r="M243" s="3">
        <v>100000</v>
      </c>
      <c r="N243" s="3">
        <v>61684</v>
      </c>
      <c r="O243" s="3">
        <v>38316</v>
      </c>
      <c r="P243">
        <v>10000</v>
      </c>
      <c r="Q243">
        <v>2</v>
      </c>
      <c r="R243" s="3">
        <v>170</v>
      </c>
      <c r="S243" t="s">
        <v>97</v>
      </c>
      <c r="T243" t="s">
        <v>8</v>
      </c>
      <c r="U243" t="s">
        <v>9</v>
      </c>
      <c r="V243" t="s">
        <v>24</v>
      </c>
      <c r="W243" t="s">
        <v>11</v>
      </c>
      <c r="X243">
        <v>61</v>
      </c>
      <c r="Y243" t="s">
        <v>12</v>
      </c>
      <c r="Z243">
        <v>88</v>
      </c>
      <c r="AA243" t="s">
        <v>13</v>
      </c>
      <c r="AB243">
        <v>47</v>
      </c>
      <c r="AC243" t="s">
        <v>14</v>
      </c>
      <c r="AD243">
        <v>95</v>
      </c>
      <c r="AE243" t="s">
        <v>15</v>
      </c>
      <c r="AF243">
        <v>91</v>
      </c>
      <c r="AG243">
        <f>Table13[[#This Row],[math Marks]]+Table13[[#This Row],[english Marks]]+Table13[[#This Row],[python Marks]]+Table13[[#This Row],[SqlMarks]]+Table13[[#This Row],[excelMarks]]</f>
        <v>382</v>
      </c>
      <c r="AH243">
        <v>62</v>
      </c>
      <c r="AI243">
        <v>5.12</v>
      </c>
    </row>
    <row r="244" spans="1:35" x14ac:dyDescent="0.25">
      <c r="A244" t="s">
        <v>627</v>
      </c>
      <c r="B244" t="s">
        <v>628</v>
      </c>
      <c r="C244" t="s">
        <v>18</v>
      </c>
      <c r="D244">
        <v>21</v>
      </c>
      <c r="E244" t="s">
        <v>19</v>
      </c>
      <c r="F244" t="s">
        <v>4</v>
      </c>
      <c r="G244" s="1">
        <v>43908</v>
      </c>
      <c r="H244" s="2">
        <f>--MID(TEXT(Table13[[#This Row],[Admission Date]],"dd-mm-yyyy"),7,4)</f>
        <v>2020</v>
      </c>
      <c r="I244" t="s">
        <v>20</v>
      </c>
      <c r="J244" t="s">
        <v>334</v>
      </c>
      <c r="K244" t="str">
        <f>VLOOKUP(Table13[Course ID],[1]Courses!$A$2:$B$102,2,FALSE)</f>
        <v>Software Engineering</v>
      </c>
      <c r="L244" t="str">
        <f>IF(Table13[Age]&lt;=18,"Teen",IF(Table13[Age]&lt;=20,"Young Adult",IF(Table13[Age]&lt;=22,"Adult","senior Adult")))</f>
        <v>Adult</v>
      </c>
      <c r="M244" s="3">
        <v>100000</v>
      </c>
      <c r="N244" s="3">
        <v>56379</v>
      </c>
      <c r="O244" s="3">
        <v>43621</v>
      </c>
      <c r="P244">
        <v>20000</v>
      </c>
      <c r="Q244">
        <v>1</v>
      </c>
      <c r="R244" s="3">
        <v>487</v>
      </c>
      <c r="S244" t="s">
        <v>82</v>
      </c>
      <c r="T244" t="s">
        <v>8</v>
      </c>
      <c r="U244" t="s">
        <v>44</v>
      </c>
      <c r="V244" t="s">
        <v>24</v>
      </c>
      <c r="W244" t="s">
        <v>11</v>
      </c>
      <c r="X244">
        <v>66</v>
      </c>
      <c r="Y244" t="s">
        <v>12</v>
      </c>
      <c r="Z244">
        <v>71</v>
      </c>
      <c r="AA244" t="s">
        <v>13</v>
      </c>
      <c r="AB244">
        <v>54</v>
      </c>
      <c r="AC244" t="s">
        <v>14</v>
      </c>
      <c r="AD244">
        <v>83</v>
      </c>
      <c r="AE244" t="s">
        <v>15</v>
      </c>
      <c r="AF244">
        <v>83</v>
      </c>
      <c r="AG244">
        <f>Table13[[#This Row],[math Marks]]+Table13[[#This Row],[english Marks]]+Table13[[#This Row],[python Marks]]+Table13[[#This Row],[SqlMarks]]+Table13[[#This Row],[excelMarks]]</f>
        <v>357</v>
      </c>
      <c r="AH244">
        <v>81</v>
      </c>
      <c r="AI244">
        <v>9.6300000000000008</v>
      </c>
    </row>
    <row r="245" spans="1:35" x14ac:dyDescent="0.25">
      <c r="A245" t="s">
        <v>629</v>
      </c>
      <c r="B245" t="s">
        <v>630</v>
      </c>
      <c r="C245" t="s">
        <v>2</v>
      </c>
      <c r="D245">
        <v>24</v>
      </c>
      <c r="E245" t="s">
        <v>65</v>
      </c>
      <c r="F245" t="s">
        <v>4</v>
      </c>
      <c r="G245" s="1">
        <v>43920</v>
      </c>
      <c r="H245" s="2">
        <f>--MID(TEXT(Table13[[#This Row],[Admission Date]],"dd-mm-yyyy"),7,4)</f>
        <v>2020</v>
      </c>
      <c r="I245" t="s">
        <v>5</v>
      </c>
      <c r="J245" t="s">
        <v>337</v>
      </c>
      <c r="K245" t="str">
        <f>VLOOKUP(Table13[Course ID],[1]Courses!$A$2:$B$102,2,FALSE)</f>
        <v>Data Structures &amp; Algorithms</v>
      </c>
      <c r="L245" t="str">
        <f>IF(Table13[Age]&lt;=18,"Teen",IF(Table13[Age]&lt;=20,"Young Adult",IF(Table13[Age]&lt;=22,"Adult","senior Adult")))</f>
        <v>senior Adult</v>
      </c>
      <c r="M245" s="3">
        <v>100000</v>
      </c>
      <c r="N245" s="3">
        <v>44615</v>
      </c>
      <c r="O245" s="3">
        <v>55385</v>
      </c>
      <c r="P245">
        <v>10000</v>
      </c>
      <c r="Q245">
        <v>2</v>
      </c>
      <c r="R245" s="3">
        <v>293</v>
      </c>
      <c r="S245" t="s">
        <v>86</v>
      </c>
      <c r="T245" t="s">
        <v>8</v>
      </c>
      <c r="U245" t="s">
        <v>9</v>
      </c>
      <c r="V245" t="s">
        <v>10</v>
      </c>
      <c r="W245" t="s">
        <v>11</v>
      </c>
      <c r="X245">
        <v>53</v>
      </c>
      <c r="Y245" t="s">
        <v>12</v>
      </c>
      <c r="Z245">
        <v>57</v>
      </c>
      <c r="AA245" t="s">
        <v>13</v>
      </c>
      <c r="AB245">
        <v>35</v>
      </c>
      <c r="AC245" t="s">
        <v>14</v>
      </c>
      <c r="AD245">
        <v>72</v>
      </c>
      <c r="AE245" t="s">
        <v>15</v>
      </c>
      <c r="AF245">
        <v>83</v>
      </c>
      <c r="AG245">
        <f>Table13[[#This Row],[math Marks]]+Table13[[#This Row],[english Marks]]+Table13[[#This Row],[python Marks]]+Table13[[#This Row],[SqlMarks]]+Table13[[#This Row],[excelMarks]]</f>
        <v>300</v>
      </c>
      <c r="AH245">
        <v>98</v>
      </c>
      <c r="AI245">
        <v>8.65</v>
      </c>
    </row>
    <row r="246" spans="1:35" x14ac:dyDescent="0.25">
      <c r="A246" t="s">
        <v>631</v>
      </c>
      <c r="B246" t="s">
        <v>632</v>
      </c>
      <c r="C246" t="s">
        <v>2</v>
      </c>
      <c r="D246">
        <v>24</v>
      </c>
      <c r="E246" t="s">
        <v>27</v>
      </c>
      <c r="F246" t="s">
        <v>4</v>
      </c>
      <c r="G246" s="1">
        <v>43933</v>
      </c>
      <c r="H246" s="2">
        <f>--MID(TEXT(Table13[[#This Row],[Admission Date]],"dd-mm-yyyy"),7,4)</f>
        <v>2020</v>
      </c>
      <c r="I246" t="s">
        <v>5</v>
      </c>
      <c r="J246" t="s">
        <v>340</v>
      </c>
      <c r="K246" t="str">
        <f>VLOOKUP(Table13[Course ID],[1]Courses!$A$2:$B$102,2,FALSE)</f>
        <v>Generative AI</v>
      </c>
      <c r="L246" t="str">
        <f>IF(Table13[Age]&lt;=18,"Teen",IF(Table13[Age]&lt;=20,"Young Adult",IF(Table13[Age]&lt;=22,"Adult","senior Adult")))</f>
        <v>senior Adult</v>
      </c>
      <c r="M246" s="3">
        <v>100000</v>
      </c>
      <c r="N246" s="3">
        <v>65172</v>
      </c>
      <c r="O246" s="3">
        <v>34828</v>
      </c>
      <c r="P246">
        <v>10000</v>
      </c>
      <c r="Q246">
        <v>0</v>
      </c>
      <c r="R246" s="3">
        <v>220</v>
      </c>
      <c r="S246" t="s">
        <v>76</v>
      </c>
      <c r="T246" t="s">
        <v>8</v>
      </c>
      <c r="U246" t="s">
        <v>23</v>
      </c>
      <c r="V246" t="s">
        <v>10</v>
      </c>
      <c r="W246" t="s">
        <v>11</v>
      </c>
      <c r="X246">
        <v>82</v>
      </c>
      <c r="Y246" t="s">
        <v>12</v>
      </c>
      <c r="Z246">
        <v>97</v>
      </c>
      <c r="AA246" t="s">
        <v>13</v>
      </c>
      <c r="AB246">
        <v>39</v>
      </c>
      <c r="AC246" t="s">
        <v>14</v>
      </c>
      <c r="AD246">
        <v>62</v>
      </c>
      <c r="AE246" t="s">
        <v>15</v>
      </c>
      <c r="AF246">
        <v>89</v>
      </c>
      <c r="AG246">
        <f>Table13[[#This Row],[math Marks]]+Table13[[#This Row],[english Marks]]+Table13[[#This Row],[python Marks]]+Table13[[#This Row],[SqlMarks]]+Table13[[#This Row],[excelMarks]]</f>
        <v>369</v>
      </c>
      <c r="AH246">
        <v>76</v>
      </c>
      <c r="AI246">
        <v>8.31</v>
      </c>
    </row>
    <row r="247" spans="1:35" x14ac:dyDescent="0.25">
      <c r="A247" t="s">
        <v>633</v>
      </c>
      <c r="B247" t="s">
        <v>634</v>
      </c>
      <c r="C247" t="s">
        <v>2</v>
      </c>
      <c r="D247">
        <v>21</v>
      </c>
      <c r="E247" t="s">
        <v>27</v>
      </c>
      <c r="F247" t="s">
        <v>33</v>
      </c>
      <c r="G247" s="1">
        <v>43946</v>
      </c>
      <c r="H247" s="2">
        <f>--MID(TEXT(Table13[[#This Row],[Admission Date]],"dd-mm-yyyy"),7,4)</f>
        <v>2020</v>
      </c>
      <c r="I247" t="s">
        <v>5</v>
      </c>
      <c r="J247" t="s">
        <v>343</v>
      </c>
      <c r="K247" t="str">
        <f>VLOOKUP(Table13[Course ID],[1]Courses!$A$2:$B$102,2,FALSE)</f>
        <v>Prompt Engineering</v>
      </c>
      <c r="L247" t="str">
        <f>IF(Table13[Age]&lt;=18,"Teen",IF(Table13[Age]&lt;=20,"Young Adult",IF(Table13[Age]&lt;=22,"Adult","senior Adult")))</f>
        <v>Adult</v>
      </c>
      <c r="M247" s="3">
        <v>100000</v>
      </c>
      <c r="N247" s="3">
        <v>49790</v>
      </c>
      <c r="O247" s="3">
        <v>50210</v>
      </c>
      <c r="P247">
        <v>0</v>
      </c>
      <c r="Q247">
        <v>2</v>
      </c>
      <c r="R247" s="3">
        <v>19</v>
      </c>
      <c r="S247" t="s">
        <v>133</v>
      </c>
      <c r="T247" t="s">
        <v>8</v>
      </c>
      <c r="U247" t="s">
        <v>23</v>
      </c>
      <c r="V247" t="s">
        <v>10</v>
      </c>
      <c r="W247" t="s">
        <v>11</v>
      </c>
      <c r="X247">
        <v>72</v>
      </c>
      <c r="Y247" t="s">
        <v>12</v>
      </c>
      <c r="Z247">
        <v>86</v>
      </c>
      <c r="AA247" t="s">
        <v>13</v>
      </c>
      <c r="AB247">
        <v>78</v>
      </c>
      <c r="AC247" t="s">
        <v>14</v>
      </c>
      <c r="AD247">
        <v>70</v>
      </c>
      <c r="AE247" t="s">
        <v>15</v>
      </c>
      <c r="AF247">
        <v>66</v>
      </c>
      <c r="AG247">
        <f>Table13[[#This Row],[math Marks]]+Table13[[#This Row],[english Marks]]+Table13[[#This Row],[python Marks]]+Table13[[#This Row],[SqlMarks]]+Table13[[#This Row],[excelMarks]]</f>
        <v>372</v>
      </c>
      <c r="AH247">
        <v>95</v>
      </c>
      <c r="AI247">
        <v>7.7</v>
      </c>
    </row>
    <row r="248" spans="1:35" x14ac:dyDescent="0.25">
      <c r="A248" t="s">
        <v>635</v>
      </c>
      <c r="B248" t="s">
        <v>636</v>
      </c>
      <c r="C248" t="s">
        <v>2</v>
      </c>
      <c r="D248">
        <v>24</v>
      </c>
      <c r="E248" t="s">
        <v>3</v>
      </c>
      <c r="F248" t="s">
        <v>33</v>
      </c>
      <c r="G248" s="1">
        <v>43959</v>
      </c>
      <c r="H248" s="2">
        <f>--MID(TEXT(Table13[[#This Row],[Admission Date]],"dd-mm-yyyy"),7,4)</f>
        <v>2020</v>
      </c>
      <c r="I248" t="s">
        <v>20</v>
      </c>
      <c r="J248" t="s">
        <v>283</v>
      </c>
      <c r="K248" t="str">
        <f>VLOOKUP(Table13[Course ID],[1]Courses!$A$2:$B$102,2,FALSE)</f>
        <v>Selenium WebDriver</v>
      </c>
      <c r="L248" t="str">
        <f>IF(Table13[Age]&lt;=18,"Teen",IF(Table13[Age]&lt;=20,"Young Adult",IF(Table13[Age]&lt;=22,"Adult","senior Adult")))</f>
        <v>senior Adult</v>
      </c>
      <c r="M248" s="3">
        <v>100000</v>
      </c>
      <c r="N248" s="3">
        <v>99794</v>
      </c>
      <c r="O248" s="3">
        <v>206</v>
      </c>
      <c r="P248">
        <v>0</v>
      </c>
      <c r="Q248">
        <v>5</v>
      </c>
      <c r="R248" s="3">
        <v>486</v>
      </c>
      <c r="S248" t="s">
        <v>48</v>
      </c>
      <c r="T248" t="s">
        <v>8</v>
      </c>
      <c r="U248" t="s">
        <v>9</v>
      </c>
      <c r="V248" t="s">
        <v>10</v>
      </c>
      <c r="W248" t="s">
        <v>11</v>
      </c>
      <c r="X248">
        <v>73</v>
      </c>
      <c r="Y248" t="s">
        <v>12</v>
      </c>
      <c r="Z248">
        <v>96</v>
      </c>
      <c r="AA248" t="s">
        <v>13</v>
      </c>
      <c r="AB248">
        <v>82</v>
      </c>
      <c r="AC248" t="s">
        <v>14</v>
      </c>
      <c r="AD248">
        <v>47</v>
      </c>
      <c r="AE248" t="s">
        <v>15</v>
      </c>
      <c r="AF248">
        <v>46</v>
      </c>
      <c r="AG248">
        <f>Table13[[#This Row],[math Marks]]+Table13[[#This Row],[english Marks]]+Table13[[#This Row],[python Marks]]+Table13[[#This Row],[SqlMarks]]+Table13[[#This Row],[excelMarks]]</f>
        <v>344</v>
      </c>
      <c r="AH248">
        <v>62</v>
      </c>
      <c r="AI248">
        <v>9.73</v>
      </c>
    </row>
    <row r="249" spans="1:35" x14ac:dyDescent="0.25">
      <c r="A249" t="s">
        <v>637</v>
      </c>
      <c r="B249" t="s">
        <v>638</v>
      </c>
      <c r="C249" t="s">
        <v>18</v>
      </c>
      <c r="D249">
        <v>21</v>
      </c>
      <c r="E249" t="s">
        <v>27</v>
      </c>
      <c r="F249" t="s">
        <v>28</v>
      </c>
      <c r="G249" s="1">
        <v>43971</v>
      </c>
      <c r="H249" s="2">
        <f>--MID(TEXT(Table13[[#This Row],[Admission Date]],"dd-mm-yyyy"),7,4)</f>
        <v>2020</v>
      </c>
      <c r="I249" t="s">
        <v>20</v>
      </c>
      <c r="J249" t="s">
        <v>286</v>
      </c>
      <c r="K249" t="str">
        <f>VLOOKUP(Table13[Course ID],[1]Courses!$A$2:$B$102,2,FALSE)</f>
        <v>Jenkins CI/CD</v>
      </c>
      <c r="L249" t="str">
        <f>IF(Table13[Age]&lt;=18,"Teen",IF(Table13[Age]&lt;=20,"Young Adult",IF(Table13[Age]&lt;=22,"Adult","senior Adult")))</f>
        <v>Adult</v>
      </c>
      <c r="M249" s="3">
        <v>100000</v>
      </c>
      <c r="N249" s="3">
        <v>88296</v>
      </c>
      <c r="O249" s="3">
        <v>11704</v>
      </c>
      <c r="P249">
        <v>20000</v>
      </c>
      <c r="Q249">
        <v>3</v>
      </c>
      <c r="R249" s="3">
        <v>2</v>
      </c>
      <c r="S249" t="s">
        <v>274</v>
      </c>
      <c r="T249" t="s">
        <v>8</v>
      </c>
      <c r="U249" t="s">
        <v>44</v>
      </c>
      <c r="V249" t="s">
        <v>10</v>
      </c>
      <c r="W249" t="s">
        <v>11</v>
      </c>
      <c r="X249">
        <v>56</v>
      </c>
      <c r="Y249" t="s">
        <v>12</v>
      </c>
      <c r="Z249">
        <v>97</v>
      </c>
      <c r="AA249" t="s">
        <v>13</v>
      </c>
      <c r="AB249">
        <v>85</v>
      </c>
      <c r="AC249" t="s">
        <v>14</v>
      </c>
      <c r="AD249">
        <v>49</v>
      </c>
      <c r="AE249" t="s">
        <v>15</v>
      </c>
      <c r="AF249">
        <v>40</v>
      </c>
      <c r="AG249">
        <f>Table13[[#This Row],[math Marks]]+Table13[[#This Row],[english Marks]]+Table13[[#This Row],[python Marks]]+Table13[[#This Row],[SqlMarks]]+Table13[[#This Row],[excelMarks]]</f>
        <v>327</v>
      </c>
      <c r="AH249">
        <v>84</v>
      </c>
      <c r="AI249">
        <v>5.34</v>
      </c>
    </row>
    <row r="250" spans="1:35" x14ac:dyDescent="0.25">
      <c r="A250" t="s">
        <v>639</v>
      </c>
      <c r="B250" t="s">
        <v>640</v>
      </c>
      <c r="C250" t="s">
        <v>18</v>
      </c>
      <c r="D250">
        <v>23</v>
      </c>
      <c r="E250" t="s">
        <v>19</v>
      </c>
      <c r="F250" t="s">
        <v>4</v>
      </c>
      <c r="G250" s="1">
        <v>43984</v>
      </c>
      <c r="H250" s="2">
        <f>--MID(TEXT(Table13[[#This Row],[Admission Date]],"dd-mm-yyyy"),7,4)</f>
        <v>2020</v>
      </c>
      <c r="I250" t="s">
        <v>5</v>
      </c>
      <c r="J250" t="s">
        <v>289</v>
      </c>
      <c r="K250" t="str">
        <f>VLOOKUP(Table13[Course ID],[1]Courses!$A$2:$B$102,2,FALSE)</f>
        <v>Agile &amp; Scrum</v>
      </c>
      <c r="L250" t="str">
        <f>IF(Table13[Age]&lt;=18,"Teen",IF(Table13[Age]&lt;=20,"Young Adult",IF(Table13[Age]&lt;=22,"Adult","senior Adult")))</f>
        <v>senior Adult</v>
      </c>
      <c r="M250" s="3">
        <v>100000</v>
      </c>
      <c r="N250" s="3">
        <v>92139</v>
      </c>
      <c r="O250" s="3">
        <v>7861</v>
      </c>
      <c r="P250">
        <v>20000</v>
      </c>
      <c r="Q250">
        <v>1</v>
      </c>
      <c r="R250" s="3">
        <v>148</v>
      </c>
      <c r="S250" t="s">
        <v>386</v>
      </c>
      <c r="T250" t="s">
        <v>8</v>
      </c>
      <c r="U250" t="s">
        <v>23</v>
      </c>
      <c r="V250" t="s">
        <v>24</v>
      </c>
      <c r="W250" t="s">
        <v>11</v>
      </c>
      <c r="X250">
        <v>98</v>
      </c>
      <c r="Y250" t="s">
        <v>12</v>
      </c>
      <c r="Z250">
        <v>80</v>
      </c>
      <c r="AA250" t="s">
        <v>13</v>
      </c>
      <c r="AB250">
        <v>54</v>
      </c>
      <c r="AC250" t="s">
        <v>14</v>
      </c>
      <c r="AD250">
        <v>46</v>
      </c>
      <c r="AE250" t="s">
        <v>15</v>
      </c>
      <c r="AF250">
        <v>61</v>
      </c>
      <c r="AG250">
        <f>Table13[[#This Row],[math Marks]]+Table13[[#This Row],[english Marks]]+Table13[[#This Row],[python Marks]]+Table13[[#This Row],[SqlMarks]]+Table13[[#This Row],[excelMarks]]</f>
        <v>339</v>
      </c>
      <c r="AH250">
        <v>86</v>
      </c>
      <c r="AI250">
        <v>7.52</v>
      </c>
    </row>
    <row r="251" spans="1:35" x14ac:dyDescent="0.25">
      <c r="A251" t="s">
        <v>641</v>
      </c>
      <c r="B251" t="s">
        <v>642</v>
      </c>
      <c r="C251" t="s">
        <v>18</v>
      </c>
      <c r="D251">
        <v>17</v>
      </c>
      <c r="E251" t="s">
        <v>19</v>
      </c>
      <c r="F251" t="s">
        <v>28</v>
      </c>
      <c r="G251" s="1">
        <v>43997</v>
      </c>
      <c r="H251" s="2">
        <f>--MID(TEXT(Table13[[#This Row],[Admission Date]],"dd-mm-yyyy"),7,4)</f>
        <v>2020</v>
      </c>
      <c r="I251" t="s">
        <v>20</v>
      </c>
      <c r="J251" t="s">
        <v>292</v>
      </c>
      <c r="K251" t="str">
        <f>VLOOKUP(Table13[Course ID],[1]Courses!$A$2:$B$102,2,FALSE)</f>
        <v>Project Management</v>
      </c>
      <c r="L251" t="str">
        <f>IF(Table13[Age]&lt;=18,"Teen",IF(Table13[Age]&lt;=20,"Young Adult",IF(Table13[Age]&lt;=22,"Adult","senior Adult")))</f>
        <v>Teen</v>
      </c>
      <c r="M251" s="3">
        <v>100000</v>
      </c>
      <c r="N251" s="3">
        <v>61233</v>
      </c>
      <c r="O251" s="3">
        <v>38767</v>
      </c>
      <c r="P251">
        <v>20000</v>
      </c>
      <c r="Q251">
        <v>5</v>
      </c>
      <c r="R251" s="3">
        <v>202</v>
      </c>
      <c r="S251" t="s">
        <v>133</v>
      </c>
      <c r="T251" t="s">
        <v>8</v>
      </c>
      <c r="U251" t="s">
        <v>9</v>
      </c>
      <c r="V251" t="s">
        <v>10</v>
      </c>
      <c r="W251" t="s">
        <v>11</v>
      </c>
      <c r="X251">
        <v>62</v>
      </c>
      <c r="Y251" t="s">
        <v>12</v>
      </c>
      <c r="Z251">
        <v>96</v>
      </c>
      <c r="AA251" t="s">
        <v>13</v>
      </c>
      <c r="AB251">
        <v>41</v>
      </c>
      <c r="AC251" t="s">
        <v>14</v>
      </c>
      <c r="AD251">
        <v>83</v>
      </c>
      <c r="AE251" t="s">
        <v>15</v>
      </c>
      <c r="AF251">
        <v>64</v>
      </c>
      <c r="AG251">
        <f>Table13[[#This Row],[math Marks]]+Table13[[#This Row],[english Marks]]+Table13[[#This Row],[python Marks]]+Table13[[#This Row],[SqlMarks]]+Table13[[#This Row],[excelMarks]]</f>
        <v>346</v>
      </c>
      <c r="AH251">
        <v>73</v>
      </c>
      <c r="AI251">
        <v>7.53</v>
      </c>
    </row>
    <row r="252" spans="1:35" x14ac:dyDescent="0.25">
      <c r="A252" t="s">
        <v>643</v>
      </c>
      <c r="B252" t="s">
        <v>644</v>
      </c>
      <c r="C252" t="s">
        <v>2</v>
      </c>
      <c r="D252">
        <v>22</v>
      </c>
      <c r="E252" t="s">
        <v>65</v>
      </c>
      <c r="F252" t="s">
        <v>33</v>
      </c>
      <c r="G252" s="1">
        <v>44009</v>
      </c>
      <c r="H252" s="2">
        <f>--MID(TEXT(Table13[[#This Row],[Admission Date]],"dd-mm-yyyy"),7,4)</f>
        <v>2020</v>
      </c>
      <c r="I252" t="s">
        <v>20</v>
      </c>
      <c r="J252" t="s">
        <v>295</v>
      </c>
      <c r="K252" t="str">
        <f>VLOOKUP(Table13[Course ID],[1]Courses!$A$2:$B$102,2,FALSE)</f>
        <v>UI/UX Design</v>
      </c>
      <c r="L252" t="str">
        <f>IF(Table13[Age]&lt;=18,"Teen",IF(Table13[Age]&lt;=20,"Young Adult",IF(Table13[Age]&lt;=22,"Adult","senior Adult")))</f>
        <v>Adult</v>
      </c>
      <c r="M252" s="3">
        <v>100000</v>
      </c>
      <c r="N252" s="3">
        <v>62996</v>
      </c>
      <c r="O252" s="3">
        <v>37004</v>
      </c>
      <c r="P252">
        <v>10000</v>
      </c>
      <c r="Q252">
        <v>4</v>
      </c>
      <c r="R252" s="3">
        <v>460</v>
      </c>
      <c r="S252" t="s">
        <v>22</v>
      </c>
      <c r="T252" t="s">
        <v>8</v>
      </c>
      <c r="U252" t="s">
        <v>9</v>
      </c>
      <c r="V252" t="s">
        <v>10</v>
      </c>
      <c r="W252" t="s">
        <v>11</v>
      </c>
      <c r="X252">
        <v>36</v>
      </c>
      <c r="Y252" t="s">
        <v>12</v>
      </c>
      <c r="Z252">
        <v>99</v>
      </c>
      <c r="AA252" t="s">
        <v>13</v>
      </c>
      <c r="AB252">
        <v>78</v>
      </c>
      <c r="AC252" t="s">
        <v>14</v>
      </c>
      <c r="AD252">
        <v>90</v>
      </c>
      <c r="AE252" t="s">
        <v>15</v>
      </c>
      <c r="AF252">
        <v>54</v>
      </c>
      <c r="AG252">
        <f>Table13[[#This Row],[math Marks]]+Table13[[#This Row],[english Marks]]+Table13[[#This Row],[python Marks]]+Table13[[#This Row],[SqlMarks]]+Table13[[#This Row],[excelMarks]]</f>
        <v>357</v>
      </c>
      <c r="AH252">
        <v>95</v>
      </c>
      <c r="AI252">
        <v>8.5</v>
      </c>
    </row>
    <row r="253" spans="1:35" x14ac:dyDescent="0.25">
      <c r="A253" t="s">
        <v>645</v>
      </c>
      <c r="B253" t="s">
        <v>646</v>
      </c>
      <c r="C253" t="s">
        <v>18</v>
      </c>
      <c r="D253">
        <v>22</v>
      </c>
      <c r="E253" t="s">
        <v>19</v>
      </c>
      <c r="F253" t="s">
        <v>33</v>
      </c>
      <c r="G253" s="1">
        <v>44022</v>
      </c>
      <c r="H253" s="2">
        <f>--MID(TEXT(Table13[[#This Row],[Admission Date]],"dd-mm-yyyy"),7,4)</f>
        <v>2020</v>
      </c>
      <c r="I253" t="s">
        <v>20</v>
      </c>
      <c r="J253" t="s">
        <v>298</v>
      </c>
      <c r="K253" t="str">
        <f>VLOOKUP(Table13[Course ID],[1]Courses!$A$2:$B$102,2,FALSE)</f>
        <v>Figma Essentials</v>
      </c>
      <c r="L253" t="str">
        <f>IF(Table13[Age]&lt;=18,"Teen",IF(Table13[Age]&lt;=20,"Young Adult",IF(Table13[Age]&lt;=22,"Adult","senior Adult")))</f>
        <v>Adult</v>
      </c>
      <c r="M253" s="3">
        <v>100000</v>
      </c>
      <c r="N253" s="3">
        <v>78901</v>
      </c>
      <c r="O253" s="3">
        <v>21099</v>
      </c>
      <c r="P253">
        <v>0</v>
      </c>
      <c r="Q253">
        <v>1</v>
      </c>
      <c r="R253" s="3">
        <v>452</v>
      </c>
      <c r="S253" t="s">
        <v>52</v>
      </c>
      <c r="T253" t="s">
        <v>8</v>
      </c>
      <c r="U253" t="s">
        <v>44</v>
      </c>
      <c r="V253" t="s">
        <v>24</v>
      </c>
      <c r="W253" t="s">
        <v>11</v>
      </c>
      <c r="X253">
        <v>63</v>
      </c>
      <c r="Y253" t="s">
        <v>12</v>
      </c>
      <c r="Z253">
        <v>43</v>
      </c>
      <c r="AA253" t="s">
        <v>13</v>
      </c>
      <c r="AB253">
        <v>63</v>
      </c>
      <c r="AC253" t="s">
        <v>14</v>
      </c>
      <c r="AD253">
        <v>36</v>
      </c>
      <c r="AE253" t="s">
        <v>15</v>
      </c>
      <c r="AF253">
        <v>90</v>
      </c>
      <c r="AG253">
        <f>Table13[[#This Row],[math Marks]]+Table13[[#This Row],[english Marks]]+Table13[[#This Row],[python Marks]]+Table13[[#This Row],[SqlMarks]]+Table13[[#This Row],[excelMarks]]</f>
        <v>295</v>
      </c>
      <c r="AH253">
        <v>62</v>
      </c>
      <c r="AI253">
        <v>7.56</v>
      </c>
    </row>
    <row r="254" spans="1:35" x14ac:dyDescent="0.25">
      <c r="A254" t="s">
        <v>647</v>
      </c>
      <c r="B254" t="s">
        <v>648</v>
      </c>
      <c r="C254" t="s">
        <v>18</v>
      </c>
      <c r="D254">
        <v>22</v>
      </c>
      <c r="E254" t="s">
        <v>19</v>
      </c>
      <c r="F254" t="s">
        <v>4</v>
      </c>
      <c r="G254" s="1">
        <v>44034</v>
      </c>
      <c r="H254" s="2">
        <f>--MID(TEXT(Table13[[#This Row],[Admission Date]],"dd-mm-yyyy"),7,4)</f>
        <v>2020</v>
      </c>
      <c r="I254" t="s">
        <v>20</v>
      </c>
      <c r="J254" t="s">
        <v>301</v>
      </c>
      <c r="K254" t="str">
        <f>VLOOKUP(Table13[Course ID],[1]Courses!$A$2:$B$102,2,FALSE)</f>
        <v>Adobe XD</v>
      </c>
      <c r="L254" t="str">
        <f>IF(Table13[Age]&lt;=18,"Teen",IF(Table13[Age]&lt;=20,"Young Adult",IF(Table13[Age]&lt;=22,"Adult","senior Adult")))</f>
        <v>Adult</v>
      </c>
      <c r="M254" s="3">
        <v>100000</v>
      </c>
      <c r="N254" s="3">
        <v>73126</v>
      </c>
      <c r="O254" s="3">
        <v>26874</v>
      </c>
      <c r="P254">
        <v>0</v>
      </c>
      <c r="Q254">
        <v>2</v>
      </c>
      <c r="R254" s="3">
        <v>5</v>
      </c>
      <c r="S254" t="s">
        <v>86</v>
      </c>
      <c r="T254" t="s">
        <v>8</v>
      </c>
      <c r="U254" t="s">
        <v>23</v>
      </c>
      <c r="V254" t="s">
        <v>10</v>
      </c>
      <c r="W254" t="s">
        <v>11</v>
      </c>
      <c r="X254">
        <v>90</v>
      </c>
      <c r="Y254" t="s">
        <v>12</v>
      </c>
      <c r="Z254">
        <v>49</v>
      </c>
      <c r="AA254" t="s">
        <v>13</v>
      </c>
      <c r="AB254">
        <v>82</v>
      </c>
      <c r="AC254" t="s">
        <v>14</v>
      </c>
      <c r="AD254">
        <v>44</v>
      </c>
      <c r="AE254" t="s">
        <v>15</v>
      </c>
      <c r="AF254">
        <v>87</v>
      </c>
      <c r="AG254">
        <f>Table13[[#This Row],[math Marks]]+Table13[[#This Row],[english Marks]]+Table13[[#This Row],[python Marks]]+Table13[[#This Row],[SqlMarks]]+Table13[[#This Row],[excelMarks]]</f>
        <v>352</v>
      </c>
      <c r="AH254">
        <v>91</v>
      </c>
      <c r="AI254">
        <v>8.4499999999999993</v>
      </c>
    </row>
    <row r="255" spans="1:35" x14ac:dyDescent="0.25">
      <c r="A255" t="s">
        <v>649</v>
      </c>
      <c r="B255" t="s">
        <v>650</v>
      </c>
      <c r="C255" t="s">
        <v>18</v>
      </c>
      <c r="D255">
        <v>18</v>
      </c>
      <c r="E255" t="s">
        <v>19</v>
      </c>
      <c r="F255" t="s">
        <v>4</v>
      </c>
      <c r="G255" s="1">
        <v>44047</v>
      </c>
      <c r="H255" s="2">
        <f>--MID(TEXT(Table13[[#This Row],[Admission Date]],"dd-mm-yyyy"),7,4)</f>
        <v>2020</v>
      </c>
      <c r="I255" t="s">
        <v>5</v>
      </c>
      <c r="J255" t="s">
        <v>304</v>
      </c>
      <c r="K255" t="str">
        <f>VLOOKUP(Table13[Course ID],[1]Courses!$A$2:$B$102,2,FALSE)</f>
        <v>Mobile App Development</v>
      </c>
      <c r="L255" t="str">
        <f>IF(Table13[Age]&lt;=18,"Teen",IF(Table13[Age]&lt;=20,"Young Adult",IF(Table13[Age]&lt;=22,"Adult","senior Adult")))</f>
        <v>Teen</v>
      </c>
      <c r="M255" s="3">
        <v>100000</v>
      </c>
      <c r="N255" s="3">
        <v>87902</v>
      </c>
      <c r="O255" s="3">
        <v>12098</v>
      </c>
      <c r="P255">
        <v>20000</v>
      </c>
      <c r="Q255">
        <v>2</v>
      </c>
      <c r="R255" s="3">
        <v>59</v>
      </c>
      <c r="S255" t="s">
        <v>216</v>
      </c>
      <c r="T255" t="s">
        <v>8</v>
      </c>
      <c r="U255" t="s">
        <v>44</v>
      </c>
      <c r="V255" t="s">
        <v>24</v>
      </c>
      <c r="W255" t="s">
        <v>11</v>
      </c>
      <c r="X255">
        <v>92</v>
      </c>
      <c r="Y255" t="s">
        <v>12</v>
      </c>
      <c r="Z255">
        <v>78</v>
      </c>
      <c r="AA255" t="s">
        <v>13</v>
      </c>
      <c r="AB255">
        <v>78</v>
      </c>
      <c r="AC255" t="s">
        <v>14</v>
      </c>
      <c r="AD255">
        <v>51</v>
      </c>
      <c r="AE255" t="s">
        <v>15</v>
      </c>
      <c r="AF255">
        <v>97</v>
      </c>
      <c r="AG255">
        <f>Table13[[#This Row],[math Marks]]+Table13[[#This Row],[english Marks]]+Table13[[#This Row],[python Marks]]+Table13[[#This Row],[SqlMarks]]+Table13[[#This Row],[excelMarks]]</f>
        <v>396</v>
      </c>
      <c r="AH255">
        <v>85</v>
      </c>
      <c r="AI255">
        <v>8.4700000000000006</v>
      </c>
    </row>
    <row r="256" spans="1:35" x14ac:dyDescent="0.25">
      <c r="A256" t="s">
        <v>651</v>
      </c>
      <c r="B256" t="s">
        <v>652</v>
      </c>
      <c r="C256" t="s">
        <v>2</v>
      </c>
      <c r="D256">
        <v>24</v>
      </c>
      <c r="E256" t="s">
        <v>65</v>
      </c>
      <c r="F256" t="s">
        <v>33</v>
      </c>
      <c r="G256" s="1">
        <v>44060</v>
      </c>
      <c r="H256" s="2">
        <f>--MID(TEXT(Table13[[#This Row],[Admission Date]],"dd-mm-yyyy"),7,4)</f>
        <v>2020</v>
      </c>
      <c r="I256" t="s">
        <v>20</v>
      </c>
      <c r="J256" t="s">
        <v>307</v>
      </c>
      <c r="K256" t="str">
        <f>VLOOKUP(Table13[Course ID],[1]Courses!$A$2:$B$102,2,FALSE)</f>
        <v>Android Development</v>
      </c>
      <c r="L256" t="str">
        <f>IF(Table13[Age]&lt;=18,"Teen",IF(Table13[Age]&lt;=20,"Young Adult",IF(Table13[Age]&lt;=22,"Adult","senior Adult")))</f>
        <v>senior Adult</v>
      </c>
      <c r="M256" s="3">
        <v>100000</v>
      </c>
      <c r="N256" s="3">
        <v>54301</v>
      </c>
      <c r="O256" s="3">
        <v>45699</v>
      </c>
      <c r="P256">
        <v>0</v>
      </c>
      <c r="Q256">
        <v>4</v>
      </c>
      <c r="R256" s="3">
        <v>496</v>
      </c>
      <c r="S256" t="s">
        <v>86</v>
      </c>
      <c r="T256" t="s">
        <v>8</v>
      </c>
      <c r="U256" t="s">
        <v>44</v>
      </c>
      <c r="V256" t="s">
        <v>24</v>
      </c>
      <c r="W256" t="s">
        <v>11</v>
      </c>
      <c r="X256">
        <v>43</v>
      </c>
      <c r="Y256" t="s">
        <v>12</v>
      </c>
      <c r="Z256">
        <v>56</v>
      </c>
      <c r="AA256" t="s">
        <v>13</v>
      </c>
      <c r="AB256">
        <v>77</v>
      </c>
      <c r="AC256" t="s">
        <v>14</v>
      </c>
      <c r="AD256">
        <v>57</v>
      </c>
      <c r="AE256" t="s">
        <v>15</v>
      </c>
      <c r="AF256">
        <v>73</v>
      </c>
      <c r="AG256">
        <f>Table13[[#This Row],[math Marks]]+Table13[[#This Row],[english Marks]]+Table13[[#This Row],[python Marks]]+Table13[[#This Row],[SqlMarks]]+Table13[[#This Row],[excelMarks]]</f>
        <v>306</v>
      </c>
      <c r="AH256">
        <v>61</v>
      </c>
      <c r="AI256">
        <v>5.89</v>
      </c>
    </row>
    <row r="257" spans="1:35" x14ac:dyDescent="0.25">
      <c r="A257" t="s">
        <v>653</v>
      </c>
      <c r="B257" t="s">
        <v>654</v>
      </c>
      <c r="C257" t="s">
        <v>18</v>
      </c>
      <c r="D257">
        <v>22</v>
      </c>
      <c r="E257" t="s">
        <v>38</v>
      </c>
      <c r="F257" t="s">
        <v>28</v>
      </c>
      <c r="G257" s="1">
        <v>44072</v>
      </c>
      <c r="H257" s="2">
        <f>--MID(TEXT(Table13[[#This Row],[Admission Date]],"dd-mm-yyyy"),7,4)</f>
        <v>2020</v>
      </c>
      <c r="I257" t="s">
        <v>20</v>
      </c>
      <c r="J257" t="s">
        <v>310</v>
      </c>
      <c r="K257" t="str">
        <f>VLOOKUP(Table13[Course ID],[1]Courses!$A$2:$B$102,2,FALSE)</f>
        <v>iOS Development</v>
      </c>
      <c r="L257" t="str">
        <f>IF(Table13[Age]&lt;=18,"Teen",IF(Table13[Age]&lt;=20,"Young Adult",IF(Table13[Age]&lt;=22,"Adult","senior Adult")))</f>
        <v>Adult</v>
      </c>
      <c r="M257" s="3">
        <v>100000</v>
      </c>
      <c r="N257" s="3">
        <v>86929</v>
      </c>
      <c r="O257" s="3">
        <v>13071</v>
      </c>
      <c r="P257">
        <v>20000</v>
      </c>
      <c r="Q257">
        <v>1</v>
      </c>
      <c r="R257" s="3">
        <v>208</v>
      </c>
      <c r="S257" t="s">
        <v>35</v>
      </c>
      <c r="T257" t="s">
        <v>8</v>
      </c>
      <c r="U257" t="s">
        <v>23</v>
      </c>
      <c r="V257" t="s">
        <v>10</v>
      </c>
      <c r="W257" t="s">
        <v>11</v>
      </c>
      <c r="X257">
        <v>92</v>
      </c>
      <c r="Y257" t="s">
        <v>12</v>
      </c>
      <c r="Z257">
        <v>64</v>
      </c>
      <c r="AA257" t="s">
        <v>13</v>
      </c>
      <c r="AB257">
        <v>59</v>
      </c>
      <c r="AC257" t="s">
        <v>14</v>
      </c>
      <c r="AD257">
        <v>37</v>
      </c>
      <c r="AE257" t="s">
        <v>15</v>
      </c>
      <c r="AF257">
        <v>94</v>
      </c>
      <c r="AG257">
        <f>Table13[[#This Row],[math Marks]]+Table13[[#This Row],[english Marks]]+Table13[[#This Row],[python Marks]]+Table13[[#This Row],[SqlMarks]]+Table13[[#This Row],[excelMarks]]</f>
        <v>346</v>
      </c>
      <c r="AH257">
        <v>94</v>
      </c>
      <c r="AI257">
        <v>9.6999999999999993</v>
      </c>
    </row>
    <row r="258" spans="1:35" x14ac:dyDescent="0.25">
      <c r="A258" t="s">
        <v>655</v>
      </c>
      <c r="B258" t="s">
        <v>656</v>
      </c>
      <c r="C258" t="s">
        <v>18</v>
      </c>
      <c r="D258">
        <v>17</v>
      </c>
      <c r="E258" t="s">
        <v>38</v>
      </c>
      <c r="F258" t="s">
        <v>28</v>
      </c>
      <c r="G258" s="1">
        <v>44085</v>
      </c>
      <c r="H258" s="2">
        <f>--MID(TEXT(Table13[[#This Row],[Admission Date]],"dd-mm-yyyy"),7,4)</f>
        <v>2020</v>
      </c>
      <c r="I258" t="s">
        <v>5</v>
      </c>
      <c r="J258" t="s">
        <v>313</v>
      </c>
      <c r="K258" t="str">
        <f>VLOOKUP(Table13[Course ID],[1]Courses!$A$2:$B$102,2,FALSE)</f>
        <v>Flutter Development</v>
      </c>
      <c r="L258" t="str">
        <f>IF(Table13[Age]&lt;=18,"Teen",IF(Table13[Age]&lt;=20,"Young Adult",IF(Table13[Age]&lt;=22,"Adult","senior Adult")))</f>
        <v>Teen</v>
      </c>
      <c r="M258" s="3">
        <v>100000</v>
      </c>
      <c r="N258" s="3">
        <v>56512</v>
      </c>
      <c r="O258" s="3">
        <v>43488</v>
      </c>
      <c r="P258">
        <v>0</v>
      </c>
      <c r="Q258">
        <v>3</v>
      </c>
      <c r="R258" s="3">
        <v>391</v>
      </c>
      <c r="S258" t="s">
        <v>35</v>
      </c>
      <c r="T258" t="s">
        <v>8</v>
      </c>
      <c r="U258" t="s">
        <v>9</v>
      </c>
      <c r="V258" t="s">
        <v>24</v>
      </c>
      <c r="W258" t="s">
        <v>11</v>
      </c>
      <c r="X258">
        <v>40</v>
      </c>
      <c r="Y258" t="s">
        <v>12</v>
      </c>
      <c r="Z258">
        <v>96</v>
      </c>
      <c r="AA258" t="s">
        <v>13</v>
      </c>
      <c r="AB258">
        <v>98</v>
      </c>
      <c r="AC258" t="s">
        <v>14</v>
      </c>
      <c r="AD258">
        <v>74</v>
      </c>
      <c r="AE258" t="s">
        <v>15</v>
      </c>
      <c r="AF258">
        <v>52</v>
      </c>
      <c r="AG258">
        <f>Table13[[#This Row],[math Marks]]+Table13[[#This Row],[english Marks]]+Table13[[#This Row],[python Marks]]+Table13[[#This Row],[SqlMarks]]+Table13[[#This Row],[excelMarks]]</f>
        <v>360</v>
      </c>
      <c r="AH258">
        <v>63</v>
      </c>
      <c r="AI258">
        <v>8.75</v>
      </c>
    </row>
    <row r="259" spans="1:35" x14ac:dyDescent="0.25">
      <c r="A259" t="s">
        <v>657</v>
      </c>
      <c r="B259" t="s">
        <v>658</v>
      </c>
      <c r="C259" t="s">
        <v>18</v>
      </c>
      <c r="D259">
        <v>22</v>
      </c>
      <c r="E259" t="s">
        <v>19</v>
      </c>
      <c r="F259" t="s">
        <v>33</v>
      </c>
      <c r="G259" s="1">
        <v>44098</v>
      </c>
      <c r="H259" s="2">
        <f>--MID(TEXT(Table13[[#This Row],[Admission Date]],"dd-mm-yyyy"),7,4)</f>
        <v>2020</v>
      </c>
      <c r="I259" t="s">
        <v>5</v>
      </c>
      <c r="J259" t="s">
        <v>316</v>
      </c>
      <c r="K259" t="str">
        <f>VLOOKUP(Table13[Course ID],[1]Courses!$A$2:$B$102,2,FALSE)</f>
        <v>React Native</v>
      </c>
      <c r="L259" t="str">
        <f>IF(Table13[Age]&lt;=18,"Teen",IF(Table13[Age]&lt;=20,"Young Adult",IF(Table13[Age]&lt;=22,"Adult","senior Adult")))</f>
        <v>Adult</v>
      </c>
      <c r="M259" s="3">
        <v>100000</v>
      </c>
      <c r="N259" s="3">
        <v>49228</v>
      </c>
      <c r="O259" s="3">
        <v>50772</v>
      </c>
      <c r="P259">
        <v>10000</v>
      </c>
      <c r="Q259">
        <v>1</v>
      </c>
      <c r="R259" s="3">
        <v>304</v>
      </c>
      <c r="S259" t="s">
        <v>43</v>
      </c>
      <c r="T259" t="s">
        <v>8</v>
      </c>
      <c r="U259" t="s">
        <v>23</v>
      </c>
      <c r="V259" t="s">
        <v>10</v>
      </c>
      <c r="W259" t="s">
        <v>11</v>
      </c>
      <c r="X259">
        <v>49</v>
      </c>
      <c r="Y259" t="s">
        <v>12</v>
      </c>
      <c r="Z259">
        <v>81</v>
      </c>
      <c r="AA259" t="s">
        <v>13</v>
      </c>
      <c r="AB259">
        <v>95</v>
      </c>
      <c r="AC259" t="s">
        <v>14</v>
      </c>
      <c r="AD259">
        <v>61</v>
      </c>
      <c r="AE259" t="s">
        <v>15</v>
      </c>
      <c r="AF259">
        <v>74</v>
      </c>
      <c r="AG259">
        <f>Table13[[#This Row],[math Marks]]+Table13[[#This Row],[english Marks]]+Table13[[#This Row],[python Marks]]+Table13[[#This Row],[SqlMarks]]+Table13[[#This Row],[excelMarks]]</f>
        <v>360</v>
      </c>
      <c r="AH259">
        <v>79</v>
      </c>
      <c r="AI259">
        <v>5.12</v>
      </c>
    </row>
    <row r="260" spans="1:35" x14ac:dyDescent="0.25">
      <c r="A260" t="s">
        <v>659</v>
      </c>
      <c r="B260" t="s">
        <v>660</v>
      </c>
      <c r="C260" t="s">
        <v>18</v>
      </c>
      <c r="D260">
        <v>22</v>
      </c>
      <c r="E260" t="s">
        <v>65</v>
      </c>
      <c r="F260" t="s">
        <v>28</v>
      </c>
      <c r="G260" s="1">
        <v>44110</v>
      </c>
      <c r="H260" s="2">
        <f>--MID(TEXT(Table13[[#This Row],[Admission Date]],"dd-mm-yyyy"),7,4)</f>
        <v>2020</v>
      </c>
      <c r="I260" t="s">
        <v>20</v>
      </c>
      <c r="J260" t="s">
        <v>319</v>
      </c>
      <c r="K260" t="str">
        <f>VLOOKUP(Table13[Course ID],[1]Courses!$A$2:$B$102,2,FALSE)</f>
        <v>Game Development with Unity</v>
      </c>
      <c r="L260" t="str">
        <f>IF(Table13[Age]&lt;=18,"Teen",IF(Table13[Age]&lt;=20,"Young Adult",IF(Table13[Age]&lt;=22,"Adult","senior Adult")))</f>
        <v>Adult</v>
      </c>
      <c r="M260" s="3">
        <v>100000</v>
      </c>
      <c r="N260" s="3">
        <v>61053</v>
      </c>
      <c r="O260" s="3">
        <v>38947</v>
      </c>
      <c r="P260">
        <v>0</v>
      </c>
      <c r="Q260">
        <v>3</v>
      </c>
      <c r="R260" s="3">
        <v>102</v>
      </c>
      <c r="S260" t="s">
        <v>62</v>
      </c>
      <c r="T260" t="s">
        <v>8</v>
      </c>
      <c r="U260" t="s">
        <v>23</v>
      </c>
      <c r="V260" t="s">
        <v>10</v>
      </c>
      <c r="W260" t="s">
        <v>11</v>
      </c>
      <c r="X260">
        <v>85</v>
      </c>
      <c r="Y260" t="s">
        <v>12</v>
      </c>
      <c r="Z260">
        <v>47</v>
      </c>
      <c r="AA260" t="s">
        <v>13</v>
      </c>
      <c r="AB260">
        <v>68</v>
      </c>
      <c r="AC260" t="s">
        <v>14</v>
      </c>
      <c r="AD260">
        <v>46</v>
      </c>
      <c r="AE260" t="s">
        <v>15</v>
      </c>
      <c r="AF260">
        <v>92</v>
      </c>
      <c r="AG260">
        <f>Table13[[#This Row],[math Marks]]+Table13[[#This Row],[english Marks]]+Table13[[#This Row],[python Marks]]+Table13[[#This Row],[SqlMarks]]+Table13[[#This Row],[excelMarks]]</f>
        <v>338</v>
      </c>
      <c r="AH260">
        <v>70</v>
      </c>
      <c r="AI260">
        <v>7.59</v>
      </c>
    </row>
    <row r="261" spans="1:35" x14ac:dyDescent="0.25">
      <c r="A261" t="s">
        <v>661</v>
      </c>
      <c r="B261" t="s">
        <v>662</v>
      </c>
      <c r="C261" t="s">
        <v>18</v>
      </c>
      <c r="D261">
        <v>17</v>
      </c>
      <c r="E261" t="s">
        <v>19</v>
      </c>
      <c r="F261" t="s">
        <v>33</v>
      </c>
      <c r="G261" s="1">
        <v>44123</v>
      </c>
      <c r="H261" s="2">
        <f>--MID(TEXT(Table13[[#This Row],[Admission Date]],"dd-mm-yyyy"),7,4)</f>
        <v>2020</v>
      </c>
      <c r="I261" t="s">
        <v>20</v>
      </c>
      <c r="J261" t="s">
        <v>322</v>
      </c>
      <c r="K261" t="str">
        <f>VLOOKUP(Table13[Course ID],[1]Courses!$A$2:$B$102,2,FALSE)</f>
        <v>IoT Fundamentals</v>
      </c>
      <c r="L261" t="str">
        <f>IF(Table13[Age]&lt;=18,"Teen",IF(Table13[Age]&lt;=20,"Young Adult",IF(Table13[Age]&lt;=22,"Adult","senior Adult")))</f>
        <v>Teen</v>
      </c>
      <c r="M261" s="3">
        <v>100000</v>
      </c>
      <c r="N261" s="3">
        <v>41435</v>
      </c>
      <c r="O261" s="3">
        <v>58565</v>
      </c>
      <c r="P261">
        <v>0</v>
      </c>
      <c r="Q261">
        <v>2</v>
      </c>
      <c r="R261" s="3">
        <v>23</v>
      </c>
      <c r="S261" t="s">
        <v>35</v>
      </c>
      <c r="T261" t="s">
        <v>8</v>
      </c>
      <c r="U261" t="s">
        <v>23</v>
      </c>
      <c r="V261" t="s">
        <v>24</v>
      </c>
      <c r="W261" t="s">
        <v>11</v>
      </c>
      <c r="X261">
        <v>40</v>
      </c>
      <c r="Y261" t="s">
        <v>12</v>
      </c>
      <c r="Z261">
        <v>100</v>
      </c>
      <c r="AA261" t="s">
        <v>13</v>
      </c>
      <c r="AB261">
        <v>54</v>
      </c>
      <c r="AC261" t="s">
        <v>14</v>
      </c>
      <c r="AD261">
        <v>81</v>
      </c>
      <c r="AE261" t="s">
        <v>15</v>
      </c>
      <c r="AF261">
        <v>63</v>
      </c>
      <c r="AG261">
        <f>Table13[[#This Row],[math Marks]]+Table13[[#This Row],[english Marks]]+Table13[[#This Row],[python Marks]]+Table13[[#This Row],[SqlMarks]]+Table13[[#This Row],[excelMarks]]</f>
        <v>338</v>
      </c>
      <c r="AH261">
        <v>81</v>
      </c>
      <c r="AI261">
        <v>9.06</v>
      </c>
    </row>
    <row r="262" spans="1:35" x14ac:dyDescent="0.25">
      <c r="A262" t="s">
        <v>663</v>
      </c>
      <c r="B262" t="s">
        <v>664</v>
      </c>
      <c r="C262" t="s">
        <v>2</v>
      </c>
      <c r="D262">
        <v>20</v>
      </c>
      <c r="E262" t="s">
        <v>19</v>
      </c>
      <c r="F262" t="s">
        <v>28</v>
      </c>
      <c r="G262" s="1">
        <v>44135</v>
      </c>
      <c r="H262" s="2">
        <f>--MID(TEXT(Table13[[#This Row],[Admission Date]],"dd-mm-yyyy"),7,4)</f>
        <v>2020</v>
      </c>
      <c r="I262" t="s">
        <v>20</v>
      </c>
      <c r="J262" t="s">
        <v>325</v>
      </c>
      <c r="K262" t="str">
        <f>VLOOKUP(Table13[Course ID],[1]Courses!$A$2:$B$102,2,FALSE)</f>
        <v>Embedded Systems</v>
      </c>
      <c r="L262" t="str">
        <f>IF(Table13[Age]&lt;=18,"Teen",IF(Table13[Age]&lt;=20,"Young Adult",IF(Table13[Age]&lt;=22,"Adult","senior Adult")))</f>
        <v>Young Adult</v>
      </c>
      <c r="M262" s="3">
        <v>100000</v>
      </c>
      <c r="N262" s="3">
        <v>50972</v>
      </c>
      <c r="O262" s="3">
        <v>49028</v>
      </c>
      <c r="P262">
        <v>10000</v>
      </c>
      <c r="Q262">
        <v>5</v>
      </c>
      <c r="R262" s="3">
        <v>340</v>
      </c>
      <c r="S262" t="s">
        <v>48</v>
      </c>
      <c r="T262" t="s">
        <v>8</v>
      </c>
      <c r="U262" t="s">
        <v>23</v>
      </c>
      <c r="V262" t="s">
        <v>10</v>
      </c>
      <c r="W262" t="s">
        <v>11</v>
      </c>
      <c r="X262">
        <v>100</v>
      </c>
      <c r="Y262" t="s">
        <v>12</v>
      </c>
      <c r="Z262">
        <v>74</v>
      </c>
      <c r="AA262" t="s">
        <v>13</v>
      </c>
      <c r="AB262">
        <v>97</v>
      </c>
      <c r="AC262" t="s">
        <v>14</v>
      </c>
      <c r="AD262">
        <v>89</v>
      </c>
      <c r="AE262" t="s">
        <v>15</v>
      </c>
      <c r="AF262">
        <v>88</v>
      </c>
      <c r="AG262">
        <f>Table13[[#This Row],[math Marks]]+Table13[[#This Row],[english Marks]]+Table13[[#This Row],[python Marks]]+Table13[[#This Row],[SqlMarks]]+Table13[[#This Row],[excelMarks]]</f>
        <v>448</v>
      </c>
      <c r="AH262">
        <v>82</v>
      </c>
      <c r="AI262">
        <v>7.2</v>
      </c>
    </row>
    <row r="263" spans="1:35" x14ac:dyDescent="0.25">
      <c r="A263" t="s">
        <v>665</v>
      </c>
      <c r="B263" t="s">
        <v>666</v>
      </c>
      <c r="C263" t="s">
        <v>18</v>
      </c>
      <c r="D263">
        <v>19</v>
      </c>
      <c r="E263" t="s">
        <v>38</v>
      </c>
      <c r="F263" t="s">
        <v>4</v>
      </c>
      <c r="G263" s="1">
        <v>44148</v>
      </c>
      <c r="H263" s="2">
        <f>--MID(TEXT(Table13[[#This Row],[Admission Date]],"dd-mm-yyyy"),7,4)</f>
        <v>2020</v>
      </c>
      <c r="I263" t="s">
        <v>5</v>
      </c>
      <c r="J263" t="s">
        <v>328</v>
      </c>
      <c r="K263" t="str">
        <f>VLOOKUP(Table13[Course ID],[1]Courses!$A$2:$B$102,2,FALSE)</f>
        <v>Computer Networks</v>
      </c>
      <c r="L263" t="str">
        <f>IF(Table13[Age]&lt;=18,"Teen",IF(Table13[Age]&lt;=20,"Young Adult",IF(Table13[Age]&lt;=22,"Adult","senior Adult")))</f>
        <v>Young Adult</v>
      </c>
      <c r="M263" s="3">
        <v>100000</v>
      </c>
      <c r="N263" s="3">
        <v>45414</v>
      </c>
      <c r="O263" s="3">
        <v>54586</v>
      </c>
      <c r="P263">
        <v>0</v>
      </c>
      <c r="Q263">
        <v>0</v>
      </c>
      <c r="R263" s="3">
        <v>183</v>
      </c>
      <c r="S263" t="s">
        <v>216</v>
      </c>
      <c r="T263" t="s">
        <v>8</v>
      </c>
      <c r="U263" t="s">
        <v>9</v>
      </c>
      <c r="V263" t="s">
        <v>10</v>
      </c>
      <c r="W263" t="s">
        <v>11</v>
      </c>
      <c r="X263">
        <v>52</v>
      </c>
      <c r="Y263" t="s">
        <v>12</v>
      </c>
      <c r="Z263">
        <v>89</v>
      </c>
      <c r="AA263" t="s">
        <v>13</v>
      </c>
      <c r="AB263">
        <v>99</v>
      </c>
      <c r="AC263" t="s">
        <v>14</v>
      </c>
      <c r="AD263">
        <v>84</v>
      </c>
      <c r="AE263" t="s">
        <v>15</v>
      </c>
      <c r="AF263">
        <v>75</v>
      </c>
      <c r="AG263">
        <f>Table13[[#This Row],[math Marks]]+Table13[[#This Row],[english Marks]]+Table13[[#This Row],[python Marks]]+Table13[[#This Row],[SqlMarks]]+Table13[[#This Row],[excelMarks]]</f>
        <v>399</v>
      </c>
      <c r="AH263">
        <v>76</v>
      </c>
      <c r="AI263">
        <v>7.5</v>
      </c>
    </row>
    <row r="264" spans="1:35" x14ac:dyDescent="0.25">
      <c r="A264" t="s">
        <v>667</v>
      </c>
      <c r="B264" t="s">
        <v>668</v>
      </c>
      <c r="C264" t="s">
        <v>2</v>
      </c>
      <c r="D264">
        <v>21</v>
      </c>
      <c r="E264" t="s">
        <v>19</v>
      </c>
      <c r="F264" t="s">
        <v>4</v>
      </c>
      <c r="G264" s="1">
        <v>44161</v>
      </c>
      <c r="H264" s="2">
        <f>--MID(TEXT(Table13[[#This Row],[Admission Date]],"dd-mm-yyyy"),7,4)</f>
        <v>2020</v>
      </c>
      <c r="I264" t="s">
        <v>5</v>
      </c>
      <c r="J264" t="s">
        <v>331</v>
      </c>
      <c r="K264" t="str">
        <f>VLOOKUP(Table13[Course ID],[1]Courses!$A$2:$B$102,2,FALSE)</f>
        <v>Operating Systems</v>
      </c>
      <c r="L264" t="str">
        <f>IF(Table13[Age]&lt;=18,"Teen",IF(Table13[Age]&lt;=20,"Young Adult",IF(Table13[Age]&lt;=22,"Adult","senior Adult")))</f>
        <v>Adult</v>
      </c>
      <c r="M264" s="3">
        <v>100000</v>
      </c>
      <c r="N264" s="3">
        <v>41291</v>
      </c>
      <c r="O264" s="3">
        <v>58709</v>
      </c>
      <c r="P264">
        <v>0</v>
      </c>
      <c r="Q264">
        <v>5</v>
      </c>
      <c r="R264" s="3">
        <v>235</v>
      </c>
      <c r="S264" t="s">
        <v>76</v>
      </c>
      <c r="T264" t="s">
        <v>8</v>
      </c>
      <c r="U264" t="s">
        <v>23</v>
      </c>
      <c r="V264" t="s">
        <v>24</v>
      </c>
      <c r="W264" t="s">
        <v>11</v>
      </c>
      <c r="X264">
        <v>56</v>
      </c>
      <c r="Y264" t="s">
        <v>12</v>
      </c>
      <c r="Z264">
        <v>43</v>
      </c>
      <c r="AA264" t="s">
        <v>13</v>
      </c>
      <c r="AB264">
        <v>98</v>
      </c>
      <c r="AC264" t="s">
        <v>14</v>
      </c>
      <c r="AD264">
        <v>95</v>
      </c>
      <c r="AE264" t="s">
        <v>15</v>
      </c>
      <c r="AF264">
        <v>68</v>
      </c>
      <c r="AG264">
        <f>Table13[[#This Row],[math Marks]]+Table13[[#This Row],[english Marks]]+Table13[[#This Row],[python Marks]]+Table13[[#This Row],[SqlMarks]]+Table13[[#This Row],[excelMarks]]</f>
        <v>360</v>
      </c>
      <c r="AH264">
        <v>77</v>
      </c>
      <c r="AI264">
        <v>5.82</v>
      </c>
    </row>
    <row r="265" spans="1:35" x14ac:dyDescent="0.25">
      <c r="A265" t="s">
        <v>669</v>
      </c>
      <c r="B265" t="s">
        <v>670</v>
      </c>
      <c r="C265" t="s">
        <v>2</v>
      </c>
      <c r="D265">
        <v>17</v>
      </c>
      <c r="E265" t="s">
        <v>19</v>
      </c>
      <c r="F265" t="s">
        <v>28</v>
      </c>
      <c r="G265" s="1">
        <v>44173</v>
      </c>
      <c r="H265" s="2">
        <f>--MID(TEXT(Table13[[#This Row],[Admission Date]],"dd-mm-yyyy"),7,4)</f>
        <v>2020</v>
      </c>
      <c r="I265" t="s">
        <v>20</v>
      </c>
      <c r="J265" t="s">
        <v>334</v>
      </c>
      <c r="K265" t="str">
        <f>VLOOKUP(Table13[Course ID],[1]Courses!$A$2:$B$102,2,FALSE)</f>
        <v>Software Engineering</v>
      </c>
      <c r="L265" t="str">
        <f>IF(Table13[Age]&lt;=18,"Teen",IF(Table13[Age]&lt;=20,"Young Adult",IF(Table13[Age]&lt;=22,"Adult","senior Adult")))</f>
        <v>Teen</v>
      </c>
      <c r="M265" s="3">
        <v>100000</v>
      </c>
      <c r="N265" s="3">
        <v>57973</v>
      </c>
      <c r="O265" s="3">
        <v>42027</v>
      </c>
      <c r="P265">
        <v>10000</v>
      </c>
      <c r="Q265">
        <v>5</v>
      </c>
      <c r="R265" s="3">
        <v>404</v>
      </c>
      <c r="S265" t="s">
        <v>48</v>
      </c>
      <c r="T265" t="s">
        <v>8</v>
      </c>
      <c r="U265" t="s">
        <v>23</v>
      </c>
      <c r="V265" t="s">
        <v>24</v>
      </c>
      <c r="W265" t="s">
        <v>11</v>
      </c>
      <c r="X265">
        <v>46</v>
      </c>
      <c r="Y265" t="s">
        <v>12</v>
      </c>
      <c r="Z265">
        <v>54</v>
      </c>
      <c r="AA265" t="s">
        <v>13</v>
      </c>
      <c r="AB265">
        <v>94</v>
      </c>
      <c r="AC265" t="s">
        <v>14</v>
      </c>
      <c r="AD265">
        <v>77</v>
      </c>
      <c r="AE265" t="s">
        <v>15</v>
      </c>
      <c r="AF265">
        <v>61</v>
      </c>
      <c r="AG265">
        <f>Table13[[#This Row],[math Marks]]+Table13[[#This Row],[english Marks]]+Table13[[#This Row],[python Marks]]+Table13[[#This Row],[SqlMarks]]+Table13[[#This Row],[excelMarks]]</f>
        <v>332</v>
      </c>
      <c r="AH265">
        <v>74</v>
      </c>
      <c r="AI265">
        <v>9.85</v>
      </c>
    </row>
    <row r="266" spans="1:35" x14ac:dyDescent="0.25">
      <c r="A266" t="s">
        <v>671</v>
      </c>
      <c r="B266" t="s">
        <v>672</v>
      </c>
      <c r="C266" t="s">
        <v>2</v>
      </c>
      <c r="D266">
        <v>17</v>
      </c>
      <c r="E266" t="s">
        <v>38</v>
      </c>
      <c r="F266" t="s">
        <v>4</v>
      </c>
      <c r="G266" s="1">
        <v>44186</v>
      </c>
      <c r="H266" s="2">
        <f>--MID(TEXT(Table13[[#This Row],[Admission Date]],"dd-mm-yyyy"),7,4)</f>
        <v>2020</v>
      </c>
      <c r="I266" t="s">
        <v>5</v>
      </c>
      <c r="J266" t="s">
        <v>337</v>
      </c>
      <c r="K266" t="str">
        <f>VLOOKUP(Table13[Course ID],[1]Courses!$A$2:$B$102,2,FALSE)</f>
        <v>Data Structures &amp; Algorithms</v>
      </c>
      <c r="L266" t="str">
        <f>IF(Table13[Age]&lt;=18,"Teen",IF(Table13[Age]&lt;=20,"Young Adult",IF(Table13[Age]&lt;=22,"Adult","senior Adult")))</f>
        <v>Teen</v>
      </c>
      <c r="M266" s="3">
        <v>100000</v>
      </c>
      <c r="N266" s="3">
        <v>58757</v>
      </c>
      <c r="O266" s="3">
        <v>41243</v>
      </c>
      <c r="P266">
        <v>20000</v>
      </c>
      <c r="Q266">
        <v>2</v>
      </c>
      <c r="R266" s="3">
        <v>46</v>
      </c>
      <c r="S266" t="s">
        <v>76</v>
      </c>
      <c r="T266" t="s">
        <v>8</v>
      </c>
      <c r="U266" t="s">
        <v>9</v>
      </c>
      <c r="V266" t="s">
        <v>24</v>
      </c>
      <c r="W266" t="s">
        <v>11</v>
      </c>
      <c r="X266">
        <v>57</v>
      </c>
      <c r="Y266" t="s">
        <v>12</v>
      </c>
      <c r="Z266">
        <v>94</v>
      </c>
      <c r="AA266" t="s">
        <v>13</v>
      </c>
      <c r="AB266">
        <v>59</v>
      </c>
      <c r="AC266" t="s">
        <v>14</v>
      </c>
      <c r="AD266">
        <v>47</v>
      </c>
      <c r="AE266" t="s">
        <v>15</v>
      </c>
      <c r="AF266">
        <v>43</v>
      </c>
      <c r="AG266">
        <f>Table13[[#This Row],[math Marks]]+Table13[[#This Row],[english Marks]]+Table13[[#This Row],[python Marks]]+Table13[[#This Row],[SqlMarks]]+Table13[[#This Row],[excelMarks]]</f>
        <v>300</v>
      </c>
      <c r="AH266">
        <v>64</v>
      </c>
      <c r="AI266">
        <v>8.31</v>
      </c>
    </row>
    <row r="267" spans="1:35" x14ac:dyDescent="0.25">
      <c r="A267" t="s">
        <v>673</v>
      </c>
      <c r="B267" t="s">
        <v>674</v>
      </c>
      <c r="C267" t="s">
        <v>2</v>
      </c>
      <c r="D267">
        <v>23</v>
      </c>
      <c r="E267" t="s">
        <v>38</v>
      </c>
      <c r="F267" t="s">
        <v>33</v>
      </c>
      <c r="G267" s="1">
        <v>44201</v>
      </c>
      <c r="H267" s="2">
        <f>--MID(TEXT(Table13[[#This Row],[Admission Date]],"dd-mm-yyyy"),7,4)</f>
        <v>2021</v>
      </c>
      <c r="I267" t="s">
        <v>5</v>
      </c>
      <c r="J267" t="s">
        <v>340</v>
      </c>
      <c r="K267" t="str">
        <f>VLOOKUP(Table13[Course ID],[1]Courses!$A$2:$B$102,2,FALSE)</f>
        <v>Generative AI</v>
      </c>
      <c r="L267" t="str">
        <f>IF(Table13[Age]&lt;=18,"Teen",IF(Table13[Age]&lt;=20,"Young Adult",IF(Table13[Age]&lt;=22,"Adult","senior Adult")))</f>
        <v>senior Adult</v>
      </c>
      <c r="M267" s="3">
        <v>100000</v>
      </c>
      <c r="N267" s="3">
        <v>80323</v>
      </c>
      <c r="O267" s="3">
        <v>19677</v>
      </c>
      <c r="P267">
        <v>10000</v>
      </c>
      <c r="Q267">
        <v>0</v>
      </c>
      <c r="R267" s="3">
        <v>467</v>
      </c>
      <c r="S267" t="s">
        <v>76</v>
      </c>
      <c r="T267" t="s">
        <v>8</v>
      </c>
      <c r="U267" t="s">
        <v>9</v>
      </c>
      <c r="V267" t="s">
        <v>10</v>
      </c>
      <c r="W267" t="s">
        <v>11</v>
      </c>
      <c r="X267">
        <v>58</v>
      </c>
      <c r="Y267" t="s">
        <v>12</v>
      </c>
      <c r="Z267">
        <v>39</v>
      </c>
      <c r="AA267" t="s">
        <v>13</v>
      </c>
      <c r="AB267">
        <v>90</v>
      </c>
      <c r="AC267" t="s">
        <v>14</v>
      </c>
      <c r="AD267">
        <v>59</v>
      </c>
      <c r="AE267" t="s">
        <v>15</v>
      </c>
      <c r="AF267">
        <v>55</v>
      </c>
      <c r="AG267">
        <f>Table13[[#This Row],[math Marks]]+Table13[[#This Row],[english Marks]]+Table13[[#This Row],[python Marks]]+Table13[[#This Row],[SqlMarks]]+Table13[[#This Row],[excelMarks]]</f>
        <v>301</v>
      </c>
      <c r="AH267">
        <v>75</v>
      </c>
      <c r="AI267">
        <v>8.85</v>
      </c>
    </row>
    <row r="268" spans="1:35" x14ac:dyDescent="0.25">
      <c r="A268" t="s">
        <v>675</v>
      </c>
      <c r="B268" t="s">
        <v>676</v>
      </c>
      <c r="C268" t="s">
        <v>2</v>
      </c>
      <c r="D268">
        <v>24</v>
      </c>
      <c r="E268" t="s">
        <v>19</v>
      </c>
      <c r="F268" t="s">
        <v>28</v>
      </c>
      <c r="G268" s="1">
        <v>44214</v>
      </c>
      <c r="H268" s="2">
        <f>--MID(TEXT(Table13[[#This Row],[Admission Date]],"dd-mm-yyyy"),7,4)</f>
        <v>2021</v>
      </c>
      <c r="I268" t="s">
        <v>5</v>
      </c>
      <c r="J268" t="s">
        <v>219</v>
      </c>
      <c r="K268" t="str">
        <f>VLOOKUP(Table13[Course ID],[1]Courses!$A$2:$B$102,2,FALSE)</f>
        <v>Linux Administration</v>
      </c>
      <c r="L268" t="str">
        <f>IF(Table13[Age]&lt;=18,"Teen",IF(Table13[Age]&lt;=20,"Young Adult",IF(Table13[Age]&lt;=22,"Adult","senior Adult")))</f>
        <v>senior Adult</v>
      </c>
      <c r="M268" s="3">
        <v>100000</v>
      </c>
      <c r="N268" s="3">
        <v>58284</v>
      </c>
      <c r="O268" s="3">
        <v>41716</v>
      </c>
      <c r="P268">
        <v>0</v>
      </c>
      <c r="Q268">
        <v>1</v>
      </c>
      <c r="R268" s="3">
        <v>249</v>
      </c>
      <c r="S268" t="s">
        <v>104</v>
      </c>
      <c r="T268" t="s">
        <v>8</v>
      </c>
      <c r="U268" t="s">
        <v>44</v>
      </c>
      <c r="V268" t="s">
        <v>10</v>
      </c>
      <c r="W268" t="s">
        <v>11</v>
      </c>
      <c r="X268">
        <v>94</v>
      </c>
      <c r="Y268" t="s">
        <v>12</v>
      </c>
      <c r="Z268">
        <v>43</v>
      </c>
      <c r="AA268" t="s">
        <v>13</v>
      </c>
      <c r="AB268">
        <v>95</v>
      </c>
      <c r="AC268" t="s">
        <v>14</v>
      </c>
      <c r="AD268">
        <v>58</v>
      </c>
      <c r="AE268" t="s">
        <v>15</v>
      </c>
      <c r="AF268">
        <v>66</v>
      </c>
      <c r="AG268">
        <f>Table13[[#This Row],[math Marks]]+Table13[[#This Row],[english Marks]]+Table13[[#This Row],[python Marks]]+Table13[[#This Row],[SqlMarks]]+Table13[[#This Row],[excelMarks]]</f>
        <v>356</v>
      </c>
      <c r="AH268">
        <v>99</v>
      </c>
      <c r="AI268">
        <v>6.3</v>
      </c>
    </row>
    <row r="269" spans="1:35" x14ac:dyDescent="0.25">
      <c r="A269" t="s">
        <v>677</v>
      </c>
      <c r="B269" t="s">
        <v>678</v>
      </c>
      <c r="C269" t="s">
        <v>18</v>
      </c>
      <c r="D269">
        <v>17</v>
      </c>
      <c r="E269" t="s">
        <v>3</v>
      </c>
      <c r="F269" t="s">
        <v>4</v>
      </c>
      <c r="G269" s="1">
        <v>44226</v>
      </c>
      <c r="H269" s="2">
        <f>--MID(TEXT(Table13[[#This Row],[Admission Date]],"dd-mm-yyyy"),7,4)</f>
        <v>2021</v>
      </c>
      <c r="I269" t="s">
        <v>20</v>
      </c>
      <c r="J269" t="s">
        <v>222</v>
      </c>
      <c r="K269" t="str">
        <f>VLOOKUP(Table13[Course ID],[1]Courses!$A$2:$B$102,2,FALSE)</f>
        <v>Windows Server</v>
      </c>
      <c r="L269" t="str">
        <f>IF(Table13[Age]&lt;=18,"Teen",IF(Table13[Age]&lt;=20,"Young Adult",IF(Table13[Age]&lt;=22,"Adult","senior Adult")))</f>
        <v>Teen</v>
      </c>
      <c r="M269" s="3">
        <v>100000</v>
      </c>
      <c r="N269" s="3">
        <v>77178</v>
      </c>
      <c r="O269" s="3">
        <v>22822</v>
      </c>
      <c r="P269">
        <v>10000</v>
      </c>
      <c r="Q269">
        <v>4</v>
      </c>
      <c r="R269" s="3">
        <v>474</v>
      </c>
      <c r="S269" t="s">
        <v>86</v>
      </c>
      <c r="T269" t="s">
        <v>8</v>
      </c>
      <c r="U269" t="s">
        <v>9</v>
      </c>
      <c r="V269" t="s">
        <v>10</v>
      </c>
      <c r="W269" t="s">
        <v>11</v>
      </c>
      <c r="X269">
        <v>75</v>
      </c>
      <c r="Y269" t="s">
        <v>12</v>
      </c>
      <c r="Z269">
        <v>57</v>
      </c>
      <c r="AA269" t="s">
        <v>13</v>
      </c>
      <c r="AB269">
        <v>83</v>
      </c>
      <c r="AC269" t="s">
        <v>14</v>
      </c>
      <c r="AD269">
        <v>73</v>
      </c>
      <c r="AE269" t="s">
        <v>15</v>
      </c>
      <c r="AF269">
        <v>75</v>
      </c>
      <c r="AG269">
        <f>Table13[[#This Row],[math Marks]]+Table13[[#This Row],[english Marks]]+Table13[[#This Row],[python Marks]]+Table13[[#This Row],[SqlMarks]]+Table13[[#This Row],[excelMarks]]</f>
        <v>363</v>
      </c>
      <c r="AH269">
        <v>70</v>
      </c>
      <c r="AI269">
        <v>8.08</v>
      </c>
    </row>
    <row r="270" spans="1:35" x14ac:dyDescent="0.25">
      <c r="A270" t="s">
        <v>679</v>
      </c>
      <c r="B270" t="s">
        <v>680</v>
      </c>
      <c r="C270" t="s">
        <v>2</v>
      </c>
      <c r="D270">
        <v>19</v>
      </c>
      <c r="E270" t="s">
        <v>19</v>
      </c>
      <c r="F270" t="s">
        <v>4</v>
      </c>
      <c r="G270" s="1">
        <v>44239</v>
      </c>
      <c r="H270" s="2">
        <f>--MID(TEXT(Table13[[#This Row],[Admission Date]],"dd-mm-yyyy"),7,4)</f>
        <v>2021</v>
      </c>
      <c r="I270" t="s">
        <v>20</v>
      </c>
      <c r="J270" t="s">
        <v>225</v>
      </c>
      <c r="K270" t="str">
        <f>VLOOKUP(Table13[Course ID],[1]Courses!$A$2:$B$102,2,FALSE)</f>
        <v>Networking Basics</v>
      </c>
      <c r="L270" t="str">
        <f>IF(Table13[Age]&lt;=18,"Teen",IF(Table13[Age]&lt;=20,"Young Adult",IF(Table13[Age]&lt;=22,"Adult","senior Adult")))</f>
        <v>Young Adult</v>
      </c>
      <c r="M270" s="3">
        <v>100000</v>
      </c>
      <c r="N270" s="3">
        <v>60553</v>
      </c>
      <c r="O270" s="3">
        <v>39447</v>
      </c>
      <c r="P270">
        <v>0</v>
      </c>
      <c r="Q270">
        <v>2</v>
      </c>
      <c r="R270" s="3">
        <v>495</v>
      </c>
      <c r="S270" t="s">
        <v>48</v>
      </c>
      <c r="T270" t="s">
        <v>8</v>
      </c>
      <c r="U270" t="s">
        <v>9</v>
      </c>
      <c r="V270" t="s">
        <v>24</v>
      </c>
      <c r="W270" t="s">
        <v>11</v>
      </c>
      <c r="X270">
        <v>52</v>
      </c>
      <c r="Y270" t="s">
        <v>12</v>
      </c>
      <c r="Z270">
        <v>74</v>
      </c>
      <c r="AA270" t="s">
        <v>13</v>
      </c>
      <c r="AB270">
        <v>64</v>
      </c>
      <c r="AC270" t="s">
        <v>14</v>
      </c>
      <c r="AD270">
        <v>55</v>
      </c>
      <c r="AE270" t="s">
        <v>15</v>
      </c>
      <c r="AF270">
        <v>88</v>
      </c>
      <c r="AG270">
        <f>Table13[[#This Row],[math Marks]]+Table13[[#This Row],[english Marks]]+Table13[[#This Row],[python Marks]]+Table13[[#This Row],[SqlMarks]]+Table13[[#This Row],[excelMarks]]</f>
        <v>333</v>
      </c>
      <c r="AH270">
        <v>86</v>
      </c>
      <c r="AI270">
        <v>7.07</v>
      </c>
    </row>
    <row r="271" spans="1:35" x14ac:dyDescent="0.25">
      <c r="A271" t="s">
        <v>681</v>
      </c>
      <c r="B271" t="s">
        <v>682</v>
      </c>
      <c r="C271" t="s">
        <v>18</v>
      </c>
      <c r="D271">
        <v>23</v>
      </c>
      <c r="E271" t="s">
        <v>19</v>
      </c>
      <c r="F271" t="s">
        <v>28</v>
      </c>
      <c r="G271" s="1">
        <v>44252</v>
      </c>
      <c r="H271" s="2">
        <f>--MID(TEXT(Table13[[#This Row],[Admission Date]],"dd-mm-yyyy"),7,4)</f>
        <v>2021</v>
      </c>
      <c r="I271" t="s">
        <v>5</v>
      </c>
      <c r="J271" t="s">
        <v>228</v>
      </c>
      <c r="K271" t="str">
        <f>VLOOKUP(Table13[Course ID],[1]Courses!$A$2:$B$102,2,FALSE)</f>
        <v>CCNA</v>
      </c>
      <c r="L271" t="str">
        <f>IF(Table13[Age]&lt;=18,"Teen",IF(Table13[Age]&lt;=20,"Young Adult",IF(Table13[Age]&lt;=22,"Adult","senior Adult")))</f>
        <v>senior Adult</v>
      </c>
      <c r="M271" s="3">
        <v>100000</v>
      </c>
      <c r="N271" s="3">
        <v>57885</v>
      </c>
      <c r="O271" s="3">
        <v>42115</v>
      </c>
      <c r="P271">
        <v>20000</v>
      </c>
      <c r="Q271">
        <v>0</v>
      </c>
      <c r="R271" s="3">
        <v>454</v>
      </c>
      <c r="S271" t="s">
        <v>30</v>
      </c>
      <c r="T271" t="s">
        <v>8</v>
      </c>
      <c r="U271" t="s">
        <v>44</v>
      </c>
      <c r="V271" t="s">
        <v>10</v>
      </c>
      <c r="W271" t="s">
        <v>11</v>
      </c>
      <c r="X271">
        <v>62</v>
      </c>
      <c r="Y271" t="s">
        <v>12</v>
      </c>
      <c r="Z271">
        <v>65</v>
      </c>
      <c r="AA271" t="s">
        <v>13</v>
      </c>
      <c r="AB271">
        <v>97</v>
      </c>
      <c r="AC271" t="s">
        <v>14</v>
      </c>
      <c r="AD271">
        <v>84</v>
      </c>
      <c r="AE271" t="s">
        <v>15</v>
      </c>
      <c r="AF271">
        <v>62</v>
      </c>
      <c r="AG271">
        <f>Table13[[#This Row],[math Marks]]+Table13[[#This Row],[english Marks]]+Table13[[#This Row],[python Marks]]+Table13[[#This Row],[SqlMarks]]+Table13[[#This Row],[excelMarks]]</f>
        <v>370</v>
      </c>
      <c r="AH271">
        <v>80</v>
      </c>
      <c r="AI271">
        <v>7.72</v>
      </c>
    </row>
    <row r="272" spans="1:35" x14ac:dyDescent="0.25">
      <c r="A272" t="s">
        <v>683</v>
      </c>
      <c r="B272" t="s">
        <v>684</v>
      </c>
      <c r="C272" t="s">
        <v>18</v>
      </c>
      <c r="D272">
        <v>24</v>
      </c>
      <c r="E272" t="s">
        <v>65</v>
      </c>
      <c r="F272" t="s">
        <v>28</v>
      </c>
      <c r="G272" s="1">
        <v>44264</v>
      </c>
      <c r="H272" s="2">
        <f>--MID(TEXT(Table13[[#This Row],[Admission Date]],"dd-mm-yyyy"),7,4)</f>
        <v>2021</v>
      </c>
      <c r="I272" t="s">
        <v>20</v>
      </c>
      <c r="J272" t="s">
        <v>231</v>
      </c>
      <c r="K272" t="str">
        <f>VLOOKUP(Table13[Course ID],[1]Courses!$A$2:$B$102,2,FALSE)</f>
        <v>Cyber Security Fundamentals</v>
      </c>
      <c r="L272" t="str">
        <f>IF(Table13[Age]&lt;=18,"Teen",IF(Table13[Age]&lt;=20,"Young Adult",IF(Table13[Age]&lt;=22,"Adult","senior Adult")))</f>
        <v>senior Adult</v>
      </c>
      <c r="M272" s="3">
        <v>100000</v>
      </c>
      <c r="N272" s="3">
        <v>67738</v>
      </c>
      <c r="O272" s="3">
        <v>32262</v>
      </c>
      <c r="P272">
        <v>20000</v>
      </c>
      <c r="Q272">
        <v>4</v>
      </c>
      <c r="R272" s="3">
        <v>69</v>
      </c>
      <c r="S272" t="s">
        <v>194</v>
      </c>
      <c r="T272" t="s">
        <v>8</v>
      </c>
      <c r="U272" t="s">
        <v>23</v>
      </c>
      <c r="V272" t="s">
        <v>24</v>
      </c>
      <c r="W272" t="s">
        <v>11</v>
      </c>
      <c r="X272">
        <v>82</v>
      </c>
      <c r="Y272" t="s">
        <v>12</v>
      </c>
      <c r="Z272">
        <v>88</v>
      </c>
      <c r="AA272" t="s">
        <v>13</v>
      </c>
      <c r="AB272">
        <v>52</v>
      </c>
      <c r="AC272" t="s">
        <v>14</v>
      </c>
      <c r="AD272">
        <v>69</v>
      </c>
      <c r="AE272" t="s">
        <v>15</v>
      </c>
      <c r="AF272">
        <v>49</v>
      </c>
      <c r="AG272">
        <f>Table13[[#This Row],[math Marks]]+Table13[[#This Row],[english Marks]]+Table13[[#This Row],[python Marks]]+Table13[[#This Row],[SqlMarks]]+Table13[[#This Row],[excelMarks]]</f>
        <v>340</v>
      </c>
      <c r="AH272">
        <v>81</v>
      </c>
      <c r="AI272">
        <v>6.36</v>
      </c>
    </row>
    <row r="273" spans="1:35" x14ac:dyDescent="0.25">
      <c r="A273" t="s">
        <v>685</v>
      </c>
      <c r="B273" t="s">
        <v>686</v>
      </c>
      <c r="C273" t="s">
        <v>18</v>
      </c>
      <c r="D273">
        <v>19</v>
      </c>
      <c r="E273" t="s">
        <v>27</v>
      </c>
      <c r="F273" t="s">
        <v>4</v>
      </c>
      <c r="G273" s="1">
        <v>44277</v>
      </c>
      <c r="H273" s="2">
        <f>--MID(TEXT(Table13[[#This Row],[Admission Date]],"dd-mm-yyyy"),7,4)</f>
        <v>2021</v>
      </c>
      <c r="I273" t="s">
        <v>5</v>
      </c>
      <c r="J273" t="s">
        <v>234</v>
      </c>
      <c r="K273" t="str">
        <f>VLOOKUP(Table13[Course ID],[1]Courses!$A$2:$B$102,2,FALSE)</f>
        <v>Ethical Hacking</v>
      </c>
      <c r="L273" t="str">
        <f>IF(Table13[Age]&lt;=18,"Teen",IF(Table13[Age]&lt;=20,"Young Adult",IF(Table13[Age]&lt;=22,"Adult","senior Adult")))</f>
        <v>Young Adult</v>
      </c>
      <c r="M273" s="3">
        <v>100000</v>
      </c>
      <c r="N273" s="3">
        <v>67962</v>
      </c>
      <c r="O273" s="3">
        <v>32038</v>
      </c>
      <c r="P273">
        <v>20000</v>
      </c>
      <c r="Q273">
        <v>0</v>
      </c>
      <c r="R273" s="3">
        <v>253</v>
      </c>
      <c r="S273" t="s">
        <v>90</v>
      </c>
      <c r="T273" t="s">
        <v>8</v>
      </c>
      <c r="U273" t="s">
        <v>23</v>
      </c>
      <c r="V273" t="s">
        <v>10</v>
      </c>
      <c r="W273" t="s">
        <v>11</v>
      </c>
      <c r="X273">
        <v>65</v>
      </c>
      <c r="Y273" t="s">
        <v>12</v>
      </c>
      <c r="Z273">
        <v>82</v>
      </c>
      <c r="AA273" t="s">
        <v>13</v>
      </c>
      <c r="AB273">
        <v>65</v>
      </c>
      <c r="AC273" t="s">
        <v>14</v>
      </c>
      <c r="AD273">
        <v>91</v>
      </c>
      <c r="AE273" t="s">
        <v>15</v>
      </c>
      <c r="AF273">
        <v>43</v>
      </c>
      <c r="AG273">
        <f>Table13[[#This Row],[math Marks]]+Table13[[#This Row],[english Marks]]+Table13[[#This Row],[python Marks]]+Table13[[#This Row],[SqlMarks]]+Table13[[#This Row],[excelMarks]]</f>
        <v>346</v>
      </c>
      <c r="AH273">
        <v>69</v>
      </c>
      <c r="AI273">
        <v>9.5399999999999991</v>
      </c>
    </row>
    <row r="274" spans="1:35" x14ac:dyDescent="0.25">
      <c r="A274" t="s">
        <v>687</v>
      </c>
      <c r="B274" t="s">
        <v>688</v>
      </c>
      <c r="C274" t="s">
        <v>2</v>
      </c>
      <c r="D274">
        <v>19</v>
      </c>
      <c r="E274" t="s">
        <v>38</v>
      </c>
      <c r="F274" t="s">
        <v>28</v>
      </c>
      <c r="G274" s="1">
        <v>44289</v>
      </c>
      <c r="H274" s="2">
        <f>--MID(TEXT(Table13[[#This Row],[Admission Date]],"dd-mm-yyyy"),7,4)</f>
        <v>2021</v>
      </c>
      <c r="I274" t="s">
        <v>20</v>
      </c>
      <c r="J274" t="s">
        <v>237</v>
      </c>
      <c r="K274" t="str">
        <f>VLOOKUP(Table13[Course ID],[1]Courses!$A$2:$B$102,2,FALSE)</f>
        <v>Penetration Testing</v>
      </c>
      <c r="L274" t="str">
        <f>IF(Table13[Age]&lt;=18,"Teen",IF(Table13[Age]&lt;=20,"Young Adult",IF(Table13[Age]&lt;=22,"Adult","senior Adult")))</f>
        <v>Young Adult</v>
      </c>
      <c r="M274" s="3">
        <v>100000</v>
      </c>
      <c r="N274" s="3">
        <v>47760</v>
      </c>
      <c r="O274" s="3">
        <v>52240</v>
      </c>
      <c r="P274">
        <v>0</v>
      </c>
      <c r="Q274">
        <v>0</v>
      </c>
      <c r="R274" s="3">
        <v>123</v>
      </c>
      <c r="S274" t="s">
        <v>104</v>
      </c>
      <c r="T274" t="s">
        <v>8</v>
      </c>
      <c r="U274" t="s">
        <v>9</v>
      </c>
      <c r="V274" t="s">
        <v>10</v>
      </c>
      <c r="W274" t="s">
        <v>11</v>
      </c>
      <c r="X274">
        <v>67</v>
      </c>
      <c r="Y274" t="s">
        <v>12</v>
      </c>
      <c r="Z274">
        <v>58</v>
      </c>
      <c r="AA274" t="s">
        <v>13</v>
      </c>
      <c r="AB274">
        <v>70</v>
      </c>
      <c r="AC274" t="s">
        <v>14</v>
      </c>
      <c r="AD274">
        <v>81</v>
      </c>
      <c r="AE274" t="s">
        <v>15</v>
      </c>
      <c r="AF274">
        <v>97</v>
      </c>
      <c r="AG274">
        <f>Table13[[#This Row],[math Marks]]+Table13[[#This Row],[english Marks]]+Table13[[#This Row],[python Marks]]+Table13[[#This Row],[SqlMarks]]+Table13[[#This Row],[excelMarks]]</f>
        <v>373</v>
      </c>
      <c r="AH274">
        <v>72</v>
      </c>
      <c r="AI274">
        <v>8.51</v>
      </c>
    </row>
    <row r="275" spans="1:35" x14ac:dyDescent="0.25">
      <c r="A275" t="s">
        <v>689</v>
      </c>
      <c r="B275" t="s">
        <v>690</v>
      </c>
      <c r="C275" t="s">
        <v>18</v>
      </c>
      <c r="D275">
        <v>23</v>
      </c>
      <c r="E275" t="s">
        <v>19</v>
      </c>
      <c r="F275" t="s">
        <v>28</v>
      </c>
      <c r="G275" s="1">
        <v>44302</v>
      </c>
      <c r="H275" s="2">
        <f>--MID(TEXT(Table13[[#This Row],[Admission Date]],"dd-mm-yyyy"),7,4)</f>
        <v>2021</v>
      </c>
      <c r="I275" t="s">
        <v>20</v>
      </c>
      <c r="J275" t="s">
        <v>240</v>
      </c>
      <c r="K275" t="str">
        <f>VLOOKUP(Table13[Course ID],[1]Courses!$A$2:$B$102,2,FALSE)</f>
        <v>Information Security</v>
      </c>
      <c r="L275" t="str">
        <f>IF(Table13[Age]&lt;=18,"Teen",IF(Table13[Age]&lt;=20,"Young Adult",IF(Table13[Age]&lt;=22,"Adult","senior Adult")))</f>
        <v>senior Adult</v>
      </c>
      <c r="M275" s="3">
        <v>100000</v>
      </c>
      <c r="N275" s="3">
        <v>60628</v>
      </c>
      <c r="O275" s="3">
        <v>39372</v>
      </c>
      <c r="P275">
        <v>0</v>
      </c>
      <c r="Q275">
        <v>3</v>
      </c>
      <c r="R275" s="3">
        <v>469</v>
      </c>
      <c r="S275" t="s">
        <v>274</v>
      </c>
      <c r="T275" t="s">
        <v>8</v>
      </c>
      <c r="U275" t="s">
        <v>23</v>
      </c>
      <c r="V275" t="s">
        <v>24</v>
      </c>
      <c r="W275" t="s">
        <v>11</v>
      </c>
      <c r="X275">
        <v>88</v>
      </c>
      <c r="Y275" t="s">
        <v>12</v>
      </c>
      <c r="Z275">
        <v>93</v>
      </c>
      <c r="AA275" t="s">
        <v>13</v>
      </c>
      <c r="AB275">
        <v>49</v>
      </c>
      <c r="AC275" t="s">
        <v>14</v>
      </c>
      <c r="AD275">
        <v>97</v>
      </c>
      <c r="AE275" t="s">
        <v>15</v>
      </c>
      <c r="AF275">
        <v>91</v>
      </c>
      <c r="AG275">
        <f>Table13[[#This Row],[math Marks]]+Table13[[#This Row],[english Marks]]+Table13[[#This Row],[python Marks]]+Table13[[#This Row],[SqlMarks]]+Table13[[#This Row],[excelMarks]]</f>
        <v>418</v>
      </c>
      <c r="AH275">
        <v>97</v>
      </c>
      <c r="AI275">
        <v>9.7200000000000006</v>
      </c>
    </row>
    <row r="276" spans="1:35" x14ac:dyDescent="0.25">
      <c r="A276" t="s">
        <v>691</v>
      </c>
      <c r="B276" t="s">
        <v>692</v>
      </c>
      <c r="C276" t="s">
        <v>18</v>
      </c>
      <c r="D276">
        <v>24</v>
      </c>
      <c r="E276" t="s">
        <v>3</v>
      </c>
      <c r="F276" t="s">
        <v>28</v>
      </c>
      <c r="G276" s="1">
        <v>44315</v>
      </c>
      <c r="H276" s="2">
        <f>--MID(TEXT(Table13[[#This Row],[Admission Date]],"dd-mm-yyyy"),7,4)</f>
        <v>2021</v>
      </c>
      <c r="I276" t="s">
        <v>20</v>
      </c>
      <c r="J276" t="s">
        <v>243</v>
      </c>
      <c r="K276" t="str">
        <f>VLOOKUP(Table13[Course ID],[1]Courses!$A$2:$B$102,2,FALSE)</f>
        <v>Digital Forensics</v>
      </c>
      <c r="L276" t="str">
        <f>IF(Table13[Age]&lt;=18,"Teen",IF(Table13[Age]&lt;=20,"Young Adult",IF(Table13[Age]&lt;=22,"Adult","senior Adult")))</f>
        <v>senior Adult</v>
      </c>
      <c r="M276" s="3">
        <v>100000</v>
      </c>
      <c r="N276" s="3">
        <v>78398</v>
      </c>
      <c r="O276" s="3">
        <v>21602</v>
      </c>
      <c r="P276">
        <v>20000</v>
      </c>
      <c r="Q276">
        <v>4</v>
      </c>
      <c r="R276" s="3">
        <v>371</v>
      </c>
      <c r="S276" t="s">
        <v>104</v>
      </c>
      <c r="T276" t="s">
        <v>8</v>
      </c>
      <c r="U276" t="s">
        <v>23</v>
      </c>
      <c r="V276" t="s">
        <v>24</v>
      </c>
      <c r="W276" t="s">
        <v>11</v>
      </c>
      <c r="X276">
        <v>43</v>
      </c>
      <c r="Y276" t="s">
        <v>12</v>
      </c>
      <c r="Z276">
        <v>72</v>
      </c>
      <c r="AA276" t="s">
        <v>13</v>
      </c>
      <c r="AB276">
        <v>59</v>
      </c>
      <c r="AC276" t="s">
        <v>14</v>
      </c>
      <c r="AD276">
        <v>68</v>
      </c>
      <c r="AE276" t="s">
        <v>15</v>
      </c>
      <c r="AF276">
        <v>37</v>
      </c>
      <c r="AG276">
        <f>Table13[[#This Row],[math Marks]]+Table13[[#This Row],[english Marks]]+Table13[[#This Row],[python Marks]]+Table13[[#This Row],[SqlMarks]]+Table13[[#This Row],[excelMarks]]</f>
        <v>279</v>
      </c>
      <c r="AH276">
        <v>90</v>
      </c>
      <c r="AI276">
        <v>6.04</v>
      </c>
    </row>
    <row r="277" spans="1:35" x14ac:dyDescent="0.25">
      <c r="A277" t="s">
        <v>693</v>
      </c>
      <c r="B277" t="s">
        <v>694</v>
      </c>
      <c r="C277" t="s">
        <v>2</v>
      </c>
      <c r="D277">
        <v>23</v>
      </c>
      <c r="E277" t="s">
        <v>19</v>
      </c>
      <c r="F277" t="s">
        <v>28</v>
      </c>
      <c r="G277" s="1">
        <v>44327</v>
      </c>
      <c r="H277" s="2">
        <f>--MID(TEXT(Table13[[#This Row],[Admission Date]],"dd-mm-yyyy"),7,4)</f>
        <v>2021</v>
      </c>
      <c r="I277" t="s">
        <v>5</v>
      </c>
      <c r="J277" t="s">
        <v>246</v>
      </c>
      <c r="K277" t="str">
        <f>VLOOKUP(Table13[Course ID],[1]Courses!$A$2:$B$102,2,FALSE)</f>
        <v>Cloud Security</v>
      </c>
      <c r="L277" t="str">
        <f>IF(Table13[Age]&lt;=18,"Teen",IF(Table13[Age]&lt;=20,"Young Adult",IF(Table13[Age]&lt;=22,"Adult","senior Adult")))</f>
        <v>senior Adult</v>
      </c>
      <c r="M277" s="3">
        <v>100000</v>
      </c>
      <c r="N277" s="3">
        <v>53786</v>
      </c>
      <c r="O277" s="3">
        <v>46214</v>
      </c>
      <c r="P277">
        <v>0</v>
      </c>
      <c r="Q277">
        <v>0</v>
      </c>
      <c r="R277" s="3">
        <v>451</v>
      </c>
      <c r="S277" t="s">
        <v>274</v>
      </c>
      <c r="T277" t="s">
        <v>8</v>
      </c>
      <c r="U277" t="s">
        <v>23</v>
      </c>
      <c r="V277" t="s">
        <v>10</v>
      </c>
      <c r="W277" t="s">
        <v>11</v>
      </c>
      <c r="X277">
        <v>86</v>
      </c>
      <c r="Y277" t="s">
        <v>12</v>
      </c>
      <c r="Z277">
        <v>64</v>
      </c>
      <c r="AA277" t="s">
        <v>13</v>
      </c>
      <c r="AB277">
        <v>93</v>
      </c>
      <c r="AC277" t="s">
        <v>14</v>
      </c>
      <c r="AD277">
        <v>71</v>
      </c>
      <c r="AE277" t="s">
        <v>15</v>
      </c>
      <c r="AF277">
        <v>99</v>
      </c>
      <c r="AG277">
        <f>Table13[[#This Row],[math Marks]]+Table13[[#This Row],[english Marks]]+Table13[[#This Row],[python Marks]]+Table13[[#This Row],[SqlMarks]]+Table13[[#This Row],[excelMarks]]</f>
        <v>413</v>
      </c>
      <c r="AH277">
        <v>76</v>
      </c>
      <c r="AI277">
        <v>9.6199999999999992</v>
      </c>
    </row>
    <row r="278" spans="1:35" x14ac:dyDescent="0.25">
      <c r="A278" t="s">
        <v>695</v>
      </c>
      <c r="B278" t="s">
        <v>696</v>
      </c>
      <c r="C278" t="s">
        <v>2</v>
      </c>
      <c r="D278">
        <v>22</v>
      </c>
      <c r="E278" t="s">
        <v>27</v>
      </c>
      <c r="F278" t="s">
        <v>33</v>
      </c>
      <c r="G278" s="1">
        <v>44340</v>
      </c>
      <c r="H278" s="2">
        <f>--MID(TEXT(Table13[[#This Row],[Admission Date]],"dd-mm-yyyy"),7,4)</f>
        <v>2021</v>
      </c>
      <c r="I278" t="s">
        <v>5</v>
      </c>
      <c r="J278" t="s">
        <v>249</v>
      </c>
      <c r="K278" t="str">
        <f>VLOOKUP(Table13[Course ID],[1]Courses!$A$2:$B$102,2,FALSE)</f>
        <v>Blockchain Basics</v>
      </c>
      <c r="L278" t="str">
        <f>IF(Table13[Age]&lt;=18,"Teen",IF(Table13[Age]&lt;=20,"Young Adult",IF(Table13[Age]&lt;=22,"Adult","senior Adult")))</f>
        <v>Adult</v>
      </c>
      <c r="M278" s="3">
        <v>100000</v>
      </c>
      <c r="N278" s="3">
        <v>79580</v>
      </c>
      <c r="O278" s="3">
        <v>20420</v>
      </c>
      <c r="P278">
        <v>0</v>
      </c>
      <c r="Q278">
        <v>3</v>
      </c>
      <c r="R278" s="3">
        <v>329</v>
      </c>
      <c r="S278" t="s">
        <v>194</v>
      </c>
      <c r="T278" t="s">
        <v>8</v>
      </c>
      <c r="U278" t="s">
        <v>44</v>
      </c>
      <c r="V278" t="s">
        <v>24</v>
      </c>
      <c r="W278" t="s">
        <v>11</v>
      </c>
      <c r="X278">
        <v>37</v>
      </c>
      <c r="Y278" t="s">
        <v>12</v>
      </c>
      <c r="Z278">
        <v>93</v>
      </c>
      <c r="AA278" t="s">
        <v>13</v>
      </c>
      <c r="AB278">
        <v>71</v>
      </c>
      <c r="AC278" t="s">
        <v>14</v>
      </c>
      <c r="AD278">
        <v>93</v>
      </c>
      <c r="AE278" t="s">
        <v>15</v>
      </c>
      <c r="AF278">
        <v>48</v>
      </c>
      <c r="AG278">
        <f>Table13[[#This Row],[math Marks]]+Table13[[#This Row],[english Marks]]+Table13[[#This Row],[python Marks]]+Table13[[#This Row],[SqlMarks]]+Table13[[#This Row],[excelMarks]]</f>
        <v>342</v>
      </c>
      <c r="AH278">
        <v>72</v>
      </c>
      <c r="AI278">
        <v>6.91</v>
      </c>
    </row>
    <row r="279" spans="1:35" x14ac:dyDescent="0.25">
      <c r="A279" t="s">
        <v>697</v>
      </c>
      <c r="B279" t="s">
        <v>698</v>
      </c>
      <c r="C279" t="s">
        <v>18</v>
      </c>
      <c r="D279">
        <v>19</v>
      </c>
      <c r="E279" t="s">
        <v>65</v>
      </c>
      <c r="F279" t="s">
        <v>28</v>
      </c>
      <c r="G279" s="1">
        <v>44353</v>
      </c>
      <c r="H279" s="2">
        <f>--MID(TEXT(Table13[[#This Row],[Admission Date]],"dd-mm-yyyy"),7,4)</f>
        <v>2021</v>
      </c>
      <c r="I279" t="s">
        <v>20</v>
      </c>
      <c r="J279" t="s">
        <v>252</v>
      </c>
      <c r="K279" t="str">
        <f>VLOOKUP(Table13[Course ID],[1]Courses!$A$2:$B$102,2,FALSE)</f>
        <v>Web Development</v>
      </c>
      <c r="L279" t="str">
        <f>IF(Table13[Age]&lt;=18,"Teen",IF(Table13[Age]&lt;=20,"Young Adult",IF(Table13[Age]&lt;=22,"Adult","senior Adult")))</f>
        <v>Young Adult</v>
      </c>
      <c r="M279" s="3">
        <v>100000</v>
      </c>
      <c r="N279" s="3">
        <v>76378</v>
      </c>
      <c r="O279" s="3">
        <v>23622</v>
      </c>
      <c r="P279">
        <v>0</v>
      </c>
      <c r="Q279">
        <v>5</v>
      </c>
      <c r="R279" s="3">
        <v>390</v>
      </c>
      <c r="S279" t="s">
        <v>43</v>
      </c>
      <c r="T279" t="s">
        <v>8</v>
      </c>
      <c r="U279" t="s">
        <v>9</v>
      </c>
      <c r="V279" t="s">
        <v>10</v>
      </c>
      <c r="W279" t="s">
        <v>11</v>
      </c>
      <c r="X279">
        <v>100</v>
      </c>
      <c r="Y279" t="s">
        <v>12</v>
      </c>
      <c r="Z279">
        <v>79</v>
      </c>
      <c r="AA279" t="s">
        <v>13</v>
      </c>
      <c r="AB279">
        <v>52</v>
      </c>
      <c r="AC279" t="s">
        <v>14</v>
      </c>
      <c r="AD279">
        <v>50</v>
      </c>
      <c r="AE279" t="s">
        <v>15</v>
      </c>
      <c r="AF279">
        <v>51</v>
      </c>
      <c r="AG279">
        <f>Table13[[#This Row],[math Marks]]+Table13[[#This Row],[english Marks]]+Table13[[#This Row],[python Marks]]+Table13[[#This Row],[SqlMarks]]+Table13[[#This Row],[excelMarks]]</f>
        <v>332</v>
      </c>
      <c r="AH279">
        <v>94</v>
      </c>
      <c r="AI279">
        <v>9.3699999999999992</v>
      </c>
    </row>
    <row r="280" spans="1:35" x14ac:dyDescent="0.25">
      <c r="A280" t="s">
        <v>699</v>
      </c>
      <c r="B280" t="s">
        <v>700</v>
      </c>
      <c r="C280" t="s">
        <v>2</v>
      </c>
      <c r="D280">
        <v>17</v>
      </c>
      <c r="E280" t="s">
        <v>27</v>
      </c>
      <c r="F280" t="s">
        <v>28</v>
      </c>
      <c r="G280" s="1">
        <v>44366</v>
      </c>
      <c r="H280" s="2">
        <f>--MID(TEXT(Table13[[#This Row],[Admission Date]],"dd-mm-yyyy"),7,4)</f>
        <v>2021</v>
      </c>
      <c r="I280" t="s">
        <v>5</v>
      </c>
      <c r="J280" t="s">
        <v>255</v>
      </c>
      <c r="K280" t="str">
        <f>VLOOKUP(Table13[Course ID],[1]Courses!$A$2:$B$102,2,FALSE)</f>
        <v>Full Stack Development</v>
      </c>
      <c r="L280" t="str">
        <f>IF(Table13[Age]&lt;=18,"Teen",IF(Table13[Age]&lt;=20,"Young Adult",IF(Table13[Age]&lt;=22,"Adult","senior Adult")))</f>
        <v>Teen</v>
      </c>
      <c r="M280" s="3">
        <v>100000</v>
      </c>
      <c r="N280" s="3">
        <v>81006</v>
      </c>
      <c r="O280" s="3">
        <v>18994</v>
      </c>
      <c r="P280">
        <v>10000</v>
      </c>
      <c r="Q280">
        <v>4</v>
      </c>
      <c r="R280" s="3">
        <v>302</v>
      </c>
      <c r="S280" t="s">
        <v>22</v>
      </c>
      <c r="T280" t="s">
        <v>8</v>
      </c>
      <c r="U280" t="s">
        <v>44</v>
      </c>
      <c r="V280" t="s">
        <v>10</v>
      </c>
      <c r="W280" t="s">
        <v>11</v>
      </c>
      <c r="X280">
        <v>76</v>
      </c>
      <c r="Y280" t="s">
        <v>12</v>
      </c>
      <c r="Z280">
        <v>39</v>
      </c>
      <c r="AA280" t="s">
        <v>13</v>
      </c>
      <c r="AB280">
        <v>43</v>
      </c>
      <c r="AC280" t="s">
        <v>14</v>
      </c>
      <c r="AD280">
        <v>81</v>
      </c>
      <c r="AE280" t="s">
        <v>15</v>
      </c>
      <c r="AF280">
        <v>72</v>
      </c>
      <c r="AG280">
        <f>Table13[[#This Row],[math Marks]]+Table13[[#This Row],[english Marks]]+Table13[[#This Row],[python Marks]]+Table13[[#This Row],[SqlMarks]]+Table13[[#This Row],[excelMarks]]</f>
        <v>311</v>
      </c>
      <c r="AH280">
        <v>68</v>
      </c>
      <c r="AI280">
        <v>6.77</v>
      </c>
    </row>
    <row r="281" spans="1:35" x14ac:dyDescent="0.25">
      <c r="A281" t="s">
        <v>701</v>
      </c>
      <c r="B281" t="s">
        <v>702</v>
      </c>
      <c r="C281" t="s">
        <v>2</v>
      </c>
      <c r="D281">
        <v>19</v>
      </c>
      <c r="E281" t="s">
        <v>19</v>
      </c>
      <c r="F281" t="s">
        <v>33</v>
      </c>
      <c r="G281" s="1">
        <v>44378</v>
      </c>
      <c r="H281" s="2">
        <f>--MID(TEXT(Table13[[#This Row],[Admission Date]],"dd-mm-yyyy"),7,4)</f>
        <v>2021</v>
      </c>
      <c r="I281" t="s">
        <v>5</v>
      </c>
      <c r="J281" t="s">
        <v>258</v>
      </c>
      <c r="K281" t="str">
        <f>VLOOKUP(Table13[Course ID],[1]Courses!$A$2:$B$102,2,FALSE)</f>
        <v>Front-End Development</v>
      </c>
      <c r="L281" t="str">
        <f>IF(Table13[Age]&lt;=18,"Teen",IF(Table13[Age]&lt;=20,"Young Adult",IF(Table13[Age]&lt;=22,"Adult","senior Adult")))</f>
        <v>Young Adult</v>
      </c>
      <c r="M281" s="3">
        <v>100000</v>
      </c>
      <c r="N281" s="3">
        <v>78510</v>
      </c>
      <c r="O281" s="3">
        <v>21490</v>
      </c>
      <c r="P281">
        <v>10000</v>
      </c>
      <c r="Q281">
        <v>0</v>
      </c>
      <c r="R281" s="3">
        <v>434</v>
      </c>
      <c r="S281" t="s">
        <v>7</v>
      </c>
      <c r="T281" t="s">
        <v>8</v>
      </c>
      <c r="U281" t="s">
        <v>44</v>
      </c>
      <c r="V281" t="s">
        <v>24</v>
      </c>
      <c r="W281" t="s">
        <v>11</v>
      </c>
      <c r="X281">
        <v>49</v>
      </c>
      <c r="Y281" t="s">
        <v>12</v>
      </c>
      <c r="Z281">
        <v>48</v>
      </c>
      <c r="AA281" t="s">
        <v>13</v>
      </c>
      <c r="AB281">
        <v>75</v>
      </c>
      <c r="AC281" t="s">
        <v>14</v>
      </c>
      <c r="AD281">
        <v>65</v>
      </c>
      <c r="AE281" t="s">
        <v>15</v>
      </c>
      <c r="AF281">
        <v>45</v>
      </c>
      <c r="AG281">
        <f>Table13[[#This Row],[math Marks]]+Table13[[#This Row],[english Marks]]+Table13[[#This Row],[python Marks]]+Table13[[#This Row],[SqlMarks]]+Table13[[#This Row],[excelMarks]]</f>
        <v>282</v>
      </c>
      <c r="AH281">
        <v>75</v>
      </c>
      <c r="AI281">
        <v>5.49</v>
      </c>
    </row>
    <row r="282" spans="1:35" x14ac:dyDescent="0.25">
      <c r="A282" t="s">
        <v>703</v>
      </c>
      <c r="B282" t="s">
        <v>704</v>
      </c>
      <c r="C282" t="s">
        <v>18</v>
      </c>
      <c r="D282">
        <v>20</v>
      </c>
      <c r="E282" t="s">
        <v>38</v>
      </c>
      <c r="F282" t="s">
        <v>4</v>
      </c>
      <c r="G282" s="1">
        <v>44391</v>
      </c>
      <c r="H282" s="2">
        <f>--MID(TEXT(Table13[[#This Row],[Admission Date]],"dd-mm-yyyy"),7,4)</f>
        <v>2021</v>
      </c>
      <c r="I282" t="s">
        <v>5</v>
      </c>
      <c r="J282" t="s">
        <v>261</v>
      </c>
      <c r="K282" t="str">
        <f>VLOOKUP(Table13[Course ID],[1]Courses!$A$2:$B$102,2,FALSE)</f>
        <v>Back-End Development</v>
      </c>
      <c r="L282" t="str">
        <f>IF(Table13[Age]&lt;=18,"Teen",IF(Table13[Age]&lt;=20,"Young Adult",IF(Table13[Age]&lt;=22,"Adult","senior Adult")))</f>
        <v>Young Adult</v>
      </c>
      <c r="M282" s="3">
        <v>100000</v>
      </c>
      <c r="N282" s="3">
        <v>78043</v>
      </c>
      <c r="O282" s="3">
        <v>21957</v>
      </c>
      <c r="P282">
        <v>0</v>
      </c>
      <c r="Q282">
        <v>1</v>
      </c>
      <c r="R282" s="3">
        <v>101</v>
      </c>
      <c r="S282" t="s">
        <v>7</v>
      </c>
      <c r="T282" t="s">
        <v>8</v>
      </c>
      <c r="U282" t="s">
        <v>23</v>
      </c>
      <c r="V282" t="s">
        <v>24</v>
      </c>
      <c r="W282" t="s">
        <v>11</v>
      </c>
      <c r="X282">
        <v>42</v>
      </c>
      <c r="Y282" t="s">
        <v>12</v>
      </c>
      <c r="Z282">
        <v>64</v>
      </c>
      <c r="AA282" t="s">
        <v>13</v>
      </c>
      <c r="AB282">
        <v>62</v>
      </c>
      <c r="AC282" t="s">
        <v>14</v>
      </c>
      <c r="AD282">
        <v>83</v>
      </c>
      <c r="AE282" t="s">
        <v>15</v>
      </c>
      <c r="AF282">
        <v>84</v>
      </c>
      <c r="AG282">
        <f>Table13[[#This Row],[math Marks]]+Table13[[#This Row],[english Marks]]+Table13[[#This Row],[python Marks]]+Table13[[#This Row],[SqlMarks]]+Table13[[#This Row],[excelMarks]]</f>
        <v>335</v>
      </c>
      <c r="AH282">
        <v>69</v>
      </c>
      <c r="AI282">
        <v>7.27</v>
      </c>
    </row>
    <row r="283" spans="1:35" x14ac:dyDescent="0.25">
      <c r="A283" t="s">
        <v>705</v>
      </c>
      <c r="B283" t="s">
        <v>706</v>
      </c>
      <c r="C283" t="s">
        <v>2</v>
      </c>
      <c r="D283">
        <v>24</v>
      </c>
      <c r="E283" t="s">
        <v>27</v>
      </c>
      <c r="F283" t="s">
        <v>28</v>
      </c>
      <c r="G283" s="1">
        <v>44404</v>
      </c>
      <c r="H283" s="2">
        <f>--MID(TEXT(Table13[[#This Row],[Admission Date]],"dd-mm-yyyy"),7,4)</f>
        <v>2021</v>
      </c>
      <c r="I283" t="s">
        <v>20</v>
      </c>
      <c r="J283" t="s">
        <v>264</v>
      </c>
      <c r="K283" t="str">
        <f>VLOOKUP(Table13[Course ID],[1]Courses!$A$2:$B$102,2,FALSE)</f>
        <v>REST API Development</v>
      </c>
      <c r="L283" t="str">
        <f>IF(Table13[Age]&lt;=18,"Teen",IF(Table13[Age]&lt;=20,"Young Adult",IF(Table13[Age]&lt;=22,"Adult","senior Adult")))</f>
        <v>senior Adult</v>
      </c>
      <c r="M283" s="3">
        <v>100000</v>
      </c>
      <c r="N283" s="3">
        <v>86920</v>
      </c>
      <c r="O283" s="3">
        <v>13080</v>
      </c>
      <c r="P283">
        <v>20000</v>
      </c>
      <c r="Q283">
        <v>1</v>
      </c>
      <c r="R283" s="3">
        <v>332</v>
      </c>
      <c r="S283" t="s">
        <v>82</v>
      </c>
      <c r="T283" t="s">
        <v>8</v>
      </c>
      <c r="U283" t="s">
        <v>44</v>
      </c>
      <c r="V283" t="s">
        <v>10</v>
      </c>
      <c r="W283" t="s">
        <v>11</v>
      </c>
      <c r="X283">
        <v>85</v>
      </c>
      <c r="Y283" t="s">
        <v>12</v>
      </c>
      <c r="Z283">
        <v>50</v>
      </c>
      <c r="AA283" t="s">
        <v>13</v>
      </c>
      <c r="AB283">
        <v>71</v>
      </c>
      <c r="AC283" t="s">
        <v>14</v>
      </c>
      <c r="AD283">
        <v>65</v>
      </c>
      <c r="AE283" t="s">
        <v>15</v>
      </c>
      <c r="AF283">
        <v>50</v>
      </c>
      <c r="AG283">
        <f>Table13[[#This Row],[math Marks]]+Table13[[#This Row],[english Marks]]+Table13[[#This Row],[python Marks]]+Table13[[#This Row],[SqlMarks]]+Table13[[#This Row],[excelMarks]]</f>
        <v>321</v>
      </c>
      <c r="AH283">
        <v>94</v>
      </c>
      <c r="AI283">
        <v>6.05</v>
      </c>
    </row>
    <row r="284" spans="1:35" x14ac:dyDescent="0.25">
      <c r="A284" t="s">
        <v>707</v>
      </c>
      <c r="B284" t="s">
        <v>708</v>
      </c>
      <c r="C284" t="s">
        <v>18</v>
      </c>
      <c r="D284">
        <v>21</v>
      </c>
      <c r="E284" t="s">
        <v>27</v>
      </c>
      <c r="F284" t="s">
        <v>4</v>
      </c>
      <c r="G284" s="1">
        <v>44417</v>
      </c>
      <c r="H284" s="2">
        <f>--MID(TEXT(Table13[[#This Row],[Admission Date]],"dd-mm-yyyy"),7,4)</f>
        <v>2021</v>
      </c>
      <c r="I284" t="s">
        <v>20</v>
      </c>
      <c r="J284" t="s">
        <v>6</v>
      </c>
      <c r="K284" t="str">
        <f>VLOOKUP(Table13[Course ID],[1]Courses!$A$2:$B$102,2,FALSE)</f>
        <v>PHP Development</v>
      </c>
      <c r="L284" t="str">
        <f>IF(Table13[Age]&lt;=18,"Teen",IF(Table13[Age]&lt;=20,"Young Adult",IF(Table13[Age]&lt;=22,"Adult","senior Adult")))</f>
        <v>Adult</v>
      </c>
      <c r="M284" s="3">
        <v>100000</v>
      </c>
      <c r="N284" s="3">
        <v>57670</v>
      </c>
      <c r="O284" s="3">
        <v>42330</v>
      </c>
      <c r="P284">
        <v>0</v>
      </c>
      <c r="Q284">
        <v>5</v>
      </c>
      <c r="R284" s="3">
        <v>428</v>
      </c>
      <c r="S284" t="s">
        <v>117</v>
      </c>
      <c r="T284" t="s">
        <v>8</v>
      </c>
      <c r="U284" t="s">
        <v>23</v>
      </c>
      <c r="V284" t="s">
        <v>10</v>
      </c>
      <c r="W284" t="s">
        <v>11</v>
      </c>
      <c r="X284">
        <v>53</v>
      </c>
      <c r="Y284" t="s">
        <v>12</v>
      </c>
      <c r="Z284">
        <v>81</v>
      </c>
      <c r="AA284" t="s">
        <v>13</v>
      </c>
      <c r="AB284">
        <v>83</v>
      </c>
      <c r="AC284" t="s">
        <v>14</v>
      </c>
      <c r="AD284">
        <v>78</v>
      </c>
      <c r="AE284" t="s">
        <v>15</v>
      </c>
      <c r="AF284">
        <v>69</v>
      </c>
      <c r="AG284">
        <f>Table13[[#This Row],[math Marks]]+Table13[[#This Row],[english Marks]]+Table13[[#This Row],[python Marks]]+Table13[[#This Row],[SqlMarks]]+Table13[[#This Row],[excelMarks]]</f>
        <v>364</v>
      </c>
      <c r="AH284">
        <v>92</v>
      </c>
      <c r="AI284">
        <v>7.52</v>
      </c>
    </row>
    <row r="285" spans="1:35" x14ac:dyDescent="0.25">
      <c r="A285" t="s">
        <v>709</v>
      </c>
      <c r="B285" t="s">
        <v>710</v>
      </c>
      <c r="C285" t="s">
        <v>18</v>
      </c>
      <c r="D285">
        <v>19</v>
      </c>
      <c r="E285" t="s">
        <v>27</v>
      </c>
      <c r="F285" t="s">
        <v>28</v>
      </c>
      <c r="G285" s="1">
        <v>44430</v>
      </c>
      <c r="H285" s="2">
        <f>--MID(TEXT(Table13[[#This Row],[Admission Date]],"dd-mm-yyyy"),7,4)</f>
        <v>2021</v>
      </c>
      <c r="I285" t="s">
        <v>20</v>
      </c>
      <c r="J285" t="s">
        <v>21</v>
      </c>
      <c r="K285" t="str">
        <f>VLOOKUP(Table13[Course ID],[1]Courses!$A$2:$B$102,2,FALSE)</f>
        <v>Python Programming</v>
      </c>
      <c r="L285" t="str">
        <f>IF(Table13[Age]&lt;=18,"Teen",IF(Table13[Age]&lt;=20,"Young Adult",IF(Table13[Age]&lt;=22,"Adult","senior Adult")))</f>
        <v>Young Adult</v>
      </c>
      <c r="M285" s="3">
        <v>100000</v>
      </c>
      <c r="N285" s="3">
        <v>50080</v>
      </c>
      <c r="O285" s="3">
        <v>49920</v>
      </c>
      <c r="P285">
        <v>20000</v>
      </c>
      <c r="Q285">
        <v>5</v>
      </c>
      <c r="R285" s="3">
        <v>267</v>
      </c>
      <c r="S285" t="s">
        <v>97</v>
      </c>
      <c r="T285" t="s">
        <v>8</v>
      </c>
      <c r="U285" t="s">
        <v>9</v>
      </c>
      <c r="V285" t="s">
        <v>10</v>
      </c>
      <c r="W285" t="s">
        <v>11</v>
      </c>
      <c r="X285">
        <v>47</v>
      </c>
      <c r="Y285" t="s">
        <v>12</v>
      </c>
      <c r="Z285">
        <v>61</v>
      </c>
      <c r="AA285" t="s">
        <v>13</v>
      </c>
      <c r="AB285">
        <v>61</v>
      </c>
      <c r="AC285" t="s">
        <v>14</v>
      </c>
      <c r="AD285">
        <v>96</v>
      </c>
      <c r="AE285" t="s">
        <v>15</v>
      </c>
      <c r="AF285">
        <v>94</v>
      </c>
      <c r="AG285">
        <f>Table13[[#This Row],[math Marks]]+Table13[[#This Row],[english Marks]]+Table13[[#This Row],[python Marks]]+Table13[[#This Row],[SqlMarks]]+Table13[[#This Row],[excelMarks]]</f>
        <v>359</v>
      </c>
      <c r="AH285">
        <v>65</v>
      </c>
      <c r="AI285">
        <v>8.09</v>
      </c>
    </row>
    <row r="286" spans="1:35" x14ac:dyDescent="0.25">
      <c r="A286" t="s">
        <v>711</v>
      </c>
      <c r="B286" t="s">
        <v>712</v>
      </c>
      <c r="C286" t="s">
        <v>18</v>
      </c>
      <c r="D286">
        <v>21</v>
      </c>
      <c r="E286" t="s">
        <v>27</v>
      </c>
      <c r="F286" t="s">
        <v>33</v>
      </c>
      <c r="G286" s="1">
        <v>44443</v>
      </c>
      <c r="H286" s="2">
        <f>--MID(TEXT(Table13[[#This Row],[Admission Date]],"dd-mm-yyyy"),7,4)</f>
        <v>2021</v>
      </c>
      <c r="I286" t="s">
        <v>5</v>
      </c>
      <c r="J286" t="s">
        <v>29</v>
      </c>
      <c r="K286" t="str">
        <f>VLOOKUP(Table13[Course ID],[1]Courses!$A$2:$B$102,2,FALSE)</f>
        <v>Advanced Python</v>
      </c>
      <c r="L286" t="str">
        <f>IF(Table13[Age]&lt;=18,"Teen",IF(Table13[Age]&lt;=20,"Young Adult",IF(Table13[Age]&lt;=22,"Adult","senior Adult")))</f>
        <v>Adult</v>
      </c>
      <c r="M286" s="3">
        <v>100000</v>
      </c>
      <c r="N286" s="3">
        <v>48013</v>
      </c>
      <c r="O286" s="3">
        <v>51987</v>
      </c>
      <c r="P286">
        <v>20000</v>
      </c>
      <c r="Q286">
        <v>0</v>
      </c>
      <c r="R286" s="3">
        <v>363</v>
      </c>
      <c r="S286" t="s">
        <v>35</v>
      </c>
      <c r="T286" t="s">
        <v>8</v>
      </c>
      <c r="U286" t="s">
        <v>23</v>
      </c>
      <c r="V286" t="s">
        <v>24</v>
      </c>
      <c r="W286" t="s">
        <v>11</v>
      </c>
      <c r="X286">
        <v>60</v>
      </c>
      <c r="Y286" t="s">
        <v>12</v>
      </c>
      <c r="Z286">
        <v>63</v>
      </c>
      <c r="AA286" t="s">
        <v>13</v>
      </c>
      <c r="AB286">
        <v>83</v>
      </c>
      <c r="AC286" t="s">
        <v>14</v>
      </c>
      <c r="AD286">
        <v>89</v>
      </c>
      <c r="AE286" t="s">
        <v>15</v>
      </c>
      <c r="AF286">
        <v>94</v>
      </c>
      <c r="AG286">
        <f>Table13[[#This Row],[math Marks]]+Table13[[#This Row],[english Marks]]+Table13[[#This Row],[python Marks]]+Table13[[#This Row],[SqlMarks]]+Table13[[#This Row],[excelMarks]]</f>
        <v>389</v>
      </c>
      <c r="AH286">
        <v>62</v>
      </c>
      <c r="AI286">
        <v>8.1199999999999992</v>
      </c>
    </row>
    <row r="287" spans="1:35" x14ac:dyDescent="0.25">
      <c r="A287" t="s">
        <v>713</v>
      </c>
      <c r="B287" t="s">
        <v>714</v>
      </c>
      <c r="C287" t="s">
        <v>2</v>
      </c>
      <c r="D287">
        <v>24</v>
      </c>
      <c r="E287" t="s">
        <v>3</v>
      </c>
      <c r="F287" t="s">
        <v>4</v>
      </c>
      <c r="G287" s="1">
        <v>44456</v>
      </c>
      <c r="H287" s="2">
        <f>--MID(TEXT(Table13[[#This Row],[Admission Date]],"dd-mm-yyyy"),7,4)</f>
        <v>2021</v>
      </c>
      <c r="I287" t="s">
        <v>5</v>
      </c>
      <c r="J287" t="s">
        <v>34</v>
      </c>
      <c r="K287" t="str">
        <f>VLOOKUP(Table13[Course ID],[1]Courses!$A$2:$B$102,2,FALSE)</f>
        <v>Core Java</v>
      </c>
      <c r="L287" t="str">
        <f>IF(Table13[Age]&lt;=18,"Teen",IF(Table13[Age]&lt;=20,"Young Adult",IF(Table13[Age]&lt;=22,"Adult","senior Adult")))</f>
        <v>senior Adult</v>
      </c>
      <c r="M287" s="3">
        <v>100000</v>
      </c>
      <c r="N287" s="3">
        <v>81581</v>
      </c>
      <c r="O287" s="3">
        <v>18419</v>
      </c>
      <c r="P287">
        <v>10000</v>
      </c>
      <c r="Q287">
        <v>1</v>
      </c>
      <c r="R287" s="3">
        <v>95</v>
      </c>
      <c r="S287" t="s">
        <v>117</v>
      </c>
      <c r="T287" t="s">
        <v>8</v>
      </c>
      <c r="U287" t="s">
        <v>23</v>
      </c>
      <c r="V287" t="s">
        <v>10</v>
      </c>
      <c r="W287" t="s">
        <v>11</v>
      </c>
      <c r="X287">
        <v>36</v>
      </c>
      <c r="Y287" t="s">
        <v>12</v>
      </c>
      <c r="Z287">
        <v>39</v>
      </c>
      <c r="AA287" t="s">
        <v>13</v>
      </c>
      <c r="AB287">
        <v>69</v>
      </c>
      <c r="AC287" t="s">
        <v>14</v>
      </c>
      <c r="AD287">
        <v>55</v>
      </c>
      <c r="AE287" t="s">
        <v>15</v>
      </c>
      <c r="AF287">
        <v>50</v>
      </c>
      <c r="AG287">
        <f>Table13[[#This Row],[math Marks]]+Table13[[#This Row],[english Marks]]+Table13[[#This Row],[python Marks]]+Table13[[#This Row],[SqlMarks]]+Table13[[#This Row],[excelMarks]]</f>
        <v>249</v>
      </c>
      <c r="AH287">
        <v>97</v>
      </c>
      <c r="AI287">
        <v>8.7799999999999994</v>
      </c>
    </row>
    <row r="288" spans="1:35" x14ac:dyDescent="0.25">
      <c r="A288" t="s">
        <v>715</v>
      </c>
      <c r="B288" t="s">
        <v>716</v>
      </c>
      <c r="C288" t="s">
        <v>2</v>
      </c>
      <c r="D288">
        <v>18</v>
      </c>
      <c r="E288" t="s">
        <v>38</v>
      </c>
      <c r="F288" t="s">
        <v>28</v>
      </c>
      <c r="G288" s="1">
        <v>44469</v>
      </c>
      <c r="H288" s="2">
        <f>--MID(TEXT(Table13[[#This Row],[Admission Date]],"dd-mm-yyyy"),7,4)</f>
        <v>2021</v>
      </c>
      <c r="I288" t="s">
        <v>5</v>
      </c>
      <c r="J288" t="s">
        <v>39</v>
      </c>
      <c r="K288" t="str">
        <f>VLOOKUP(Table13[Course ID],[1]Courses!$A$2:$B$102,2,FALSE)</f>
        <v>Advanced Java</v>
      </c>
      <c r="L288" t="str">
        <f>IF(Table13[Age]&lt;=18,"Teen",IF(Table13[Age]&lt;=20,"Young Adult",IF(Table13[Age]&lt;=22,"Adult","senior Adult")))</f>
        <v>Teen</v>
      </c>
      <c r="M288" s="3">
        <v>100000</v>
      </c>
      <c r="N288" s="3">
        <v>67452</v>
      </c>
      <c r="O288" s="3">
        <v>32548</v>
      </c>
      <c r="P288">
        <v>0</v>
      </c>
      <c r="Q288">
        <v>4</v>
      </c>
      <c r="R288" s="3">
        <v>114</v>
      </c>
      <c r="S288" t="s">
        <v>22</v>
      </c>
      <c r="T288" t="s">
        <v>8</v>
      </c>
      <c r="U288" t="s">
        <v>23</v>
      </c>
      <c r="V288" t="s">
        <v>10</v>
      </c>
      <c r="W288" t="s">
        <v>11</v>
      </c>
      <c r="X288">
        <v>72</v>
      </c>
      <c r="Y288" t="s">
        <v>12</v>
      </c>
      <c r="Z288">
        <v>64</v>
      </c>
      <c r="AA288" t="s">
        <v>13</v>
      </c>
      <c r="AB288">
        <v>44</v>
      </c>
      <c r="AC288" t="s">
        <v>14</v>
      </c>
      <c r="AD288">
        <v>76</v>
      </c>
      <c r="AE288" t="s">
        <v>15</v>
      </c>
      <c r="AF288">
        <v>98</v>
      </c>
      <c r="AG288">
        <f>Table13[[#This Row],[math Marks]]+Table13[[#This Row],[english Marks]]+Table13[[#This Row],[python Marks]]+Table13[[#This Row],[SqlMarks]]+Table13[[#This Row],[excelMarks]]</f>
        <v>354</v>
      </c>
      <c r="AH288">
        <v>96</v>
      </c>
      <c r="AI288">
        <v>7.94</v>
      </c>
    </row>
    <row r="289" spans="1:35" x14ac:dyDescent="0.25">
      <c r="A289" t="s">
        <v>717</v>
      </c>
      <c r="B289" t="s">
        <v>718</v>
      </c>
      <c r="C289" t="s">
        <v>18</v>
      </c>
      <c r="D289">
        <v>19</v>
      </c>
      <c r="E289" t="s">
        <v>3</v>
      </c>
      <c r="F289" t="s">
        <v>4</v>
      </c>
      <c r="G289" s="1">
        <v>44481</v>
      </c>
      <c r="H289" s="2">
        <f>--MID(TEXT(Table13[[#This Row],[Admission Date]],"dd-mm-yyyy"),7,4)</f>
        <v>2021</v>
      </c>
      <c r="I289" t="s">
        <v>5</v>
      </c>
      <c r="J289" t="s">
        <v>42</v>
      </c>
      <c r="K289" t="str">
        <f>VLOOKUP(Table13[Course ID],[1]Courses!$A$2:$B$102,2,FALSE)</f>
        <v>JavaScript Essentials</v>
      </c>
      <c r="L289" t="str">
        <f>IF(Table13[Age]&lt;=18,"Teen",IF(Table13[Age]&lt;=20,"Young Adult",IF(Table13[Age]&lt;=22,"Adult","senior Adult")))</f>
        <v>Young Adult</v>
      </c>
      <c r="M289" s="3">
        <v>100000</v>
      </c>
      <c r="N289" s="3">
        <v>40823</v>
      </c>
      <c r="O289" s="3">
        <v>59177</v>
      </c>
      <c r="P289">
        <v>20000</v>
      </c>
      <c r="Q289">
        <v>5</v>
      </c>
      <c r="R289" s="3">
        <v>185</v>
      </c>
      <c r="S289" t="s">
        <v>216</v>
      </c>
      <c r="T289" t="s">
        <v>8</v>
      </c>
      <c r="U289" t="s">
        <v>44</v>
      </c>
      <c r="V289" t="s">
        <v>10</v>
      </c>
      <c r="W289" t="s">
        <v>11</v>
      </c>
      <c r="X289">
        <v>67</v>
      </c>
      <c r="Y289" t="s">
        <v>12</v>
      </c>
      <c r="Z289">
        <v>60</v>
      </c>
      <c r="AA289" t="s">
        <v>13</v>
      </c>
      <c r="AB289">
        <v>90</v>
      </c>
      <c r="AC289" t="s">
        <v>14</v>
      </c>
      <c r="AD289">
        <v>92</v>
      </c>
      <c r="AE289" t="s">
        <v>15</v>
      </c>
      <c r="AF289">
        <v>92</v>
      </c>
      <c r="AG289">
        <f>Table13[[#This Row],[math Marks]]+Table13[[#This Row],[english Marks]]+Table13[[#This Row],[python Marks]]+Table13[[#This Row],[SqlMarks]]+Table13[[#This Row],[excelMarks]]</f>
        <v>401</v>
      </c>
      <c r="AH289">
        <v>62</v>
      </c>
      <c r="AI289">
        <v>5.96</v>
      </c>
    </row>
    <row r="290" spans="1:35" x14ac:dyDescent="0.25">
      <c r="A290" t="s">
        <v>719</v>
      </c>
      <c r="B290" t="s">
        <v>720</v>
      </c>
      <c r="C290" t="s">
        <v>18</v>
      </c>
      <c r="D290">
        <v>17</v>
      </c>
      <c r="E290" t="s">
        <v>19</v>
      </c>
      <c r="F290" t="s">
        <v>4</v>
      </c>
      <c r="G290" s="1">
        <v>44494</v>
      </c>
      <c r="H290" s="2">
        <f>--MID(TEXT(Table13[[#This Row],[Admission Date]],"dd-mm-yyyy"),7,4)</f>
        <v>2021</v>
      </c>
      <c r="I290" t="s">
        <v>20</v>
      </c>
      <c r="J290" t="s">
        <v>47</v>
      </c>
      <c r="K290" t="str">
        <f>VLOOKUP(Table13[Course ID],[1]Courses!$A$2:$B$102,2,FALSE)</f>
        <v>HTML &amp; CSS</v>
      </c>
      <c r="L290" t="str">
        <f>IF(Table13[Age]&lt;=18,"Teen",IF(Table13[Age]&lt;=20,"Young Adult",IF(Table13[Age]&lt;=22,"Adult","senior Adult")))</f>
        <v>Teen</v>
      </c>
      <c r="M290" s="3">
        <v>100000</v>
      </c>
      <c r="N290" s="3">
        <v>51141</v>
      </c>
      <c r="O290" s="3">
        <v>48859</v>
      </c>
      <c r="P290">
        <v>20000</v>
      </c>
      <c r="Q290">
        <v>4</v>
      </c>
      <c r="R290" s="3">
        <v>23</v>
      </c>
      <c r="S290" t="s">
        <v>216</v>
      </c>
      <c r="T290" t="s">
        <v>8</v>
      </c>
      <c r="U290" t="s">
        <v>23</v>
      </c>
      <c r="V290" t="s">
        <v>24</v>
      </c>
      <c r="W290" t="s">
        <v>11</v>
      </c>
      <c r="X290">
        <v>95</v>
      </c>
      <c r="Y290" t="s">
        <v>12</v>
      </c>
      <c r="Z290">
        <v>96</v>
      </c>
      <c r="AA290" t="s">
        <v>13</v>
      </c>
      <c r="AB290">
        <v>70</v>
      </c>
      <c r="AC290" t="s">
        <v>14</v>
      </c>
      <c r="AD290">
        <v>86</v>
      </c>
      <c r="AE290" t="s">
        <v>15</v>
      </c>
      <c r="AF290">
        <v>62</v>
      </c>
      <c r="AG290">
        <f>Table13[[#This Row],[math Marks]]+Table13[[#This Row],[english Marks]]+Table13[[#This Row],[python Marks]]+Table13[[#This Row],[SqlMarks]]+Table13[[#This Row],[excelMarks]]</f>
        <v>409</v>
      </c>
      <c r="AH290">
        <v>65</v>
      </c>
      <c r="AI290">
        <v>9.4700000000000006</v>
      </c>
    </row>
    <row r="291" spans="1:35" x14ac:dyDescent="0.25">
      <c r="A291" t="s">
        <v>721</v>
      </c>
      <c r="B291" t="s">
        <v>722</v>
      </c>
      <c r="C291" t="s">
        <v>18</v>
      </c>
      <c r="D291">
        <v>20</v>
      </c>
      <c r="E291" t="s">
        <v>3</v>
      </c>
      <c r="F291" t="s">
        <v>28</v>
      </c>
      <c r="G291" s="1">
        <v>44507</v>
      </c>
      <c r="H291" s="2">
        <f>--MID(TEXT(Table13[[#This Row],[Admission Date]],"dd-mm-yyyy"),7,4)</f>
        <v>2021</v>
      </c>
      <c r="I291" t="s">
        <v>5</v>
      </c>
      <c r="J291" t="s">
        <v>51</v>
      </c>
      <c r="K291" t="str">
        <f>VLOOKUP(Table13[Course ID],[1]Courses!$A$2:$B$102,2,FALSE)</f>
        <v>React JS</v>
      </c>
      <c r="L291" t="str">
        <f>IF(Table13[Age]&lt;=18,"Teen",IF(Table13[Age]&lt;=20,"Young Adult",IF(Table13[Age]&lt;=22,"Adult","senior Adult")))</f>
        <v>Young Adult</v>
      </c>
      <c r="M291" s="3">
        <v>100000</v>
      </c>
      <c r="N291" s="3">
        <v>49958</v>
      </c>
      <c r="O291" s="3">
        <v>50042</v>
      </c>
      <c r="P291">
        <v>0</v>
      </c>
      <c r="Q291">
        <v>5</v>
      </c>
      <c r="R291" s="3">
        <v>154</v>
      </c>
      <c r="S291" t="s">
        <v>82</v>
      </c>
      <c r="T291" t="s">
        <v>8</v>
      </c>
      <c r="U291" t="s">
        <v>44</v>
      </c>
      <c r="V291" t="s">
        <v>10</v>
      </c>
      <c r="W291" t="s">
        <v>11</v>
      </c>
      <c r="X291">
        <v>74</v>
      </c>
      <c r="Y291" t="s">
        <v>12</v>
      </c>
      <c r="Z291">
        <v>54</v>
      </c>
      <c r="AA291" t="s">
        <v>13</v>
      </c>
      <c r="AB291">
        <v>58</v>
      </c>
      <c r="AC291" t="s">
        <v>14</v>
      </c>
      <c r="AD291">
        <v>88</v>
      </c>
      <c r="AE291" t="s">
        <v>15</v>
      </c>
      <c r="AF291">
        <v>68</v>
      </c>
      <c r="AG291">
        <f>Table13[[#This Row],[math Marks]]+Table13[[#This Row],[english Marks]]+Table13[[#This Row],[python Marks]]+Table13[[#This Row],[SqlMarks]]+Table13[[#This Row],[excelMarks]]</f>
        <v>342</v>
      </c>
      <c r="AH291">
        <v>99</v>
      </c>
      <c r="AI291">
        <v>6.29</v>
      </c>
    </row>
    <row r="292" spans="1:35" x14ac:dyDescent="0.25">
      <c r="A292" t="s">
        <v>723</v>
      </c>
      <c r="B292" t="s">
        <v>724</v>
      </c>
      <c r="C292" t="s">
        <v>18</v>
      </c>
      <c r="D292">
        <v>17</v>
      </c>
      <c r="E292" t="s">
        <v>3</v>
      </c>
      <c r="F292" t="s">
        <v>28</v>
      </c>
      <c r="G292" s="1">
        <v>44520</v>
      </c>
      <c r="H292" s="2">
        <f>--MID(TEXT(Table13[[#This Row],[Admission Date]],"dd-mm-yyyy"),7,4)</f>
        <v>2021</v>
      </c>
      <c r="I292" t="s">
        <v>20</v>
      </c>
      <c r="J292" t="s">
        <v>55</v>
      </c>
      <c r="K292" t="str">
        <f>VLOOKUP(Table13[Course ID],[1]Courses!$A$2:$B$102,2,FALSE)</f>
        <v>Angular</v>
      </c>
      <c r="L292" t="str">
        <f>IF(Table13[Age]&lt;=18,"Teen",IF(Table13[Age]&lt;=20,"Young Adult",IF(Table13[Age]&lt;=22,"Adult","senior Adult")))</f>
        <v>Teen</v>
      </c>
      <c r="M292" s="3">
        <v>100000</v>
      </c>
      <c r="N292" s="3">
        <v>45939</v>
      </c>
      <c r="O292" s="3">
        <v>54061</v>
      </c>
      <c r="P292">
        <v>20000</v>
      </c>
      <c r="Q292">
        <v>2</v>
      </c>
      <c r="R292" s="3">
        <v>271</v>
      </c>
      <c r="S292" t="s">
        <v>194</v>
      </c>
      <c r="T292" t="s">
        <v>8</v>
      </c>
      <c r="U292" t="s">
        <v>23</v>
      </c>
      <c r="V292" t="s">
        <v>24</v>
      </c>
      <c r="W292" t="s">
        <v>11</v>
      </c>
      <c r="X292">
        <v>46</v>
      </c>
      <c r="Y292" t="s">
        <v>12</v>
      </c>
      <c r="Z292">
        <v>100</v>
      </c>
      <c r="AA292" t="s">
        <v>13</v>
      </c>
      <c r="AB292">
        <v>87</v>
      </c>
      <c r="AC292" t="s">
        <v>14</v>
      </c>
      <c r="AD292">
        <v>37</v>
      </c>
      <c r="AE292" t="s">
        <v>15</v>
      </c>
      <c r="AF292">
        <v>38</v>
      </c>
      <c r="AG292">
        <f>Table13[[#This Row],[math Marks]]+Table13[[#This Row],[english Marks]]+Table13[[#This Row],[python Marks]]+Table13[[#This Row],[SqlMarks]]+Table13[[#This Row],[excelMarks]]</f>
        <v>308</v>
      </c>
      <c r="AH292">
        <v>71</v>
      </c>
      <c r="AI292">
        <v>7.16</v>
      </c>
    </row>
    <row r="293" spans="1:35" x14ac:dyDescent="0.25">
      <c r="A293" t="s">
        <v>725</v>
      </c>
      <c r="B293" t="s">
        <v>726</v>
      </c>
      <c r="C293" t="s">
        <v>18</v>
      </c>
      <c r="D293">
        <v>22</v>
      </c>
      <c r="E293" t="s">
        <v>65</v>
      </c>
      <c r="F293" t="s">
        <v>4</v>
      </c>
      <c r="G293" s="1">
        <v>44533</v>
      </c>
      <c r="H293" s="2">
        <f>--MID(TEXT(Table13[[#This Row],[Admission Date]],"dd-mm-yyyy"),7,4)</f>
        <v>2021</v>
      </c>
      <c r="I293" t="s">
        <v>5</v>
      </c>
      <c r="J293" t="s">
        <v>58</v>
      </c>
      <c r="K293" t="str">
        <f>VLOOKUP(Table13[Course ID],[1]Courses!$A$2:$B$102,2,FALSE)</f>
        <v>Vue.js</v>
      </c>
      <c r="L293" t="str">
        <f>IF(Table13[Age]&lt;=18,"Teen",IF(Table13[Age]&lt;=20,"Young Adult",IF(Table13[Age]&lt;=22,"Adult","senior Adult")))</f>
        <v>Adult</v>
      </c>
      <c r="M293" s="3">
        <v>100000</v>
      </c>
      <c r="N293" s="3">
        <v>99979</v>
      </c>
      <c r="O293" s="3">
        <v>21</v>
      </c>
      <c r="P293">
        <v>10000</v>
      </c>
      <c r="Q293">
        <v>5</v>
      </c>
      <c r="R293" s="3">
        <v>359</v>
      </c>
      <c r="S293" t="s">
        <v>62</v>
      </c>
      <c r="T293" t="s">
        <v>8</v>
      </c>
      <c r="U293" t="s">
        <v>44</v>
      </c>
      <c r="V293" t="s">
        <v>10</v>
      </c>
      <c r="W293" t="s">
        <v>11</v>
      </c>
      <c r="X293">
        <v>76</v>
      </c>
      <c r="Y293" t="s">
        <v>12</v>
      </c>
      <c r="Z293">
        <v>86</v>
      </c>
      <c r="AA293" t="s">
        <v>13</v>
      </c>
      <c r="AB293">
        <v>45</v>
      </c>
      <c r="AC293" t="s">
        <v>14</v>
      </c>
      <c r="AD293">
        <v>94</v>
      </c>
      <c r="AE293" t="s">
        <v>15</v>
      </c>
      <c r="AF293">
        <v>62</v>
      </c>
      <c r="AG293">
        <f>Table13[[#This Row],[math Marks]]+Table13[[#This Row],[english Marks]]+Table13[[#This Row],[python Marks]]+Table13[[#This Row],[SqlMarks]]+Table13[[#This Row],[excelMarks]]</f>
        <v>363</v>
      </c>
      <c r="AH293">
        <v>65</v>
      </c>
      <c r="AI293">
        <v>5.37</v>
      </c>
    </row>
    <row r="294" spans="1:35" x14ac:dyDescent="0.25">
      <c r="A294" t="s">
        <v>727</v>
      </c>
      <c r="B294" t="s">
        <v>728</v>
      </c>
      <c r="C294" t="s">
        <v>18</v>
      </c>
      <c r="D294">
        <v>19</v>
      </c>
      <c r="E294" t="s">
        <v>3</v>
      </c>
      <c r="F294" t="s">
        <v>28</v>
      </c>
      <c r="G294" s="1">
        <v>44546</v>
      </c>
      <c r="H294" s="2">
        <f>--MID(TEXT(Table13[[#This Row],[Admission Date]],"dd-mm-yyyy"),7,4)</f>
        <v>2021</v>
      </c>
      <c r="I294" t="s">
        <v>20</v>
      </c>
      <c r="J294" t="s">
        <v>61</v>
      </c>
      <c r="K294" t="str">
        <f>VLOOKUP(Table13[Course ID],[1]Courses!$A$2:$B$102,2,FALSE)</f>
        <v>Node.js</v>
      </c>
      <c r="L294" t="str">
        <f>IF(Table13[Age]&lt;=18,"Teen",IF(Table13[Age]&lt;=20,"Young Adult",IF(Table13[Age]&lt;=22,"Adult","senior Adult")))</f>
        <v>Young Adult</v>
      </c>
      <c r="M294" s="3">
        <v>100000</v>
      </c>
      <c r="N294" s="3">
        <v>58656</v>
      </c>
      <c r="O294" s="3">
        <v>41344</v>
      </c>
      <c r="P294">
        <v>10000</v>
      </c>
      <c r="Q294">
        <v>0</v>
      </c>
      <c r="R294" s="3">
        <v>494</v>
      </c>
      <c r="S294" t="s">
        <v>386</v>
      </c>
      <c r="T294" t="s">
        <v>8</v>
      </c>
      <c r="U294" t="s">
        <v>23</v>
      </c>
      <c r="V294" t="s">
        <v>10</v>
      </c>
      <c r="W294" t="s">
        <v>11</v>
      </c>
      <c r="X294">
        <v>100</v>
      </c>
      <c r="Y294" t="s">
        <v>12</v>
      </c>
      <c r="Z294">
        <v>93</v>
      </c>
      <c r="AA294" t="s">
        <v>13</v>
      </c>
      <c r="AB294">
        <v>60</v>
      </c>
      <c r="AC294" t="s">
        <v>14</v>
      </c>
      <c r="AD294">
        <v>41</v>
      </c>
      <c r="AE294" t="s">
        <v>15</v>
      </c>
      <c r="AF294">
        <v>44</v>
      </c>
      <c r="AG294">
        <f>Table13[[#This Row],[math Marks]]+Table13[[#This Row],[english Marks]]+Table13[[#This Row],[python Marks]]+Table13[[#This Row],[SqlMarks]]+Table13[[#This Row],[excelMarks]]</f>
        <v>338</v>
      </c>
      <c r="AH294">
        <v>61</v>
      </c>
      <c r="AI294">
        <v>5.1100000000000003</v>
      </c>
    </row>
    <row r="295" spans="1:35" x14ac:dyDescent="0.25">
      <c r="A295" t="s">
        <v>729</v>
      </c>
      <c r="B295" t="s">
        <v>730</v>
      </c>
      <c r="C295" t="s">
        <v>18</v>
      </c>
      <c r="D295">
        <v>19</v>
      </c>
      <c r="E295" t="s">
        <v>19</v>
      </c>
      <c r="F295" t="s">
        <v>28</v>
      </c>
      <c r="G295" s="1">
        <v>44559</v>
      </c>
      <c r="H295" s="2">
        <f>--MID(TEXT(Table13[[#This Row],[Admission Date]],"dd-mm-yyyy"),7,4)</f>
        <v>2021</v>
      </c>
      <c r="I295" t="s">
        <v>5</v>
      </c>
      <c r="J295" t="s">
        <v>66</v>
      </c>
      <c r="K295" t="str">
        <f>VLOOKUP(Table13[Course ID],[1]Courses!$A$2:$B$102,2,FALSE)</f>
        <v>Express.js</v>
      </c>
      <c r="L295" t="str">
        <f>IF(Table13[Age]&lt;=18,"Teen",IF(Table13[Age]&lt;=20,"Young Adult",IF(Table13[Age]&lt;=22,"Adult","senior Adult")))</f>
        <v>Young Adult</v>
      </c>
      <c r="M295" s="3">
        <v>100000</v>
      </c>
      <c r="N295" s="3">
        <v>94458</v>
      </c>
      <c r="O295" s="3">
        <v>5542</v>
      </c>
      <c r="P295">
        <v>20000</v>
      </c>
      <c r="Q295">
        <v>2</v>
      </c>
      <c r="R295" s="3">
        <v>172</v>
      </c>
      <c r="S295" t="s">
        <v>82</v>
      </c>
      <c r="T295" t="s">
        <v>8</v>
      </c>
      <c r="U295" t="s">
        <v>23</v>
      </c>
      <c r="V295" t="s">
        <v>10</v>
      </c>
      <c r="W295" t="s">
        <v>11</v>
      </c>
      <c r="X295">
        <v>96</v>
      </c>
      <c r="Y295" t="s">
        <v>12</v>
      </c>
      <c r="Z295">
        <v>52</v>
      </c>
      <c r="AA295" t="s">
        <v>13</v>
      </c>
      <c r="AB295">
        <v>86</v>
      </c>
      <c r="AC295" t="s">
        <v>14</v>
      </c>
      <c r="AD295">
        <v>66</v>
      </c>
      <c r="AE295" t="s">
        <v>15</v>
      </c>
      <c r="AF295">
        <v>65</v>
      </c>
      <c r="AG295">
        <f>Table13[[#This Row],[math Marks]]+Table13[[#This Row],[english Marks]]+Table13[[#This Row],[python Marks]]+Table13[[#This Row],[SqlMarks]]+Table13[[#This Row],[excelMarks]]</f>
        <v>365</v>
      </c>
      <c r="AH295">
        <v>95</v>
      </c>
      <c r="AI295">
        <v>9.43</v>
      </c>
    </row>
    <row r="296" spans="1:35" x14ac:dyDescent="0.25">
      <c r="A296" t="s">
        <v>731</v>
      </c>
      <c r="B296" t="s">
        <v>732</v>
      </c>
      <c r="C296" t="s">
        <v>2</v>
      </c>
      <c r="D296">
        <v>18</v>
      </c>
      <c r="E296" t="s">
        <v>19</v>
      </c>
      <c r="F296" t="s">
        <v>33</v>
      </c>
      <c r="G296" s="1">
        <v>44572</v>
      </c>
      <c r="H296" s="2">
        <f>--MID(TEXT(Table13[[#This Row],[Admission Date]],"dd-mm-yyyy"),7,4)</f>
        <v>2022</v>
      </c>
      <c r="I296" t="s">
        <v>5</v>
      </c>
      <c r="J296" t="s">
        <v>69</v>
      </c>
      <c r="K296" t="str">
        <f>VLOOKUP(Table13[Course ID],[1]Courses!$A$2:$B$102,2,FALSE)</f>
        <v>C Programming</v>
      </c>
      <c r="L296" t="str">
        <f>IF(Table13[Age]&lt;=18,"Teen",IF(Table13[Age]&lt;=20,"Young Adult",IF(Table13[Age]&lt;=22,"Adult","senior Adult")))</f>
        <v>Teen</v>
      </c>
      <c r="M296" s="3">
        <v>100000</v>
      </c>
      <c r="N296" s="3">
        <v>70401</v>
      </c>
      <c r="O296" s="3">
        <v>29599</v>
      </c>
      <c r="P296">
        <v>0</v>
      </c>
      <c r="Q296">
        <v>0</v>
      </c>
      <c r="R296" s="3">
        <v>320</v>
      </c>
      <c r="S296" t="s">
        <v>48</v>
      </c>
      <c r="T296" t="s">
        <v>8</v>
      </c>
      <c r="U296" t="s">
        <v>9</v>
      </c>
      <c r="V296" t="s">
        <v>24</v>
      </c>
      <c r="W296" t="s">
        <v>11</v>
      </c>
      <c r="X296">
        <v>38</v>
      </c>
      <c r="Y296" t="s">
        <v>12</v>
      </c>
      <c r="Z296">
        <v>89</v>
      </c>
      <c r="AA296" t="s">
        <v>13</v>
      </c>
      <c r="AB296">
        <v>50</v>
      </c>
      <c r="AC296" t="s">
        <v>14</v>
      </c>
      <c r="AD296">
        <v>65</v>
      </c>
      <c r="AE296" t="s">
        <v>15</v>
      </c>
      <c r="AF296">
        <v>68</v>
      </c>
      <c r="AG296">
        <f>Table13[[#This Row],[math Marks]]+Table13[[#This Row],[english Marks]]+Table13[[#This Row],[python Marks]]+Table13[[#This Row],[SqlMarks]]+Table13[[#This Row],[excelMarks]]</f>
        <v>310</v>
      </c>
      <c r="AH296">
        <v>62</v>
      </c>
      <c r="AI296">
        <v>9.5399999999999991</v>
      </c>
    </row>
    <row r="297" spans="1:35" x14ac:dyDescent="0.25">
      <c r="A297" t="s">
        <v>733</v>
      </c>
      <c r="B297" t="s">
        <v>734</v>
      </c>
      <c r="C297" t="s">
        <v>18</v>
      </c>
      <c r="D297">
        <v>23</v>
      </c>
      <c r="E297" t="s">
        <v>38</v>
      </c>
      <c r="F297" t="s">
        <v>33</v>
      </c>
      <c r="G297" s="1">
        <v>44585</v>
      </c>
      <c r="H297" s="2">
        <f>--MID(TEXT(Table13[[#This Row],[Admission Date]],"dd-mm-yyyy"),7,4)</f>
        <v>2022</v>
      </c>
      <c r="I297" t="s">
        <v>5</v>
      </c>
      <c r="J297" t="s">
        <v>72</v>
      </c>
      <c r="K297" t="str">
        <f>VLOOKUP(Table13[Course ID],[1]Courses!$A$2:$B$102,2,FALSE)</f>
        <v>C++</v>
      </c>
      <c r="L297" t="str">
        <f>IF(Table13[Age]&lt;=18,"Teen",IF(Table13[Age]&lt;=20,"Young Adult",IF(Table13[Age]&lt;=22,"Adult","senior Adult")))</f>
        <v>senior Adult</v>
      </c>
      <c r="M297" s="3">
        <v>100000</v>
      </c>
      <c r="N297" s="3">
        <v>87569</v>
      </c>
      <c r="O297" s="3">
        <v>12431</v>
      </c>
      <c r="P297">
        <v>10000</v>
      </c>
      <c r="Q297">
        <v>3</v>
      </c>
      <c r="R297" s="3">
        <v>130</v>
      </c>
      <c r="S297" t="s">
        <v>62</v>
      </c>
      <c r="T297" t="s">
        <v>8</v>
      </c>
      <c r="U297" t="s">
        <v>23</v>
      </c>
      <c r="V297" t="s">
        <v>10</v>
      </c>
      <c r="W297" t="s">
        <v>11</v>
      </c>
      <c r="X297">
        <v>86</v>
      </c>
      <c r="Y297" t="s">
        <v>12</v>
      </c>
      <c r="Z297">
        <v>83</v>
      </c>
      <c r="AA297" t="s">
        <v>13</v>
      </c>
      <c r="AB297">
        <v>93</v>
      </c>
      <c r="AC297" t="s">
        <v>14</v>
      </c>
      <c r="AD297">
        <v>65</v>
      </c>
      <c r="AE297" t="s">
        <v>15</v>
      </c>
      <c r="AF297">
        <v>82</v>
      </c>
      <c r="AG297">
        <f>Table13[[#This Row],[math Marks]]+Table13[[#This Row],[english Marks]]+Table13[[#This Row],[python Marks]]+Table13[[#This Row],[SqlMarks]]+Table13[[#This Row],[excelMarks]]</f>
        <v>409</v>
      </c>
      <c r="AH297">
        <v>83</v>
      </c>
      <c r="AI297">
        <v>8.51</v>
      </c>
    </row>
    <row r="298" spans="1:35" x14ac:dyDescent="0.25">
      <c r="A298" t="s">
        <v>735</v>
      </c>
      <c r="B298" t="s">
        <v>736</v>
      </c>
      <c r="C298" t="s">
        <v>18</v>
      </c>
      <c r="D298">
        <v>24</v>
      </c>
      <c r="E298" t="s">
        <v>19</v>
      </c>
      <c r="F298" t="s">
        <v>33</v>
      </c>
      <c r="G298" s="1">
        <v>44598</v>
      </c>
      <c r="H298" s="2">
        <f>--MID(TEXT(Table13[[#This Row],[Admission Date]],"dd-mm-yyyy"),7,4)</f>
        <v>2022</v>
      </c>
      <c r="I298" t="s">
        <v>20</v>
      </c>
      <c r="J298" t="s">
        <v>75</v>
      </c>
      <c r="K298" t="str">
        <f>VLOOKUP(Table13[Course ID],[1]Courses!$A$2:$B$102,2,FALSE)</f>
        <v>C# Programming</v>
      </c>
      <c r="L298" t="str">
        <f>IF(Table13[Age]&lt;=18,"Teen",IF(Table13[Age]&lt;=20,"Young Adult",IF(Table13[Age]&lt;=22,"Adult","senior Adult")))</f>
        <v>senior Adult</v>
      </c>
      <c r="M298" s="3">
        <v>100000</v>
      </c>
      <c r="N298" s="3">
        <v>96270</v>
      </c>
      <c r="O298" s="3">
        <v>3730</v>
      </c>
      <c r="P298">
        <v>0</v>
      </c>
      <c r="Q298">
        <v>2</v>
      </c>
      <c r="R298" s="3">
        <v>332</v>
      </c>
      <c r="S298" t="s">
        <v>133</v>
      </c>
      <c r="T298" t="s">
        <v>8</v>
      </c>
      <c r="U298" t="s">
        <v>9</v>
      </c>
      <c r="V298" t="s">
        <v>10</v>
      </c>
      <c r="W298" t="s">
        <v>11</v>
      </c>
      <c r="X298">
        <v>55</v>
      </c>
      <c r="Y298" t="s">
        <v>12</v>
      </c>
      <c r="Z298">
        <v>57</v>
      </c>
      <c r="AA298" t="s">
        <v>13</v>
      </c>
      <c r="AB298">
        <v>63</v>
      </c>
      <c r="AC298" t="s">
        <v>14</v>
      </c>
      <c r="AD298">
        <v>66</v>
      </c>
      <c r="AE298" t="s">
        <v>15</v>
      </c>
      <c r="AF298">
        <v>88</v>
      </c>
      <c r="AG298">
        <f>Table13[[#This Row],[math Marks]]+Table13[[#This Row],[english Marks]]+Table13[[#This Row],[python Marks]]+Table13[[#This Row],[SqlMarks]]+Table13[[#This Row],[excelMarks]]</f>
        <v>329</v>
      </c>
      <c r="AH298">
        <v>99</v>
      </c>
      <c r="AI298">
        <v>7.22</v>
      </c>
    </row>
    <row r="299" spans="1:35" x14ac:dyDescent="0.25">
      <c r="A299" t="s">
        <v>737</v>
      </c>
      <c r="B299" t="s">
        <v>738</v>
      </c>
      <c r="C299" t="s">
        <v>18</v>
      </c>
      <c r="D299">
        <v>22</v>
      </c>
      <c r="E299" t="s">
        <v>3</v>
      </c>
      <c r="F299" t="s">
        <v>4</v>
      </c>
      <c r="G299" s="1">
        <v>44611</v>
      </c>
      <c r="H299" s="2">
        <f>--MID(TEXT(Table13[[#This Row],[Admission Date]],"dd-mm-yyyy"),7,4)</f>
        <v>2022</v>
      </c>
      <c r="I299" t="s">
        <v>5</v>
      </c>
      <c r="J299" t="s">
        <v>79</v>
      </c>
      <c r="K299" t="str">
        <f>VLOOKUP(Table13[Course ID],[1]Courses!$A$2:$B$102,2,FALSE)</f>
        <v>ASP.NET</v>
      </c>
      <c r="L299" t="str">
        <f>IF(Table13[Age]&lt;=18,"Teen",IF(Table13[Age]&lt;=20,"Young Adult",IF(Table13[Age]&lt;=22,"Adult","senior Adult")))</f>
        <v>Adult</v>
      </c>
      <c r="M299" s="3">
        <v>100000</v>
      </c>
      <c r="N299" s="3">
        <v>85486</v>
      </c>
      <c r="O299" s="3">
        <v>14514</v>
      </c>
      <c r="P299">
        <v>20000</v>
      </c>
      <c r="Q299">
        <v>3</v>
      </c>
      <c r="R299" s="3">
        <v>429</v>
      </c>
      <c r="S299" t="s">
        <v>90</v>
      </c>
      <c r="T299" t="s">
        <v>8</v>
      </c>
      <c r="U299" t="s">
        <v>23</v>
      </c>
      <c r="V299" t="s">
        <v>24</v>
      </c>
      <c r="W299" t="s">
        <v>11</v>
      </c>
      <c r="X299">
        <v>81</v>
      </c>
      <c r="Y299" t="s">
        <v>12</v>
      </c>
      <c r="Z299">
        <v>41</v>
      </c>
      <c r="AA299" t="s">
        <v>13</v>
      </c>
      <c r="AB299">
        <v>61</v>
      </c>
      <c r="AC299" t="s">
        <v>14</v>
      </c>
      <c r="AD299">
        <v>41</v>
      </c>
      <c r="AE299" t="s">
        <v>15</v>
      </c>
      <c r="AF299">
        <v>56</v>
      </c>
      <c r="AG299">
        <f>Table13[[#This Row],[math Marks]]+Table13[[#This Row],[english Marks]]+Table13[[#This Row],[python Marks]]+Table13[[#This Row],[SqlMarks]]+Table13[[#This Row],[excelMarks]]</f>
        <v>280</v>
      </c>
      <c r="AH299">
        <v>73</v>
      </c>
      <c r="AI299">
        <v>8.5</v>
      </c>
    </row>
    <row r="300" spans="1:35" x14ac:dyDescent="0.25">
      <c r="A300" t="s">
        <v>739</v>
      </c>
      <c r="B300" t="s">
        <v>740</v>
      </c>
      <c r="C300" t="s">
        <v>2</v>
      </c>
      <c r="D300">
        <v>19</v>
      </c>
      <c r="E300" t="s">
        <v>3</v>
      </c>
      <c r="F300" t="s">
        <v>4</v>
      </c>
      <c r="G300" s="1">
        <v>44624</v>
      </c>
      <c r="H300" s="2">
        <f>--MID(TEXT(Table13[[#This Row],[Admission Date]],"dd-mm-yyyy"),7,4)</f>
        <v>2022</v>
      </c>
      <c r="I300" t="s">
        <v>5</v>
      </c>
      <c r="J300" t="s">
        <v>6</v>
      </c>
      <c r="K300" t="str">
        <f>VLOOKUP(Table13[Course ID],[1]Courses!$A$2:$B$102,2,FALSE)</f>
        <v>PHP Development</v>
      </c>
      <c r="L300" t="str">
        <f>IF(Table13[Age]&lt;=18,"Teen",IF(Table13[Age]&lt;=20,"Young Adult",IF(Table13[Age]&lt;=22,"Adult","senior Adult")))</f>
        <v>Young Adult</v>
      </c>
      <c r="M300" s="3">
        <v>100000</v>
      </c>
      <c r="N300" s="3">
        <v>86861</v>
      </c>
      <c r="O300" s="3">
        <v>13139</v>
      </c>
      <c r="P300">
        <v>0</v>
      </c>
      <c r="Q300">
        <v>4</v>
      </c>
      <c r="R300" s="3">
        <v>63</v>
      </c>
      <c r="S300" t="s">
        <v>82</v>
      </c>
      <c r="T300" t="s">
        <v>8</v>
      </c>
      <c r="U300" t="s">
        <v>23</v>
      </c>
      <c r="V300" t="s">
        <v>24</v>
      </c>
      <c r="W300" t="s">
        <v>11</v>
      </c>
      <c r="X300">
        <v>46</v>
      </c>
      <c r="Y300" t="s">
        <v>12</v>
      </c>
      <c r="Z300">
        <v>44</v>
      </c>
      <c r="AA300" t="s">
        <v>13</v>
      </c>
      <c r="AB300">
        <v>81</v>
      </c>
      <c r="AC300" t="s">
        <v>14</v>
      </c>
      <c r="AD300">
        <v>36</v>
      </c>
      <c r="AE300" t="s">
        <v>15</v>
      </c>
      <c r="AF300">
        <v>61</v>
      </c>
      <c r="AG300">
        <f>Table13[[#This Row],[math Marks]]+Table13[[#This Row],[english Marks]]+Table13[[#This Row],[python Marks]]+Table13[[#This Row],[SqlMarks]]+Table13[[#This Row],[excelMarks]]</f>
        <v>268</v>
      </c>
      <c r="AH300">
        <v>93</v>
      </c>
      <c r="AI300">
        <v>9.41</v>
      </c>
    </row>
    <row r="301" spans="1:35" x14ac:dyDescent="0.25">
      <c r="A301" t="s">
        <v>741</v>
      </c>
      <c r="B301" t="s">
        <v>742</v>
      </c>
      <c r="C301" t="s">
        <v>2</v>
      </c>
      <c r="D301">
        <v>23</v>
      </c>
      <c r="E301" t="s">
        <v>19</v>
      </c>
      <c r="F301" t="s">
        <v>4</v>
      </c>
      <c r="G301" s="1">
        <v>44637</v>
      </c>
      <c r="H301" s="2">
        <f>--MID(TEXT(Table13[[#This Row],[Admission Date]],"dd-mm-yyyy"),7,4)</f>
        <v>2022</v>
      </c>
      <c r="I301" t="s">
        <v>20</v>
      </c>
      <c r="J301" t="s">
        <v>85</v>
      </c>
      <c r="K301" t="str">
        <f>VLOOKUP(Table13[Course ID],[1]Courses!$A$2:$B$102,2,FALSE)</f>
        <v>Laravel Framework</v>
      </c>
      <c r="L301" t="str">
        <f>IF(Table13[Age]&lt;=18,"Teen",IF(Table13[Age]&lt;=20,"Young Adult",IF(Table13[Age]&lt;=22,"Adult","senior Adult")))</f>
        <v>senior Adult</v>
      </c>
      <c r="M301" s="3">
        <v>100000</v>
      </c>
      <c r="N301" s="3">
        <v>75448</v>
      </c>
      <c r="O301" s="3">
        <v>24552</v>
      </c>
      <c r="P301">
        <v>10000</v>
      </c>
      <c r="Q301">
        <v>5</v>
      </c>
      <c r="R301" s="3">
        <v>464</v>
      </c>
      <c r="S301" t="s">
        <v>86</v>
      </c>
      <c r="T301" t="s">
        <v>8</v>
      </c>
      <c r="U301" t="s">
        <v>23</v>
      </c>
      <c r="V301" t="s">
        <v>10</v>
      </c>
      <c r="W301" t="s">
        <v>11</v>
      </c>
      <c r="X301">
        <v>48</v>
      </c>
      <c r="Y301" t="s">
        <v>12</v>
      </c>
      <c r="Z301">
        <v>39</v>
      </c>
      <c r="AA301" t="s">
        <v>13</v>
      </c>
      <c r="AB301">
        <v>71</v>
      </c>
      <c r="AC301" t="s">
        <v>14</v>
      </c>
      <c r="AD301">
        <v>67</v>
      </c>
      <c r="AE301" t="s">
        <v>15</v>
      </c>
      <c r="AF301">
        <v>41</v>
      </c>
      <c r="AG301">
        <f>Table13[[#This Row],[math Marks]]+Table13[[#This Row],[english Marks]]+Table13[[#This Row],[python Marks]]+Table13[[#This Row],[SqlMarks]]+Table13[[#This Row],[excelMarks]]</f>
        <v>266</v>
      </c>
      <c r="AH301">
        <v>73</v>
      </c>
      <c r="AI301">
        <v>6.49</v>
      </c>
    </row>
    <row r="302" spans="1:35" x14ac:dyDescent="0.25">
      <c r="A302" t="s">
        <v>743</v>
      </c>
      <c r="B302" t="s">
        <v>744</v>
      </c>
      <c r="C302" t="s">
        <v>18</v>
      </c>
      <c r="D302">
        <v>22</v>
      </c>
      <c r="E302" t="s">
        <v>27</v>
      </c>
      <c r="F302" t="s">
        <v>33</v>
      </c>
      <c r="G302" s="1">
        <v>44650</v>
      </c>
      <c r="H302" s="2">
        <f>--MID(TEXT(Table13[[#This Row],[Admission Date]],"dd-mm-yyyy"),7,4)</f>
        <v>2022</v>
      </c>
      <c r="I302" t="s">
        <v>5</v>
      </c>
      <c r="J302" t="s">
        <v>89</v>
      </c>
      <c r="K302" t="str">
        <f>VLOOKUP(Table13[Course ID],[1]Courses!$A$2:$B$102,2,FALSE)</f>
        <v>Django Framework</v>
      </c>
      <c r="L302" t="str">
        <f>IF(Table13[Age]&lt;=18,"Teen",IF(Table13[Age]&lt;=20,"Young Adult",IF(Table13[Age]&lt;=22,"Adult","senior Adult")))</f>
        <v>Adult</v>
      </c>
      <c r="M302" s="3">
        <v>100000</v>
      </c>
      <c r="N302" s="3">
        <v>82684</v>
      </c>
      <c r="O302" s="3">
        <v>17316</v>
      </c>
      <c r="P302">
        <v>10000</v>
      </c>
      <c r="Q302">
        <v>3</v>
      </c>
      <c r="R302" s="3">
        <v>117</v>
      </c>
      <c r="S302" t="s">
        <v>104</v>
      </c>
      <c r="T302" t="s">
        <v>8</v>
      </c>
      <c r="U302" t="s">
        <v>9</v>
      </c>
      <c r="V302" t="s">
        <v>24</v>
      </c>
      <c r="W302" t="s">
        <v>11</v>
      </c>
      <c r="X302">
        <v>77</v>
      </c>
      <c r="Y302" t="s">
        <v>12</v>
      </c>
      <c r="Z302">
        <v>53</v>
      </c>
      <c r="AA302" t="s">
        <v>13</v>
      </c>
      <c r="AB302">
        <v>35</v>
      </c>
      <c r="AC302" t="s">
        <v>14</v>
      </c>
      <c r="AD302">
        <v>51</v>
      </c>
      <c r="AE302" t="s">
        <v>15</v>
      </c>
      <c r="AF302">
        <v>94</v>
      </c>
      <c r="AG302">
        <f>Table13[[#This Row],[math Marks]]+Table13[[#This Row],[english Marks]]+Table13[[#This Row],[python Marks]]+Table13[[#This Row],[SqlMarks]]+Table13[[#This Row],[excelMarks]]</f>
        <v>310</v>
      </c>
      <c r="AH302">
        <v>83</v>
      </c>
      <c r="AI302">
        <v>7.11</v>
      </c>
    </row>
    <row r="303" spans="1:35" x14ac:dyDescent="0.25">
      <c r="A303" t="s">
        <v>745</v>
      </c>
      <c r="B303" t="s">
        <v>746</v>
      </c>
      <c r="C303" t="s">
        <v>2</v>
      </c>
      <c r="D303">
        <v>19</v>
      </c>
      <c r="E303" t="s">
        <v>19</v>
      </c>
      <c r="F303" t="s">
        <v>33</v>
      </c>
      <c r="G303" s="1">
        <v>44663</v>
      </c>
      <c r="H303" s="2">
        <f>--MID(TEXT(Table13[[#This Row],[Admission Date]],"dd-mm-yyyy"),7,4)</f>
        <v>2022</v>
      </c>
      <c r="I303" t="s">
        <v>5</v>
      </c>
      <c r="J303" t="s">
        <v>93</v>
      </c>
      <c r="K303" t="str">
        <f>VLOOKUP(Table13[Course ID],[1]Courses!$A$2:$B$102,2,FALSE)</f>
        <v>Flask Development</v>
      </c>
      <c r="L303" t="str">
        <f>IF(Table13[Age]&lt;=18,"Teen",IF(Table13[Age]&lt;=20,"Young Adult",IF(Table13[Age]&lt;=22,"Adult","senior Adult")))</f>
        <v>Young Adult</v>
      </c>
      <c r="M303" s="3">
        <v>100000</v>
      </c>
      <c r="N303" s="3">
        <v>58155</v>
      </c>
      <c r="O303" s="3">
        <v>41845</v>
      </c>
      <c r="P303">
        <v>0</v>
      </c>
      <c r="Q303">
        <v>4</v>
      </c>
      <c r="R303" s="3">
        <v>479</v>
      </c>
      <c r="S303" t="s">
        <v>97</v>
      </c>
      <c r="T303" t="s">
        <v>8</v>
      </c>
      <c r="U303" t="s">
        <v>23</v>
      </c>
      <c r="V303" t="s">
        <v>10</v>
      </c>
      <c r="W303" t="s">
        <v>11</v>
      </c>
      <c r="X303">
        <v>88</v>
      </c>
      <c r="Y303" t="s">
        <v>12</v>
      </c>
      <c r="Z303">
        <v>91</v>
      </c>
      <c r="AA303" t="s">
        <v>13</v>
      </c>
      <c r="AB303">
        <v>73</v>
      </c>
      <c r="AC303" t="s">
        <v>14</v>
      </c>
      <c r="AD303">
        <v>40</v>
      </c>
      <c r="AE303" t="s">
        <v>15</v>
      </c>
      <c r="AF303">
        <v>63</v>
      </c>
      <c r="AG303">
        <f>Table13[[#This Row],[math Marks]]+Table13[[#This Row],[english Marks]]+Table13[[#This Row],[python Marks]]+Table13[[#This Row],[SqlMarks]]+Table13[[#This Row],[excelMarks]]</f>
        <v>355</v>
      </c>
      <c r="AH303">
        <v>67</v>
      </c>
      <c r="AI303">
        <v>6.32</v>
      </c>
    </row>
    <row r="304" spans="1:35" x14ac:dyDescent="0.25">
      <c r="A304" t="s">
        <v>747</v>
      </c>
      <c r="B304" t="s">
        <v>748</v>
      </c>
      <c r="C304" t="s">
        <v>18</v>
      </c>
      <c r="D304">
        <v>21</v>
      </c>
      <c r="E304" t="s">
        <v>65</v>
      </c>
      <c r="F304" t="s">
        <v>28</v>
      </c>
      <c r="G304" s="1">
        <v>44676</v>
      </c>
      <c r="H304" s="2">
        <f>--MID(TEXT(Table13[[#This Row],[Admission Date]],"dd-mm-yyyy"),7,4)</f>
        <v>2022</v>
      </c>
      <c r="I304" t="s">
        <v>5</v>
      </c>
      <c r="J304" t="s">
        <v>96</v>
      </c>
      <c r="K304" t="str">
        <f>VLOOKUP(Table13[Course ID],[1]Courses!$A$2:$B$102,2,FALSE)</f>
        <v>Ruby on Rails</v>
      </c>
      <c r="L304" t="str">
        <f>IF(Table13[Age]&lt;=18,"Teen",IF(Table13[Age]&lt;=20,"Young Adult",IF(Table13[Age]&lt;=22,"Adult","senior Adult")))</f>
        <v>Adult</v>
      </c>
      <c r="M304" s="3">
        <v>100000</v>
      </c>
      <c r="N304" s="3">
        <v>78304</v>
      </c>
      <c r="O304" s="3">
        <v>21696</v>
      </c>
      <c r="P304">
        <v>0</v>
      </c>
      <c r="Q304">
        <v>4</v>
      </c>
      <c r="R304" s="3">
        <v>399</v>
      </c>
      <c r="S304" t="s">
        <v>104</v>
      </c>
      <c r="T304" t="s">
        <v>8</v>
      </c>
      <c r="U304" t="s">
        <v>9</v>
      </c>
      <c r="V304" t="s">
        <v>24</v>
      </c>
      <c r="W304" t="s">
        <v>11</v>
      </c>
      <c r="X304">
        <v>83</v>
      </c>
      <c r="Y304" t="s">
        <v>12</v>
      </c>
      <c r="Z304">
        <v>98</v>
      </c>
      <c r="AA304" t="s">
        <v>13</v>
      </c>
      <c r="AB304">
        <v>66</v>
      </c>
      <c r="AC304" t="s">
        <v>14</v>
      </c>
      <c r="AD304">
        <v>63</v>
      </c>
      <c r="AE304" t="s">
        <v>15</v>
      </c>
      <c r="AF304">
        <v>50</v>
      </c>
      <c r="AG304">
        <f>Table13[[#This Row],[math Marks]]+Table13[[#This Row],[english Marks]]+Table13[[#This Row],[python Marks]]+Table13[[#This Row],[SqlMarks]]+Table13[[#This Row],[excelMarks]]</f>
        <v>360</v>
      </c>
      <c r="AH304">
        <v>60</v>
      </c>
      <c r="AI304">
        <v>8.34</v>
      </c>
    </row>
    <row r="305" spans="1:35" x14ac:dyDescent="0.25">
      <c r="A305" t="s">
        <v>749</v>
      </c>
      <c r="B305" t="s">
        <v>750</v>
      </c>
      <c r="C305" t="s">
        <v>18</v>
      </c>
      <c r="D305">
        <v>17</v>
      </c>
      <c r="E305" t="s">
        <v>38</v>
      </c>
      <c r="F305" t="s">
        <v>28</v>
      </c>
      <c r="G305" s="1">
        <v>44689</v>
      </c>
      <c r="H305" s="2">
        <f>--MID(TEXT(Table13[[#This Row],[Admission Date]],"dd-mm-yyyy"),7,4)</f>
        <v>2022</v>
      </c>
      <c r="I305" t="s">
        <v>5</v>
      </c>
      <c r="J305" t="s">
        <v>100</v>
      </c>
      <c r="K305" t="str">
        <f>VLOOKUP(Table13[Course ID],[1]Courses!$A$2:$B$102,2,FALSE)</f>
        <v>SQL Fundamentals</v>
      </c>
      <c r="L305" t="str">
        <f>IF(Table13[Age]&lt;=18,"Teen",IF(Table13[Age]&lt;=20,"Young Adult",IF(Table13[Age]&lt;=22,"Adult","senior Adult")))</f>
        <v>Teen</v>
      </c>
      <c r="M305" s="3">
        <v>100000</v>
      </c>
      <c r="N305" s="3">
        <v>69289</v>
      </c>
      <c r="O305" s="3">
        <v>30711</v>
      </c>
      <c r="P305">
        <v>10000</v>
      </c>
      <c r="Q305">
        <v>5</v>
      </c>
      <c r="R305" s="3">
        <v>294</v>
      </c>
      <c r="S305" t="s">
        <v>35</v>
      </c>
      <c r="T305" t="s">
        <v>8</v>
      </c>
      <c r="U305" t="s">
        <v>23</v>
      </c>
      <c r="V305" t="s">
        <v>10</v>
      </c>
      <c r="W305" t="s">
        <v>11</v>
      </c>
      <c r="X305">
        <v>100</v>
      </c>
      <c r="Y305" t="s">
        <v>12</v>
      </c>
      <c r="Z305">
        <v>44</v>
      </c>
      <c r="AA305" t="s">
        <v>13</v>
      </c>
      <c r="AB305">
        <v>50</v>
      </c>
      <c r="AC305" t="s">
        <v>14</v>
      </c>
      <c r="AD305">
        <v>47</v>
      </c>
      <c r="AE305" t="s">
        <v>15</v>
      </c>
      <c r="AF305">
        <v>92</v>
      </c>
      <c r="AG305">
        <f>Table13[[#This Row],[math Marks]]+Table13[[#This Row],[english Marks]]+Table13[[#This Row],[python Marks]]+Table13[[#This Row],[SqlMarks]]+Table13[[#This Row],[excelMarks]]</f>
        <v>333</v>
      </c>
      <c r="AH305">
        <v>71</v>
      </c>
      <c r="AI305">
        <v>8.57</v>
      </c>
    </row>
    <row r="306" spans="1:35" x14ac:dyDescent="0.25">
      <c r="A306" t="s">
        <v>751</v>
      </c>
      <c r="B306" t="s">
        <v>752</v>
      </c>
      <c r="C306" t="s">
        <v>18</v>
      </c>
      <c r="D306">
        <v>17</v>
      </c>
      <c r="E306" t="s">
        <v>27</v>
      </c>
      <c r="F306" t="s">
        <v>28</v>
      </c>
      <c r="G306" s="1">
        <v>44702</v>
      </c>
      <c r="H306" s="2">
        <f>--MID(TEXT(Table13[[#This Row],[Admission Date]],"dd-mm-yyyy"),7,4)</f>
        <v>2022</v>
      </c>
      <c r="I306" t="s">
        <v>20</v>
      </c>
      <c r="J306" t="s">
        <v>103</v>
      </c>
      <c r="K306" t="str">
        <f>VLOOKUP(Table13[Course ID],[1]Courses!$A$2:$B$102,2,FALSE)</f>
        <v>Advanced SQL</v>
      </c>
      <c r="L306" t="str">
        <f>IF(Table13[Age]&lt;=18,"Teen",IF(Table13[Age]&lt;=20,"Young Adult",IF(Table13[Age]&lt;=22,"Adult","senior Adult")))</f>
        <v>Teen</v>
      </c>
      <c r="M306" s="3">
        <v>100000</v>
      </c>
      <c r="N306" s="3">
        <v>78868</v>
      </c>
      <c r="O306" s="3">
        <v>21132</v>
      </c>
      <c r="P306">
        <v>20000</v>
      </c>
      <c r="Q306">
        <v>2</v>
      </c>
      <c r="R306" s="3">
        <v>144</v>
      </c>
      <c r="S306" t="s">
        <v>48</v>
      </c>
      <c r="T306" t="s">
        <v>8</v>
      </c>
      <c r="U306" t="s">
        <v>23</v>
      </c>
      <c r="V306" t="s">
        <v>24</v>
      </c>
      <c r="W306" t="s">
        <v>11</v>
      </c>
      <c r="X306">
        <v>89</v>
      </c>
      <c r="Y306" t="s">
        <v>12</v>
      </c>
      <c r="Z306">
        <v>62</v>
      </c>
      <c r="AA306" t="s">
        <v>13</v>
      </c>
      <c r="AB306">
        <v>92</v>
      </c>
      <c r="AC306" t="s">
        <v>14</v>
      </c>
      <c r="AD306">
        <v>58</v>
      </c>
      <c r="AE306" t="s">
        <v>15</v>
      </c>
      <c r="AF306">
        <v>89</v>
      </c>
      <c r="AG306">
        <f>Table13[[#This Row],[math Marks]]+Table13[[#This Row],[english Marks]]+Table13[[#This Row],[python Marks]]+Table13[[#This Row],[SqlMarks]]+Table13[[#This Row],[excelMarks]]</f>
        <v>390</v>
      </c>
      <c r="AH306">
        <v>76</v>
      </c>
      <c r="AI306">
        <v>8.77</v>
      </c>
    </row>
    <row r="307" spans="1:35" x14ac:dyDescent="0.25">
      <c r="A307" t="s">
        <v>753</v>
      </c>
      <c r="B307" t="s">
        <v>754</v>
      </c>
      <c r="C307" t="s">
        <v>18</v>
      </c>
      <c r="D307">
        <v>20</v>
      </c>
      <c r="E307" t="s">
        <v>19</v>
      </c>
      <c r="F307" t="s">
        <v>28</v>
      </c>
      <c r="G307" s="1">
        <v>44715</v>
      </c>
      <c r="H307" s="2">
        <f>--MID(TEXT(Table13[[#This Row],[Admission Date]],"dd-mm-yyyy"),7,4)</f>
        <v>2022</v>
      </c>
      <c r="I307" t="s">
        <v>5</v>
      </c>
      <c r="J307" t="s">
        <v>107</v>
      </c>
      <c r="K307" t="str">
        <f>VLOOKUP(Table13[Course ID],[1]Courses!$A$2:$B$102,2,FALSE)</f>
        <v>MySQL Database</v>
      </c>
      <c r="L307" t="str">
        <f>IF(Table13[Age]&lt;=18,"Teen",IF(Table13[Age]&lt;=20,"Young Adult",IF(Table13[Age]&lt;=22,"Adult","senior Adult")))</f>
        <v>Young Adult</v>
      </c>
      <c r="M307" s="3">
        <v>100000</v>
      </c>
      <c r="N307" s="3">
        <v>46079</v>
      </c>
      <c r="O307" s="3">
        <v>53921</v>
      </c>
      <c r="P307">
        <v>0</v>
      </c>
      <c r="Q307">
        <v>5</v>
      </c>
      <c r="R307" s="3">
        <v>12</v>
      </c>
      <c r="S307" t="s">
        <v>48</v>
      </c>
      <c r="T307" t="s">
        <v>8</v>
      </c>
      <c r="U307" t="s">
        <v>44</v>
      </c>
      <c r="V307" t="s">
        <v>10</v>
      </c>
      <c r="W307" t="s">
        <v>11</v>
      </c>
      <c r="X307">
        <v>37</v>
      </c>
      <c r="Y307" t="s">
        <v>12</v>
      </c>
      <c r="Z307">
        <v>69</v>
      </c>
      <c r="AA307" t="s">
        <v>13</v>
      </c>
      <c r="AB307">
        <v>51</v>
      </c>
      <c r="AC307" t="s">
        <v>14</v>
      </c>
      <c r="AD307">
        <v>59</v>
      </c>
      <c r="AE307" t="s">
        <v>15</v>
      </c>
      <c r="AF307">
        <v>48</v>
      </c>
      <c r="AG307">
        <f>Table13[[#This Row],[math Marks]]+Table13[[#This Row],[english Marks]]+Table13[[#This Row],[python Marks]]+Table13[[#This Row],[SqlMarks]]+Table13[[#This Row],[excelMarks]]</f>
        <v>264</v>
      </c>
      <c r="AH307">
        <v>75</v>
      </c>
      <c r="AI307">
        <v>9.8699999999999992</v>
      </c>
    </row>
    <row r="308" spans="1:35" x14ac:dyDescent="0.25">
      <c r="A308" t="s">
        <v>755</v>
      </c>
      <c r="B308" t="s">
        <v>756</v>
      </c>
      <c r="C308" t="s">
        <v>18</v>
      </c>
      <c r="D308">
        <v>18</v>
      </c>
      <c r="E308" t="s">
        <v>19</v>
      </c>
      <c r="F308" t="s">
        <v>28</v>
      </c>
      <c r="G308" s="1">
        <v>44728</v>
      </c>
      <c r="H308" s="2">
        <f>--MID(TEXT(Table13[[#This Row],[Admission Date]],"dd-mm-yyyy"),7,4)</f>
        <v>2022</v>
      </c>
      <c r="I308" t="s">
        <v>20</v>
      </c>
      <c r="J308" t="s">
        <v>110</v>
      </c>
      <c r="K308" t="str">
        <f>VLOOKUP(Table13[Course ID],[1]Courses!$A$2:$B$102,2,FALSE)</f>
        <v>PostgreSQL</v>
      </c>
      <c r="L308" t="str">
        <f>IF(Table13[Age]&lt;=18,"Teen",IF(Table13[Age]&lt;=20,"Young Adult",IF(Table13[Age]&lt;=22,"Adult","senior Adult")))</f>
        <v>Teen</v>
      </c>
      <c r="M308" s="3">
        <v>100000</v>
      </c>
      <c r="N308" s="3">
        <v>40640</v>
      </c>
      <c r="O308" s="3">
        <v>59360</v>
      </c>
      <c r="P308">
        <v>0</v>
      </c>
      <c r="Q308">
        <v>4</v>
      </c>
      <c r="R308" s="3">
        <v>408</v>
      </c>
      <c r="S308" t="s">
        <v>274</v>
      </c>
      <c r="T308" t="s">
        <v>8</v>
      </c>
      <c r="U308" t="s">
        <v>44</v>
      </c>
      <c r="V308" t="s">
        <v>24</v>
      </c>
      <c r="W308" t="s">
        <v>11</v>
      </c>
      <c r="X308">
        <v>64</v>
      </c>
      <c r="Y308" t="s">
        <v>12</v>
      </c>
      <c r="Z308">
        <v>74</v>
      </c>
      <c r="AA308" t="s">
        <v>13</v>
      </c>
      <c r="AB308">
        <v>72</v>
      </c>
      <c r="AC308" t="s">
        <v>14</v>
      </c>
      <c r="AD308">
        <v>55</v>
      </c>
      <c r="AE308" t="s">
        <v>15</v>
      </c>
      <c r="AF308">
        <v>84</v>
      </c>
      <c r="AG308">
        <f>Table13[[#This Row],[math Marks]]+Table13[[#This Row],[english Marks]]+Table13[[#This Row],[python Marks]]+Table13[[#This Row],[SqlMarks]]+Table13[[#This Row],[excelMarks]]</f>
        <v>349</v>
      </c>
      <c r="AH308">
        <v>100</v>
      </c>
      <c r="AI308">
        <v>6.12</v>
      </c>
    </row>
    <row r="309" spans="1:35" x14ac:dyDescent="0.25">
      <c r="A309" t="s">
        <v>757</v>
      </c>
      <c r="B309" t="s">
        <v>758</v>
      </c>
      <c r="C309" t="s">
        <v>18</v>
      </c>
      <c r="D309">
        <v>18</v>
      </c>
      <c r="E309" t="s">
        <v>3</v>
      </c>
      <c r="F309" t="s">
        <v>28</v>
      </c>
      <c r="G309" s="1">
        <v>44741</v>
      </c>
      <c r="H309" s="2">
        <f>--MID(TEXT(Table13[[#This Row],[Admission Date]],"dd-mm-yyyy"),7,4)</f>
        <v>2022</v>
      </c>
      <c r="I309" t="s">
        <v>5</v>
      </c>
      <c r="J309" t="s">
        <v>113</v>
      </c>
      <c r="K309" t="str">
        <f>VLOOKUP(Table13[Course ID],[1]Courses!$A$2:$B$102,2,FALSE)</f>
        <v>Oracle SQL</v>
      </c>
      <c r="L309" t="str">
        <f>IF(Table13[Age]&lt;=18,"Teen",IF(Table13[Age]&lt;=20,"Young Adult",IF(Table13[Age]&lt;=22,"Adult","senior Adult")))</f>
        <v>Teen</v>
      </c>
      <c r="M309" s="3">
        <v>100000</v>
      </c>
      <c r="N309" s="3">
        <v>66881</v>
      </c>
      <c r="O309" s="3">
        <v>33119</v>
      </c>
      <c r="P309">
        <v>20000</v>
      </c>
      <c r="Q309">
        <v>2</v>
      </c>
      <c r="R309" s="3">
        <v>33</v>
      </c>
      <c r="S309" t="s">
        <v>133</v>
      </c>
      <c r="T309" t="s">
        <v>8</v>
      </c>
      <c r="U309" t="s">
        <v>9</v>
      </c>
      <c r="V309" t="s">
        <v>10</v>
      </c>
      <c r="W309" t="s">
        <v>11</v>
      </c>
      <c r="X309">
        <v>60</v>
      </c>
      <c r="Y309" t="s">
        <v>12</v>
      </c>
      <c r="Z309">
        <v>67</v>
      </c>
      <c r="AA309" t="s">
        <v>13</v>
      </c>
      <c r="AB309">
        <v>83</v>
      </c>
      <c r="AC309" t="s">
        <v>14</v>
      </c>
      <c r="AD309">
        <v>73</v>
      </c>
      <c r="AE309" t="s">
        <v>15</v>
      </c>
      <c r="AF309">
        <v>73</v>
      </c>
      <c r="AG309">
        <f>Table13[[#This Row],[math Marks]]+Table13[[#This Row],[english Marks]]+Table13[[#This Row],[python Marks]]+Table13[[#This Row],[SqlMarks]]+Table13[[#This Row],[excelMarks]]</f>
        <v>356</v>
      </c>
      <c r="AH309">
        <v>74</v>
      </c>
      <c r="AI309">
        <v>8.16</v>
      </c>
    </row>
    <row r="310" spans="1:35" x14ac:dyDescent="0.25">
      <c r="A310" t="s">
        <v>759</v>
      </c>
      <c r="B310" t="s">
        <v>760</v>
      </c>
      <c r="C310" t="s">
        <v>18</v>
      </c>
      <c r="D310">
        <v>22</v>
      </c>
      <c r="E310" t="s">
        <v>27</v>
      </c>
      <c r="F310" t="s">
        <v>33</v>
      </c>
      <c r="G310" s="1">
        <v>44754</v>
      </c>
      <c r="H310" s="2">
        <f>--MID(TEXT(Table13[[#This Row],[Admission Date]],"dd-mm-yyyy"),7,4)</f>
        <v>2022</v>
      </c>
      <c r="I310" t="s">
        <v>20</v>
      </c>
      <c r="J310" t="s">
        <v>116</v>
      </c>
      <c r="K310" t="str">
        <f>VLOOKUP(Table13[Course ID],[1]Courses!$A$2:$B$102,2,FALSE)</f>
        <v>Microsoft SQL Server</v>
      </c>
      <c r="L310" t="str">
        <f>IF(Table13[Age]&lt;=18,"Teen",IF(Table13[Age]&lt;=20,"Young Adult",IF(Table13[Age]&lt;=22,"Adult","senior Adult")))</f>
        <v>Adult</v>
      </c>
      <c r="M310" s="3">
        <v>100000</v>
      </c>
      <c r="N310" s="3">
        <v>90269</v>
      </c>
      <c r="O310" s="3">
        <v>9731</v>
      </c>
      <c r="P310">
        <v>0</v>
      </c>
      <c r="Q310">
        <v>4</v>
      </c>
      <c r="R310" s="3">
        <v>211</v>
      </c>
      <c r="S310" t="s">
        <v>86</v>
      </c>
      <c r="T310" t="s">
        <v>8</v>
      </c>
      <c r="U310" t="s">
        <v>23</v>
      </c>
      <c r="V310" t="s">
        <v>24</v>
      </c>
      <c r="W310" t="s">
        <v>11</v>
      </c>
      <c r="X310">
        <v>40</v>
      </c>
      <c r="Y310" t="s">
        <v>12</v>
      </c>
      <c r="Z310">
        <v>35</v>
      </c>
      <c r="AA310" t="s">
        <v>13</v>
      </c>
      <c r="AB310">
        <v>97</v>
      </c>
      <c r="AC310" t="s">
        <v>14</v>
      </c>
      <c r="AD310">
        <v>51</v>
      </c>
      <c r="AE310" t="s">
        <v>15</v>
      </c>
      <c r="AF310">
        <v>50</v>
      </c>
      <c r="AG310">
        <f>Table13[[#This Row],[math Marks]]+Table13[[#This Row],[english Marks]]+Table13[[#This Row],[python Marks]]+Table13[[#This Row],[SqlMarks]]+Table13[[#This Row],[excelMarks]]</f>
        <v>273</v>
      </c>
      <c r="AH310">
        <v>83</v>
      </c>
      <c r="AI310">
        <v>8.8699999999999992</v>
      </c>
    </row>
    <row r="311" spans="1:35" x14ac:dyDescent="0.25">
      <c r="A311" t="s">
        <v>761</v>
      </c>
      <c r="B311" t="s">
        <v>762</v>
      </c>
      <c r="C311" t="s">
        <v>2</v>
      </c>
      <c r="D311">
        <v>19</v>
      </c>
      <c r="E311" t="s">
        <v>19</v>
      </c>
      <c r="F311" t="s">
        <v>28</v>
      </c>
      <c r="G311" s="1">
        <v>44767</v>
      </c>
      <c r="H311" s="2">
        <f>--MID(TEXT(Table13[[#This Row],[Admission Date]],"dd-mm-yyyy"),7,4)</f>
        <v>2022</v>
      </c>
      <c r="I311" t="s">
        <v>5</v>
      </c>
      <c r="J311" t="s">
        <v>120</v>
      </c>
      <c r="K311" t="str">
        <f>VLOOKUP(Table13[Course ID],[1]Courses!$A$2:$B$102,2,FALSE)</f>
        <v>MongoDB</v>
      </c>
      <c r="L311" t="str">
        <f>IF(Table13[Age]&lt;=18,"Teen",IF(Table13[Age]&lt;=20,"Young Adult",IF(Table13[Age]&lt;=22,"Adult","senior Adult")))</f>
        <v>Young Adult</v>
      </c>
      <c r="M311" s="3">
        <v>100000</v>
      </c>
      <c r="N311" s="3">
        <v>83005</v>
      </c>
      <c r="O311" s="3">
        <v>16995</v>
      </c>
      <c r="P311">
        <v>20000</v>
      </c>
      <c r="Q311">
        <v>5</v>
      </c>
      <c r="R311" s="3">
        <v>198</v>
      </c>
      <c r="S311" t="s">
        <v>30</v>
      </c>
      <c r="T311" t="s">
        <v>8</v>
      </c>
      <c r="U311" t="s">
        <v>23</v>
      </c>
      <c r="V311" t="s">
        <v>10</v>
      </c>
      <c r="W311" t="s">
        <v>11</v>
      </c>
      <c r="X311">
        <v>57</v>
      </c>
      <c r="Y311" t="s">
        <v>12</v>
      </c>
      <c r="Z311">
        <v>60</v>
      </c>
      <c r="AA311" t="s">
        <v>13</v>
      </c>
      <c r="AB311">
        <v>77</v>
      </c>
      <c r="AC311" t="s">
        <v>14</v>
      </c>
      <c r="AD311">
        <v>77</v>
      </c>
      <c r="AE311" t="s">
        <v>15</v>
      </c>
      <c r="AF311">
        <v>45</v>
      </c>
      <c r="AG311">
        <f>Table13[[#This Row],[math Marks]]+Table13[[#This Row],[english Marks]]+Table13[[#This Row],[python Marks]]+Table13[[#This Row],[SqlMarks]]+Table13[[#This Row],[excelMarks]]</f>
        <v>316</v>
      </c>
      <c r="AH311">
        <v>79</v>
      </c>
      <c r="AI311">
        <v>8.15</v>
      </c>
    </row>
    <row r="312" spans="1:35" x14ac:dyDescent="0.25">
      <c r="A312" t="s">
        <v>763</v>
      </c>
      <c r="B312" t="s">
        <v>764</v>
      </c>
      <c r="C312" t="s">
        <v>2</v>
      </c>
      <c r="D312">
        <v>18</v>
      </c>
      <c r="E312" t="s">
        <v>19</v>
      </c>
      <c r="F312" t="s">
        <v>33</v>
      </c>
      <c r="G312" s="1">
        <v>44780</v>
      </c>
      <c r="H312" s="2">
        <f>--MID(TEXT(Table13[[#This Row],[Admission Date]],"dd-mm-yyyy"),7,4)</f>
        <v>2022</v>
      </c>
      <c r="I312" t="s">
        <v>5</v>
      </c>
      <c r="J312" t="s">
        <v>123</v>
      </c>
      <c r="K312" t="str">
        <f>VLOOKUP(Table13[Course ID],[1]Courses!$A$2:$B$102,2,FALSE)</f>
        <v>Database Administration</v>
      </c>
      <c r="L312" t="str">
        <f>IF(Table13[Age]&lt;=18,"Teen",IF(Table13[Age]&lt;=20,"Young Adult",IF(Table13[Age]&lt;=22,"Adult","senior Adult")))</f>
        <v>Teen</v>
      </c>
      <c r="M312" s="3">
        <v>100000</v>
      </c>
      <c r="N312" s="3">
        <v>51700</v>
      </c>
      <c r="O312" s="3">
        <v>48300</v>
      </c>
      <c r="P312">
        <v>20000</v>
      </c>
      <c r="Q312">
        <v>5</v>
      </c>
      <c r="R312" s="3">
        <v>489</v>
      </c>
      <c r="S312" t="s">
        <v>133</v>
      </c>
      <c r="T312" t="s">
        <v>8</v>
      </c>
      <c r="U312" t="s">
        <v>9</v>
      </c>
      <c r="V312" t="s">
        <v>24</v>
      </c>
      <c r="W312" t="s">
        <v>11</v>
      </c>
      <c r="X312">
        <v>50</v>
      </c>
      <c r="Y312" t="s">
        <v>12</v>
      </c>
      <c r="Z312">
        <v>71</v>
      </c>
      <c r="AA312" t="s">
        <v>13</v>
      </c>
      <c r="AB312">
        <v>69</v>
      </c>
      <c r="AC312" t="s">
        <v>14</v>
      </c>
      <c r="AD312">
        <v>89</v>
      </c>
      <c r="AE312" t="s">
        <v>15</v>
      </c>
      <c r="AF312">
        <v>87</v>
      </c>
      <c r="AG312">
        <f>Table13[[#This Row],[math Marks]]+Table13[[#This Row],[english Marks]]+Table13[[#This Row],[python Marks]]+Table13[[#This Row],[SqlMarks]]+Table13[[#This Row],[excelMarks]]</f>
        <v>366</v>
      </c>
      <c r="AH312">
        <v>68</v>
      </c>
      <c r="AI312">
        <v>6.5</v>
      </c>
    </row>
    <row r="313" spans="1:35" x14ac:dyDescent="0.25">
      <c r="A313" t="s">
        <v>765</v>
      </c>
      <c r="B313" t="s">
        <v>766</v>
      </c>
      <c r="C313" t="s">
        <v>2</v>
      </c>
      <c r="D313">
        <v>21</v>
      </c>
      <c r="E313" t="s">
        <v>3</v>
      </c>
      <c r="F313" t="s">
        <v>28</v>
      </c>
      <c r="G313" s="1">
        <v>44793</v>
      </c>
      <c r="H313" s="2">
        <f>--MID(TEXT(Table13[[#This Row],[Admission Date]],"dd-mm-yyyy"),7,4)</f>
        <v>2022</v>
      </c>
      <c r="I313" t="s">
        <v>20</v>
      </c>
      <c r="J313" t="s">
        <v>126</v>
      </c>
      <c r="K313" t="str">
        <f>VLOOKUP(Table13[Course ID],[1]Courses!$A$2:$B$102,2,FALSE)</f>
        <v>Data Analytics</v>
      </c>
      <c r="L313" t="str">
        <f>IF(Table13[Age]&lt;=18,"Teen",IF(Table13[Age]&lt;=20,"Young Adult",IF(Table13[Age]&lt;=22,"Adult","senior Adult")))</f>
        <v>Adult</v>
      </c>
      <c r="M313" s="3">
        <v>100000</v>
      </c>
      <c r="N313" s="3">
        <v>74977</v>
      </c>
      <c r="O313" s="3">
        <v>25023</v>
      </c>
      <c r="P313">
        <v>0</v>
      </c>
      <c r="Q313">
        <v>3</v>
      </c>
      <c r="R313" s="3">
        <v>272</v>
      </c>
      <c r="S313" t="s">
        <v>274</v>
      </c>
      <c r="T313" t="s">
        <v>8</v>
      </c>
      <c r="U313" t="s">
        <v>44</v>
      </c>
      <c r="V313" t="s">
        <v>24</v>
      </c>
      <c r="W313" t="s">
        <v>11</v>
      </c>
      <c r="X313">
        <v>55</v>
      </c>
      <c r="Y313" t="s">
        <v>12</v>
      </c>
      <c r="Z313">
        <v>93</v>
      </c>
      <c r="AA313" t="s">
        <v>13</v>
      </c>
      <c r="AB313">
        <v>64</v>
      </c>
      <c r="AC313" t="s">
        <v>14</v>
      </c>
      <c r="AD313">
        <v>37</v>
      </c>
      <c r="AE313" t="s">
        <v>15</v>
      </c>
      <c r="AF313">
        <v>46</v>
      </c>
      <c r="AG313">
        <f>Table13[[#This Row],[math Marks]]+Table13[[#This Row],[english Marks]]+Table13[[#This Row],[python Marks]]+Table13[[#This Row],[SqlMarks]]+Table13[[#This Row],[excelMarks]]</f>
        <v>295</v>
      </c>
      <c r="AH313">
        <v>80</v>
      </c>
      <c r="AI313">
        <v>6.36</v>
      </c>
    </row>
    <row r="314" spans="1:35" x14ac:dyDescent="0.25">
      <c r="A314" t="s">
        <v>767</v>
      </c>
      <c r="B314" t="s">
        <v>768</v>
      </c>
      <c r="C314" t="s">
        <v>18</v>
      </c>
      <c r="D314">
        <v>19</v>
      </c>
      <c r="E314" t="s">
        <v>38</v>
      </c>
      <c r="F314" t="s">
        <v>28</v>
      </c>
      <c r="G314" s="1">
        <v>44806</v>
      </c>
      <c r="H314" s="2">
        <f>--MID(TEXT(Table13[[#This Row],[Admission Date]],"dd-mm-yyyy"),7,4)</f>
        <v>2022</v>
      </c>
      <c r="I314" t="s">
        <v>5</v>
      </c>
      <c r="J314" t="s">
        <v>129</v>
      </c>
      <c r="K314" t="str">
        <f>VLOOKUP(Table13[Course ID],[1]Courses!$A$2:$B$102,2,FALSE)</f>
        <v>Business Analytics</v>
      </c>
      <c r="L314" t="str">
        <f>IF(Table13[Age]&lt;=18,"Teen",IF(Table13[Age]&lt;=20,"Young Adult",IF(Table13[Age]&lt;=22,"Adult","senior Adult")))</f>
        <v>Young Adult</v>
      </c>
      <c r="M314" s="3">
        <v>100000</v>
      </c>
      <c r="N314" s="3">
        <v>46475</v>
      </c>
      <c r="O314" s="3">
        <v>53525</v>
      </c>
      <c r="P314">
        <v>20000</v>
      </c>
      <c r="Q314">
        <v>0</v>
      </c>
      <c r="R314" s="3">
        <v>479</v>
      </c>
      <c r="S314" t="s">
        <v>386</v>
      </c>
      <c r="T314" t="s">
        <v>8</v>
      </c>
      <c r="U314" t="s">
        <v>23</v>
      </c>
      <c r="V314" t="s">
        <v>24</v>
      </c>
      <c r="W314" t="s">
        <v>11</v>
      </c>
      <c r="X314">
        <v>94</v>
      </c>
      <c r="Y314" t="s">
        <v>12</v>
      </c>
      <c r="Z314">
        <v>64</v>
      </c>
      <c r="AA314" t="s">
        <v>13</v>
      </c>
      <c r="AB314">
        <v>50</v>
      </c>
      <c r="AC314" t="s">
        <v>14</v>
      </c>
      <c r="AD314">
        <v>44</v>
      </c>
      <c r="AE314" t="s">
        <v>15</v>
      </c>
      <c r="AF314">
        <v>57</v>
      </c>
      <c r="AG314">
        <f>Table13[[#This Row],[math Marks]]+Table13[[#This Row],[english Marks]]+Table13[[#This Row],[python Marks]]+Table13[[#This Row],[SqlMarks]]+Table13[[#This Row],[excelMarks]]</f>
        <v>309</v>
      </c>
      <c r="AH314">
        <v>66</v>
      </c>
      <c r="AI314">
        <v>9.69</v>
      </c>
    </row>
    <row r="315" spans="1:35" x14ac:dyDescent="0.25">
      <c r="A315" t="s">
        <v>769</v>
      </c>
      <c r="B315" t="s">
        <v>770</v>
      </c>
      <c r="C315" t="s">
        <v>18</v>
      </c>
      <c r="D315">
        <v>23</v>
      </c>
      <c r="E315" t="s">
        <v>38</v>
      </c>
      <c r="F315" t="s">
        <v>33</v>
      </c>
      <c r="G315" s="1">
        <v>44819</v>
      </c>
      <c r="H315" s="2">
        <f>--MID(TEXT(Table13[[#This Row],[Admission Date]],"dd-mm-yyyy"),7,4)</f>
        <v>2022</v>
      </c>
      <c r="I315" t="s">
        <v>20</v>
      </c>
      <c r="J315" t="s">
        <v>132</v>
      </c>
      <c r="K315" t="str">
        <f>VLOOKUP(Table13[Course ID],[1]Courses!$A$2:$B$102,2,FALSE)</f>
        <v>Data Science</v>
      </c>
      <c r="L315" t="str">
        <f>IF(Table13[Age]&lt;=18,"Teen",IF(Table13[Age]&lt;=20,"Young Adult",IF(Table13[Age]&lt;=22,"Adult","senior Adult")))</f>
        <v>senior Adult</v>
      </c>
      <c r="M315" s="3">
        <v>100000</v>
      </c>
      <c r="N315" s="3">
        <v>62562</v>
      </c>
      <c r="O315" s="3">
        <v>37438</v>
      </c>
      <c r="P315">
        <v>0</v>
      </c>
      <c r="Q315">
        <v>5</v>
      </c>
      <c r="R315" s="3">
        <v>417</v>
      </c>
      <c r="S315" t="s">
        <v>90</v>
      </c>
      <c r="T315" t="s">
        <v>8</v>
      </c>
      <c r="U315" t="s">
        <v>44</v>
      </c>
      <c r="V315" t="s">
        <v>24</v>
      </c>
      <c r="W315" t="s">
        <v>11</v>
      </c>
      <c r="X315">
        <v>91</v>
      </c>
      <c r="Y315" t="s">
        <v>12</v>
      </c>
      <c r="Z315">
        <v>46</v>
      </c>
      <c r="AA315" t="s">
        <v>13</v>
      </c>
      <c r="AB315">
        <v>94</v>
      </c>
      <c r="AC315" t="s">
        <v>14</v>
      </c>
      <c r="AD315">
        <v>68</v>
      </c>
      <c r="AE315" t="s">
        <v>15</v>
      </c>
      <c r="AF315">
        <v>74</v>
      </c>
      <c r="AG315">
        <f>Table13[[#This Row],[math Marks]]+Table13[[#This Row],[english Marks]]+Table13[[#This Row],[python Marks]]+Table13[[#This Row],[SqlMarks]]+Table13[[#This Row],[excelMarks]]</f>
        <v>373</v>
      </c>
      <c r="AH315">
        <v>72</v>
      </c>
      <c r="AI315">
        <v>5.39</v>
      </c>
    </row>
    <row r="316" spans="1:35" x14ac:dyDescent="0.25">
      <c r="A316" t="s">
        <v>771</v>
      </c>
      <c r="B316" t="s">
        <v>772</v>
      </c>
      <c r="C316" t="s">
        <v>18</v>
      </c>
      <c r="D316">
        <v>17</v>
      </c>
      <c r="E316" t="s">
        <v>27</v>
      </c>
      <c r="F316" t="s">
        <v>4</v>
      </c>
      <c r="G316" s="1">
        <v>44832</v>
      </c>
      <c r="H316" s="2">
        <f>--MID(TEXT(Table13[[#This Row],[Admission Date]],"dd-mm-yyyy"),7,4)</f>
        <v>2022</v>
      </c>
      <c r="I316" t="s">
        <v>20</v>
      </c>
      <c r="J316" t="s">
        <v>136</v>
      </c>
      <c r="K316" t="str">
        <f>VLOOKUP(Table13[Course ID],[1]Courses!$A$2:$B$102,2,FALSE)</f>
        <v>Machine Learning</v>
      </c>
      <c r="L316" t="str">
        <f>IF(Table13[Age]&lt;=18,"Teen",IF(Table13[Age]&lt;=20,"Young Adult",IF(Table13[Age]&lt;=22,"Adult","senior Adult")))</f>
        <v>Teen</v>
      </c>
      <c r="M316" s="3">
        <v>100000</v>
      </c>
      <c r="N316" s="3">
        <v>70511</v>
      </c>
      <c r="O316" s="3">
        <v>29489</v>
      </c>
      <c r="P316">
        <v>20000</v>
      </c>
      <c r="Q316">
        <v>2</v>
      </c>
      <c r="R316" s="3">
        <v>222</v>
      </c>
      <c r="S316" t="s">
        <v>48</v>
      </c>
      <c r="T316" t="s">
        <v>8</v>
      </c>
      <c r="U316" t="s">
        <v>23</v>
      </c>
      <c r="V316" t="s">
        <v>24</v>
      </c>
      <c r="W316" t="s">
        <v>11</v>
      </c>
      <c r="X316">
        <v>73</v>
      </c>
      <c r="Y316" t="s">
        <v>12</v>
      </c>
      <c r="Z316">
        <v>50</v>
      </c>
      <c r="AA316" t="s">
        <v>13</v>
      </c>
      <c r="AB316">
        <v>58</v>
      </c>
      <c r="AC316" t="s">
        <v>14</v>
      </c>
      <c r="AD316">
        <v>41</v>
      </c>
      <c r="AE316" t="s">
        <v>15</v>
      </c>
      <c r="AF316">
        <v>89</v>
      </c>
      <c r="AG316">
        <f>Table13[[#This Row],[math Marks]]+Table13[[#This Row],[english Marks]]+Table13[[#This Row],[python Marks]]+Table13[[#This Row],[SqlMarks]]+Table13[[#This Row],[excelMarks]]</f>
        <v>311</v>
      </c>
      <c r="AH316">
        <v>70</v>
      </c>
      <c r="AI316">
        <v>6.19</v>
      </c>
    </row>
    <row r="317" spans="1:35" x14ac:dyDescent="0.25">
      <c r="A317" t="s">
        <v>773</v>
      </c>
      <c r="B317" t="s">
        <v>774</v>
      </c>
      <c r="C317" t="s">
        <v>18</v>
      </c>
      <c r="D317">
        <v>21</v>
      </c>
      <c r="E317" t="s">
        <v>27</v>
      </c>
      <c r="F317" t="s">
        <v>33</v>
      </c>
      <c r="G317" s="1">
        <v>44845</v>
      </c>
      <c r="H317" s="2">
        <f>--MID(TEXT(Table13[[#This Row],[Admission Date]],"dd-mm-yyyy"),7,4)</f>
        <v>2022</v>
      </c>
      <c r="I317" t="s">
        <v>20</v>
      </c>
      <c r="J317" t="s">
        <v>139</v>
      </c>
      <c r="K317" t="str">
        <f>VLOOKUP(Table13[Course ID],[1]Courses!$A$2:$B$102,2,FALSE)</f>
        <v>Deep Learning</v>
      </c>
      <c r="L317" t="str">
        <f>IF(Table13[Age]&lt;=18,"Teen",IF(Table13[Age]&lt;=20,"Young Adult",IF(Table13[Age]&lt;=22,"Adult","senior Adult")))</f>
        <v>Adult</v>
      </c>
      <c r="M317" s="3">
        <v>100000</v>
      </c>
      <c r="N317" s="3">
        <v>71402</v>
      </c>
      <c r="O317" s="3">
        <v>28598</v>
      </c>
      <c r="P317">
        <v>10000</v>
      </c>
      <c r="Q317">
        <v>2</v>
      </c>
      <c r="R317" s="3">
        <v>85</v>
      </c>
      <c r="S317" t="s">
        <v>62</v>
      </c>
      <c r="T317" t="s">
        <v>8</v>
      </c>
      <c r="U317" t="s">
        <v>23</v>
      </c>
      <c r="V317" t="s">
        <v>24</v>
      </c>
      <c r="W317" t="s">
        <v>11</v>
      </c>
      <c r="X317">
        <v>46</v>
      </c>
      <c r="Y317" t="s">
        <v>12</v>
      </c>
      <c r="Z317">
        <v>75</v>
      </c>
      <c r="AA317" t="s">
        <v>13</v>
      </c>
      <c r="AB317">
        <v>68</v>
      </c>
      <c r="AC317" t="s">
        <v>14</v>
      </c>
      <c r="AD317">
        <v>37</v>
      </c>
      <c r="AE317" t="s">
        <v>15</v>
      </c>
      <c r="AF317">
        <v>50</v>
      </c>
      <c r="AG317">
        <f>Table13[[#This Row],[math Marks]]+Table13[[#This Row],[english Marks]]+Table13[[#This Row],[python Marks]]+Table13[[#This Row],[SqlMarks]]+Table13[[#This Row],[excelMarks]]</f>
        <v>276</v>
      </c>
      <c r="AH317">
        <v>93</v>
      </c>
      <c r="AI317">
        <v>6.36</v>
      </c>
    </row>
    <row r="318" spans="1:35" x14ac:dyDescent="0.25">
      <c r="A318" t="s">
        <v>775</v>
      </c>
      <c r="B318" t="s">
        <v>776</v>
      </c>
      <c r="C318" t="s">
        <v>18</v>
      </c>
      <c r="D318">
        <v>20</v>
      </c>
      <c r="E318" t="s">
        <v>65</v>
      </c>
      <c r="F318" t="s">
        <v>33</v>
      </c>
      <c r="G318" s="1">
        <v>44858</v>
      </c>
      <c r="H318" s="2">
        <f>--MID(TEXT(Table13[[#This Row],[Admission Date]],"dd-mm-yyyy"),7,4)</f>
        <v>2022</v>
      </c>
      <c r="I318" t="s">
        <v>5</v>
      </c>
      <c r="J318" t="s">
        <v>142</v>
      </c>
      <c r="K318" t="str">
        <f>VLOOKUP(Table13[Course ID],[1]Courses!$A$2:$B$102,2,FALSE)</f>
        <v>Artificial Intelligence</v>
      </c>
      <c r="L318" t="str">
        <f>IF(Table13[Age]&lt;=18,"Teen",IF(Table13[Age]&lt;=20,"Young Adult",IF(Table13[Age]&lt;=22,"Adult","senior Adult")))</f>
        <v>Young Adult</v>
      </c>
      <c r="M318" s="3">
        <v>100000</v>
      </c>
      <c r="N318" s="3">
        <v>77330</v>
      </c>
      <c r="O318" s="3">
        <v>22670</v>
      </c>
      <c r="P318">
        <v>10000</v>
      </c>
      <c r="Q318">
        <v>0</v>
      </c>
      <c r="R318" s="3">
        <v>393</v>
      </c>
      <c r="S318" t="s">
        <v>216</v>
      </c>
      <c r="T318" t="s">
        <v>8</v>
      </c>
      <c r="U318" t="s">
        <v>23</v>
      </c>
      <c r="V318" t="s">
        <v>24</v>
      </c>
      <c r="W318" t="s">
        <v>11</v>
      </c>
      <c r="X318">
        <v>65</v>
      </c>
      <c r="Y318" t="s">
        <v>12</v>
      </c>
      <c r="Z318">
        <v>87</v>
      </c>
      <c r="AA318" t="s">
        <v>13</v>
      </c>
      <c r="AB318">
        <v>58</v>
      </c>
      <c r="AC318" t="s">
        <v>14</v>
      </c>
      <c r="AD318">
        <v>72</v>
      </c>
      <c r="AE318" t="s">
        <v>15</v>
      </c>
      <c r="AF318">
        <v>98</v>
      </c>
      <c r="AG318">
        <f>Table13[[#This Row],[math Marks]]+Table13[[#This Row],[english Marks]]+Table13[[#This Row],[python Marks]]+Table13[[#This Row],[SqlMarks]]+Table13[[#This Row],[excelMarks]]</f>
        <v>380</v>
      </c>
      <c r="AH318">
        <v>88</v>
      </c>
      <c r="AI318">
        <v>9.27</v>
      </c>
    </row>
    <row r="319" spans="1:35" x14ac:dyDescent="0.25">
      <c r="A319" t="s">
        <v>777</v>
      </c>
      <c r="B319" t="s">
        <v>778</v>
      </c>
      <c r="C319" t="s">
        <v>2</v>
      </c>
      <c r="D319">
        <v>24</v>
      </c>
      <c r="E319" t="s">
        <v>38</v>
      </c>
      <c r="F319" t="s">
        <v>28</v>
      </c>
      <c r="G319" s="1">
        <v>44871</v>
      </c>
      <c r="H319" s="2">
        <f>--MID(TEXT(Table13[[#This Row],[Admission Date]],"dd-mm-yyyy"),7,4)</f>
        <v>2022</v>
      </c>
      <c r="I319" t="s">
        <v>5</v>
      </c>
      <c r="J319" t="s">
        <v>145</v>
      </c>
      <c r="K319" t="str">
        <f>VLOOKUP(Table13[Course ID],[1]Courses!$A$2:$B$102,2,FALSE)</f>
        <v>Natural Language Processing</v>
      </c>
      <c r="L319" t="str">
        <f>IF(Table13[Age]&lt;=18,"Teen",IF(Table13[Age]&lt;=20,"Young Adult",IF(Table13[Age]&lt;=22,"Adult","senior Adult")))</f>
        <v>senior Adult</v>
      </c>
      <c r="M319" s="3">
        <v>100000</v>
      </c>
      <c r="N319" s="3">
        <v>94063</v>
      </c>
      <c r="O319" s="3">
        <v>5937</v>
      </c>
      <c r="P319">
        <v>10000</v>
      </c>
      <c r="Q319">
        <v>5</v>
      </c>
      <c r="R319" s="3">
        <v>241</v>
      </c>
      <c r="S319" t="s">
        <v>76</v>
      </c>
      <c r="T319" t="s">
        <v>8</v>
      </c>
      <c r="U319" t="s">
        <v>9</v>
      </c>
      <c r="V319" t="s">
        <v>24</v>
      </c>
      <c r="W319" t="s">
        <v>11</v>
      </c>
      <c r="X319">
        <v>87</v>
      </c>
      <c r="Y319" t="s">
        <v>12</v>
      </c>
      <c r="Z319">
        <v>71</v>
      </c>
      <c r="AA319" t="s">
        <v>13</v>
      </c>
      <c r="AB319">
        <v>71</v>
      </c>
      <c r="AC319" t="s">
        <v>14</v>
      </c>
      <c r="AD319">
        <v>36</v>
      </c>
      <c r="AE319" t="s">
        <v>15</v>
      </c>
      <c r="AF319">
        <v>48</v>
      </c>
      <c r="AG319">
        <f>Table13[[#This Row],[math Marks]]+Table13[[#This Row],[english Marks]]+Table13[[#This Row],[python Marks]]+Table13[[#This Row],[SqlMarks]]+Table13[[#This Row],[excelMarks]]</f>
        <v>313</v>
      </c>
      <c r="AH319">
        <v>64</v>
      </c>
      <c r="AI319">
        <v>9.0399999999999991</v>
      </c>
    </row>
    <row r="320" spans="1:35" x14ac:dyDescent="0.25">
      <c r="A320" t="s">
        <v>779</v>
      </c>
      <c r="B320" t="s">
        <v>780</v>
      </c>
      <c r="C320" t="s">
        <v>18</v>
      </c>
      <c r="D320">
        <v>21</v>
      </c>
      <c r="E320" t="s">
        <v>65</v>
      </c>
      <c r="F320" t="s">
        <v>33</v>
      </c>
      <c r="G320" s="1">
        <v>44884</v>
      </c>
      <c r="H320" s="2">
        <f>--MID(TEXT(Table13[[#This Row],[Admission Date]],"dd-mm-yyyy"),7,4)</f>
        <v>2022</v>
      </c>
      <c r="I320" t="s">
        <v>20</v>
      </c>
      <c r="J320" t="s">
        <v>148</v>
      </c>
      <c r="K320" t="str">
        <f>VLOOKUP(Table13[Course ID],[1]Courses!$A$2:$B$102,2,FALSE)</f>
        <v>Computer Vision</v>
      </c>
      <c r="L320" t="str">
        <f>IF(Table13[Age]&lt;=18,"Teen",IF(Table13[Age]&lt;=20,"Young Adult",IF(Table13[Age]&lt;=22,"Adult","senior Adult")))</f>
        <v>Adult</v>
      </c>
      <c r="M320" s="3">
        <v>100000</v>
      </c>
      <c r="N320" s="3">
        <v>40482</v>
      </c>
      <c r="O320" s="3">
        <v>59518</v>
      </c>
      <c r="P320">
        <v>0</v>
      </c>
      <c r="Q320">
        <v>0</v>
      </c>
      <c r="R320" s="3">
        <v>190</v>
      </c>
      <c r="S320" t="s">
        <v>86</v>
      </c>
      <c r="T320" t="s">
        <v>8</v>
      </c>
      <c r="U320" t="s">
        <v>23</v>
      </c>
      <c r="V320" t="s">
        <v>10</v>
      </c>
      <c r="W320" t="s">
        <v>11</v>
      </c>
      <c r="X320">
        <v>63</v>
      </c>
      <c r="Y320" t="s">
        <v>12</v>
      </c>
      <c r="Z320">
        <v>62</v>
      </c>
      <c r="AA320" t="s">
        <v>13</v>
      </c>
      <c r="AB320">
        <v>82</v>
      </c>
      <c r="AC320" t="s">
        <v>14</v>
      </c>
      <c r="AD320">
        <v>89</v>
      </c>
      <c r="AE320" t="s">
        <v>15</v>
      </c>
      <c r="AF320">
        <v>40</v>
      </c>
      <c r="AG320">
        <f>Table13[[#This Row],[math Marks]]+Table13[[#This Row],[english Marks]]+Table13[[#This Row],[python Marks]]+Table13[[#This Row],[SqlMarks]]+Table13[[#This Row],[excelMarks]]</f>
        <v>336</v>
      </c>
      <c r="AH320">
        <v>87</v>
      </c>
      <c r="AI320">
        <v>8.8699999999999992</v>
      </c>
    </row>
    <row r="321" spans="1:35" x14ac:dyDescent="0.25">
      <c r="A321" t="s">
        <v>781</v>
      </c>
      <c r="B321" t="s">
        <v>782</v>
      </c>
      <c r="C321" t="s">
        <v>2</v>
      </c>
      <c r="D321">
        <v>20</v>
      </c>
      <c r="E321" t="s">
        <v>19</v>
      </c>
      <c r="F321" t="s">
        <v>28</v>
      </c>
      <c r="G321" s="1">
        <v>44897</v>
      </c>
      <c r="H321" s="2">
        <f>--MID(TEXT(Table13[[#This Row],[Admission Date]],"dd-mm-yyyy"),7,4)</f>
        <v>2022</v>
      </c>
      <c r="I321" t="s">
        <v>20</v>
      </c>
      <c r="J321" t="s">
        <v>151</v>
      </c>
      <c r="K321" t="str">
        <f>VLOOKUP(Table13[Course ID],[1]Courses!$A$2:$B$102,2,FALSE)</f>
        <v>Power BI</v>
      </c>
      <c r="L321" t="str">
        <f>IF(Table13[Age]&lt;=18,"Teen",IF(Table13[Age]&lt;=20,"Young Adult",IF(Table13[Age]&lt;=22,"Adult","senior Adult")))</f>
        <v>Young Adult</v>
      </c>
      <c r="M321" s="3">
        <v>100000</v>
      </c>
      <c r="N321" s="3">
        <v>44866</v>
      </c>
      <c r="O321" s="3">
        <v>55134</v>
      </c>
      <c r="P321">
        <v>20000</v>
      </c>
      <c r="Q321">
        <v>0</v>
      </c>
      <c r="R321" s="3">
        <v>70</v>
      </c>
      <c r="S321" t="s">
        <v>76</v>
      </c>
      <c r="T321" t="s">
        <v>8</v>
      </c>
      <c r="U321" t="s">
        <v>9</v>
      </c>
      <c r="V321" t="s">
        <v>24</v>
      </c>
      <c r="W321" t="s">
        <v>11</v>
      </c>
      <c r="X321">
        <v>42</v>
      </c>
      <c r="Y321" t="s">
        <v>12</v>
      </c>
      <c r="Z321">
        <v>65</v>
      </c>
      <c r="AA321" t="s">
        <v>13</v>
      </c>
      <c r="AB321">
        <v>91</v>
      </c>
      <c r="AC321" t="s">
        <v>14</v>
      </c>
      <c r="AD321">
        <v>77</v>
      </c>
      <c r="AE321" t="s">
        <v>15</v>
      </c>
      <c r="AF321">
        <v>80</v>
      </c>
      <c r="AG321">
        <f>Table13[[#This Row],[math Marks]]+Table13[[#This Row],[english Marks]]+Table13[[#This Row],[python Marks]]+Table13[[#This Row],[SqlMarks]]+Table13[[#This Row],[excelMarks]]</f>
        <v>355</v>
      </c>
      <c r="AH321">
        <v>67</v>
      </c>
      <c r="AI321">
        <v>6.08</v>
      </c>
    </row>
    <row r="322" spans="1:35" x14ac:dyDescent="0.25">
      <c r="A322" t="s">
        <v>783</v>
      </c>
      <c r="B322" t="s">
        <v>784</v>
      </c>
      <c r="C322" t="s">
        <v>2</v>
      </c>
      <c r="D322">
        <v>18</v>
      </c>
      <c r="E322" t="s">
        <v>38</v>
      </c>
      <c r="F322" t="s">
        <v>28</v>
      </c>
      <c r="G322" s="1">
        <v>44910</v>
      </c>
      <c r="H322" s="2">
        <f>--MID(TEXT(Table13[[#This Row],[Admission Date]],"dd-mm-yyyy"),7,4)</f>
        <v>2022</v>
      </c>
      <c r="I322" t="s">
        <v>20</v>
      </c>
      <c r="J322" t="s">
        <v>154</v>
      </c>
      <c r="K322" t="str">
        <f>VLOOKUP(Table13[Course ID],[1]Courses!$A$2:$B$102,2,FALSE)</f>
        <v>Microsoft Excel</v>
      </c>
      <c r="L322" t="str">
        <f>IF(Table13[Age]&lt;=18,"Teen",IF(Table13[Age]&lt;=20,"Young Adult",IF(Table13[Age]&lt;=22,"Adult","senior Adult")))</f>
        <v>Teen</v>
      </c>
      <c r="M322" s="3">
        <v>100000</v>
      </c>
      <c r="N322" s="3">
        <v>52133</v>
      </c>
      <c r="O322" s="3">
        <v>47867</v>
      </c>
      <c r="P322">
        <v>0</v>
      </c>
      <c r="Q322">
        <v>2</v>
      </c>
      <c r="R322" s="3">
        <v>67</v>
      </c>
      <c r="S322" t="s">
        <v>117</v>
      </c>
      <c r="T322" t="s">
        <v>8</v>
      </c>
      <c r="U322" t="s">
        <v>44</v>
      </c>
      <c r="V322" t="s">
        <v>24</v>
      </c>
      <c r="W322" t="s">
        <v>11</v>
      </c>
      <c r="X322">
        <v>88</v>
      </c>
      <c r="Y322" t="s">
        <v>12</v>
      </c>
      <c r="Z322">
        <v>85</v>
      </c>
      <c r="AA322" t="s">
        <v>13</v>
      </c>
      <c r="AB322">
        <v>95</v>
      </c>
      <c r="AC322" t="s">
        <v>14</v>
      </c>
      <c r="AD322">
        <v>89</v>
      </c>
      <c r="AE322" t="s">
        <v>15</v>
      </c>
      <c r="AF322">
        <v>41</v>
      </c>
      <c r="AG322">
        <f>Table13[[#This Row],[math Marks]]+Table13[[#This Row],[english Marks]]+Table13[[#This Row],[python Marks]]+Table13[[#This Row],[SqlMarks]]+Table13[[#This Row],[excelMarks]]</f>
        <v>398</v>
      </c>
      <c r="AH322">
        <v>67</v>
      </c>
      <c r="AI322">
        <v>5.78</v>
      </c>
    </row>
    <row r="323" spans="1:35" x14ac:dyDescent="0.25">
      <c r="A323" t="s">
        <v>785</v>
      </c>
      <c r="B323" t="s">
        <v>786</v>
      </c>
      <c r="C323" t="s">
        <v>18</v>
      </c>
      <c r="D323">
        <v>18</v>
      </c>
      <c r="E323" t="s">
        <v>38</v>
      </c>
      <c r="F323" t="s">
        <v>33</v>
      </c>
      <c r="G323" s="1">
        <v>44923</v>
      </c>
      <c r="H323" s="2">
        <f>--MID(TEXT(Table13[[#This Row],[Admission Date]],"dd-mm-yyyy"),7,4)</f>
        <v>2022</v>
      </c>
      <c r="I323" t="s">
        <v>5</v>
      </c>
      <c r="J323" t="s">
        <v>157</v>
      </c>
      <c r="K323" t="str">
        <f>VLOOKUP(Table13[Course ID],[1]Courses!$A$2:$B$102,2,FALSE)</f>
        <v>Advanced Excel</v>
      </c>
      <c r="L323" t="str">
        <f>IF(Table13[Age]&lt;=18,"Teen",IF(Table13[Age]&lt;=20,"Young Adult",IF(Table13[Age]&lt;=22,"Adult","senior Adult")))</f>
        <v>Teen</v>
      </c>
      <c r="M323" s="3">
        <v>100000</v>
      </c>
      <c r="N323" s="3">
        <v>95842</v>
      </c>
      <c r="O323" s="3">
        <v>4158</v>
      </c>
      <c r="P323">
        <v>10000</v>
      </c>
      <c r="Q323">
        <v>4</v>
      </c>
      <c r="R323" s="3">
        <v>59</v>
      </c>
      <c r="S323" t="s">
        <v>7</v>
      </c>
      <c r="T323" t="s">
        <v>8</v>
      </c>
      <c r="U323" t="s">
        <v>9</v>
      </c>
      <c r="V323" t="s">
        <v>24</v>
      </c>
      <c r="W323" t="s">
        <v>11</v>
      </c>
      <c r="X323">
        <v>40</v>
      </c>
      <c r="Y323" t="s">
        <v>12</v>
      </c>
      <c r="Z323">
        <v>36</v>
      </c>
      <c r="AA323" t="s">
        <v>13</v>
      </c>
      <c r="AB323">
        <v>60</v>
      </c>
      <c r="AC323" t="s">
        <v>14</v>
      </c>
      <c r="AD323">
        <v>52</v>
      </c>
      <c r="AE323" t="s">
        <v>15</v>
      </c>
      <c r="AF323">
        <v>45</v>
      </c>
      <c r="AG323">
        <f>Table13[[#This Row],[math Marks]]+Table13[[#This Row],[english Marks]]+Table13[[#This Row],[python Marks]]+Table13[[#This Row],[SqlMarks]]+Table13[[#This Row],[excelMarks]]</f>
        <v>233</v>
      </c>
      <c r="AH323">
        <v>78</v>
      </c>
      <c r="AI323">
        <v>7.49</v>
      </c>
    </row>
    <row r="324" spans="1:35" x14ac:dyDescent="0.25">
      <c r="A324" t="s">
        <v>787</v>
      </c>
      <c r="B324" t="s">
        <v>788</v>
      </c>
      <c r="C324" t="s">
        <v>2</v>
      </c>
      <c r="D324">
        <v>18</v>
      </c>
      <c r="E324" t="s">
        <v>27</v>
      </c>
      <c r="F324" t="s">
        <v>28</v>
      </c>
      <c r="G324" s="1">
        <v>44936</v>
      </c>
      <c r="H324" s="2">
        <f>--MID(TEXT(Table13[[#This Row],[Admission Date]],"dd-mm-yyyy"),7,4)</f>
        <v>2023</v>
      </c>
      <c r="I324" t="s">
        <v>20</v>
      </c>
      <c r="J324" t="s">
        <v>160</v>
      </c>
      <c r="K324" t="str">
        <f>VLOOKUP(Table13[Course ID],[1]Courses!$A$2:$B$102,2,FALSE)</f>
        <v>Excel VBA</v>
      </c>
      <c r="L324" t="str">
        <f>IF(Table13[Age]&lt;=18,"Teen",IF(Table13[Age]&lt;=20,"Young Adult",IF(Table13[Age]&lt;=22,"Adult","senior Adult")))</f>
        <v>Teen</v>
      </c>
      <c r="M324" s="3">
        <v>100000</v>
      </c>
      <c r="N324" s="3">
        <v>86985</v>
      </c>
      <c r="O324" s="3">
        <v>13015</v>
      </c>
      <c r="P324">
        <v>0</v>
      </c>
      <c r="Q324">
        <v>3</v>
      </c>
      <c r="R324" s="3">
        <v>178</v>
      </c>
      <c r="S324" t="s">
        <v>117</v>
      </c>
      <c r="T324" t="s">
        <v>8</v>
      </c>
      <c r="U324" t="s">
        <v>9</v>
      </c>
      <c r="V324" t="s">
        <v>10</v>
      </c>
      <c r="W324" t="s">
        <v>11</v>
      </c>
      <c r="X324">
        <v>72</v>
      </c>
      <c r="Y324" t="s">
        <v>12</v>
      </c>
      <c r="Z324">
        <v>63</v>
      </c>
      <c r="AA324" t="s">
        <v>13</v>
      </c>
      <c r="AB324">
        <v>94</v>
      </c>
      <c r="AC324" t="s">
        <v>14</v>
      </c>
      <c r="AD324">
        <v>72</v>
      </c>
      <c r="AE324" t="s">
        <v>15</v>
      </c>
      <c r="AF324">
        <v>52</v>
      </c>
      <c r="AG324">
        <f>Table13[[#This Row],[math Marks]]+Table13[[#This Row],[english Marks]]+Table13[[#This Row],[python Marks]]+Table13[[#This Row],[SqlMarks]]+Table13[[#This Row],[excelMarks]]</f>
        <v>353</v>
      </c>
      <c r="AH324">
        <v>89</v>
      </c>
      <c r="AI324">
        <v>9.6300000000000008</v>
      </c>
    </row>
    <row r="325" spans="1:35" x14ac:dyDescent="0.25">
      <c r="A325" t="s">
        <v>789</v>
      </c>
      <c r="B325" t="s">
        <v>790</v>
      </c>
      <c r="C325" t="s">
        <v>2</v>
      </c>
      <c r="D325">
        <v>20</v>
      </c>
      <c r="E325" t="s">
        <v>19</v>
      </c>
      <c r="F325" t="s">
        <v>28</v>
      </c>
      <c r="G325" s="1">
        <v>44949</v>
      </c>
      <c r="H325" s="2">
        <f>--MID(TEXT(Table13[[#This Row],[Admission Date]],"dd-mm-yyyy"),7,4)</f>
        <v>2023</v>
      </c>
      <c r="I325" t="s">
        <v>20</v>
      </c>
      <c r="J325" t="s">
        <v>163</v>
      </c>
      <c r="K325" t="str">
        <f>VLOOKUP(Table13[Course ID],[1]Courses!$A$2:$B$102,2,FALSE)</f>
        <v>Power Query</v>
      </c>
      <c r="L325" t="str">
        <f>IF(Table13[Age]&lt;=18,"Teen",IF(Table13[Age]&lt;=20,"Young Adult",IF(Table13[Age]&lt;=22,"Adult","senior Adult")))</f>
        <v>Young Adult</v>
      </c>
      <c r="M325" s="3">
        <v>100000</v>
      </c>
      <c r="N325" s="3">
        <v>41177</v>
      </c>
      <c r="O325" s="3">
        <v>58823</v>
      </c>
      <c r="P325">
        <v>20000</v>
      </c>
      <c r="Q325">
        <v>2</v>
      </c>
      <c r="R325" s="3">
        <v>452</v>
      </c>
      <c r="S325" t="s">
        <v>82</v>
      </c>
      <c r="T325" t="s">
        <v>8</v>
      </c>
      <c r="U325" t="s">
        <v>44</v>
      </c>
      <c r="V325" t="s">
        <v>24</v>
      </c>
      <c r="W325" t="s">
        <v>11</v>
      </c>
      <c r="X325">
        <v>39</v>
      </c>
      <c r="Y325" t="s">
        <v>12</v>
      </c>
      <c r="Z325">
        <v>46</v>
      </c>
      <c r="AA325" t="s">
        <v>13</v>
      </c>
      <c r="AB325">
        <v>61</v>
      </c>
      <c r="AC325" t="s">
        <v>14</v>
      </c>
      <c r="AD325">
        <v>69</v>
      </c>
      <c r="AE325" t="s">
        <v>15</v>
      </c>
      <c r="AF325">
        <v>60</v>
      </c>
      <c r="AG325">
        <f>Table13[[#This Row],[math Marks]]+Table13[[#This Row],[english Marks]]+Table13[[#This Row],[python Marks]]+Table13[[#This Row],[SqlMarks]]+Table13[[#This Row],[excelMarks]]</f>
        <v>275</v>
      </c>
      <c r="AH325">
        <v>82</v>
      </c>
      <c r="AI325">
        <v>9.89</v>
      </c>
    </row>
    <row r="326" spans="1:35" x14ac:dyDescent="0.25">
      <c r="A326" t="s">
        <v>791</v>
      </c>
      <c r="B326" t="s">
        <v>792</v>
      </c>
      <c r="C326" t="s">
        <v>2</v>
      </c>
      <c r="D326">
        <v>17</v>
      </c>
      <c r="E326" t="s">
        <v>65</v>
      </c>
      <c r="F326" t="s">
        <v>33</v>
      </c>
      <c r="G326" s="1">
        <v>44962</v>
      </c>
      <c r="H326" s="2">
        <f>--MID(TEXT(Table13[[#This Row],[Admission Date]],"dd-mm-yyyy"),7,4)</f>
        <v>2023</v>
      </c>
      <c r="I326" t="s">
        <v>20</v>
      </c>
      <c r="J326" t="s">
        <v>166</v>
      </c>
      <c r="K326" t="str">
        <f>VLOOKUP(Table13[Course ID],[1]Courses!$A$2:$B$102,2,FALSE)</f>
        <v>Power Pivot</v>
      </c>
      <c r="L326" t="str">
        <f>IF(Table13[Age]&lt;=18,"Teen",IF(Table13[Age]&lt;=20,"Young Adult",IF(Table13[Age]&lt;=22,"Adult","senior Adult")))</f>
        <v>Teen</v>
      </c>
      <c r="M326" s="3">
        <v>100000</v>
      </c>
      <c r="N326" s="3">
        <v>71633</v>
      </c>
      <c r="O326" s="3">
        <v>28367</v>
      </c>
      <c r="P326">
        <v>0</v>
      </c>
      <c r="Q326">
        <v>4</v>
      </c>
      <c r="R326" s="3">
        <v>446</v>
      </c>
      <c r="S326" t="s">
        <v>52</v>
      </c>
      <c r="T326" t="s">
        <v>8</v>
      </c>
      <c r="U326" t="s">
        <v>44</v>
      </c>
      <c r="V326" t="s">
        <v>10</v>
      </c>
      <c r="W326" t="s">
        <v>11</v>
      </c>
      <c r="X326">
        <v>96</v>
      </c>
      <c r="Y326" t="s">
        <v>12</v>
      </c>
      <c r="Z326">
        <v>71</v>
      </c>
      <c r="AA326" t="s">
        <v>13</v>
      </c>
      <c r="AB326">
        <v>77</v>
      </c>
      <c r="AC326" t="s">
        <v>14</v>
      </c>
      <c r="AD326">
        <v>87</v>
      </c>
      <c r="AE326" t="s">
        <v>15</v>
      </c>
      <c r="AF326">
        <v>56</v>
      </c>
      <c r="AG326">
        <f>Table13[[#This Row],[math Marks]]+Table13[[#This Row],[english Marks]]+Table13[[#This Row],[python Marks]]+Table13[[#This Row],[SqlMarks]]+Table13[[#This Row],[excelMarks]]</f>
        <v>387</v>
      </c>
      <c r="AH326">
        <v>91</v>
      </c>
      <c r="AI326">
        <v>5.52</v>
      </c>
    </row>
    <row r="327" spans="1:35" x14ac:dyDescent="0.25">
      <c r="A327" t="s">
        <v>793</v>
      </c>
      <c r="B327" t="s">
        <v>794</v>
      </c>
      <c r="C327" t="s">
        <v>18</v>
      </c>
      <c r="D327">
        <v>18</v>
      </c>
      <c r="E327" t="s">
        <v>65</v>
      </c>
      <c r="F327" t="s">
        <v>33</v>
      </c>
      <c r="G327" s="1">
        <v>44975</v>
      </c>
      <c r="H327" s="2">
        <f>--MID(TEXT(Table13[[#This Row],[Admission Date]],"dd-mm-yyyy"),7,4)</f>
        <v>2023</v>
      </c>
      <c r="I327" t="s">
        <v>5</v>
      </c>
      <c r="J327" t="s">
        <v>169</v>
      </c>
      <c r="K327" t="str">
        <f>VLOOKUP(Table13[Course ID],[1]Courses!$A$2:$B$102,2,FALSE)</f>
        <v>Tableau</v>
      </c>
      <c r="L327" t="str">
        <f>IF(Table13[Age]&lt;=18,"Teen",IF(Table13[Age]&lt;=20,"Young Adult",IF(Table13[Age]&lt;=22,"Adult","senior Adult")))</f>
        <v>Teen</v>
      </c>
      <c r="M327" s="3">
        <v>100000</v>
      </c>
      <c r="N327" s="3">
        <v>92761</v>
      </c>
      <c r="O327" s="3">
        <v>7239</v>
      </c>
      <c r="P327">
        <v>20000</v>
      </c>
      <c r="Q327">
        <v>2</v>
      </c>
      <c r="R327" s="3">
        <v>485</v>
      </c>
      <c r="S327" t="s">
        <v>30</v>
      </c>
      <c r="T327" t="s">
        <v>8</v>
      </c>
      <c r="U327" t="s">
        <v>23</v>
      </c>
      <c r="V327" t="s">
        <v>10</v>
      </c>
      <c r="W327" t="s">
        <v>11</v>
      </c>
      <c r="X327">
        <v>84</v>
      </c>
      <c r="Y327" t="s">
        <v>12</v>
      </c>
      <c r="Z327">
        <v>41</v>
      </c>
      <c r="AA327" t="s">
        <v>13</v>
      </c>
      <c r="AB327">
        <v>40</v>
      </c>
      <c r="AC327" t="s">
        <v>14</v>
      </c>
      <c r="AD327">
        <v>82</v>
      </c>
      <c r="AE327" t="s">
        <v>15</v>
      </c>
      <c r="AF327">
        <v>61</v>
      </c>
      <c r="AG327">
        <f>Table13[[#This Row],[math Marks]]+Table13[[#This Row],[english Marks]]+Table13[[#This Row],[python Marks]]+Table13[[#This Row],[SqlMarks]]+Table13[[#This Row],[excelMarks]]</f>
        <v>308</v>
      </c>
      <c r="AH327">
        <v>67</v>
      </c>
      <c r="AI327">
        <v>9.19</v>
      </c>
    </row>
    <row r="328" spans="1:35" x14ac:dyDescent="0.25">
      <c r="A328" t="s">
        <v>795</v>
      </c>
      <c r="B328" t="s">
        <v>796</v>
      </c>
      <c r="C328" t="s">
        <v>2</v>
      </c>
      <c r="D328">
        <v>22</v>
      </c>
      <c r="E328" t="s">
        <v>38</v>
      </c>
      <c r="F328" t="s">
        <v>33</v>
      </c>
      <c r="G328" s="1">
        <v>44988</v>
      </c>
      <c r="H328" s="2">
        <f>--MID(TEXT(Table13[[#This Row],[Admission Date]],"dd-mm-yyyy"),7,4)</f>
        <v>2023</v>
      </c>
      <c r="I328" t="s">
        <v>5</v>
      </c>
      <c r="J328" t="s">
        <v>172</v>
      </c>
      <c r="K328" t="str">
        <f>VLOOKUP(Table13[Course ID],[1]Courses!$A$2:$B$102,2,FALSE)</f>
        <v>Looker Studio</v>
      </c>
      <c r="L328" t="str">
        <f>IF(Table13[Age]&lt;=18,"Teen",IF(Table13[Age]&lt;=20,"Young Adult",IF(Table13[Age]&lt;=22,"Adult","senior Adult")))</f>
        <v>Adult</v>
      </c>
      <c r="M328" s="3">
        <v>100000</v>
      </c>
      <c r="N328" s="3">
        <v>50444</v>
      </c>
      <c r="O328" s="3">
        <v>49556</v>
      </c>
      <c r="P328">
        <v>0</v>
      </c>
      <c r="Q328">
        <v>5</v>
      </c>
      <c r="R328" s="3">
        <v>127</v>
      </c>
      <c r="S328" t="s">
        <v>86</v>
      </c>
      <c r="T328" t="s">
        <v>8</v>
      </c>
      <c r="U328" t="s">
        <v>9</v>
      </c>
      <c r="V328" t="s">
        <v>10</v>
      </c>
      <c r="W328" t="s">
        <v>11</v>
      </c>
      <c r="X328">
        <v>41</v>
      </c>
      <c r="Y328" t="s">
        <v>12</v>
      </c>
      <c r="Z328">
        <v>88</v>
      </c>
      <c r="AA328" t="s">
        <v>13</v>
      </c>
      <c r="AB328">
        <v>81</v>
      </c>
      <c r="AC328" t="s">
        <v>14</v>
      </c>
      <c r="AD328">
        <v>65</v>
      </c>
      <c r="AE328" t="s">
        <v>15</v>
      </c>
      <c r="AF328">
        <v>93</v>
      </c>
      <c r="AG328">
        <f>Table13[[#This Row],[math Marks]]+Table13[[#This Row],[english Marks]]+Table13[[#This Row],[python Marks]]+Table13[[#This Row],[SqlMarks]]+Table13[[#This Row],[excelMarks]]</f>
        <v>368</v>
      </c>
      <c r="AH328">
        <v>97</v>
      </c>
      <c r="AI328">
        <v>7.7</v>
      </c>
    </row>
    <row r="329" spans="1:35" x14ac:dyDescent="0.25">
      <c r="A329" t="s">
        <v>797</v>
      </c>
      <c r="B329" t="s">
        <v>798</v>
      </c>
      <c r="C329" t="s">
        <v>2</v>
      </c>
      <c r="D329">
        <v>17</v>
      </c>
      <c r="E329" t="s">
        <v>19</v>
      </c>
      <c r="F329" t="s">
        <v>4</v>
      </c>
      <c r="G329" s="1">
        <v>45001</v>
      </c>
      <c r="H329" s="2">
        <f>--MID(TEXT(Table13[[#This Row],[Admission Date]],"dd-mm-yyyy"),7,4)</f>
        <v>2023</v>
      </c>
      <c r="I329" t="s">
        <v>20</v>
      </c>
      <c r="J329" t="s">
        <v>175</v>
      </c>
      <c r="K329" t="str">
        <f>VLOOKUP(Table13[Course ID],[1]Courses!$A$2:$B$102,2,FALSE)</f>
        <v>R Programming</v>
      </c>
      <c r="L329" t="str">
        <f>IF(Table13[Age]&lt;=18,"Teen",IF(Table13[Age]&lt;=20,"Young Adult",IF(Table13[Age]&lt;=22,"Adult","senior Adult")))</f>
        <v>Teen</v>
      </c>
      <c r="M329" s="3">
        <v>100000</v>
      </c>
      <c r="N329" s="3">
        <v>81829</v>
      </c>
      <c r="O329" s="3">
        <v>18171</v>
      </c>
      <c r="P329">
        <v>0</v>
      </c>
      <c r="Q329">
        <v>5</v>
      </c>
      <c r="R329" s="3">
        <v>354</v>
      </c>
      <c r="S329" t="s">
        <v>117</v>
      </c>
      <c r="T329" t="s">
        <v>8</v>
      </c>
      <c r="U329" t="s">
        <v>44</v>
      </c>
      <c r="V329" t="s">
        <v>10</v>
      </c>
      <c r="W329" t="s">
        <v>11</v>
      </c>
      <c r="X329">
        <v>79</v>
      </c>
      <c r="Y329" t="s">
        <v>12</v>
      </c>
      <c r="Z329">
        <v>52</v>
      </c>
      <c r="AA329" t="s">
        <v>13</v>
      </c>
      <c r="AB329">
        <v>65</v>
      </c>
      <c r="AC329" t="s">
        <v>14</v>
      </c>
      <c r="AD329">
        <v>38</v>
      </c>
      <c r="AE329" t="s">
        <v>15</v>
      </c>
      <c r="AF329">
        <v>100</v>
      </c>
      <c r="AG329">
        <f>Table13[[#This Row],[math Marks]]+Table13[[#This Row],[english Marks]]+Table13[[#This Row],[python Marks]]+Table13[[#This Row],[SqlMarks]]+Table13[[#This Row],[excelMarks]]</f>
        <v>334</v>
      </c>
      <c r="AH329">
        <v>65</v>
      </c>
      <c r="AI329">
        <v>8.7100000000000009</v>
      </c>
    </row>
    <row r="330" spans="1:35" x14ac:dyDescent="0.25">
      <c r="A330" t="s">
        <v>799</v>
      </c>
      <c r="B330" t="s">
        <v>800</v>
      </c>
      <c r="C330" t="s">
        <v>2</v>
      </c>
      <c r="D330">
        <v>24</v>
      </c>
      <c r="E330" t="s">
        <v>27</v>
      </c>
      <c r="F330" t="s">
        <v>4</v>
      </c>
      <c r="G330" s="1">
        <v>45014</v>
      </c>
      <c r="H330" s="2">
        <f>--MID(TEXT(Table13[[#This Row],[Admission Date]],"dd-mm-yyyy"),7,4)</f>
        <v>2023</v>
      </c>
      <c r="I330" t="s">
        <v>5</v>
      </c>
      <c r="J330" t="s">
        <v>178</v>
      </c>
      <c r="K330" t="str">
        <f>VLOOKUP(Table13[Course ID],[1]Courses!$A$2:$B$102,2,FALSE)</f>
        <v>Statistics for Data Science</v>
      </c>
      <c r="L330" t="str">
        <f>IF(Table13[Age]&lt;=18,"Teen",IF(Table13[Age]&lt;=20,"Young Adult",IF(Table13[Age]&lt;=22,"Adult","senior Adult")))</f>
        <v>senior Adult</v>
      </c>
      <c r="M330" s="3">
        <v>100000</v>
      </c>
      <c r="N330" s="3">
        <v>94723</v>
      </c>
      <c r="O330" s="3">
        <v>5277</v>
      </c>
      <c r="P330">
        <v>0</v>
      </c>
      <c r="Q330">
        <v>0</v>
      </c>
      <c r="R330" s="3">
        <v>324</v>
      </c>
      <c r="S330" t="s">
        <v>216</v>
      </c>
      <c r="T330" t="s">
        <v>8</v>
      </c>
      <c r="U330" t="s">
        <v>23</v>
      </c>
      <c r="V330" t="s">
        <v>10</v>
      </c>
      <c r="W330" t="s">
        <v>11</v>
      </c>
      <c r="X330">
        <v>57</v>
      </c>
      <c r="Y330" t="s">
        <v>12</v>
      </c>
      <c r="Z330">
        <v>94</v>
      </c>
      <c r="AA330" t="s">
        <v>13</v>
      </c>
      <c r="AB330">
        <v>59</v>
      </c>
      <c r="AC330" t="s">
        <v>14</v>
      </c>
      <c r="AD330">
        <v>45</v>
      </c>
      <c r="AE330" t="s">
        <v>15</v>
      </c>
      <c r="AF330">
        <v>54</v>
      </c>
      <c r="AG330">
        <f>Table13[[#This Row],[math Marks]]+Table13[[#This Row],[english Marks]]+Table13[[#This Row],[python Marks]]+Table13[[#This Row],[SqlMarks]]+Table13[[#This Row],[excelMarks]]</f>
        <v>309</v>
      </c>
      <c r="AH330">
        <v>96</v>
      </c>
      <c r="AI330">
        <v>8</v>
      </c>
    </row>
    <row r="331" spans="1:35" x14ac:dyDescent="0.25">
      <c r="A331" t="s">
        <v>801</v>
      </c>
      <c r="B331" t="s">
        <v>802</v>
      </c>
      <c r="C331" t="s">
        <v>2</v>
      </c>
      <c r="D331">
        <v>19</v>
      </c>
      <c r="E331" t="s">
        <v>38</v>
      </c>
      <c r="F331" t="s">
        <v>4</v>
      </c>
      <c r="G331" s="1">
        <v>45027</v>
      </c>
      <c r="H331" s="2">
        <f>--MID(TEXT(Table13[[#This Row],[Admission Date]],"dd-mm-yyyy"),7,4)</f>
        <v>2023</v>
      </c>
      <c r="I331" t="s">
        <v>5</v>
      </c>
      <c r="J331" t="s">
        <v>181</v>
      </c>
      <c r="K331" t="str">
        <f>VLOOKUP(Table13[Course ID],[1]Courses!$A$2:$B$102,2,FALSE)</f>
        <v>Big Data Analytics</v>
      </c>
      <c r="L331" t="str">
        <f>IF(Table13[Age]&lt;=18,"Teen",IF(Table13[Age]&lt;=20,"Young Adult",IF(Table13[Age]&lt;=22,"Adult","senior Adult")))</f>
        <v>Young Adult</v>
      </c>
      <c r="M331" s="3">
        <v>100000</v>
      </c>
      <c r="N331" s="3">
        <v>51374</v>
      </c>
      <c r="O331" s="3">
        <v>48626</v>
      </c>
      <c r="P331">
        <v>20000</v>
      </c>
      <c r="Q331">
        <v>5</v>
      </c>
      <c r="R331" s="3">
        <v>257</v>
      </c>
      <c r="S331" t="s">
        <v>62</v>
      </c>
      <c r="T331" t="s">
        <v>8</v>
      </c>
      <c r="U331" t="s">
        <v>44</v>
      </c>
      <c r="V331" t="s">
        <v>10</v>
      </c>
      <c r="W331" t="s">
        <v>11</v>
      </c>
      <c r="X331">
        <v>69</v>
      </c>
      <c r="Y331" t="s">
        <v>12</v>
      </c>
      <c r="Z331">
        <v>87</v>
      </c>
      <c r="AA331" t="s">
        <v>13</v>
      </c>
      <c r="AB331">
        <v>41</v>
      </c>
      <c r="AC331" t="s">
        <v>14</v>
      </c>
      <c r="AD331">
        <v>90</v>
      </c>
      <c r="AE331" t="s">
        <v>15</v>
      </c>
      <c r="AF331">
        <v>38</v>
      </c>
      <c r="AG331">
        <f>Table13[[#This Row],[math Marks]]+Table13[[#This Row],[english Marks]]+Table13[[#This Row],[python Marks]]+Table13[[#This Row],[SqlMarks]]+Table13[[#This Row],[excelMarks]]</f>
        <v>325</v>
      </c>
      <c r="AH331">
        <v>62</v>
      </c>
      <c r="AI331">
        <v>9.4700000000000006</v>
      </c>
    </row>
    <row r="332" spans="1:35" x14ac:dyDescent="0.25">
      <c r="A332" t="s">
        <v>803</v>
      </c>
      <c r="B332" t="s">
        <v>804</v>
      </c>
      <c r="C332" t="s">
        <v>2</v>
      </c>
      <c r="D332">
        <v>22</v>
      </c>
      <c r="E332" t="s">
        <v>3</v>
      </c>
      <c r="F332" t="s">
        <v>4</v>
      </c>
      <c r="G332" s="1">
        <v>45040</v>
      </c>
      <c r="H332" s="2">
        <f>--MID(TEXT(Table13[[#This Row],[Admission Date]],"dd-mm-yyyy"),7,4)</f>
        <v>2023</v>
      </c>
      <c r="I332" t="s">
        <v>20</v>
      </c>
      <c r="J332" t="s">
        <v>184</v>
      </c>
      <c r="K332" t="str">
        <f>VLOOKUP(Table13[Course ID],[1]Courses!$A$2:$B$102,2,FALSE)</f>
        <v>Apache Hadoop</v>
      </c>
      <c r="L332" t="str">
        <f>IF(Table13[Age]&lt;=18,"Teen",IF(Table13[Age]&lt;=20,"Young Adult",IF(Table13[Age]&lt;=22,"Adult","senior Adult")))</f>
        <v>Adult</v>
      </c>
      <c r="M332" s="3">
        <v>100000</v>
      </c>
      <c r="N332" s="3">
        <v>92742</v>
      </c>
      <c r="O332" s="3">
        <v>7258</v>
      </c>
      <c r="P332">
        <v>0</v>
      </c>
      <c r="Q332">
        <v>4</v>
      </c>
      <c r="R332" s="3">
        <v>59</v>
      </c>
      <c r="S332" t="s">
        <v>62</v>
      </c>
      <c r="T332" t="s">
        <v>8</v>
      </c>
      <c r="U332" t="s">
        <v>44</v>
      </c>
      <c r="V332" t="s">
        <v>24</v>
      </c>
      <c r="W332" t="s">
        <v>11</v>
      </c>
      <c r="X332">
        <v>77</v>
      </c>
      <c r="Y332" t="s">
        <v>12</v>
      </c>
      <c r="Z332">
        <v>76</v>
      </c>
      <c r="AA332" t="s">
        <v>13</v>
      </c>
      <c r="AB332">
        <v>93</v>
      </c>
      <c r="AC332" t="s">
        <v>14</v>
      </c>
      <c r="AD332">
        <v>66</v>
      </c>
      <c r="AE332" t="s">
        <v>15</v>
      </c>
      <c r="AF332">
        <v>97</v>
      </c>
      <c r="AG332">
        <f>Table13[[#This Row],[math Marks]]+Table13[[#This Row],[english Marks]]+Table13[[#This Row],[python Marks]]+Table13[[#This Row],[SqlMarks]]+Table13[[#This Row],[excelMarks]]</f>
        <v>409</v>
      </c>
      <c r="AH332">
        <v>70</v>
      </c>
      <c r="AI332">
        <v>7.11</v>
      </c>
    </row>
    <row r="333" spans="1:35" x14ac:dyDescent="0.25">
      <c r="A333" t="s">
        <v>805</v>
      </c>
      <c r="B333" t="s">
        <v>806</v>
      </c>
      <c r="C333" t="s">
        <v>2</v>
      </c>
      <c r="D333">
        <v>24</v>
      </c>
      <c r="E333" t="s">
        <v>27</v>
      </c>
      <c r="F333" t="s">
        <v>28</v>
      </c>
      <c r="G333" s="1">
        <v>45053</v>
      </c>
      <c r="H333" s="2">
        <f>--MID(TEXT(Table13[[#This Row],[Admission Date]],"dd-mm-yyyy"),7,4)</f>
        <v>2023</v>
      </c>
      <c r="I333" t="s">
        <v>20</v>
      </c>
      <c r="J333" t="s">
        <v>187</v>
      </c>
      <c r="K333" t="str">
        <f>VLOOKUP(Table13[Course ID],[1]Courses!$A$2:$B$102,2,FALSE)</f>
        <v>Apache Spark</v>
      </c>
      <c r="L333" t="str">
        <f>IF(Table13[Age]&lt;=18,"Teen",IF(Table13[Age]&lt;=20,"Young Adult",IF(Table13[Age]&lt;=22,"Adult","senior Adult")))</f>
        <v>senior Adult</v>
      </c>
      <c r="M333" s="3">
        <v>100000</v>
      </c>
      <c r="N333" s="3">
        <v>89590</v>
      </c>
      <c r="O333" s="3">
        <v>10410</v>
      </c>
      <c r="P333">
        <v>20000</v>
      </c>
      <c r="Q333">
        <v>2</v>
      </c>
      <c r="R333" s="3">
        <v>55</v>
      </c>
      <c r="S333" t="s">
        <v>104</v>
      </c>
      <c r="T333" t="s">
        <v>8</v>
      </c>
      <c r="U333" t="s">
        <v>44</v>
      </c>
      <c r="V333" t="s">
        <v>10</v>
      </c>
      <c r="W333" t="s">
        <v>11</v>
      </c>
      <c r="X333">
        <v>60</v>
      </c>
      <c r="Y333" t="s">
        <v>12</v>
      </c>
      <c r="Z333">
        <v>85</v>
      </c>
      <c r="AA333" t="s">
        <v>13</v>
      </c>
      <c r="AB333">
        <v>96</v>
      </c>
      <c r="AC333" t="s">
        <v>14</v>
      </c>
      <c r="AD333">
        <v>100</v>
      </c>
      <c r="AE333" t="s">
        <v>15</v>
      </c>
      <c r="AF333">
        <v>69</v>
      </c>
      <c r="AG333">
        <f>Table13[[#This Row],[math Marks]]+Table13[[#This Row],[english Marks]]+Table13[[#This Row],[python Marks]]+Table13[[#This Row],[SqlMarks]]+Table13[[#This Row],[excelMarks]]</f>
        <v>410</v>
      </c>
      <c r="AH333">
        <v>81</v>
      </c>
      <c r="AI333">
        <v>8.19</v>
      </c>
    </row>
    <row r="334" spans="1:35" x14ac:dyDescent="0.25">
      <c r="A334" t="s">
        <v>807</v>
      </c>
      <c r="B334" t="s">
        <v>808</v>
      </c>
      <c r="C334" t="s">
        <v>2</v>
      </c>
      <c r="D334">
        <v>22</v>
      </c>
      <c r="E334" t="s">
        <v>38</v>
      </c>
      <c r="F334" t="s">
        <v>33</v>
      </c>
      <c r="G334" s="1">
        <v>45066</v>
      </c>
      <c r="H334" s="2">
        <f>--MID(TEXT(Table13[[#This Row],[Admission Date]],"dd-mm-yyyy"),7,4)</f>
        <v>2023</v>
      </c>
      <c r="I334" t="s">
        <v>20</v>
      </c>
      <c r="J334" t="s">
        <v>190</v>
      </c>
      <c r="K334" t="str">
        <f>VLOOKUP(Table13[Course ID],[1]Courses!$A$2:$B$102,2,FALSE)</f>
        <v>PySpark</v>
      </c>
      <c r="L334" t="str">
        <f>IF(Table13[Age]&lt;=18,"Teen",IF(Table13[Age]&lt;=20,"Young Adult",IF(Table13[Age]&lt;=22,"Adult","senior Adult")))</f>
        <v>Adult</v>
      </c>
      <c r="M334" s="3">
        <v>100000</v>
      </c>
      <c r="N334" s="3">
        <v>41948</v>
      </c>
      <c r="O334" s="3">
        <v>58052</v>
      </c>
      <c r="P334">
        <v>10000</v>
      </c>
      <c r="Q334">
        <v>1</v>
      </c>
      <c r="R334" s="3">
        <v>99</v>
      </c>
      <c r="S334" t="s">
        <v>76</v>
      </c>
      <c r="T334" t="s">
        <v>8</v>
      </c>
      <c r="U334" t="s">
        <v>9</v>
      </c>
      <c r="V334" t="s">
        <v>10</v>
      </c>
      <c r="W334" t="s">
        <v>11</v>
      </c>
      <c r="X334">
        <v>91</v>
      </c>
      <c r="Y334" t="s">
        <v>12</v>
      </c>
      <c r="Z334">
        <v>69</v>
      </c>
      <c r="AA334" t="s">
        <v>13</v>
      </c>
      <c r="AB334">
        <v>49</v>
      </c>
      <c r="AC334" t="s">
        <v>14</v>
      </c>
      <c r="AD334">
        <v>75</v>
      </c>
      <c r="AE334" t="s">
        <v>15</v>
      </c>
      <c r="AF334">
        <v>78</v>
      </c>
      <c r="AG334">
        <f>Table13[[#This Row],[math Marks]]+Table13[[#This Row],[english Marks]]+Table13[[#This Row],[python Marks]]+Table13[[#This Row],[SqlMarks]]+Table13[[#This Row],[excelMarks]]</f>
        <v>362</v>
      </c>
      <c r="AH334">
        <v>89</v>
      </c>
      <c r="AI334">
        <v>5.92</v>
      </c>
    </row>
    <row r="335" spans="1:35" x14ac:dyDescent="0.25">
      <c r="A335" t="s">
        <v>809</v>
      </c>
      <c r="B335" t="s">
        <v>810</v>
      </c>
      <c r="C335" t="s">
        <v>2</v>
      </c>
      <c r="D335">
        <v>22</v>
      </c>
      <c r="E335" t="s">
        <v>27</v>
      </c>
      <c r="F335" t="s">
        <v>33</v>
      </c>
      <c r="G335" s="1">
        <v>45079</v>
      </c>
      <c r="H335" s="2">
        <f>--MID(TEXT(Table13[[#This Row],[Admission Date]],"dd-mm-yyyy"),7,4)</f>
        <v>2023</v>
      </c>
      <c r="I335" t="s">
        <v>20</v>
      </c>
      <c r="J335" t="s">
        <v>193</v>
      </c>
      <c r="K335" t="str">
        <f>VLOOKUP(Table13[Course ID],[1]Courses!$A$2:$B$102,2,FALSE)</f>
        <v>Cloud Computing</v>
      </c>
      <c r="L335" t="str">
        <f>IF(Table13[Age]&lt;=18,"Teen",IF(Table13[Age]&lt;=20,"Young Adult",IF(Table13[Age]&lt;=22,"Adult","senior Adult")))</f>
        <v>Adult</v>
      </c>
      <c r="M335" s="3">
        <v>100000</v>
      </c>
      <c r="N335" s="3">
        <v>73675</v>
      </c>
      <c r="O335" s="3">
        <v>26325</v>
      </c>
      <c r="P335">
        <v>0</v>
      </c>
      <c r="Q335">
        <v>5</v>
      </c>
      <c r="R335" s="3">
        <v>138</v>
      </c>
      <c r="S335" t="s">
        <v>43</v>
      </c>
      <c r="T335" t="s">
        <v>8</v>
      </c>
      <c r="U335" t="s">
        <v>23</v>
      </c>
      <c r="V335" t="s">
        <v>10</v>
      </c>
      <c r="W335" t="s">
        <v>11</v>
      </c>
      <c r="X335">
        <v>40</v>
      </c>
      <c r="Y335" t="s">
        <v>12</v>
      </c>
      <c r="Z335">
        <v>91</v>
      </c>
      <c r="AA335" t="s">
        <v>13</v>
      </c>
      <c r="AB335">
        <v>41</v>
      </c>
      <c r="AC335" t="s">
        <v>14</v>
      </c>
      <c r="AD335">
        <v>43</v>
      </c>
      <c r="AE335" t="s">
        <v>15</v>
      </c>
      <c r="AF335">
        <v>52</v>
      </c>
      <c r="AG335">
        <f>Table13[[#This Row],[math Marks]]+Table13[[#This Row],[english Marks]]+Table13[[#This Row],[python Marks]]+Table13[[#This Row],[SqlMarks]]+Table13[[#This Row],[excelMarks]]</f>
        <v>267</v>
      </c>
      <c r="AH335">
        <v>76</v>
      </c>
      <c r="AI335">
        <v>8.2899999999999991</v>
      </c>
    </row>
    <row r="336" spans="1:35" x14ac:dyDescent="0.25">
      <c r="A336" t="s">
        <v>811</v>
      </c>
      <c r="B336" t="s">
        <v>812</v>
      </c>
      <c r="C336" t="s">
        <v>2</v>
      </c>
      <c r="D336">
        <v>22</v>
      </c>
      <c r="E336" t="s">
        <v>19</v>
      </c>
      <c r="F336" t="s">
        <v>28</v>
      </c>
      <c r="G336" s="1">
        <v>45092</v>
      </c>
      <c r="H336" s="2">
        <f>--MID(TEXT(Table13[[#This Row],[Admission Date]],"dd-mm-yyyy"),7,4)</f>
        <v>2023</v>
      </c>
      <c r="I336" t="s">
        <v>20</v>
      </c>
      <c r="J336" t="s">
        <v>197</v>
      </c>
      <c r="K336" t="str">
        <f>VLOOKUP(Table13[Course ID],[1]Courses!$A$2:$B$102,2,FALSE)</f>
        <v>AWS Cloud Practitioner</v>
      </c>
      <c r="L336" t="str">
        <f>IF(Table13[Age]&lt;=18,"Teen",IF(Table13[Age]&lt;=20,"Young Adult",IF(Table13[Age]&lt;=22,"Adult","senior Adult")))</f>
        <v>Adult</v>
      </c>
      <c r="M336" s="3">
        <v>100000</v>
      </c>
      <c r="N336" s="3">
        <v>44426</v>
      </c>
      <c r="O336" s="3">
        <v>55574</v>
      </c>
      <c r="P336">
        <v>10000</v>
      </c>
      <c r="Q336">
        <v>4</v>
      </c>
      <c r="R336" s="3">
        <v>414</v>
      </c>
      <c r="S336" t="s">
        <v>7</v>
      </c>
      <c r="T336" t="s">
        <v>8</v>
      </c>
      <c r="U336" t="s">
        <v>44</v>
      </c>
      <c r="V336" t="s">
        <v>24</v>
      </c>
      <c r="W336" t="s">
        <v>11</v>
      </c>
      <c r="X336">
        <v>35</v>
      </c>
      <c r="Y336" t="s">
        <v>12</v>
      </c>
      <c r="Z336">
        <v>54</v>
      </c>
      <c r="AA336" t="s">
        <v>13</v>
      </c>
      <c r="AB336">
        <v>43</v>
      </c>
      <c r="AC336" t="s">
        <v>14</v>
      </c>
      <c r="AD336">
        <v>75</v>
      </c>
      <c r="AE336" t="s">
        <v>15</v>
      </c>
      <c r="AF336">
        <v>73</v>
      </c>
      <c r="AG336">
        <f>Table13[[#This Row],[math Marks]]+Table13[[#This Row],[english Marks]]+Table13[[#This Row],[python Marks]]+Table13[[#This Row],[SqlMarks]]+Table13[[#This Row],[excelMarks]]</f>
        <v>280</v>
      </c>
      <c r="AH336">
        <v>84</v>
      </c>
      <c r="AI336">
        <v>8.64</v>
      </c>
    </row>
    <row r="337" spans="1:35" x14ac:dyDescent="0.25">
      <c r="A337" t="s">
        <v>813</v>
      </c>
      <c r="B337" t="s">
        <v>814</v>
      </c>
      <c r="C337" t="s">
        <v>18</v>
      </c>
      <c r="D337">
        <v>22</v>
      </c>
      <c r="E337" t="s">
        <v>27</v>
      </c>
      <c r="F337" t="s">
        <v>4</v>
      </c>
      <c r="G337" s="1">
        <v>45105</v>
      </c>
      <c r="H337" s="2">
        <f>--MID(TEXT(Table13[[#This Row],[Admission Date]],"dd-mm-yyyy"),7,4)</f>
        <v>2023</v>
      </c>
      <c r="I337" t="s">
        <v>20</v>
      </c>
      <c r="J337" t="s">
        <v>200</v>
      </c>
      <c r="K337" t="str">
        <f>VLOOKUP(Table13[Course ID],[1]Courses!$A$2:$B$102,2,FALSE)</f>
        <v>AWS Solutions Architect</v>
      </c>
      <c r="L337" t="str">
        <f>IF(Table13[Age]&lt;=18,"Teen",IF(Table13[Age]&lt;=20,"Young Adult",IF(Table13[Age]&lt;=22,"Adult","senior Adult")))</f>
        <v>Adult</v>
      </c>
      <c r="M337" s="3">
        <v>100000</v>
      </c>
      <c r="N337" s="3">
        <v>78311</v>
      </c>
      <c r="O337" s="3">
        <v>21689</v>
      </c>
      <c r="P337">
        <v>10000</v>
      </c>
      <c r="Q337">
        <v>1</v>
      </c>
      <c r="R337" s="3">
        <v>467</v>
      </c>
      <c r="S337" t="s">
        <v>86</v>
      </c>
      <c r="T337" t="s">
        <v>8</v>
      </c>
      <c r="U337" t="s">
        <v>23</v>
      </c>
      <c r="V337" t="s">
        <v>10</v>
      </c>
      <c r="W337" t="s">
        <v>11</v>
      </c>
      <c r="X337">
        <v>95</v>
      </c>
      <c r="Y337" t="s">
        <v>12</v>
      </c>
      <c r="Z337">
        <v>97</v>
      </c>
      <c r="AA337" t="s">
        <v>13</v>
      </c>
      <c r="AB337">
        <v>88</v>
      </c>
      <c r="AC337" t="s">
        <v>14</v>
      </c>
      <c r="AD337">
        <v>85</v>
      </c>
      <c r="AE337" t="s">
        <v>15</v>
      </c>
      <c r="AF337">
        <v>75</v>
      </c>
      <c r="AG337">
        <f>Table13[[#This Row],[math Marks]]+Table13[[#This Row],[english Marks]]+Table13[[#This Row],[python Marks]]+Table13[[#This Row],[SqlMarks]]+Table13[[#This Row],[excelMarks]]</f>
        <v>440</v>
      </c>
      <c r="AH337">
        <v>62</v>
      </c>
      <c r="AI337">
        <v>7.4</v>
      </c>
    </row>
    <row r="338" spans="1:35" x14ac:dyDescent="0.25">
      <c r="A338" t="s">
        <v>815</v>
      </c>
      <c r="B338" t="s">
        <v>816</v>
      </c>
      <c r="C338" t="s">
        <v>2</v>
      </c>
      <c r="D338">
        <v>21</v>
      </c>
      <c r="E338" t="s">
        <v>65</v>
      </c>
      <c r="F338" t="s">
        <v>33</v>
      </c>
      <c r="G338" s="1">
        <v>45118</v>
      </c>
      <c r="H338" s="2">
        <f>--MID(TEXT(Table13[[#This Row],[Admission Date]],"dd-mm-yyyy"),7,4)</f>
        <v>2023</v>
      </c>
      <c r="I338" t="s">
        <v>5</v>
      </c>
      <c r="J338" t="s">
        <v>203</v>
      </c>
      <c r="K338" t="str">
        <f>VLOOKUP(Table13[Course ID],[1]Courses!$A$2:$B$102,2,FALSE)</f>
        <v>Microsoft Azure Fundamentals</v>
      </c>
      <c r="L338" t="str">
        <f>IF(Table13[Age]&lt;=18,"Teen",IF(Table13[Age]&lt;=20,"Young Adult",IF(Table13[Age]&lt;=22,"Adult","senior Adult")))</f>
        <v>Adult</v>
      </c>
      <c r="M338" s="3">
        <v>100000</v>
      </c>
      <c r="N338" s="3">
        <v>57637</v>
      </c>
      <c r="O338" s="3">
        <v>42363</v>
      </c>
      <c r="P338">
        <v>20000</v>
      </c>
      <c r="Q338">
        <v>3</v>
      </c>
      <c r="R338" s="3">
        <v>66</v>
      </c>
      <c r="S338" t="s">
        <v>97</v>
      </c>
      <c r="T338" t="s">
        <v>8</v>
      </c>
      <c r="U338" t="s">
        <v>23</v>
      </c>
      <c r="V338" t="s">
        <v>24</v>
      </c>
      <c r="W338" t="s">
        <v>11</v>
      </c>
      <c r="X338">
        <v>87</v>
      </c>
      <c r="Y338" t="s">
        <v>12</v>
      </c>
      <c r="Z338">
        <v>71</v>
      </c>
      <c r="AA338" t="s">
        <v>13</v>
      </c>
      <c r="AB338">
        <v>91</v>
      </c>
      <c r="AC338" t="s">
        <v>14</v>
      </c>
      <c r="AD338">
        <v>64</v>
      </c>
      <c r="AE338" t="s">
        <v>15</v>
      </c>
      <c r="AF338">
        <v>40</v>
      </c>
      <c r="AG338">
        <f>Table13[[#This Row],[math Marks]]+Table13[[#This Row],[english Marks]]+Table13[[#This Row],[python Marks]]+Table13[[#This Row],[SqlMarks]]+Table13[[#This Row],[excelMarks]]</f>
        <v>353</v>
      </c>
      <c r="AH338">
        <v>86</v>
      </c>
      <c r="AI338">
        <v>5.89</v>
      </c>
    </row>
    <row r="339" spans="1:35" x14ac:dyDescent="0.25">
      <c r="A339" t="s">
        <v>817</v>
      </c>
      <c r="B339" t="s">
        <v>818</v>
      </c>
      <c r="C339" t="s">
        <v>2</v>
      </c>
      <c r="D339">
        <v>23</v>
      </c>
      <c r="E339" t="s">
        <v>27</v>
      </c>
      <c r="F339" t="s">
        <v>28</v>
      </c>
      <c r="G339" s="1">
        <v>45131</v>
      </c>
      <c r="H339" s="2">
        <f>--MID(TEXT(Table13[[#This Row],[Admission Date]],"dd-mm-yyyy"),7,4)</f>
        <v>2023</v>
      </c>
      <c r="I339" t="s">
        <v>20</v>
      </c>
      <c r="J339" t="s">
        <v>206</v>
      </c>
      <c r="K339" t="str">
        <f>VLOOKUP(Table13[Course ID],[1]Courses!$A$2:$B$102,2,FALSE)</f>
        <v>Google Cloud Platform</v>
      </c>
      <c r="L339" t="str">
        <f>IF(Table13[Age]&lt;=18,"Teen",IF(Table13[Age]&lt;=20,"Young Adult",IF(Table13[Age]&lt;=22,"Adult","senior Adult")))</f>
        <v>senior Adult</v>
      </c>
      <c r="M339" s="3">
        <v>100000</v>
      </c>
      <c r="N339" s="3">
        <v>81345</v>
      </c>
      <c r="O339" s="3">
        <v>18655</v>
      </c>
      <c r="P339">
        <v>10000</v>
      </c>
      <c r="Q339">
        <v>1</v>
      </c>
      <c r="R339" s="3">
        <v>458</v>
      </c>
      <c r="S339" t="s">
        <v>216</v>
      </c>
      <c r="T339" t="s">
        <v>8</v>
      </c>
      <c r="U339" t="s">
        <v>23</v>
      </c>
      <c r="V339" t="s">
        <v>10</v>
      </c>
      <c r="W339" t="s">
        <v>11</v>
      </c>
      <c r="X339">
        <v>61</v>
      </c>
      <c r="Y339" t="s">
        <v>12</v>
      </c>
      <c r="Z339">
        <v>72</v>
      </c>
      <c r="AA339" t="s">
        <v>13</v>
      </c>
      <c r="AB339">
        <v>91</v>
      </c>
      <c r="AC339" t="s">
        <v>14</v>
      </c>
      <c r="AD339">
        <v>74</v>
      </c>
      <c r="AE339" t="s">
        <v>15</v>
      </c>
      <c r="AF339">
        <v>75</v>
      </c>
      <c r="AG339">
        <f>Table13[[#This Row],[math Marks]]+Table13[[#This Row],[english Marks]]+Table13[[#This Row],[python Marks]]+Table13[[#This Row],[SqlMarks]]+Table13[[#This Row],[excelMarks]]</f>
        <v>373</v>
      </c>
      <c r="AH339">
        <v>91</v>
      </c>
      <c r="AI339">
        <v>9.08</v>
      </c>
    </row>
    <row r="340" spans="1:35" x14ac:dyDescent="0.25">
      <c r="A340" t="s">
        <v>819</v>
      </c>
      <c r="B340" t="s">
        <v>820</v>
      </c>
      <c r="C340" t="s">
        <v>18</v>
      </c>
      <c r="D340">
        <v>24</v>
      </c>
      <c r="E340" t="s">
        <v>65</v>
      </c>
      <c r="F340" t="s">
        <v>33</v>
      </c>
      <c r="G340" s="1">
        <v>45144</v>
      </c>
      <c r="H340" s="2">
        <f>--MID(TEXT(Table13[[#This Row],[Admission Date]],"dd-mm-yyyy"),7,4)</f>
        <v>2023</v>
      </c>
      <c r="I340" t="s">
        <v>20</v>
      </c>
      <c r="J340" t="s">
        <v>209</v>
      </c>
      <c r="K340" t="str">
        <f>VLOOKUP(Table13[Course ID],[1]Courses!$A$2:$B$102,2,FALSE)</f>
        <v>DevOps Fundamentals</v>
      </c>
      <c r="L340" t="str">
        <f>IF(Table13[Age]&lt;=18,"Teen",IF(Table13[Age]&lt;=20,"Young Adult",IF(Table13[Age]&lt;=22,"Adult","senior Adult")))</f>
        <v>senior Adult</v>
      </c>
      <c r="M340" s="3">
        <v>100000</v>
      </c>
      <c r="N340" s="3">
        <v>74805</v>
      </c>
      <c r="O340" s="3">
        <v>25195</v>
      </c>
      <c r="P340">
        <v>10000</v>
      </c>
      <c r="Q340">
        <v>3</v>
      </c>
      <c r="R340" s="3">
        <v>479</v>
      </c>
      <c r="S340" t="s">
        <v>194</v>
      </c>
      <c r="T340" t="s">
        <v>8</v>
      </c>
      <c r="U340" t="s">
        <v>44</v>
      </c>
      <c r="V340" t="s">
        <v>10</v>
      </c>
      <c r="W340" t="s">
        <v>11</v>
      </c>
      <c r="X340">
        <v>50</v>
      </c>
      <c r="Y340" t="s">
        <v>12</v>
      </c>
      <c r="Z340">
        <v>51</v>
      </c>
      <c r="AA340" t="s">
        <v>13</v>
      </c>
      <c r="AB340">
        <v>75</v>
      </c>
      <c r="AC340" t="s">
        <v>14</v>
      </c>
      <c r="AD340">
        <v>42</v>
      </c>
      <c r="AE340" t="s">
        <v>15</v>
      </c>
      <c r="AF340">
        <v>71</v>
      </c>
      <c r="AG340">
        <f>Table13[[#This Row],[math Marks]]+Table13[[#This Row],[english Marks]]+Table13[[#This Row],[python Marks]]+Table13[[#This Row],[SqlMarks]]+Table13[[#This Row],[excelMarks]]</f>
        <v>289</v>
      </c>
      <c r="AH340">
        <v>64</v>
      </c>
      <c r="AI340">
        <v>7.27</v>
      </c>
    </row>
    <row r="341" spans="1:35" x14ac:dyDescent="0.25">
      <c r="A341" t="s">
        <v>821</v>
      </c>
      <c r="B341" t="s">
        <v>822</v>
      </c>
      <c r="C341" t="s">
        <v>2</v>
      </c>
      <c r="D341">
        <v>18</v>
      </c>
      <c r="E341" t="s">
        <v>65</v>
      </c>
      <c r="F341" t="s">
        <v>33</v>
      </c>
      <c r="G341" s="1">
        <v>45157</v>
      </c>
      <c r="H341" s="2">
        <f>--MID(TEXT(Table13[[#This Row],[Admission Date]],"dd-mm-yyyy"),7,4)</f>
        <v>2023</v>
      </c>
      <c r="I341" t="s">
        <v>5</v>
      </c>
      <c r="J341" t="s">
        <v>212</v>
      </c>
      <c r="K341" t="str">
        <f>VLOOKUP(Table13[Course ID],[1]Courses!$A$2:$B$102,2,FALSE)</f>
        <v>Docker</v>
      </c>
      <c r="L341" t="str">
        <f>IF(Table13[Age]&lt;=18,"Teen",IF(Table13[Age]&lt;=20,"Young Adult",IF(Table13[Age]&lt;=22,"Adult","senior Adult")))</f>
        <v>Teen</v>
      </c>
      <c r="M341" s="3">
        <v>100000</v>
      </c>
      <c r="N341" s="3">
        <v>54491</v>
      </c>
      <c r="O341" s="3">
        <v>45509</v>
      </c>
      <c r="P341">
        <v>20000</v>
      </c>
      <c r="Q341">
        <v>3</v>
      </c>
      <c r="R341" s="3">
        <v>375</v>
      </c>
      <c r="S341" t="s">
        <v>82</v>
      </c>
      <c r="T341" t="s">
        <v>8</v>
      </c>
      <c r="U341" t="s">
        <v>23</v>
      </c>
      <c r="V341" t="s">
        <v>24</v>
      </c>
      <c r="W341" t="s">
        <v>11</v>
      </c>
      <c r="X341">
        <v>66</v>
      </c>
      <c r="Y341" t="s">
        <v>12</v>
      </c>
      <c r="Z341">
        <v>40</v>
      </c>
      <c r="AA341" t="s">
        <v>13</v>
      </c>
      <c r="AB341">
        <v>80</v>
      </c>
      <c r="AC341" t="s">
        <v>14</v>
      </c>
      <c r="AD341">
        <v>97</v>
      </c>
      <c r="AE341" t="s">
        <v>15</v>
      </c>
      <c r="AF341">
        <v>89</v>
      </c>
      <c r="AG341">
        <f>Table13[[#This Row],[math Marks]]+Table13[[#This Row],[english Marks]]+Table13[[#This Row],[python Marks]]+Table13[[#This Row],[SqlMarks]]+Table13[[#This Row],[excelMarks]]</f>
        <v>372</v>
      </c>
      <c r="AH341">
        <v>70</v>
      </c>
      <c r="AI341">
        <v>6.91</v>
      </c>
    </row>
    <row r="342" spans="1:35" x14ac:dyDescent="0.25">
      <c r="A342" t="s">
        <v>823</v>
      </c>
      <c r="B342" t="s">
        <v>824</v>
      </c>
      <c r="C342" t="s">
        <v>2</v>
      </c>
      <c r="D342">
        <v>18</v>
      </c>
      <c r="E342" t="s">
        <v>38</v>
      </c>
      <c r="F342" t="s">
        <v>33</v>
      </c>
      <c r="G342" s="1">
        <v>46003</v>
      </c>
      <c r="H342" s="2">
        <f>--MID(TEXT(Table13[[#This Row],[Admission Date]],"dd-mm-yyyy"),7,4)</f>
        <v>2025</v>
      </c>
      <c r="I342" t="s">
        <v>5</v>
      </c>
      <c r="J342" t="s">
        <v>215</v>
      </c>
      <c r="K342" t="str">
        <f>VLOOKUP(Table13[Course ID],[1]Courses!$A$2:$B$102,2,FALSE)</f>
        <v>Kubernetes</v>
      </c>
      <c r="L342" t="str">
        <f>IF(Table13[Age]&lt;=18,"Teen",IF(Table13[Age]&lt;=20,"Young Adult",IF(Table13[Age]&lt;=22,"Adult","senior Adult")))</f>
        <v>Teen</v>
      </c>
      <c r="M342" s="3">
        <v>100000</v>
      </c>
      <c r="N342" s="3">
        <v>99010</v>
      </c>
      <c r="O342" s="3">
        <v>990</v>
      </c>
      <c r="P342">
        <v>20000</v>
      </c>
      <c r="Q342">
        <v>1</v>
      </c>
      <c r="R342" s="3">
        <v>34</v>
      </c>
      <c r="S342" t="s">
        <v>62</v>
      </c>
      <c r="T342" t="s">
        <v>8</v>
      </c>
      <c r="U342" t="s">
        <v>23</v>
      </c>
      <c r="V342" t="s">
        <v>24</v>
      </c>
      <c r="W342" t="s">
        <v>11</v>
      </c>
      <c r="X342">
        <v>89</v>
      </c>
      <c r="Y342" t="s">
        <v>12</v>
      </c>
      <c r="Z342">
        <v>48</v>
      </c>
      <c r="AA342" t="s">
        <v>13</v>
      </c>
      <c r="AB342">
        <v>100</v>
      </c>
      <c r="AC342" t="s">
        <v>14</v>
      </c>
      <c r="AD342">
        <v>100</v>
      </c>
      <c r="AE342" t="s">
        <v>15</v>
      </c>
      <c r="AF342">
        <v>48</v>
      </c>
      <c r="AG342">
        <f>Table13[[#This Row],[math Marks]]+Table13[[#This Row],[english Marks]]+Table13[[#This Row],[python Marks]]+Table13[[#This Row],[SqlMarks]]+Table13[[#This Row],[excelMarks]]</f>
        <v>385</v>
      </c>
      <c r="AH342">
        <v>91</v>
      </c>
      <c r="AI342">
        <v>9.9600000000000009</v>
      </c>
    </row>
    <row r="343" spans="1:35" x14ac:dyDescent="0.25">
      <c r="A343" t="s">
        <v>825</v>
      </c>
      <c r="B343" t="s">
        <v>826</v>
      </c>
      <c r="C343" t="s">
        <v>18</v>
      </c>
      <c r="D343">
        <v>20</v>
      </c>
      <c r="E343" t="s">
        <v>19</v>
      </c>
      <c r="F343" t="s">
        <v>4</v>
      </c>
      <c r="G343" s="1">
        <v>45893</v>
      </c>
      <c r="H343" s="2">
        <f>--MID(TEXT(Table13[[#This Row],[Admission Date]],"dd-mm-yyyy"),7,4)</f>
        <v>2025</v>
      </c>
      <c r="I343" t="s">
        <v>20</v>
      </c>
      <c r="J343" t="s">
        <v>219</v>
      </c>
      <c r="K343" t="str">
        <f>VLOOKUP(Table13[Course ID],[1]Courses!$A$2:$B$102,2,FALSE)</f>
        <v>Linux Administration</v>
      </c>
      <c r="L343" t="str">
        <f>IF(Table13[Age]&lt;=18,"Teen",IF(Table13[Age]&lt;=20,"Young Adult",IF(Table13[Age]&lt;=22,"Adult","senior Adult")))</f>
        <v>Young Adult</v>
      </c>
      <c r="M343" s="3">
        <v>100000</v>
      </c>
      <c r="N343" s="3">
        <v>59575</v>
      </c>
      <c r="O343" s="3">
        <v>40425</v>
      </c>
      <c r="P343">
        <v>20000</v>
      </c>
      <c r="Q343">
        <v>1</v>
      </c>
      <c r="R343" s="3">
        <v>142</v>
      </c>
      <c r="S343" t="s">
        <v>86</v>
      </c>
      <c r="T343" t="s">
        <v>8</v>
      </c>
      <c r="U343" t="s">
        <v>23</v>
      </c>
      <c r="V343" t="s">
        <v>24</v>
      </c>
      <c r="W343" t="s">
        <v>11</v>
      </c>
      <c r="X343">
        <v>73</v>
      </c>
      <c r="Y343" t="s">
        <v>12</v>
      </c>
      <c r="Z343">
        <v>36</v>
      </c>
      <c r="AA343" t="s">
        <v>13</v>
      </c>
      <c r="AB343">
        <v>39</v>
      </c>
      <c r="AC343" t="s">
        <v>14</v>
      </c>
      <c r="AD343">
        <v>55</v>
      </c>
      <c r="AE343" t="s">
        <v>15</v>
      </c>
      <c r="AF343">
        <v>80</v>
      </c>
      <c r="AG343">
        <f>Table13[[#This Row],[math Marks]]+Table13[[#This Row],[english Marks]]+Table13[[#This Row],[python Marks]]+Table13[[#This Row],[SqlMarks]]+Table13[[#This Row],[excelMarks]]</f>
        <v>283</v>
      </c>
      <c r="AH343">
        <v>69</v>
      </c>
      <c r="AI343">
        <v>8.94</v>
      </c>
    </row>
    <row r="344" spans="1:35" x14ac:dyDescent="0.25">
      <c r="A344" t="s">
        <v>827</v>
      </c>
      <c r="B344" t="s">
        <v>828</v>
      </c>
      <c r="C344" t="s">
        <v>2</v>
      </c>
      <c r="D344">
        <v>23</v>
      </c>
      <c r="E344" t="s">
        <v>3</v>
      </c>
      <c r="F344" t="s">
        <v>33</v>
      </c>
      <c r="G344" s="1">
        <v>45915</v>
      </c>
      <c r="H344" s="2">
        <f>--MID(TEXT(Table13[[#This Row],[Admission Date]],"dd-mm-yyyy"),7,4)</f>
        <v>2025</v>
      </c>
      <c r="I344" t="s">
        <v>20</v>
      </c>
      <c r="J344" t="s">
        <v>222</v>
      </c>
      <c r="K344" t="str">
        <f>VLOOKUP(Table13[Course ID],[1]Courses!$A$2:$B$102,2,FALSE)</f>
        <v>Windows Server</v>
      </c>
      <c r="L344" t="str">
        <f>IF(Table13[Age]&lt;=18,"Teen",IF(Table13[Age]&lt;=20,"Young Adult",IF(Table13[Age]&lt;=22,"Adult","senior Adult")))</f>
        <v>senior Adult</v>
      </c>
      <c r="M344" s="3">
        <v>100000</v>
      </c>
      <c r="N344" s="3">
        <v>60633</v>
      </c>
      <c r="O344" s="3">
        <v>39367</v>
      </c>
      <c r="P344">
        <v>10000</v>
      </c>
      <c r="Q344">
        <v>4</v>
      </c>
      <c r="R344" s="3">
        <v>355</v>
      </c>
      <c r="S344" t="s">
        <v>104</v>
      </c>
      <c r="T344" t="s">
        <v>8</v>
      </c>
      <c r="U344" t="s">
        <v>23</v>
      </c>
      <c r="V344" t="s">
        <v>24</v>
      </c>
      <c r="W344" t="s">
        <v>11</v>
      </c>
      <c r="X344">
        <v>85</v>
      </c>
      <c r="Y344" t="s">
        <v>12</v>
      </c>
      <c r="Z344">
        <v>67</v>
      </c>
      <c r="AA344" t="s">
        <v>13</v>
      </c>
      <c r="AB344">
        <v>98</v>
      </c>
      <c r="AC344" t="s">
        <v>14</v>
      </c>
      <c r="AD344">
        <v>57</v>
      </c>
      <c r="AE344" t="s">
        <v>15</v>
      </c>
      <c r="AF344">
        <v>54</v>
      </c>
      <c r="AG344">
        <f>Table13[[#This Row],[math Marks]]+Table13[[#This Row],[english Marks]]+Table13[[#This Row],[python Marks]]+Table13[[#This Row],[SqlMarks]]+Table13[[#This Row],[excelMarks]]</f>
        <v>361</v>
      </c>
      <c r="AH344">
        <v>61</v>
      </c>
      <c r="AI344">
        <v>7.69</v>
      </c>
    </row>
    <row r="345" spans="1:35" x14ac:dyDescent="0.25">
      <c r="A345" t="s">
        <v>829</v>
      </c>
      <c r="B345" t="s">
        <v>830</v>
      </c>
      <c r="C345" t="s">
        <v>18</v>
      </c>
      <c r="D345">
        <v>17</v>
      </c>
      <c r="E345" t="s">
        <v>3</v>
      </c>
      <c r="F345" t="s">
        <v>28</v>
      </c>
      <c r="G345" s="1">
        <v>45763</v>
      </c>
      <c r="H345" s="2">
        <f>--MID(TEXT(Table13[[#This Row],[Admission Date]],"dd-mm-yyyy"),7,4)</f>
        <v>2025</v>
      </c>
      <c r="I345" t="s">
        <v>5</v>
      </c>
      <c r="J345" t="s">
        <v>225</v>
      </c>
      <c r="K345" t="str">
        <f>VLOOKUP(Table13[Course ID],[1]Courses!$A$2:$B$102,2,FALSE)</f>
        <v>Networking Basics</v>
      </c>
      <c r="L345" t="str">
        <f>IF(Table13[Age]&lt;=18,"Teen",IF(Table13[Age]&lt;=20,"Young Adult",IF(Table13[Age]&lt;=22,"Adult","senior Adult")))</f>
        <v>Teen</v>
      </c>
      <c r="M345" s="3">
        <v>100000</v>
      </c>
      <c r="N345" s="3">
        <v>79149</v>
      </c>
      <c r="O345" s="3">
        <v>20851</v>
      </c>
      <c r="P345">
        <v>0</v>
      </c>
      <c r="Q345">
        <v>4</v>
      </c>
      <c r="R345" s="3">
        <v>487</v>
      </c>
      <c r="S345" t="s">
        <v>97</v>
      </c>
      <c r="T345" t="s">
        <v>8</v>
      </c>
      <c r="U345" t="s">
        <v>9</v>
      </c>
      <c r="V345" t="s">
        <v>24</v>
      </c>
      <c r="W345" t="s">
        <v>11</v>
      </c>
      <c r="X345">
        <v>79</v>
      </c>
      <c r="Y345" t="s">
        <v>12</v>
      </c>
      <c r="Z345">
        <v>86</v>
      </c>
      <c r="AA345" t="s">
        <v>13</v>
      </c>
      <c r="AB345">
        <v>70</v>
      </c>
      <c r="AC345" t="s">
        <v>14</v>
      </c>
      <c r="AD345">
        <v>72</v>
      </c>
      <c r="AE345" t="s">
        <v>15</v>
      </c>
      <c r="AF345">
        <v>97</v>
      </c>
      <c r="AG345">
        <f>Table13[[#This Row],[math Marks]]+Table13[[#This Row],[english Marks]]+Table13[[#This Row],[python Marks]]+Table13[[#This Row],[SqlMarks]]+Table13[[#This Row],[excelMarks]]</f>
        <v>404</v>
      </c>
      <c r="AH345">
        <v>74</v>
      </c>
      <c r="AI345">
        <v>7.46</v>
      </c>
    </row>
    <row r="346" spans="1:35" x14ac:dyDescent="0.25">
      <c r="A346" t="s">
        <v>831</v>
      </c>
      <c r="B346" t="s">
        <v>832</v>
      </c>
      <c r="C346" t="s">
        <v>2</v>
      </c>
      <c r="D346">
        <v>20</v>
      </c>
      <c r="E346" t="s">
        <v>19</v>
      </c>
      <c r="F346" t="s">
        <v>4</v>
      </c>
      <c r="G346" s="1">
        <v>45924</v>
      </c>
      <c r="H346" s="2">
        <f>--MID(TEXT(Table13[[#This Row],[Admission Date]],"dd-mm-yyyy"),7,4)</f>
        <v>2025</v>
      </c>
      <c r="I346" t="s">
        <v>5</v>
      </c>
      <c r="J346" t="s">
        <v>228</v>
      </c>
      <c r="K346" t="str">
        <f>VLOOKUP(Table13[Course ID],[1]Courses!$A$2:$B$102,2,FALSE)</f>
        <v>CCNA</v>
      </c>
      <c r="L346" t="str">
        <f>IF(Table13[Age]&lt;=18,"Teen",IF(Table13[Age]&lt;=20,"Young Adult",IF(Table13[Age]&lt;=22,"Adult","senior Adult")))</f>
        <v>Young Adult</v>
      </c>
      <c r="M346" s="3">
        <v>100000</v>
      </c>
      <c r="N346" s="3">
        <v>54565</v>
      </c>
      <c r="O346" s="3">
        <v>45435</v>
      </c>
      <c r="P346">
        <v>10000</v>
      </c>
      <c r="Q346">
        <v>3</v>
      </c>
      <c r="R346" s="3">
        <v>496</v>
      </c>
      <c r="S346" t="s">
        <v>52</v>
      </c>
      <c r="T346" t="s">
        <v>8</v>
      </c>
      <c r="U346" t="s">
        <v>44</v>
      </c>
      <c r="V346" t="s">
        <v>24</v>
      </c>
      <c r="W346" t="s">
        <v>11</v>
      </c>
      <c r="X346">
        <v>93</v>
      </c>
      <c r="Y346" t="s">
        <v>12</v>
      </c>
      <c r="Z346">
        <v>73</v>
      </c>
      <c r="AA346" t="s">
        <v>13</v>
      </c>
      <c r="AB346">
        <v>65</v>
      </c>
      <c r="AC346" t="s">
        <v>14</v>
      </c>
      <c r="AD346">
        <v>36</v>
      </c>
      <c r="AE346" t="s">
        <v>15</v>
      </c>
      <c r="AF346">
        <v>60</v>
      </c>
      <c r="AG346">
        <f>Table13[[#This Row],[math Marks]]+Table13[[#This Row],[english Marks]]+Table13[[#This Row],[python Marks]]+Table13[[#This Row],[SqlMarks]]+Table13[[#This Row],[excelMarks]]</f>
        <v>327</v>
      </c>
      <c r="AH346">
        <v>61</v>
      </c>
      <c r="AI346">
        <v>9.2899999999999991</v>
      </c>
    </row>
    <row r="347" spans="1:35" x14ac:dyDescent="0.25">
      <c r="A347" t="s">
        <v>833</v>
      </c>
      <c r="B347" t="s">
        <v>834</v>
      </c>
      <c r="C347" t="s">
        <v>2</v>
      </c>
      <c r="D347">
        <v>20</v>
      </c>
      <c r="E347" t="s">
        <v>65</v>
      </c>
      <c r="F347" t="s">
        <v>4</v>
      </c>
      <c r="G347" s="1">
        <v>45849</v>
      </c>
      <c r="H347" s="2">
        <f>--MID(TEXT(Table13[[#This Row],[Admission Date]],"dd-mm-yyyy"),7,4)</f>
        <v>2025</v>
      </c>
      <c r="I347" t="s">
        <v>20</v>
      </c>
      <c r="J347" t="s">
        <v>231</v>
      </c>
      <c r="K347" t="str">
        <f>VLOOKUP(Table13[Course ID],[1]Courses!$A$2:$B$102,2,FALSE)</f>
        <v>Cyber Security Fundamentals</v>
      </c>
      <c r="L347" t="str">
        <f>IF(Table13[Age]&lt;=18,"Teen",IF(Table13[Age]&lt;=20,"Young Adult",IF(Table13[Age]&lt;=22,"Adult","senior Adult")))</f>
        <v>Young Adult</v>
      </c>
      <c r="M347" s="3">
        <v>100000</v>
      </c>
      <c r="N347" s="3">
        <v>50609</v>
      </c>
      <c r="O347" s="3">
        <v>49391</v>
      </c>
      <c r="P347">
        <v>0</v>
      </c>
      <c r="Q347">
        <v>2</v>
      </c>
      <c r="R347" s="3">
        <v>204</v>
      </c>
      <c r="S347" t="s">
        <v>104</v>
      </c>
      <c r="T347" t="s">
        <v>8</v>
      </c>
      <c r="U347" t="s">
        <v>23</v>
      </c>
      <c r="V347" t="s">
        <v>24</v>
      </c>
      <c r="W347" t="s">
        <v>11</v>
      </c>
      <c r="X347">
        <v>92</v>
      </c>
      <c r="Y347" t="s">
        <v>12</v>
      </c>
      <c r="Z347">
        <v>75</v>
      </c>
      <c r="AA347" t="s">
        <v>13</v>
      </c>
      <c r="AB347">
        <v>76</v>
      </c>
      <c r="AC347" t="s">
        <v>14</v>
      </c>
      <c r="AD347">
        <v>84</v>
      </c>
      <c r="AE347" t="s">
        <v>15</v>
      </c>
      <c r="AF347">
        <v>88</v>
      </c>
      <c r="AG347">
        <f>Table13[[#This Row],[math Marks]]+Table13[[#This Row],[english Marks]]+Table13[[#This Row],[python Marks]]+Table13[[#This Row],[SqlMarks]]+Table13[[#This Row],[excelMarks]]</f>
        <v>415</v>
      </c>
      <c r="AH347">
        <v>95</v>
      </c>
      <c r="AI347">
        <v>8.94</v>
      </c>
    </row>
    <row r="348" spans="1:35" x14ac:dyDescent="0.25">
      <c r="A348" t="s">
        <v>835</v>
      </c>
      <c r="B348" t="s">
        <v>836</v>
      </c>
      <c r="C348" t="s">
        <v>2</v>
      </c>
      <c r="D348">
        <v>21</v>
      </c>
      <c r="E348" t="s">
        <v>3</v>
      </c>
      <c r="F348" t="s">
        <v>4</v>
      </c>
      <c r="G348" s="1">
        <v>45701</v>
      </c>
      <c r="H348" s="2">
        <f>--MID(TEXT(Table13[[#This Row],[Admission Date]],"dd-mm-yyyy"),7,4)</f>
        <v>2025</v>
      </c>
      <c r="I348" t="s">
        <v>20</v>
      </c>
      <c r="J348" t="s">
        <v>234</v>
      </c>
      <c r="K348" t="str">
        <f>VLOOKUP(Table13[Course ID],[1]Courses!$A$2:$B$102,2,FALSE)</f>
        <v>Ethical Hacking</v>
      </c>
      <c r="L348" t="str">
        <f>IF(Table13[Age]&lt;=18,"Teen",IF(Table13[Age]&lt;=20,"Young Adult",IF(Table13[Age]&lt;=22,"Adult","senior Adult")))</f>
        <v>Adult</v>
      </c>
      <c r="M348" s="3">
        <v>100000</v>
      </c>
      <c r="N348" s="3">
        <v>48323</v>
      </c>
      <c r="O348" s="3">
        <v>51677</v>
      </c>
      <c r="P348">
        <v>20000</v>
      </c>
      <c r="Q348">
        <v>4</v>
      </c>
      <c r="R348" s="3">
        <v>357</v>
      </c>
      <c r="S348" t="s">
        <v>43</v>
      </c>
      <c r="T348" t="s">
        <v>8</v>
      </c>
      <c r="U348" t="s">
        <v>23</v>
      </c>
      <c r="V348" t="s">
        <v>10</v>
      </c>
      <c r="W348" t="s">
        <v>11</v>
      </c>
      <c r="X348">
        <v>75</v>
      </c>
      <c r="Y348" t="s">
        <v>12</v>
      </c>
      <c r="Z348">
        <v>83</v>
      </c>
      <c r="AA348" t="s">
        <v>13</v>
      </c>
      <c r="AB348">
        <v>54</v>
      </c>
      <c r="AC348" t="s">
        <v>14</v>
      </c>
      <c r="AD348">
        <v>88</v>
      </c>
      <c r="AE348" t="s">
        <v>15</v>
      </c>
      <c r="AF348">
        <v>83</v>
      </c>
      <c r="AG348">
        <f>Table13[[#This Row],[math Marks]]+Table13[[#This Row],[english Marks]]+Table13[[#This Row],[python Marks]]+Table13[[#This Row],[SqlMarks]]+Table13[[#This Row],[excelMarks]]</f>
        <v>383</v>
      </c>
      <c r="AH348">
        <v>98</v>
      </c>
      <c r="AI348">
        <v>9.48</v>
      </c>
    </row>
    <row r="349" spans="1:35" x14ac:dyDescent="0.25">
      <c r="A349" t="s">
        <v>837</v>
      </c>
      <c r="B349" t="s">
        <v>838</v>
      </c>
      <c r="C349" t="s">
        <v>18</v>
      </c>
      <c r="D349">
        <v>19</v>
      </c>
      <c r="E349" t="s">
        <v>3</v>
      </c>
      <c r="F349" t="s">
        <v>28</v>
      </c>
      <c r="G349" s="1">
        <v>45869</v>
      </c>
      <c r="H349" s="2">
        <f>--MID(TEXT(Table13[[#This Row],[Admission Date]],"dd-mm-yyyy"),7,4)</f>
        <v>2025</v>
      </c>
      <c r="I349" t="s">
        <v>5</v>
      </c>
      <c r="J349" t="s">
        <v>237</v>
      </c>
      <c r="K349" t="str">
        <f>VLOOKUP(Table13[Course ID],[1]Courses!$A$2:$B$102,2,FALSE)</f>
        <v>Penetration Testing</v>
      </c>
      <c r="L349" t="str">
        <f>IF(Table13[Age]&lt;=18,"Teen",IF(Table13[Age]&lt;=20,"Young Adult",IF(Table13[Age]&lt;=22,"Adult","senior Adult")))</f>
        <v>Young Adult</v>
      </c>
      <c r="M349" s="3">
        <v>100000</v>
      </c>
      <c r="N349" s="3">
        <v>66789</v>
      </c>
      <c r="O349" s="3">
        <v>33211</v>
      </c>
      <c r="P349">
        <v>0</v>
      </c>
      <c r="Q349">
        <v>4</v>
      </c>
      <c r="R349" s="3">
        <v>4</v>
      </c>
      <c r="S349" t="s">
        <v>82</v>
      </c>
      <c r="T349" t="s">
        <v>8</v>
      </c>
      <c r="U349" t="s">
        <v>23</v>
      </c>
      <c r="V349" t="s">
        <v>10</v>
      </c>
      <c r="W349" t="s">
        <v>11</v>
      </c>
      <c r="X349">
        <v>89</v>
      </c>
      <c r="Y349" t="s">
        <v>12</v>
      </c>
      <c r="Z349">
        <v>81</v>
      </c>
      <c r="AA349" t="s">
        <v>13</v>
      </c>
      <c r="AB349">
        <v>56</v>
      </c>
      <c r="AC349" t="s">
        <v>14</v>
      </c>
      <c r="AD349">
        <v>71</v>
      </c>
      <c r="AE349" t="s">
        <v>15</v>
      </c>
      <c r="AF349">
        <v>36</v>
      </c>
      <c r="AG349">
        <f>Table13[[#This Row],[math Marks]]+Table13[[#This Row],[english Marks]]+Table13[[#This Row],[python Marks]]+Table13[[#This Row],[SqlMarks]]+Table13[[#This Row],[excelMarks]]</f>
        <v>333</v>
      </c>
      <c r="AH349">
        <v>77</v>
      </c>
      <c r="AI349">
        <v>9.4700000000000006</v>
      </c>
    </row>
    <row r="350" spans="1:35" x14ac:dyDescent="0.25">
      <c r="A350" t="s">
        <v>839</v>
      </c>
      <c r="B350" t="s">
        <v>840</v>
      </c>
      <c r="C350" t="s">
        <v>2</v>
      </c>
      <c r="D350">
        <v>17</v>
      </c>
      <c r="E350" t="s">
        <v>3</v>
      </c>
      <c r="F350" t="s">
        <v>33</v>
      </c>
      <c r="G350" s="1">
        <v>46022</v>
      </c>
      <c r="H350" s="2">
        <f>--MID(TEXT(Table13[[#This Row],[Admission Date]],"dd-mm-yyyy"),7,4)</f>
        <v>2025</v>
      </c>
      <c r="I350" t="s">
        <v>5</v>
      </c>
      <c r="J350" t="s">
        <v>240</v>
      </c>
      <c r="K350" t="str">
        <f>VLOOKUP(Table13[Course ID],[1]Courses!$A$2:$B$102,2,FALSE)</f>
        <v>Information Security</v>
      </c>
      <c r="L350" t="str">
        <f>IF(Table13[Age]&lt;=18,"Teen",IF(Table13[Age]&lt;=20,"Young Adult",IF(Table13[Age]&lt;=22,"Adult","senior Adult")))</f>
        <v>Teen</v>
      </c>
      <c r="M350" s="3">
        <v>100000</v>
      </c>
      <c r="N350" s="3">
        <v>78603</v>
      </c>
      <c r="O350" s="3">
        <v>21397</v>
      </c>
      <c r="P350">
        <v>0</v>
      </c>
      <c r="Q350">
        <v>2</v>
      </c>
      <c r="R350" s="3">
        <v>200</v>
      </c>
      <c r="S350" t="s">
        <v>194</v>
      </c>
      <c r="T350" t="s">
        <v>8</v>
      </c>
      <c r="U350" t="s">
        <v>44</v>
      </c>
      <c r="V350" t="s">
        <v>10</v>
      </c>
      <c r="W350" t="s">
        <v>11</v>
      </c>
      <c r="X350">
        <v>71</v>
      </c>
      <c r="Y350" t="s">
        <v>12</v>
      </c>
      <c r="Z350">
        <v>77</v>
      </c>
      <c r="AA350" t="s">
        <v>13</v>
      </c>
      <c r="AB350">
        <v>35</v>
      </c>
      <c r="AC350" t="s">
        <v>14</v>
      </c>
      <c r="AD350">
        <v>73</v>
      </c>
      <c r="AE350" t="s">
        <v>15</v>
      </c>
      <c r="AF350">
        <v>66</v>
      </c>
      <c r="AG350">
        <f>Table13[[#This Row],[math Marks]]+Table13[[#This Row],[english Marks]]+Table13[[#This Row],[python Marks]]+Table13[[#This Row],[SqlMarks]]+Table13[[#This Row],[excelMarks]]</f>
        <v>322</v>
      </c>
      <c r="AH350">
        <v>80</v>
      </c>
      <c r="AI350">
        <v>6.06</v>
      </c>
    </row>
    <row r="351" spans="1:35" x14ac:dyDescent="0.25">
      <c r="A351" t="s">
        <v>841</v>
      </c>
      <c r="B351" t="s">
        <v>842</v>
      </c>
      <c r="C351" t="s">
        <v>2</v>
      </c>
      <c r="D351">
        <v>18</v>
      </c>
      <c r="E351" t="s">
        <v>27</v>
      </c>
      <c r="F351" t="s">
        <v>33</v>
      </c>
      <c r="G351" s="1">
        <v>45677</v>
      </c>
      <c r="H351" s="2">
        <f>--MID(TEXT(Table13[[#This Row],[Admission Date]],"dd-mm-yyyy"),7,4)</f>
        <v>2025</v>
      </c>
      <c r="I351" t="s">
        <v>20</v>
      </c>
      <c r="J351" t="s">
        <v>243</v>
      </c>
      <c r="K351" t="str">
        <f>VLOOKUP(Table13[Course ID],[1]Courses!$A$2:$B$102,2,FALSE)</f>
        <v>Digital Forensics</v>
      </c>
      <c r="L351" t="str">
        <f>IF(Table13[Age]&lt;=18,"Teen",IF(Table13[Age]&lt;=20,"Young Adult",IF(Table13[Age]&lt;=22,"Adult","senior Adult")))</f>
        <v>Teen</v>
      </c>
      <c r="M351" s="3">
        <v>100000</v>
      </c>
      <c r="N351" s="3">
        <v>65616</v>
      </c>
      <c r="O351" s="3">
        <v>34384</v>
      </c>
      <c r="P351">
        <v>10000</v>
      </c>
      <c r="Q351">
        <v>1</v>
      </c>
      <c r="R351" s="3">
        <v>420</v>
      </c>
      <c r="S351" t="s">
        <v>86</v>
      </c>
      <c r="T351" t="s">
        <v>8</v>
      </c>
      <c r="U351" t="s">
        <v>44</v>
      </c>
      <c r="V351" t="s">
        <v>24</v>
      </c>
      <c r="W351" t="s">
        <v>11</v>
      </c>
      <c r="X351">
        <v>66</v>
      </c>
      <c r="Y351" t="s">
        <v>12</v>
      </c>
      <c r="Z351">
        <v>72</v>
      </c>
      <c r="AA351" t="s">
        <v>13</v>
      </c>
      <c r="AB351">
        <v>48</v>
      </c>
      <c r="AC351" t="s">
        <v>14</v>
      </c>
      <c r="AD351">
        <v>48</v>
      </c>
      <c r="AE351" t="s">
        <v>15</v>
      </c>
      <c r="AF351">
        <v>38</v>
      </c>
      <c r="AG351">
        <f>Table13[[#This Row],[math Marks]]+Table13[[#This Row],[english Marks]]+Table13[[#This Row],[python Marks]]+Table13[[#This Row],[SqlMarks]]+Table13[[#This Row],[excelMarks]]</f>
        <v>272</v>
      </c>
      <c r="AH351">
        <v>65</v>
      </c>
      <c r="AI351">
        <v>9.5299999999999994</v>
      </c>
    </row>
    <row r="352" spans="1:35" x14ac:dyDescent="0.25">
      <c r="A352" t="s">
        <v>843</v>
      </c>
      <c r="B352" t="s">
        <v>844</v>
      </c>
      <c r="C352" t="s">
        <v>18</v>
      </c>
      <c r="D352">
        <v>22</v>
      </c>
      <c r="E352" t="s">
        <v>65</v>
      </c>
      <c r="F352" t="s">
        <v>4</v>
      </c>
      <c r="G352" s="1">
        <v>45984</v>
      </c>
      <c r="H352" s="2">
        <f>--MID(TEXT(Table13[[#This Row],[Admission Date]],"dd-mm-yyyy"),7,4)</f>
        <v>2025</v>
      </c>
      <c r="I352" t="s">
        <v>5</v>
      </c>
      <c r="J352" t="s">
        <v>246</v>
      </c>
      <c r="K352" t="str">
        <f>VLOOKUP(Table13[Course ID],[1]Courses!$A$2:$B$102,2,FALSE)</f>
        <v>Cloud Security</v>
      </c>
      <c r="L352" t="str">
        <f>IF(Table13[Age]&lt;=18,"Teen",IF(Table13[Age]&lt;=20,"Young Adult",IF(Table13[Age]&lt;=22,"Adult","senior Adult")))</f>
        <v>Adult</v>
      </c>
      <c r="M352" s="3">
        <v>100000</v>
      </c>
      <c r="N352" s="3">
        <v>61810</v>
      </c>
      <c r="O352" s="3">
        <v>38190</v>
      </c>
      <c r="P352">
        <v>0</v>
      </c>
      <c r="Q352">
        <v>2</v>
      </c>
      <c r="R352" s="3">
        <v>258</v>
      </c>
      <c r="S352" t="s">
        <v>35</v>
      </c>
      <c r="T352" t="s">
        <v>8</v>
      </c>
      <c r="U352" t="s">
        <v>9</v>
      </c>
      <c r="V352" t="s">
        <v>10</v>
      </c>
      <c r="W352" t="s">
        <v>11</v>
      </c>
      <c r="X352">
        <v>89</v>
      </c>
      <c r="Y352" t="s">
        <v>12</v>
      </c>
      <c r="Z352">
        <v>47</v>
      </c>
      <c r="AA352" t="s">
        <v>13</v>
      </c>
      <c r="AB352">
        <v>37</v>
      </c>
      <c r="AC352" t="s">
        <v>14</v>
      </c>
      <c r="AD352">
        <v>67</v>
      </c>
      <c r="AE352" t="s">
        <v>15</v>
      </c>
      <c r="AF352">
        <v>62</v>
      </c>
      <c r="AG352">
        <f>Table13[[#This Row],[math Marks]]+Table13[[#This Row],[english Marks]]+Table13[[#This Row],[python Marks]]+Table13[[#This Row],[SqlMarks]]+Table13[[#This Row],[excelMarks]]</f>
        <v>302</v>
      </c>
      <c r="AH352">
        <v>91</v>
      </c>
      <c r="AI352">
        <v>7.52</v>
      </c>
    </row>
    <row r="353" spans="1:35" x14ac:dyDescent="0.25">
      <c r="A353" t="s">
        <v>845</v>
      </c>
      <c r="B353" t="s">
        <v>846</v>
      </c>
      <c r="C353" t="s">
        <v>2</v>
      </c>
      <c r="D353">
        <v>23</v>
      </c>
      <c r="E353" t="s">
        <v>19</v>
      </c>
      <c r="F353" t="s">
        <v>28</v>
      </c>
      <c r="G353" s="1">
        <v>45721</v>
      </c>
      <c r="H353" s="2">
        <f>--MID(TEXT(Table13[[#This Row],[Admission Date]],"dd-mm-yyyy"),7,4)</f>
        <v>2025</v>
      </c>
      <c r="I353" t="s">
        <v>5</v>
      </c>
      <c r="J353" t="s">
        <v>249</v>
      </c>
      <c r="K353" t="str">
        <f>VLOOKUP(Table13[Course ID],[1]Courses!$A$2:$B$102,2,FALSE)</f>
        <v>Blockchain Basics</v>
      </c>
      <c r="L353" t="str">
        <f>IF(Table13[Age]&lt;=18,"Teen",IF(Table13[Age]&lt;=20,"Young Adult",IF(Table13[Age]&lt;=22,"Adult","senior Adult")))</f>
        <v>senior Adult</v>
      </c>
      <c r="M353" s="3">
        <v>100000</v>
      </c>
      <c r="N353" s="3">
        <v>54054</v>
      </c>
      <c r="O353" s="3">
        <v>45946</v>
      </c>
      <c r="P353">
        <v>0</v>
      </c>
      <c r="Q353">
        <v>1</v>
      </c>
      <c r="R353" s="3">
        <v>287</v>
      </c>
      <c r="S353" t="s">
        <v>82</v>
      </c>
      <c r="T353" t="s">
        <v>8</v>
      </c>
      <c r="U353" t="s">
        <v>23</v>
      </c>
      <c r="V353" t="s">
        <v>24</v>
      </c>
      <c r="W353" t="s">
        <v>11</v>
      </c>
      <c r="X353">
        <v>58</v>
      </c>
      <c r="Y353" t="s">
        <v>12</v>
      </c>
      <c r="Z353">
        <v>37</v>
      </c>
      <c r="AA353" t="s">
        <v>13</v>
      </c>
      <c r="AB353">
        <v>79</v>
      </c>
      <c r="AC353" t="s">
        <v>14</v>
      </c>
      <c r="AD353">
        <v>97</v>
      </c>
      <c r="AE353" t="s">
        <v>15</v>
      </c>
      <c r="AF353">
        <v>37</v>
      </c>
      <c r="AG353">
        <f>Table13[[#This Row],[math Marks]]+Table13[[#This Row],[english Marks]]+Table13[[#This Row],[python Marks]]+Table13[[#This Row],[SqlMarks]]+Table13[[#This Row],[excelMarks]]</f>
        <v>308</v>
      </c>
      <c r="AH353">
        <v>74</v>
      </c>
      <c r="AI353">
        <v>6.88</v>
      </c>
    </row>
    <row r="354" spans="1:35" x14ac:dyDescent="0.25">
      <c r="A354" t="s">
        <v>847</v>
      </c>
      <c r="B354" t="s">
        <v>848</v>
      </c>
      <c r="C354" t="s">
        <v>2</v>
      </c>
      <c r="D354">
        <v>17</v>
      </c>
      <c r="E354" t="s">
        <v>19</v>
      </c>
      <c r="F354" t="s">
        <v>28</v>
      </c>
      <c r="G354" s="1">
        <v>45988</v>
      </c>
      <c r="H354" s="2">
        <f>--MID(TEXT(Table13[[#This Row],[Admission Date]],"dd-mm-yyyy"),7,4)</f>
        <v>2025</v>
      </c>
      <c r="I354" t="s">
        <v>20</v>
      </c>
      <c r="J354" t="s">
        <v>252</v>
      </c>
      <c r="K354" t="str">
        <f>VLOOKUP(Table13[Course ID],[1]Courses!$A$2:$B$102,2,FALSE)</f>
        <v>Web Development</v>
      </c>
      <c r="L354" t="str">
        <f>IF(Table13[Age]&lt;=18,"Teen",IF(Table13[Age]&lt;=20,"Young Adult",IF(Table13[Age]&lt;=22,"Adult","senior Adult")))</f>
        <v>Teen</v>
      </c>
      <c r="M354" s="3">
        <v>100000</v>
      </c>
      <c r="N354" s="3">
        <v>45277</v>
      </c>
      <c r="O354" s="3">
        <v>54723</v>
      </c>
      <c r="P354">
        <v>0</v>
      </c>
      <c r="Q354">
        <v>4</v>
      </c>
      <c r="R354" s="3">
        <v>294</v>
      </c>
      <c r="S354" t="s">
        <v>62</v>
      </c>
      <c r="T354" t="s">
        <v>8</v>
      </c>
      <c r="U354" t="s">
        <v>23</v>
      </c>
      <c r="V354" t="s">
        <v>10</v>
      </c>
      <c r="W354" t="s">
        <v>11</v>
      </c>
      <c r="X354">
        <v>90</v>
      </c>
      <c r="Y354" t="s">
        <v>12</v>
      </c>
      <c r="Z354">
        <v>53</v>
      </c>
      <c r="AA354" t="s">
        <v>13</v>
      </c>
      <c r="AB354">
        <v>40</v>
      </c>
      <c r="AC354" t="s">
        <v>14</v>
      </c>
      <c r="AD354">
        <v>90</v>
      </c>
      <c r="AE354" t="s">
        <v>15</v>
      </c>
      <c r="AF354">
        <v>80</v>
      </c>
      <c r="AG354">
        <f>Table13[[#This Row],[math Marks]]+Table13[[#This Row],[english Marks]]+Table13[[#This Row],[python Marks]]+Table13[[#This Row],[SqlMarks]]+Table13[[#This Row],[excelMarks]]</f>
        <v>353</v>
      </c>
      <c r="AH354">
        <v>89</v>
      </c>
      <c r="AI354">
        <v>6.73</v>
      </c>
    </row>
    <row r="355" spans="1:35" x14ac:dyDescent="0.25">
      <c r="A355" t="s">
        <v>849</v>
      </c>
      <c r="B355" t="s">
        <v>850</v>
      </c>
      <c r="C355" t="s">
        <v>18</v>
      </c>
      <c r="D355">
        <v>22</v>
      </c>
      <c r="E355" t="s">
        <v>19</v>
      </c>
      <c r="F355" t="s">
        <v>33</v>
      </c>
      <c r="G355" s="1">
        <v>45777</v>
      </c>
      <c r="H355" s="2">
        <f>--MID(TEXT(Table13[[#This Row],[Admission Date]],"dd-mm-yyyy"),7,4)</f>
        <v>2025</v>
      </c>
      <c r="I355" t="s">
        <v>20</v>
      </c>
      <c r="J355" t="s">
        <v>255</v>
      </c>
      <c r="K355" t="str">
        <f>VLOOKUP(Table13[Course ID],[1]Courses!$A$2:$B$102,2,FALSE)</f>
        <v>Full Stack Development</v>
      </c>
      <c r="L355" t="str">
        <f>IF(Table13[Age]&lt;=18,"Teen",IF(Table13[Age]&lt;=20,"Young Adult",IF(Table13[Age]&lt;=22,"Adult","senior Adult")))</f>
        <v>Adult</v>
      </c>
      <c r="M355" s="3">
        <v>100000</v>
      </c>
      <c r="N355" s="3">
        <v>55204</v>
      </c>
      <c r="O355" s="3">
        <v>44796</v>
      </c>
      <c r="P355">
        <v>20000</v>
      </c>
      <c r="Q355">
        <v>3</v>
      </c>
      <c r="R355" s="3">
        <v>7</v>
      </c>
      <c r="S355" t="s">
        <v>35</v>
      </c>
      <c r="T355" t="s">
        <v>8</v>
      </c>
      <c r="U355" t="s">
        <v>44</v>
      </c>
      <c r="V355" t="s">
        <v>24</v>
      </c>
      <c r="W355" t="s">
        <v>11</v>
      </c>
      <c r="X355">
        <v>72</v>
      </c>
      <c r="Y355" t="s">
        <v>12</v>
      </c>
      <c r="Z355">
        <v>47</v>
      </c>
      <c r="AA355" t="s">
        <v>13</v>
      </c>
      <c r="AB355">
        <v>64</v>
      </c>
      <c r="AC355" t="s">
        <v>14</v>
      </c>
      <c r="AD355">
        <v>53</v>
      </c>
      <c r="AE355" t="s">
        <v>15</v>
      </c>
      <c r="AF355">
        <v>69</v>
      </c>
      <c r="AG355">
        <f>Table13[[#This Row],[math Marks]]+Table13[[#This Row],[english Marks]]+Table13[[#This Row],[python Marks]]+Table13[[#This Row],[SqlMarks]]+Table13[[#This Row],[excelMarks]]</f>
        <v>305</v>
      </c>
      <c r="AH355">
        <v>88</v>
      </c>
      <c r="AI355">
        <v>8.99</v>
      </c>
    </row>
    <row r="356" spans="1:35" x14ac:dyDescent="0.25">
      <c r="A356" t="s">
        <v>851</v>
      </c>
      <c r="B356" t="s">
        <v>852</v>
      </c>
      <c r="C356" t="s">
        <v>2</v>
      </c>
      <c r="D356">
        <v>24</v>
      </c>
      <c r="E356" t="s">
        <v>38</v>
      </c>
      <c r="F356" t="s">
        <v>4</v>
      </c>
      <c r="G356" s="1">
        <v>45901</v>
      </c>
      <c r="H356" s="2">
        <f>--MID(TEXT(Table13[[#This Row],[Admission Date]],"dd-mm-yyyy"),7,4)</f>
        <v>2025</v>
      </c>
      <c r="I356" t="s">
        <v>5</v>
      </c>
      <c r="J356" t="s">
        <v>258</v>
      </c>
      <c r="K356" t="str">
        <f>VLOOKUP(Table13[Course ID],[1]Courses!$A$2:$B$102,2,FALSE)</f>
        <v>Front-End Development</v>
      </c>
      <c r="L356" t="str">
        <f>IF(Table13[Age]&lt;=18,"Teen",IF(Table13[Age]&lt;=20,"Young Adult",IF(Table13[Age]&lt;=22,"Adult","senior Adult")))</f>
        <v>senior Adult</v>
      </c>
      <c r="M356" s="3">
        <v>100000</v>
      </c>
      <c r="N356" s="3">
        <v>99944</v>
      </c>
      <c r="O356" s="3">
        <v>56</v>
      </c>
      <c r="P356">
        <v>20000</v>
      </c>
      <c r="Q356">
        <v>5</v>
      </c>
      <c r="R356" s="3">
        <v>382</v>
      </c>
      <c r="S356" t="s">
        <v>30</v>
      </c>
      <c r="T356" t="s">
        <v>8</v>
      </c>
      <c r="U356" t="s">
        <v>44</v>
      </c>
      <c r="V356" t="s">
        <v>10</v>
      </c>
      <c r="W356" t="s">
        <v>11</v>
      </c>
      <c r="X356">
        <v>56</v>
      </c>
      <c r="Y356" t="s">
        <v>12</v>
      </c>
      <c r="Z356">
        <v>61</v>
      </c>
      <c r="AA356" t="s">
        <v>13</v>
      </c>
      <c r="AB356">
        <v>40</v>
      </c>
      <c r="AC356" t="s">
        <v>14</v>
      </c>
      <c r="AD356">
        <v>65</v>
      </c>
      <c r="AE356" t="s">
        <v>15</v>
      </c>
      <c r="AF356">
        <v>73</v>
      </c>
      <c r="AG356">
        <f>Table13[[#This Row],[math Marks]]+Table13[[#This Row],[english Marks]]+Table13[[#This Row],[python Marks]]+Table13[[#This Row],[SqlMarks]]+Table13[[#This Row],[excelMarks]]</f>
        <v>295</v>
      </c>
      <c r="AH356">
        <v>96</v>
      </c>
      <c r="AI356">
        <v>5.69</v>
      </c>
    </row>
    <row r="357" spans="1:35" x14ac:dyDescent="0.25">
      <c r="A357" t="s">
        <v>853</v>
      </c>
      <c r="B357" t="s">
        <v>854</v>
      </c>
      <c r="C357" t="s">
        <v>18</v>
      </c>
      <c r="D357">
        <v>22</v>
      </c>
      <c r="E357" t="s">
        <v>3</v>
      </c>
      <c r="F357" t="s">
        <v>33</v>
      </c>
      <c r="G357" s="1">
        <v>45857</v>
      </c>
      <c r="H357" s="2">
        <f>--MID(TEXT(Table13[[#This Row],[Admission Date]],"dd-mm-yyyy"),7,4)</f>
        <v>2025</v>
      </c>
      <c r="I357" t="s">
        <v>5</v>
      </c>
      <c r="J357" t="s">
        <v>261</v>
      </c>
      <c r="K357" t="str">
        <f>VLOOKUP(Table13[Course ID],[1]Courses!$A$2:$B$102,2,FALSE)</f>
        <v>Back-End Development</v>
      </c>
      <c r="L357" t="str">
        <f>IF(Table13[Age]&lt;=18,"Teen",IF(Table13[Age]&lt;=20,"Young Adult",IF(Table13[Age]&lt;=22,"Adult","senior Adult")))</f>
        <v>Adult</v>
      </c>
      <c r="M357" s="3">
        <v>100000</v>
      </c>
      <c r="N357" s="3">
        <v>42721</v>
      </c>
      <c r="O357" s="3">
        <v>57279</v>
      </c>
      <c r="P357">
        <v>10000</v>
      </c>
      <c r="Q357">
        <v>0</v>
      </c>
      <c r="R357" s="3">
        <v>233</v>
      </c>
      <c r="S357" t="s">
        <v>117</v>
      </c>
      <c r="T357" t="s">
        <v>8</v>
      </c>
      <c r="U357" t="s">
        <v>23</v>
      </c>
      <c r="V357" t="s">
        <v>10</v>
      </c>
      <c r="W357" t="s">
        <v>11</v>
      </c>
      <c r="X357">
        <v>37</v>
      </c>
      <c r="Y357" t="s">
        <v>12</v>
      </c>
      <c r="Z357">
        <v>88</v>
      </c>
      <c r="AA357" t="s">
        <v>13</v>
      </c>
      <c r="AB357">
        <v>44</v>
      </c>
      <c r="AC357" t="s">
        <v>14</v>
      </c>
      <c r="AD357">
        <v>43</v>
      </c>
      <c r="AE357" t="s">
        <v>15</v>
      </c>
      <c r="AF357">
        <v>80</v>
      </c>
      <c r="AG357">
        <f>Table13[[#This Row],[math Marks]]+Table13[[#This Row],[english Marks]]+Table13[[#This Row],[python Marks]]+Table13[[#This Row],[SqlMarks]]+Table13[[#This Row],[excelMarks]]</f>
        <v>292</v>
      </c>
      <c r="AH357">
        <v>77</v>
      </c>
      <c r="AI357">
        <v>9.3800000000000008</v>
      </c>
    </row>
    <row r="358" spans="1:35" x14ac:dyDescent="0.25">
      <c r="A358" t="s">
        <v>855</v>
      </c>
      <c r="B358" t="s">
        <v>856</v>
      </c>
      <c r="C358" t="s">
        <v>18</v>
      </c>
      <c r="D358">
        <v>17</v>
      </c>
      <c r="E358" t="s">
        <v>3</v>
      </c>
      <c r="F358" t="s">
        <v>28</v>
      </c>
      <c r="G358" s="1">
        <v>45779</v>
      </c>
      <c r="H358" s="2">
        <f>--MID(TEXT(Table13[[#This Row],[Admission Date]],"dd-mm-yyyy"),7,4)</f>
        <v>2025</v>
      </c>
      <c r="I358" t="s">
        <v>20</v>
      </c>
      <c r="J358" t="s">
        <v>264</v>
      </c>
      <c r="K358" t="str">
        <f>VLOOKUP(Table13[Course ID],[1]Courses!$A$2:$B$102,2,FALSE)</f>
        <v>REST API Development</v>
      </c>
      <c r="L358" t="str">
        <f>IF(Table13[Age]&lt;=18,"Teen",IF(Table13[Age]&lt;=20,"Young Adult",IF(Table13[Age]&lt;=22,"Adult","senior Adult")))</f>
        <v>Teen</v>
      </c>
      <c r="M358" s="3">
        <v>100000</v>
      </c>
      <c r="N358" s="3">
        <v>70666</v>
      </c>
      <c r="O358" s="3">
        <v>29334</v>
      </c>
      <c r="P358">
        <v>10000</v>
      </c>
      <c r="Q358">
        <v>4</v>
      </c>
      <c r="R358" s="3">
        <v>90</v>
      </c>
      <c r="S358" t="s">
        <v>35</v>
      </c>
      <c r="T358" t="s">
        <v>8</v>
      </c>
      <c r="U358" t="s">
        <v>23</v>
      </c>
      <c r="V358" t="s">
        <v>24</v>
      </c>
      <c r="W358" t="s">
        <v>11</v>
      </c>
      <c r="X358">
        <v>43</v>
      </c>
      <c r="Y358" t="s">
        <v>12</v>
      </c>
      <c r="Z358">
        <v>93</v>
      </c>
      <c r="AA358" t="s">
        <v>13</v>
      </c>
      <c r="AB358">
        <v>79</v>
      </c>
      <c r="AC358" t="s">
        <v>14</v>
      </c>
      <c r="AD358">
        <v>47</v>
      </c>
      <c r="AE358" t="s">
        <v>15</v>
      </c>
      <c r="AF358">
        <v>78</v>
      </c>
      <c r="AG358">
        <f>Table13[[#This Row],[math Marks]]+Table13[[#This Row],[english Marks]]+Table13[[#This Row],[python Marks]]+Table13[[#This Row],[SqlMarks]]+Table13[[#This Row],[excelMarks]]</f>
        <v>340</v>
      </c>
      <c r="AH358">
        <v>72</v>
      </c>
      <c r="AI358">
        <v>9.77</v>
      </c>
    </row>
    <row r="359" spans="1:35" x14ac:dyDescent="0.25">
      <c r="A359" t="s">
        <v>857</v>
      </c>
      <c r="B359" t="s">
        <v>858</v>
      </c>
      <c r="C359" t="s">
        <v>18</v>
      </c>
      <c r="D359">
        <v>17</v>
      </c>
      <c r="E359" t="s">
        <v>65</v>
      </c>
      <c r="F359" t="s">
        <v>28</v>
      </c>
      <c r="G359" s="1">
        <v>45756</v>
      </c>
      <c r="H359" s="2">
        <f>--MID(TEXT(Table13[[#This Row],[Admission Date]],"dd-mm-yyyy"),7,4)</f>
        <v>2025</v>
      </c>
      <c r="I359" t="s">
        <v>20</v>
      </c>
      <c r="J359" t="s">
        <v>267</v>
      </c>
      <c r="K359" t="str">
        <f>VLOOKUP(Table13[Course ID],[1]Courses!$A$2:$B$102,2,FALSE)</f>
        <v>Microservices Architecture</v>
      </c>
      <c r="L359" t="str">
        <f>IF(Table13[Age]&lt;=18,"Teen",IF(Table13[Age]&lt;=20,"Young Adult",IF(Table13[Age]&lt;=22,"Adult","senior Adult")))</f>
        <v>Teen</v>
      </c>
      <c r="M359" s="3">
        <v>100000</v>
      </c>
      <c r="N359" s="3">
        <v>60754</v>
      </c>
      <c r="O359" s="3">
        <v>39246</v>
      </c>
      <c r="P359">
        <v>0</v>
      </c>
      <c r="Q359">
        <v>5</v>
      </c>
      <c r="R359" s="3">
        <v>441</v>
      </c>
      <c r="S359" t="s">
        <v>35</v>
      </c>
      <c r="T359" t="s">
        <v>8</v>
      </c>
      <c r="U359" t="s">
        <v>23</v>
      </c>
      <c r="V359" t="s">
        <v>10</v>
      </c>
      <c r="W359" t="s">
        <v>11</v>
      </c>
      <c r="X359">
        <v>63</v>
      </c>
      <c r="Y359" t="s">
        <v>12</v>
      </c>
      <c r="Z359">
        <v>63</v>
      </c>
      <c r="AA359" t="s">
        <v>13</v>
      </c>
      <c r="AB359">
        <v>47</v>
      </c>
      <c r="AC359" t="s">
        <v>14</v>
      </c>
      <c r="AD359">
        <v>66</v>
      </c>
      <c r="AE359" t="s">
        <v>15</v>
      </c>
      <c r="AF359">
        <v>50</v>
      </c>
      <c r="AG359">
        <f>Table13[[#This Row],[math Marks]]+Table13[[#This Row],[english Marks]]+Table13[[#This Row],[python Marks]]+Table13[[#This Row],[SqlMarks]]+Table13[[#This Row],[excelMarks]]</f>
        <v>289</v>
      </c>
      <c r="AH359">
        <v>100</v>
      </c>
      <c r="AI359">
        <v>8.5299999999999994</v>
      </c>
    </row>
    <row r="360" spans="1:35" x14ac:dyDescent="0.25">
      <c r="A360" t="s">
        <v>859</v>
      </c>
      <c r="B360" t="s">
        <v>860</v>
      </c>
      <c r="C360" t="s">
        <v>2</v>
      </c>
      <c r="D360">
        <v>17</v>
      </c>
      <c r="E360" t="s">
        <v>27</v>
      </c>
      <c r="F360" t="s">
        <v>33</v>
      </c>
      <c r="G360" s="1">
        <v>45890</v>
      </c>
      <c r="H360" s="2">
        <f>--MID(TEXT(Table13[[#This Row],[Admission Date]],"dd-mm-yyyy"),7,4)</f>
        <v>2025</v>
      </c>
      <c r="I360" t="s">
        <v>20</v>
      </c>
      <c r="J360" t="s">
        <v>270</v>
      </c>
      <c r="K360" t="str">
        <f>VLOOKUP(Table13[Course ID],[1]Courses!$A$2:$B$102,2,FALSE)</f>
        <v>Git &amp; GitHub</v>
      </c>
      <c r="L360" t="str">
        <f>IF(Table13[Age]&lt;=18,"Teen",IF(Table13[Age]&lt;=20,"Young Adult",IF(Table13[Age]&lt;=22,"Adult","senior Adult")))</f>
        <v>Teen</v>
      </c>
      <c r="M360" s="3">
        <v>100000</v>
      </c>
      <c r="N360" s="3">
        <v>73280</v>
      </c>
      <c r="O360" s="3">
        <v>26720</v>
      </c>
      <c r="P360">
        <v>10000</v>
      </c>
      <c r="Q360">
        <v>5</v>
      </c>
      <c r="R360" s="3">
        <v>309</v>
      </c>
      <c r="S360" t="s">
        <v>117</v>
      </c>
      <c r="T360" t="s">
        <v>8</v>
      </c>
      <c r="U360" t="s">
        <v>9</v>
      </c>
      <c r="V360" t="s">
        <v>24</v>
      </c>
      <c r="W360" t="s">
        <v>11</v>
      </c>
      <c r="X360">
        <v>56</v>
      </c>
      <c r="Y360" t="s">
        <v>12</v>
      </c>
      <c r="Z360">
        <v>97</v>
      </c>
      <c r="AA360" t="s">
        <v>13</v>
      </c>
      <c r="AB360">
        <v>40</v>
      </c>
      <c r="AC360" t="s">
        <v>14</v>
      </c>
      <c r="AD360">
        <v>94</v>
      </c>
      <c r="AE360" t="s">
        <v>15</v>
      </c>
      <c r="AF360">
        <v>47</v>
      </c>
      <c r="AG360">
        <f>Table13[[#This Row],[math Marks]]+Table13[[#This Row],[english Marks]]+Table13[[#This Row],[python Marks]]+Table13[[#This Row],[SqlMarks]]+Table13[[#This Row],[excelMarks]]</f>
        <v>334</v>
      </c>
      <c r="AH360">
        <v>61</v>
      </c>
      <c r="AI360">
        <v>7.93</v>
      </c>
    </row>
    <row r="361" spans="1:35" x14ac:dyDescent="0.25">
      <c r="A361" t="s">
        <v>861</v>
      </c>
      <c r="B361" t="s">
        <v>862</v>
      </c>
      <c r="C361" t="s">
        <v>18</v>
      </c>
      <c r="D361">
        <v>17</v>
      </c>
      <c r="E361" t="s">
        <v>3</v>
      </c>
      <c r="F361" t="s">
        <v>33</v>
      </c>
      <c r="G361" s="1">
        <v>45906</v>
      </c>
      <c r="H361" s="2">
        <f>--MID(TEXT(Table13[[#This Row],[Admission Date]],"dd-mm-yyyy"),7,4)</f>
        <v>2025</v>
      </c>
      <c r="I361" t="s">
        <v>5</v>
      </c>
      <c r="J361" t="s">
        <v>273</v>
      </c>
      <c r="K361" t="str">
        <f>VLOOKUP(Table13[Course ID],[1]Courses!$A$2:$B$102,2,FALSE)</f>
        <v>Software Testing</v>
      </c>
      <c r="L361" t="str">
        <f>IF(Table13[Age]&lt;=18,"Teen",IF(Table13[Age]&lt;=20,"Young Adult",IF(Table13[Age]&lt;=22,"Adult","senior Adult")))</f>
        <v>Teen</v>
      </c>
      <c r="M361" s="3">
        <v>100000</v>
      </c>
      <c r="N361" s="3">
        <v>43896</v>
      </c>
      <c r="O361" s="3">
        <v>56104</v>
      </c>
      <c r="P361">
        <v>20000</v>
      </c>
      <c r="Q361">
        <v>0</v>
      </c>
      <c r="R361" s="3">
        <v>372</v>
      </c>
      <c r="S361" t="s">
        <v>133</v>
      </c>
      <c r="T361" t="s">
        <v>8</v>
      </c>
      <c r="U361" t="s">
        <v>9</v>
      </c>
      <c r="V361" t="s">
        <v>24</v>
      </c>
      <c r="W361" t="s">
        <v>11</v>
      </c>
      <c r="X361">
        <v>99</v>
      </c>
      <c r="Y361" t="s">
        <v>12</v>
      </c>
      <c r="Z361">
        <v>84</v>
      </c>
      <c r="AA361" t="s">
        <v>13</v>
      </c>
      <c r="AB361">
        <v>40</v>
      </c>
      <c r="AC361" t="s">
        <v>14</v>
      </c>
      <c r="AD361">
        <v>99</v>
      </c>
      <c r="AE361" t="s">
        <v>15</v>
      </c>
      <c r="AF361">
        <v>55</v>
      </c>
      <c r="AG361">
        <f>Table13[[#This Row],[math Marks]]+Table13[[#This Row],[english Marks]]+Table13[[#This Row],[python Marks]]+Table13[[#This Row],[SqlMarks]]+Table13[[#This Row],[excelMarks]]</f>
        <v>377</v>
      </c>
      <c r="AH361">
        <v>82</v>
      </c>
      <c r="AI361">
        <v>7.06</v>
      </c>
    </row>
    <row r="362" spans="1:35" x14ac:dyDescent="0.25">
      <c r="A362" t="s">
        <v>863</v>
      </c>
      <c r="B362" t="s">
        <v>864</v>
      </c>
      <c r="C362" t="s">
        <v>2</v>
      </c>
      <c r="D362">
        <v>23</v>
      </c>
      <c r="E362" t="s">
        <v>3</v>
      </c>
      <c r="F362" t="s">
        <v>28</v>
      </c>
      <c r="G362" s="1">
        <v>45658</v>
      </c>
      <c r="H362" s="2">
        <f>--MID(TEXT(Table13[[#This Row],[Admission Date]],"dd-mm-yyyy"),7,4)</f>
        <v>2025</v>
      </c>
      <c r="I362" t="s">
        <v>5</v>
      </c>
      <c r="J362" t="s">
        <v>277</v>
      </c>
      <c r="K362" t="str">
        <f>VLOOKUP(Table13[Course ID],[1]Courses!$A$2:$B$102,2,FALSE)</f>
        <v>Manual Testing</v>
      </c>
      <c r="L362" t="str">
        <f>IF(Table13[Age]&lt;=18,"Teen",IF(Table13[Age]&lt;=20,"Young Adult",IF(Table13[Age]&lt;=22,"Adult","senior Adult")))</f>
        <v>senior Adult</v>
      </c>
      <c r="M362" s="3">
        <v>100000</v>
      </c>
      <c r="N362" s="3">
        <v>46483</v>
      </c>
      <c r="O362" s="3">
        <v>53517</v>
      </c>
      <c r="P362">
        <v>0</v>
      </c>
      <c r="Q362">
        <v>2</v>
      </c>
      <c r="R362" s="3">
        <v>103</v>
      </c>
      <c r="S362" t="s">
        <v>86</v>
      </c>
      <c r="T362" t="s">
        <v>8</v>
      </c>
      <c r="U362" t="s">
        <v>44</v>
      </c>
      <c r="V362" t="s">
        <v>10</v>
      </c>
      <c r="W362" t="s">
        <v>11</v>
      </c>
      <c r="X362">
        <v>99</v>
      </c>
      <c r="Y362" t="s">
        <v>12</v>
      </c>
      <c r="Z362">
        <v>55</v>
      </c>
      <c r="AA362" t="s">
        <v>13</v>
      </c>
      <c r="AB362">
        <v>51</v>
      </c>
      <c r="AC362" t="s">
        <v>14</v>
      </c>
      <c r="AD362">
        <v>81</v>
      </c>
      <c r="AE362" t="s">
        <v>15</v>
      </c>
      <c r="AF362">
        <v>65</v>
      </c>
      <c r="AG362">
        <f>Table13[[#This Row],[math Marks]]+Table13[[#This Row],[english Marks]]+Table13[[#This Row],[python Marks]]+Table13[[#This Row],[SqlMarks]]+Table13[[#This Row],[excelMarks]]</f>
        <v>351</v>
      </c>
      <c r="AH362">
        <v>81</v>
      </c>
      <c r="AI362">
        <v>5.09</v>
      </c>
    </row>
    <row r="363" spans="1:35" x14ac:dyDescent="0.25">
      <c r="A363" t="s">
        <v>865</v>
      </c>
      <c r="B363" t="s">
        <v>866</v>
      </c>
      <c r="C363" t="s">
        <v>2</v>
      </c>
      <c r="D363">
        <v>20</v>
      </c>
      <c r="E363" t="s">
        <v>19</v>
      </c>
      <c r="F363" t="s">
        <v>33</v>
      </c>
      <c r="G363" s="1">
        <v>45794</v>
      </c>
      <c r="H363" s="2">
        <f>--MID(TEXT(Table13[[#This Row],[Admission Date]],"dd-mm-yyyy"),7,4)</f>
        <v>2025</v>
      </c>
      <c r="I363" t="s">
        <v>20</v>
      </c>
      <c r="J363" t="s">
        <v>280</v>
      </c>
      <c r="K363" t="str">
        <f>VLOOKUP(Table13[Course ID],[1]Courses!$A$2:$B$102,2,FALSE)</f>
        <v>Automation Testing</v>
      </c>
      <c r="L363" t="str">
        <f>IF(Table13[Age]&lt;=18,"Teen",IF(Table13[Age]&lt;=20,"Young Adult",IF(Table13[Age]&lt;=22,"Adult","senior Adult")))</f>
        <v>Young Adult</v>
      </c>
      <c r="M363" s="3">
        <v>100000</v>
      </c>
      <c r="N363" s="3">
        <v>50544</v>
      </c>
      <c r="O363" s="3">
        <v>49456</v>
      </c>
      <c r="P363">
        <v>20000</v>
      </c>
      <c r="Q363">
        <v>5</v>
      </c>
      <c r="R363" s="3">
        <v>74</v>
      </c>
      <c r="S363" t="s">
        <v>48</v>
      </c>
      <c r="T363" t="s">
        <v>8</v>
      </c>
      <c r="U363" t="s">
        <v>23</v>
      </c>
      <c r="V363" t="s">
        <v>10</v>
      </c>
      <c r="W363" t="s">
        <v>11</v>
      </c>
      <c r="X363">
        <v>71</v>
      </c>
      <c r="Y363" t="s">
        <v>12</v>
      </c>
      <c r="Z363">
        <v>99</v>
      </c>
      <c r="AA363" t="s">
        <v>13</v>
      </c>
      <c r="AB363">
        <v>36</v>
      </c>
      <c r="AC363" t="s">
        <v>14</v>
      </c>
      <c r="AD363">
        <v>67</v>
      </c>
      <c r="AE363" t="s">
        <v>15</v>
      </c>
      <c r="AF363">
        <v>48</v>
      </c>
      <c r="AG363">
        <f>Table13[[#This Row],[math Marks]]+Table13[[#This Row],[english Marks]]+Table13[[#This Row],[python Marks]]+Table13[[#This Row],[SqlMarks]]+Table13[[#This Row],[excelMarks]]</f>
        <v>321</v>
      </c>
      <c r="AH363">
        <v>77</v>
      </c>
      <c r="AI363">
        <v>5.05</v>
      </c>
    </row>
    <row r="364" spans="1:35" x14ac:dyDescent="0.25">
      <c r="A364" t="s">
        <v>867</v>
      </c>
      <c r="B364" t="s">
        <v>868</v>
      </c>
      <c r="C364" t="s">
        <v>2</v>
      </c>
      <c r="D364">
        <v>21</v>
      </c>
      <c r="E364" t="s">
        <v>38</v>
      </c>
      <c r="F364" t="s">
        <v>28</v>
      </c>
      <c r="G364" s="1">
        <v>45745</v>
      </c>
      <c r="H364" s="2">
        <f>--MID(TEXT(Table13[[#This Row],[Admission Date]],"dd-mm-yyyy"),7,4)</f>
        <v>2025</v>
      </c>
      <c r="I364" t="s">
        <v>20</v>
      </c>
      <c r="J364" t="s">
        <v>283</v>
      </c>
      <c r="K364" t="str">
        <f>VLOOKUP(Table13[Course ID],[1]Courses!$A$2:$B$102,2,FALSE)</f>
        <v>Selenium WebDriver</v>
      </c>
      <c r="L364" t="str">
        <f>IF(Table13[Age]&lt;=18,"Teen",IF(Table13[Age]&lt;=20,"Young Adult",IF(Table13[Age]&lt;=22,"Adult","senior Adult")))</f>
        <v>Adult</v>
      </c>
      <c r="M364" s="3">
        <v>100000</v>
      </c>
      <c r="N364" s="3">
        <v>64072</v>
      </c>
      <c r="O364" s="3">
        <v>35928</v>
      </c>
      <c r="P364">
        <v>20000</v>
      </c>
      <c r="Q364">
        <v>1</v>
      </c>
      <c r="R364" s="3">
        <v>380</v>
      </c>
      <c r="S364" t="s">
        <v>22</v>
      </c>
      <c r="T364" t="s">
        <v>8</v>
      </c>
      <c r="U364" t="s">
        <v>44</v>
      </c>
      <c r="V364" t="s">
        <v>24</v>
      </c>
      <c r="W364" t="s">
        <v>11</v>
      </c>
      <c r="X364">
        <v>69</v>
      </c>
      <c r="Y364" t="s">
        <v>12</v>
      </c>
      <c r="Z364">
        <v>63</v>
      </c>
      <c r="AA364" t="s">
        <v>13</v>
      </c>
      <c r="AB364">
        <v>89</v>
      </c>
      <c r="AC364" t="s">
        <v>14</v>
      </c>
      <c r="AD364">
        <v>40</v>
      </c>
      <c r="AE364" t="s">
        <v>15</v>
      </c>
      <c r="AF364">
        <v>46</v>
      </c>
      <c r="AG364">
        <f>Table13[[#This Row],[math Marks]]+Table13[[#This Row],[english Marks]]+Table13[[#This Row],[python Marks]]+Table13[[#This Row],[SqlMarks]]+Table13[[#This Row],[excelMarks]]</f>
        <v>307</v>
      </c>
      <c r="AH364">
        <v>63</v>
      </c>
      <c r="AI364">
        <v>7.94</v>
      </c>
    </row>
    <row r="365" spans="1:35" x14ac:dyDescent="0.25">
      <c r="A365" t="s">
        <v>869</v>
      </c>
      <c r="B365" t="s">
        <v>870</v>
      </c>
      <c r="C365" t="s">
        <v>18</v>
      </c>
      <c r="D365">
        <v>23</v>
      </c>
      <c r="E365" t="s">
        <v>19</v>
      </c>
      <c r="F365" t="s">
        <v>33</v>
      </c>
      <c r="G365" s="1">
        <v>45900</v>
      </c>
      <c r="H365" s="2">
        <f>--MID(TEXT(Table13[[#This Row],[Admission Date]],"dd-mm-yyyy"),7,4)</f>
        <v>2025</v>
      </c>
      <c r="I365" t="s">
        <v>20</v>
      </c>
      <c r="J365" t="s">
        <v>286</v>
      </c>
      <c r="K365" t="str">
        <f>VLOOKUP(Table13[Course ID],[1]Courses!$A$2:$B$102,2,FALSE)</f>
        <v>Jenkins CI/CD</v>
      </c>
      <c r="L365" t="str">
        <f>IF(Table13[Age]&lt;=18,"Teen",IF(Table13[Age]&lt;=20,"Young Adult",IF(Table13[Age]&lt;=22,"Adult","senior Adult")))</f>
        <v>senior Adult</v>
      </c>
      <c r="M365" s="3">
        <v>100000</v>
      </c>
      <c r="N365" s="3">
        <v>43182</v>
      </c>
      <c r="O365" s="3">
        <v>56818</v>
      </c>
      <c r="P365">
        <v>0</v>
      </c>
      <c r="Q365">
        <v>1</v>
      </c>
      <c r="R365" s="3">
        <v>479</v>
      </c>
      <c r="S365" t="s">
        <v>43</v>
      </c>
      <c r="T365" t="s">
        <v>8</v>
      </c>
      <c r="U365" t="s">
        <v>9</v>
      </c>
      <c r="V365" t="s">
        <v>10</v>
      </c>
      <c r="W365" t="s">
        <v>11</v>
      </c>
      <c r="X365">
        <v>70</v>
      </c>
      <c r="Y365" t="s">
        <v>12</v>
      </c>
      <c r="Z365">
        <v>73</v>
      </c>
      <c r="AA365" t="s">
        <v>13</v>
      </c>
      <c r="AB365">
        <v>97</v>
      </c>
      <c r="AC365" t="s">
        <v>14</v>
      </c>
      <c r="AD365">
        <v>88</v>
      </c>
      <c r="AE365" t="s">
        <v>15</v>
      </c>
      <c r="AF365">
        <v>70</v>
      </c>
      <c r="AG365">
        <f>Table13[[#This Row],[math Marks]]+Table13[[#This Row],[english Marks]]+Table13[[#This Row],[python Marks]]+Table13[[#This Row],[SqlMarks]]+Table13[[#This Row],[excelMarks]]</f>
        <v>398</v>
      </c>
      <c r="AH365">
        <v>94</v>
      </c>
      <c r="AI365">
        <v>6.39</v>
      </c>
    </row>
    <row r="366" spans="1:35" x14ac:dyDescent="0.25">
      <c r="A366" t="s">
        <v>871</v>
      </c>
      <c r="B366" t="s">
        <v>872</v>
      </c>
      <c r="C366" t="s">
        <v>18</v>
      </c>
      <c r="D366">
        <v>19</v>
      </c>
      <c r="E366" t="s">
        <v>27</v>
      </c>
      <c r="F366" t="s">
        <v>4</v>
      </c>
      <c r="G366" s="1">
        <v>45960</v>
      </c>
      <c r="H366" s="2">
        <f>--MID(TEXT(Table13[[#This Row],[Admission Date]],"dd-mm-yyyy"),7,4)</f>
        <v>2025</v>
      </c>
      <c r="I366" t="s">
        <v>20</v>
      </c>
      <c r="J366" t="s">
        <v>289</v>
      </c>
      <c r="K366" t="str">
        <f>VLOOKUP(Table13[Course ID],[1]Courses!$A$2:$B$102,2,FALSE)</f>
        <v>Agile &amp; Scrum</v>
      </c>
      <c r="L366" t="str">
        <f>IF(Table13[Age]&lt;=18,"Teen",IF(Table13[Age]&lt;=20,"Young Adult",IF(Table13[Age]&lt;=22,"Adult","senior Adult")))</f>
        <v>Young Adult</v>
      </c>
      <c r="M366" s="3">
        <v>100000</v>
      </c>
      <c r="N366" s="3">
        <v>76848</v>
      </c>
      <c r="O366" s="3">
        <v>23152</v>
      </c>
      <c r="P366">
        <v>10000</v>
      </c>
      <c r="Q366">
        <v>2</v>
      </c>
      <c r="R366" s="3">
        <v>500</v>
      </c>
      <c r="S366" t="s">
        <v>386</v>
      </c>
      <c r="T366" t="s">
        <v>8</v>
      </c>
      <c r="U366" t="s">
        <v>9</v>
      </c>
      <c r="V366" t="s">
        <v>24</v>
      </c>
      <c r="W366" t="s">
        <v>11</v>
      </c>
      <c r="X366">
        <v>75</v>
      </c>
      <c r="Y366" t="s">
        <v>12</v>
      </c>
      <c r="Z366">
        <v>60</v>
      </c>
      <c r="AA366" t="s">
        <v>13</v>
      </c>
      <c r="AB366">
        <v>53</v>
      </c>
      <c r="AC366" t="s">
        <v>14</v>
      </c>
      <c r="AD366">
        <v>86</v>
      </c>
      <c r="AE366" t="s">
        <v>15</v>
      </c>
      <c r="AF366">
        <v>35</v>
      </c>
      <c r="AG366">
        <f>Table13[[#This Row],[math Marks]]+Table13[[#This Row],[english Marks]]+Table13[[#This Row],[python Marks]]+Table13[[#This Row],[SqlMarks]]+Table13[[#This Row],[excelMarks]]</f>
        <v>309</v>
      </c>
      <c r="AH366">
        <v>93</v>
      </c>
      <c r="AI366">
        <v>9.9700000000000006</v>
      </c>
    </row>
    <row r="367" spans="1:35" x14ac:dyDescent="0.25">
      <c r="A367" t="s">
        <v>873</v>
      </c>
      <c r="B367" t="s">
        <v>874</v>
      </c>
      <c r="C367" t="s">
        <v>18</v>
      </c>
      <c r="D367">
        <v>18</v>
      </c>
      <c r="E367" t="s">
        <v>3</v>
      </c>
      <c r="F367" t="s">
        <v>33</v>
      </c>
      <c r="G367" s="1">
        <v>45738</v>
      </c>
      <c r="H367" s="2">
        <f>--MID(TEXT(Table13[[#This Row],[Admission Date]],"dd-mm-yyyy"),7,4)</f>
        <v>2025</v>
      </c>
      <c r="I367" t="s">
        <v>20</v>
      </c>
      <c r="J367" t="s">
        <v>292</v>
      </c>
      <c r="K367" t="str">
        <f>VLOOKUP(Table13[Course ID],[1]Courses!$A$2:$B$102,2,FALSE)</f>
        <v>Project Management</v>
      </c>
      <c r="L367" t="str">
        <f>IF(Table13[Age]&lt;=18,"Teen",IF(Table13[Age]&lt;=20,"Young Adult",IF(Table13[Age]&lt;=22,"Adult","senior Adult")))</f>
        <v>Teen</v>
      </c>
      <c r="M367" s="3">
        <v>100000</v>
      </c>
      <c r="N367" s="3">
        <v>77106</v>
      </c>
      <c r="O367" s="3">
        <v>22894</v>
      </c>
      <c r="P367">
        <v>10000</v>
      </c>
      <c r="Q367">
        <v>3</v>
      </c>
      <c r="R367" s="3">
        <v>424</v>
      </c>
      <c r="S367" t="s">
        <v>48</v>
      </c>
      <c r="T367" t="s">
        <v>8</v>
      </c>
      <c r="U367" t="s">
        <v>23</v>
      </c>
      <c r="V367" t="s">
        <v>24</v>
      </c>
      <c r="W367" t="s">
        <v>11</v>
      </c>
      <c r="X367">
        <v>35</v>
      </c>
      <c r="Y367" t="s">
        <v>12</v>
      </c>
      <c r="Z367">
        <v>42</v>
      </c>
      <c r="AA367" t="s">
        <v>13</v>
      </c>
      <c r="AB367">
        <v>39</v>
      </c>
      <c r="AC367" t="s">
        <v>14</v>
      </c>
      <c r="AD367">
        <v>54</v>
      </c>
      <c r="AE367" t="s">
        <v>15</v>
      </c>
      <c r="AF367">
        <v>39</v>
      </c>
      <c r="AG367">
        <f>Table13[[#This Row],[math Marks]]+Table13[[#This Row],[english Marks]]+Table13[[#This Row],[python Marks]]+Table13[[#This Row],[SqlMarks]]+Table13[[#This Row],[excelMarks]]</f>
        <v>209</v>
      </c>
      <c r="AH367">
        <v>64</v>
      </c>
      <c r="AI367">
        <v>8.6999999999999993</v>
      </c>
    </row>
    <row r="368" spans="1:35" x14ac:dyDescent="0.25">
      <c r="A368" t="s">
        <v>875</v>
      </c>
      <c r="B368" t="s">
        <v>876</v>
      </c>
      <c r="C368" t="s">
        <v>2</v>
      </c>
      <c r="D368">
        <v>17</v>
      </c>
      <c r="E368" t="s">
        <v>3</v>
      </c>
      <c r="F368" t="s">
        <v>4</v>
      </c>
      <c r="G368" s="1">
        <v>45930</v>
      </c>
      <c r="H368" s="2">
        <f>--MID(TEXT(Table13[[#This Row],[Admission Date]],"dd-mm-yyyy"),7,4)</f>
        <v>2025</v>
      </c>
      <c r="I368" t="s">
        <v>20</v>
      </c>
      <c r="J368" t="s">
        <v>295</v>
      </c>
      <c r="K368" t="str">
        <f>VLOOKUP(Table13[Course ID],[1]Courses!$A$2:$B$102,2,FALSE)</f>
        <v>UI/UX Design</v>
      </c>
      <c r="L368" t="str">
        <f>IF(Table13[Age]&lt;=18,"Teen",IF(Table13[Age]&lt;=20,"Young Adult",IF(Table13[Age]&lt;=22,"Adult","senior Adult")))</f>
        <v>Teen</v>
      </c>
      <c r="M368" s="3">
        <v>100000</v>
      </c>
      <c r="N368" s="3">
        <v>89757</v>
      </c>
      <c r="O368" s="3">
        <v>10243</v>
      </c>
      <c r="P368">
        <v>20000</v>
      </c>
      <c r="Q368">
        <v>0</v>
      </c>
      <c r="R368" s="3">
        <v>146</v>
      </c>
      <c r="S368" t="s">
        <v>35</v>
      </c>
      <c r="T368" t="s">
        <v>8</v>
      </c>
      <c r="U368" t="s">
        <v>44</v>
      </c>
      <c r="V368" t="s">
        <v>24</v>
      </c>
      <c r="W368" t="s">
        <v>11</v>
      </c>
      <c r="X368">
        <v>55</v>
      </c>
      <c r="Y368" t="s">
        <v>12</v>
      </c>
      <c r="Z368">
        <v>84</v>
      </c>
      <c r="AA368" t="s">
        <v>13</v>
      </c>
      <c r="AB368">
        <v>73</v>
      </c>
      <c r="AC368" t="s">
        <v>14</v>
      </c>
      <c r="AD368">
        <v>89</v>
      </c>
      <c r="AE368" t="s">
        <v>15</v>
      </c>
      <c r="AF368">
        <v>64</v>
      </c>
      <c r="AG368">
        <f>Table13[[#This Row],[math Marks]]+Table13[[#This Row],[english Marks]]+Table13[[#This Row],[python Marks]]+Table13[[#This Row],[SqlMarks]]+Table13[[#This Row],[excelMarks]]</f>
        <v>365</v>
      </c>
      <c r="AH368">
        <v>83</v>
      </c>
      <c r="AI368">
        <v>8.0500000000000007</v>
      </c>
    </row>
    <row r="369" spans="1:35" x14ac:dyDescent="0.25">
      <c r="A369" t="s">
        <v>877</v>
      </c>
      <c r="B369" t="s">
        <v>878</v>
      </c>
      <c r="C369" t="s">
        <v>18</v>
      </c>
      <c r="D369">
        <v>17</v>
      </c>
      <c r="E369" t="s">
        <v>38</v>
      </c>
      <c r="F369" t="s">
        <v>33</v>
      </c>
      <c r="G369" s="1">
        <v>45768</v>
      </c>
      <c r="H369" s="2">
        <f>--MID(TEXT(Table13[[#This Row],[Admission Date]],"dd-mm-yyyy"),7,4)</f>
        <v>2025</v>
      </c>
      <c r="I369" t="s">
        <v>5</v>
      </c>
      <c r="J369" t="s">
        <v>298</v>
      </c>
      <c r="K369" t="str">
        <f>VLOOKUP(Table13[Course ID],[1]Courses!$A$2:$B$102,2,FALSE)</f>
        <v>Figma Essentials</v>
      </c>
      <c r="L369" t="str">
        <f>IF(Table13[Age]&lt;=18,"Teen",IF(Table13[Age]&lt;=20,"Young Adult",IF(Table13[Age]&lt;=22,"Adult","senior Adult")))</f>
        <v>Teen</v>
      </c>
      <c r="M369" s="3">
        <v>100000</v>
      </c>
      <c r="N369" s="3">
        <v>69712</v>
      </c>
      <c r="O369" s="3">
        <v>30288</v>
      </c>
      <c r="P369">
        <v>0</v>
      </c>
      <c r="Q369">
        <v>1</v>
      </c>
      <c r="R369" s="3">
        <v>12</v>
      </c>
      <c r="S369" t="s">
        <v>86</v>
      </c>
      <c r="T369" t="s">
        <v>8</v>
      </c>
      <c r="U369" t="s">
        <v>9</v>
      </c>
      <c r="V369" t="s">
        <v>24</v>
      </c>
      <c r="W369" t="s">
        <v>11</v>
      </c>
      <c r="X369">
        <v>52</v>
      </c>
      <c r="Y369" t="s">
        <v>12</v>
      </c>
      <c r="Z369">
        <v>66</v>
      </c>
      <c r="AA369" t="s">
        <v>13</v>
      </c>
      <c r="AB369">
        <v>95</v>
      </c>
      <c r="AC369" t="s">
        <v>14</v>
      </c>
      <c r="AD369">
        <v>44</v>
      </c>
      <c r="AE369" t="s">
        <v>15</v>
      </c>
      <c r="AF369">
        <v>42</v>
      </c>
      <c r="AG369">
        <f>Table13[[#This Row],[math Marks]]+Table13[[#This Row],[english Marks]]+Table13[[#This Row],[python Marks]]+Table13[[#This Row],[SqlMarks]]+Table13[[#This Row],[excelMarks]]</f>
        <v>299</v>
      </c>
      <c r="AH369">
        <v>63</v>
      </c>
      <c r="AI369">
        <v>9.17</v>
      </c>
    </row>
    <row r="370" spans="1:35" x14ac:dyDescent="0.25">
      <c r="A370" t="s">
        <v>879</v>
      </c>
      <c r="B370" t="s">
        <v>880</v>
      </c>
      <c r="C370" t="s">
        <v>18</v>
      </c>
      <c r="D370">
        <v>17</v>
      </c>
      <c r="E370" t="s">
        <v>3</v>
      </c>
      <c r="F370" t="s">
        <v>4</v>
      </c>
      <c r="G370" s="1">
        <v>45875</v>
      </c>
      <c r="H370" s="2">
        <f>--MID(TEXT(Table13[[#This Row],[Admission Date]],"dd-mm-yyyy"),7,4)</f>
        <v>2025</v>
      </c>
      <c r="I370" t="s">
        <v>20</v>
      </c>
      <c r="J370" t="s">
        <v>301</v>
      </c>
      <c r="K370" t="str">
        <f>VLOOKUP(Table13[Course ID],[1]Courses!$A$2:$B$102,2,FALSE)</f>
        <v>Adobe XD</v>
      </c>
      <c r="L370" t="str">
        <f>IF(Table13[Age]&lt;=18,"Teen",IF(Table13[Age]&lt;=20,"Young Adult",IF(Table13[Age]&lt;=22,"Adult","senior Adult")))</f>
        <v>Teen</v>
      </c>
      <c r="M370" s="3">
        <v>100000</v>
      </c>
      <c r="N370" s="3">
        <v>53623</v>
      </c>
      <c r="O370" s="3">
        <v>46377</v>
      </c>
      <c r="P370">
        <v>20000</v>
      </c>
      <c r="Q370">
        <v>3</v>
      </c>
      <c r="R370" s="3">
        <v>241</v>
      </c>
      <c r="S370" t="s">
        <v>52</v>
      </c>
      <c r="T370" t="s">
        <v>8</v>
      </c>
      <c r="U370" t="s">
        <v>44</v>
      </c>
      <c r="V370" t="s">
        <v>24</v>
      </c>
      <c r="W370" t="s">
        <v>11</v>
      </c>
      <c r="X370">
        <v>47</v>
      </c>
      <c r="Y370" t="s">
        <v>12</v>
      </c>
      <c r="Z370">
        <v>46</v>
      </c>
      <c r="AA370" t="s">
        <v>13</v>
      </c>
      <c r="AB370">
        <v>62</v>
      </c>
      <c r="AC370" t="s">
        <v>14</v>
      </c>
      <c r="AD370">
        <v>81</v>
      </c>
      <c r="AE370" t="s">
        <v>15</v>
      </c>
      <c r="AF370">
        <v>74</v>
      </c>
      <c r="AG370">
        <f>Table13[[#This Row],[math Marks]]+Table13[[#This Row],[english Marks]]+Table13[[#This Row],[python Marks]]+Table13[[#This Row],[SqlMarks]]+Table13[[#This Row],[excelMarks]]</f>
        <v>310</v>
      </c>
      <c r="AH370">
        <v>64</v>
      </c>
      <c r="AI370">
        <v>6.95</v>
      </c>
    </row>
    <row r="371" spans="1:35" x14ac:dyDescent="0.25">
      <c r="A371" t="s">
        <v>881</v>
      </c>
      <c r="B371" t="s">
        <v>882</v>
      </c>
      <c r="C371" t="s">
        <v>2</v>
      </c>
      <c r="D371">
        <v>19</v>
      </c>
      <c r="E371" t="s">
        <v>38</v>
      </c>
      <c r="F371" t="s">
        <v>4</v>
      </c>
      <c r="G371" s="1">
        <v>45790</v>
      </c>
      <c r="H371" s="2">
        <f>--MID(TEXT(Table13[[#This Row],[Admission Date]],"dd-mm-yyyy"),7,4)</f>
        <v>2025</v>
      </c>
      <c r="I371" t="s">
        <v>20</v>
      </c>
      <c r="J371" t="s">
        <v>304</v>
      </c>
      <c r="K371" t="str">
        <f>VLOOKUP(Table13[Course ID],[1]Courses!$A$2:$B$102,2,FALSE)</f>
        <v>Mobile App Development</v>
      </c>
      <c r="L371" t="str">
        <f>IF(Table13[Age]&lt;=18,"Teen",IF(Table13[Age]&lt;=20,"Young Adult",IF(Table13[Age]&lt;=22,"Adult","senior Adult")))</f>
        <v>Young Adult</v>
      </c>
      <c r="M371" s="3">
        <v>100000</v>
      </c>
      <c r="N371" s="3">
        <v>97352</v>
      </c>
      <c r="O371" s="3">
        <v>2648</v>
      </c>
      <c r="P371">
        <v>20000</v>
      </c>
      <c r="Q371">
        <v>1</v>
      </c>
      <c r="R371" s="3">
        <v>55</v>
      </c>
      <c r="S371" t="s">
        <v>117</v>
      </c>
      <c r="T371" t="s">
        <v>8</v>
      </c>
      <c r="U371" t="s">
        <v>44</v>
      </c>
      <c r="V371" t="s">
        <v>24</v>
      </c>
      <c r="W371" t="s">
        <v>11</v>
      </c>
      <c r="X371">
        <v>53</v>
      </c>
      <c r="Y371" t="s">
        <v>12</v>
      </c>
      <c r="Z371">
        <v>67</v>
      </c>
      <c r="AA371" t="s">
        <v>13</v>
      </c>
      <c r="AB371">
        <v>99</v>
      </c>
      <c r="AC371" t="s">
        <v>14</v>
      </c>
      <c r="AD371">
        <v>64</v>
      </c>
      <c r="AE371" t="s">
        <v>15</v>
      </c>
      <c r="AF371">
        <v>48</v>
      </c>
      <c r="AG371">
        <f>Table13[[#This Row],[math Marks]]+Table13[[#This Row],[english Marks]]+Table13[[#This Row],[python Marks]]+Table13[[#This Row],[SqlMarks]]+Table13[[#This Row],[excelMarks]]</f>
        <v>331</v>
      </c>
      <c r="AH371">
        <v>80</v>
      </c>
      <c r="AI371">
        <v>7.79</v>
      </c>
    </row>
    <row r="372" spans="1:35" x14ac:dyDescent="0.25">
      <c r="A372" t="s">
        <v>883</v>
      </c>
      <c r="B372" t="s">
        <v>884</v>
      </c>
      <c r="C372" t="s">
        <v>18</v>
      </c>
      <c r="D372">
        <v>24</v>
      </c>
      <c r="E372" t="s">
        <v>65</v>
      </c>
      <c r="F372" t="s">
        <v>4</v>
      </c>
      <c r="G372" s="1">
        <v>45716</v>
      </c>
      <c r="H372" s="2">
        <f>--MID(TEXT(Table13[[#This Row],[Admission Date]],"dd-mm-yyyy"),7,4)</f>
        <v>2025</v>
      </c>
      <c r="I372" t="s">
        <v>5</v>
      </c>
      <c r="J372" t="s">
        <v>307</v>
      </c>
      <c r="K372" t="str">
        <f>VLOOKUP(Table13[Course ID],[1]Courses!$A$2:$B$102,2,FALSE)</f>
        <v>Android Development</v>
      </c>
      <c r="L372" t="str">
        <f>IF(Table13[Age]&lt;=18,"Teen",IF(Table13[Age]&lt;=20,"Young Adult",IF(Table13[Age]&lt;=22,"Adult","senior Adult")))</f>
        <v>senior Adult</v>
      </c>
      <c r="M372" s="3">
        <v>100000</v>
      </c>
      <c r="N372" s="3">
        <v>67709</v>
      </c>
      <c r="O372" s="3">
        <v>32291</v>
      </c>
      <c r="P372">
        <v>20000</v>
      </c>
      <c r="Q372">
        <v>0</v>
      </c>
      <c r="R372" s="3">
        <v>15</v>
      </c>
      <c r="S372" t="s">
        <v>76</v>
      </c>
      <c r="T372" t="s">
        <v>8</v>
      </c>
      <c r="U372" t="s">
        <v>23</v>
      </c>
      <c r="V372" t="s">
        <v>24</v>
      </c>
      <c r="W372" t="s">
        <v>11</v>
      </c>
      <c r="X372">
        <v>63</v>
      </c>
      <c r="Y372" t="s">
        <v>12</v>
      </c>
      <c r="Z372">
        <v>44</v>
      </c>
      <c r="AA372" t="s">
        <v>13</v>
      </c>
      <c r="AB372">
        <v>73</v>
      </c>
      <c r="AC372" t="s">
        <v>14</v>
      </c>
      <c r="AD372">
        <v>91</v>
      </c>
      <c r="AE372" t="s">
        <v>15</v>
      </c>
      <c r="AF372">
        <v>76</v>
      </c>
      <c r="AG372">
        <f>Table13[[#This Row],[math Marks]]+Table13[[#This Row],[english Marks]]+Table13[[#This Row],[python Marks]]+Table13[[#This Row],[SqlMarks]]+Table13[[#This Row],[excelMarks]]</f>
        <v>347</v>
      </c>
      <c r="AH372">
        <v>89</v>
      </c>
      <c r="AI372">
        <v>9.44</v>
      </c>
    </row>
    <row r="373" spans="1:35" x14ac:dyDescent="0.25">
      <c r="A373" t="s">
        <v>885</v>
      </c>
      <c r="B373" t="s">
        <v>886</v>
      </c>
      <c r="C373" t="s">
        <v>2</v>
      </c>
      <c r="D373">
        <v>24</v>
      </c>
      <c r="E373" t="s">
        <v>3</v>
      </c>
      <c r="F373" t="s">
        <v>4</v>
      </c>
      <c r="G373" s="1">
        <v>45724</v>
      </c>
      <c r="H373" s="2">
        <f>--MID(TEXT(Table13[[#This Row],[Admission Date]],"dd-mm-yyyy"),7,4)</f>
        <v>2025</v>
      </c>
      <c r="I373" t="s">
        <v>5</v>
      </c>
      <c r="J373" t="s">
        <v>310</v>
      </c>
      <c r="K373" t="str">
        <f>VLOOKUP(Table13[Course ID],[1]Courses!$A$2:$B$102,2,FALSE)</f>
        <v>iOS Development</v>
      </c>
      <c r="L373" t="str">
        <f>IF(Table13[Age]&lt;=18,"Teen",IF(Table13[Age]&lt;=20,"Young Adult",IF(Table13[Age]&lt;=22,"Adult","senior Adult")))</f>
        <v>senior Adult</v>
      </c>
      <c r="M373" s="3">
        <v>100000</v>
      </c>
      <c r="N373" s="3">
        <v>61617</v>
      </c>
      <c r="O373" s="3">
        <v>38383</v>
      </c>
      <c r="P373">
        <v>0</v>
      </c>
      <c r="Q373">
        <v>1</v>
      </c>
      <c r="R373" s="3">
        <v>116</v>
      </c>
      <c r="S373" t="s">
        <v>274</v>
      </c>
      <c r="T373" t="s">
        <v>8</v>
      </c>
      <c r="U373" t="s">
        <v>44</v>
      </c>
      <c r="V373" t="s">
        <v>10</v>
      </c>
      <c r="W373" t="s">
        <v>11</v>
      </c>
      <c r="X373">
        <v>36</v>
      </c>
      <c r="Y373" t="s">
        <v>12</v>
      </c>
      <c r="Z373">
        <v>69</v>
      </c>
      <c r="AA373" t="s">
        <v>13</v>
      </c>
      <c r="AB373">
        <v>72</v>
      </c>
      <c r="AC373" t="s">
        <v>14</v>
      </c>
      <c r="AD373">
        <v>71</v>
      </c>
      <c r="AE373" t="s">
        <v>15</v>
      </c>
      <c r="AF373">
        <v>93</v>
      </c>
      <c r="AG373">
        <f>Table13[[#This Row],[math Marks]]+Table13[[#This Row],[english Marks]]+Table13[[#This Row],[python Marks]]+Table13[[#This Row],[SqlMarks]]+Table13[[#This Row],[excelMarks]]</f>
        <v>341</v>
      </c>
      <c r="AH373">
        <v>96</v>
      </c>
      <c r="AI373">
        <v>5.36</v>
      </c>
    </row>
    <row r="374" spans="1:35" x14ac:dyDescent="0.25">
      <c r="A374" t="s">
        <v>887</v>
      </c>
      <c r="B374" t="s">
        <v>888</v>
      </c>
      <c r="C374" t="s">
        <v>18</v>
      </c>
      <c r="D374">
        <v>19</v>
      </c>
      <c r="E374" t="s">
        <v>38</v>
      </c>
      <c r="F374" t="s">
        <v>33</v>
      </c>
      <c r="G374" s="1">
        <v>45827</v>
      </c>
      <c r="H374" s="2">
        <f>--MID(TEXT(Table13[[#This Row],[Admission Date]],"dd-mm-yyyy"),7,4)</f>
        <v>2025</v>
      </c>
      <c r="I374" t="s">
        <v>5</v>
      </c>
      <c r="J374" t="s">
        <v>313</v>
      </c>
      <c r="K374" t="str">
        <f>VLOOKUP(Table13[Course ID],[1]Courses!$A$2:$B$102,2,FALSE)</f>
        <v>Flutter Development</v>
      </c>
      <c r="L374" t="str">
        <f>IF(Table13[Age]&lt;=18,"Teen",IF(Table13[Age]&lt;=20,"Young Adult",IF(Table13[Age]&lt;=22,"Adult","senior Adult")))</f>
        <v>Young Adult</v>
      </c>
      <c r="M374" s="3">
        <v>100000</v>
      </c>
      <c r="N374" s="3">
        <v>91125</v>
      </c>
      <c r="O374" s="3">
        <v>8875</v>
      </c>
      <c r="P374">
        <v>20000</v>
      </c>
      <c r="Q374">
        <v>0</v>
      </c>
      <c r="R374" s="3">
        <v>172</v>
      </c>
      <c r="S374" t="s">
        <v>117</v>
      </c>
      <c r="T374" t="s">
        <v>8</v>
      </c>
      <c r="U374" t="s">
        <v>23</v>
      </c>
      <c r="V374" t="s">
        <v>10</v>
      </c>
      <c r="W374" t="s">
        <v>11</v>
      </c>
      <c r="X374">
        <v>69</v>
      </c>
      <c r="Y374" t="s">
        <v>12</v>
      </c>
      <c r="Z374">
        <v>46</v>
      </c>
      <c r="AA374" t="s">
        <v>13</v>
      </c>
      <c r="AB374">
        <v>65</v>
      </c>
      <c r="AC374" t="s">
        <v>14</v>
      </c>
      <c r="AD374">
        <v>56</v>
      </c>
      <c r="AE374" t="s">
        <v>15</v>
      </c>
      <c r="AF374">
        <v>79</v>
      </c>
      <c r="AG374">
        <f>Table13[[#This Row],[math Marks]]+Table13[[#This Row],[english Marks]]+Table13[[#This Row],[python Marks]]+Table13[[#This Row],[SqlMarks]]+Table13[[#This Row],[excelMarks]]</f>
        <v>315</v>
      </c>
      <c r="AH374">
        <v>82</v>
      </c>
      <c r="AI374">
        <v>7.64</v>
      </c>
    </row>
    <row r="375" spans="1:35" x14ac:dyDescent="0.25">
      <c r="A375" t="s">
        <v>889</v>
      </c>
      <c r="B375" t="s">
        <v>890</v>
      </c>
      <c r="C375" t="s">
        <v>2</v>
      </c>
      <c r="D375">
        <v>20</v>
      </c>
      <c r="E375" t="s">
        <v>3</v>
      </c>
      <c r="F375" t="s">
        <v>33</v>
      </c>
      <c r="G375" s="1">
        <v>45683</v>
      </c>
      <c r="H375" s="2">
        <f>--MID(TEXT(Table13[[#This Row],[Admission Date]],"dd-mm-yyyy"),7,4)</f>
        <v>2025</v>
      </c>
      <c r="I375" t="s">
        <v>5</v>
      </c>
      <c r="J375" t="s">
        <v>316</v>
      </c>
      <c r="K375" t="str">
        <f>VLOOKUP(Table13[Course ID],[1]Courses!$A$2:$B$102,2,FALSE)</f>
        <v>React Native</v>
      </c>
      <c r="L375" t="str">
        <f>IF(Table13[Age]&lt;=18,"Teen",IF(Table13[Age]&lt;=20,"Young Adult",IF(Table13[Age]&lt;=22,"Adult","senior Adult")))</f>
        <v>Young Adult</v>
      </c>
      <c r="M375" s="3">
        <v>100000</v>
      </c>
      <c r="N375" s="3">
        <v>86995</v>
      </c>
      <c r="O375" s="3">
        <v>13005</v>
      </c>
      <c r="P375">
        <v>0</v>
      </c>
      <c r="Q375">
        <v>5</v>
      </c>
      <c r="R375" s="3">
        <v>130</v>
      </c>
      <c r="S375" t="s">
        <v>62</v>
      </c>
      <c r="T375" t="s">
        <v>8</v>
      </c>
      <c r="U375" t="s">
        <v>23</v>
      </c>
      <c r="V375" t="s">
        <v>10</v>
      </c>
      <c r="W375" t="s">
        <v>11</v>
      </c>
      <c r="X375">
        <v>87</v>
      </c>
      <c r="Y375" t="s">
        <v>12</v>
      </c>
      <c r="Z375">
        <v>57</v>
      </c>
      <c r="AA375" t="s">
        <v>13</v>
      </c>
      <c r="AB375">
        <v>38</v>
      </c>
      <c r="AC375" t="s">
        <v>14</v>
      </c>
      <c r="AD375">
        <v>69</v>
      </c>
      <c r="AE375" t="s">
        <v>15</v>
      </c>
      <c r="AF375">
        <v>90</v>
      </c>
      <c r="AG375">
        <f>Table13[[#This Row],[math Marks]]+Table13[[#This Row],[english Marks]]+Table13[[#This Row],[python Marks]]+Table13[[#This Row],[SqlMarks]]+Table13[[#This Row],[excelMarks]]</f>
        <v>341</v>
      </c>
      <c r="AH375">
        <v>97</v>
      </c>
      <c r="AI375">
        <v>5.95</v>
      </c>
    </row>
    <row r="376" spans="1:35" x14ac:dyDescent="0.25">
      <c r="A376" t="s">
        <v>891</v>
      </c>
      <c r="B376" t="s">
        <v>892</v>
      </c>
      <c r="C376" t="s">
        <v>2</v>
      </c>
      <c r="D376">
        <v>23</v>
      </c>
      <c r="E376" t="s">
        <v>19</v>
      </c>
      <c r="F376" t="s">
        <v>33</v>
      </c>
      <c r="G376" s="1">
        <v>45706</v>
      </c>
      <c r="H376" s="2">
        <f>--MID(TEXT(Table13[[#This Row],[Admission Date]],"dd-mm-yyyy"),7,4)</f>
        <v>2025</v>
      </c>
      <c r="I376" t="s">
        <v>5</v>
      </c>
      <c r="J376" t="s">
        <v>319</v>
      </c>
      <c r="K376" t="str">
        <f>VLOOKUP(Table13[Course ID],[1]Courses!$A$2:$B$102,2,FALSE)</f>
        <v>Game Development with Unity</v>
      </c>
      <c r="L376" t="str">
        <f>IF(Table13[Age]&lt;=18,"Teen",IF(Table13[Age]&lt;=20,"Young Adult",IF(Table13[Age]&lt;=22,"Adult","senior Adult")))</f>
        <v>senior Adult</v>
      </c>
      <c r="M376" s="3">
        <v>100000</v>
      </c>
      <c r="N376" s="3">
        <v>43601</v>
      </c>
      <c r="O376" s="3">
        <v>56399</v>
      </c>
      <c r="P376">
        <v>10000</v>
      </c>
      <c r="Q376">
        <v>4</v>
      </c>
      <c r="R376" s="3">
        <v>326</v>
      </c>
      <c r="S376" t="s">
        <v>86</v>
      </c>
      <c r="T376" t="s">
        <v>8</v>
      </c>
      <c r="U376" t="s">
        <v>9</v>
      </c>
      <c r="V376" t="s">
        <v>24</v>
      </c>
      <c r="W376" t="s">
        <v>11</v>
      </c>
      <c r="X376">
        <v>72</v>
      </c>
      <c r="Y376" t="s">
        <v>12</v>
      </c>
      <c r="Z376">
        <v>71</v>
      </c>
      <c r="AA376" t="s">
        <v>13</v>
      </c>
      <c r="AB376">
        <v>59</v>
      </c>
      <c r="AC376" t="s">
        <v>14</v>
      </c>
      <c r="AD376">
        <v>98</v>
      </c>
      <c r="AE376" t="s">
        <v>15</v>
      </c>
      <c r="AF376">
        <v>84</v>
      </c>
      <c r="AG376">
        <f>Table13[[#This Row],[math Marks]]+Table13[[#This Row],[english Marks]]+Table13[[#This Row],[python Marks]]+Table13[[#This Row],[SqlMarks]]+Table13[[#This Row],[excelMarks]]</f>
        <v>384</v>
      </c>
      <c r="AH376">
        <v>83</v>
      </c>
      <c r="AI376">
        <v>9.4600000000000009</v>
      </c>
    </row>
    <row r="377" spans="1:35" x14ac:dyDescent="0.25">
      <c r="A377" t="s">
        <v>893</v>
      </c>
      <c r="B377" t="s">
        <v>894</v>
      </c>
      <c r="C377" t="s">
        <v>2</v>
      </c>
      <c r="D377">
        <v>22</v>
      </c>
      <c r="E377" t="s">
        <v>19</v>
      </c>
      <c r="F377" t="s">
        <v>28</v>
      </c>
      <c r="G377" s="1">
        <v>46013</v>
      </c>
      <c r="H377" s="2">
        <f>--MID(TEXT(Table13[[#This Row],[Admission Date]],"dd-mm-yyyy"),7,4)</f>
        <v>2025</v>
      </c>
      <c r="I377" t="s">
        <v>20</v>
      </c>
      <c r="J377" t="s">
        <v>322</v>
      </c>
      <c r="K377" t="str">
        <f>VLOOKUP(Table13[Course ID],[1]Courses!$A$2:$B$102,2,FALSE)</f>
        <v>IoT Fundamentals</v>
      </c>
      <c r="L377" t="str">
        <f>IF(Table13[Age]&lt;=18,"Teen",IF(Table13[Age]&lt;=20,"Young Adult",IF(Table13[Age]&lt;=22,"Adult","senior Adult")))</f>
        <v>Adult</v>
      </c>
      <c r="M377" s="3">
        <v>100000</v>
      </c>
      <c r="N377" s="3">
        <v>72586</v>
      </c>
      <c r="O377" s="3">
        <v>27414</v>
      </c>
      <c r="P377">
        <v>0</v>
      </c>
      <c r="Q377">
        <v>3</v>
      </c>
      <c r="R377" s="3">
        <v>158</v>
      </c>
      <c r="S377" t="s">
        <v>35</v>
      </c>
      <c r="T377" t="s">
        <v>8</v>
      </c>
      <c r="U377" t="s">
        <v>44</v>
      </c>
      <c r="V377" t="s">
        <v>10</v>
      </c>
      <c r="W377" t="s">
        <v>11</v>
      </c>
      <c r="X377">
        <v>87</v>
      </c>
      <c r="Y377" t="s">
        <v>12</v>
      </c>
      <c r="Z377">
        <v>36</v>
      </c>
      <c r="AA377" t="s">
        <v>13</v>
      </c>
      <c r="AB377">
        <v>57</v>
      </c>
      <c r="AC377" t="s">
        <v>14</v>
      </c>
      <c r="AD377">
        <v>79</v>
      </c>
      <c r="AE377" t="s">
        <v>15</v>
      </c>
      <c r="AF377">
        <v>80</v>
      </c>
      <c r="AG377">
        <f>Table13[[#This Row],[math Marks]]+Table13[[#This Row],[english Marks]]+Table13[[#This Row],[python Marks]]+Table13[[#This Row],[SqlMarks]]+Table13[[#This Row],[excelMarks]]</f>
        <v>339</v>
      </c>
      <c r="AH377">
        <v>81</v>
      </c>
      <c r="AI377">
        <v>7.68</v>
      </c>
    </row>
    <row r="378" spans="1:35" x14ac:dyDescent="0.25">
      <c r="A378" t="s">
        <v>895</v>
      </c>
      <c r="B378" t="s">
        <v>896</v>
      </c>
      <c r="C378" t="s">
        <v>18</v>
      </c>
      <c r="D378">
        <v>18</v>
      </c>
      <c r="E378" t="s">
        <v>27</v>
      </c>
      <c r="F378" t="s">
        <v>33</v>
      </c>
      <c r="G378" s="1">
        <v>45752</v>
      </c>
      <c r="H378" s="2">
        <f>--MID(TEXT(Table13[[#This Row],[Admission Date]],"dd-mm-yyyy"),7,4)</f>
        <v>2025</v>
      </c>
      <c r="I378" t="s">
        <v>20</v>
      </c>
      <c r="J378" t="s">
        <v>325</v>
      </c>
      <c r="K378" t="str">
        <f>VLOOKUP(Table13[Course ID],[1]Courses!$A$2:$B$102,2,FALSE)</f>
        <v>Embedded Systems</v>
      </c>
      <c r="L378" t="str">
        <f>IF(Table13[Age]&lt;=18,"Teen",IF(Table13[Age]&lt;=20,"Young Adult",IF(Table13[Age]&lt;=22,"Adult","senior Adult")))</f>
        <v>Teen</v>
      </c>
      <c r="M378" s="3">
        <v>100000</v>
      </c>
      <c r="N378" s="3">
        <v>76442</v>
      </c>
      <c r="O378" s="3">
        <v>23558</v>
      </c>
      <c r="P378">
        <v>0</v>
      </c>
      <c r="Q378">
        <v>2</v>
      </c>
      <c r="R378" s="3">
        <v>9</v>
      </c>
      <c r="S378" t="s">
        <v>30</v>
      </c>
      <c r="T378" t="s">
        <v>8</v>
      </c>
      <c r="U378" t="s">
        <v>23</v>
      </c>
      <c r="V378" t="s">
        <v>10</v>
      </c>
      <c r="W378" t="s">
        <v>11</v>
      </c>
      <c r="X378">
        <v>65</v>
      </c>
      <c r="Y378" t="s">
        <v>12</v>
      </c>
      <c r="Z378">
        <v>60</v>
      </c>
      <c r="AA378" t="s">
        <v>13</v>
      </c>
      <c r="AB378">
        <v>62</v>
      </c>
      <c r="AC378" t="s">
        <v>14</v>
      </c>
      <c r="AD378">
        <v>67</v>
      </c>
      <c r="AE378" t="s">
        <v>15</v>
      </c>
      <c r="AF378">
        <v>76</v>
      </c>
      <c r="AG378">
        <f>Table13[[#This Row],[math Marks]]+Table13[[#This Row],[english Marks]]+Table13[[#This Row],[python Marks]]+Table13[[#This Row],[SqlMarks]]+Table13[[#This Row],[excelMarks]]</f>
        <v>330</v>
      </c>
      <c r="AH378">
        <v>73</v>
      </c>
      <c r="AI378">
        <v>8.7799999999999994</v>
      </c>
    </row>
    <row r="379" spans="1:35" x14ac:dyDescent="0.25">
      <c r="A379" t="s">
        <v>897</v>
      </c>
      <c r="B379" t="s">
        <v>898</v>
      </c>
      <c r="C379" t="s">
        <v>2</v>
      </c>
      <c r="D379">
        <v>23</v>
      </c>
      <c r="E379" t="s">
        <v>3</v>
      </c>
      <c r="F379" t="s">
        <v>4</v>
      </c>
      <c r="G379" s="1">
        <v>45709</v>
      </c>
      <c r="H379" s="2">
        <f>--MID(TEXT(Table13[[#This Row],[Admission Date]],"dd-mm-yyyy"),7,4)</f>
        <v>2025</v>
      </c>
      <c r="I379" t="s">
        <v>5</v>
      </c>
      <c r="J379" t="s">
        <v>328</v>
      </c>
      <c r="K379" t="str">
        <f>VLOOKUP(Table13[Course ID],[1]Courses!$A$2:$B$102,2,FALSE)</f>
        <v>Computer Networks</v>
      </c>
      <c r="L379" t="str">
        <f>IF(Table13[Age]&lt;=18,"Teen",IF(Table13[Age]&lt;=20,"Young Adult",IF(Table13[Age]&lt;=22,"Adult","senior Adult")))</f>
        <v>senior Adult</v>
      </c>
      <c r="M379" s="3">
        <v>100000</v>
      </c>
      <c r="N379" s="3">
        <v>93025</v>
      </c>
      <c r="O379" s="3">
        <v>6975</v>
      </c>
      <c r="P379">
        <v>0</v>
      </c>
      <c r="Q379">
        <v>4</v>
      </c>
      <c r="R379" s="3">
        <v>431</v>
      </c>
      <c r="S379" t="s">
        <v>97</v>
      </c>
      <c r="T379" t="s">
        <v>8</v>
      </c>
      <c r="U379" t="s">
        <v>23</v>
      </c>
      <c r="V379" t="s">
        <v>10</v>
      </c>
      <c r="W379" t="s">
        <v>11</v>
      </c>
      <c r="X379">
        <v>35</v>
      </c>
      <c r="Y379" t="s">
        <v>12</v>
      </c>
      <c r="Z379">
        <v>87</v>
      </c>
      <c r="AA379" t="s">
        <v>13</v>
      </c>
      <c r="AB379">
        <v>88</v>
      </c>
      <c r="AC379" t="s">
        <v>14</v>
      </c>
      <c r="AD379">
        <v>99</v>
      </c>
      <c r="AE379" t="s">
        <v>15</v>
      </c>
      <c r="AF379">
        <v>41</v>
      </c>
      <c r="AG379">
        <f>Table13[[#This Row],[math Marks]]+Table13[[#This Row],[english Marks]]+Table13[[#This Row],[python Marks]]+Table13[[#This Row],[SqlMarks]]+Table13[[#This Row],[excelMarks]]</f>
        <v>350</v>
      </c>
      <c r="AH379">
        <v>88</v>
      </c>
      <c r="AI379">
        <v>8.1300000000000008</v>
      </c>
    </row>
    <row r="380" spans="1:35" x14ac:dyDescent="0.25">
      <c r="A380" t="s">
        <v>899</v>
      </c>
      <c r="B380" t="s">
        <v>900</v>
      </c>
      <c r="C380" t="s">
        <v>2</v>
      </c>
      <c r="D380">
        <v>21</v>
      </c>
      <c r="E380" t="s">
        <v>19</v>
      </c>
      <c r="F380" t="s">
        <v>4</v>
      </c>
      <c r="G380" s="1">
        <v>45668</v>
      </c>
      <c r="H380" s="2">
        <f>--MID(TEXT(Table13[[#This Row],[Admission Date]],"dd-mm-yyyy"),7,4)</f>
        <v>2025</v>
      </c>
      <c r="I380" t="s">
        <v>5</v>
      </c>
      <c r="J380" t="s">
        <v>331</v>
      </c>
      <c r="K380" t="str">
        <f>VLOOKUP(Table13[Course ID],[1]Courses!$A$2:$B$102,2,FALSE)</f>
        <v>Operating Systems</v>
      </c>
      <c r="L380" t="str">
        <f>IF(Table13[Age]&lt;=18,"Teen",IF(Table13[Age]&lt;=20,"Young Adult",IF(Table13[Age]&lt;=22,"Adult","senior Adult")))</f>
        <v>Adult</v>
      </c>
      <c r="M380" s="3">
        <v>100000</v>
      </c>
      <c r="N380" s="3">
        <v>40501</v>
      </c>
      <c r="O380" s="3">
        <v>59499</v>
      </c>
      <c r="P380">
        <v>0</v>
      </c>
      <c r="Q380">
        <v>4</v>
      </c>
      <c r="R380" s="3">
        <v>291</v>
      </c>
      <c r="S380" t="s">
        <v>43</v>
      </c>
      <c r="T380" t="s">
        <v>8</v>
      </c>
      <c r="U380" t="s">
        <v>23</v>
      </c>
      <c r="V380" t="s">
        <v>10</v>
      </c>
      <c r="W380" t="s">
        <v>11</v>
      </c>
      <c r="X380">
        <v>67</v>
      </c>
      <c r="Y380" t="s">
        <v>12</v>
      </c>
      <c r="Z380">
        <v>67</v>
      </c>
      <c r="AA380" t="s">
        <v>13</v>
      </c>
      <c r="AB380">
        <v>65</v>
      </c>
      <c r="AC380" t="s">
        <v>14</v>
      </c>
      <c r="AD380">
        <v>46</v>
      </c>
      <c r="AE380" t="s">
        <v>15</v>
      </c>
      <c r="AF380">
        <v>46</v>
      </c>
      <c r="AG380">
        <f>Table13[[#This Row],[math Marks]]+Table13[[#This Row],[english Marks]]+Table13[[#This Row],[python Marks]]+Table13[[#This Row],[SqlMarks]]+Table13[[#This Row],[excelMarks]]</f>
        <v>291</v>
      </c>
      <c r="AH380">
        <v>97</v>
      </c>
      <c r="AI380">
        <v>5.97</v>
      </c>
    </row>
    <row r="381" spans="1:35" x14ac:dyDescent="0.25">
      <c r="A381" t="s">
        <v>901</v>
      </c>
      <c r="B381" t="s">
        <v>902</v>
      </c>
      <c r="C381" t="s">
        <v>2</v>
      </c>
      <c r="D381">
        <v>19</v>
      </c>
      <c r="E381" t="s">
        <v>3</v>
      </c>
      <c r="F381" t="s">
        <v>4</v>
      </c>
      <c r="G381" s="1">
        <v>45750</v>
      </c>
      <c r="H381" s="2">
        <f>--MID(TEXT(Table13[[#This Row],[Admission Date]],"dd-mm-yyyy"),7,4)</f>
        <v>2025</v>
      </c>
      <c r="I381" t="s">
        <v>20</v>
      </c>
      <c r="J381" t="s">
        <v>334</v>
      </c>
      <c r="K381" t="str">
        <f>VLOOKUP(Table13[Course ID],[1]Courses!$A$2:$B$102,2,FALSE)</f>
        <v>Software Engineering</v>
      </c>
      <c r="L381" t="str">
        <f>IF(Table13[Age]&lt;=18,"Teen",IF(Table13[Age]&lt;=20,"Young Adult",IF(Table13[Age]&lt;=22,"Adult","senior Adult")))</f>
        <v>Young Adult</v>
      </c>
      <c r="M381" s="3">
        <v>100000</v>
      </c>
      <c r="N381" s="3">
        <v>72293</v>
      </c>
      <c r="O381" s="3">
        <v>27707</v>
      </c>
      <c r="P381">
        <v>20000</v>
      </c>
      <c r="Q381">
        <v>4</v>
      </c>
      <c r="R381" s="3">
        <v>362</v>
      </c>
      <c r="S381" t="s">
        <v>104</v>
      </c>
      <c r="T381" t="s">
        <v>8</v>
      </c>
      <c r="U381" t="s">
        <v>23</v>
      </c>
      <c r="V381" t="s">
        <v>24</v>
      </c>
      <c r="W381" t="s">
        <v>11</v>
      </c>
      <c r="X381">
        <v>86</v>
      </c>
      <c r="Y381" t="s">
        <v>12</v>
      </c>
      <c r="Z381">
        <v>38</v>
      </c>
      <c r="AA381" t="s">
        <v>13</v>
      </c>
      <c r="AB381">
        <v>48</v>
      </c>
      <c r="AC381" t="s">
        <v>14</v>
      </c>
      <c r="AD381">
        <v>35</v>
      </c>
      <c r="AE381" t="s">
        <v>15</v>
      </c>
      <c r="AF381">
        <v>88</v>
      </c>
      <c r="AG381">
        <f>Table13[[#This Row],[math Marks]]+Table13[[#This Row],[english Marks]]+Table13[[#This Row],[python Marks]]+Table13[[#This Row],[SqlMarks]]+Table13[[#This Row],[excelMarks]]</f>
        <v>295</v>
      </c>
      <c r="AH381">
        <v>81</v>
      </c>
      <c r="AI381">
        <v>7.08</v>
      </c>
    </row>
    <row r="382" spans="1:35" x14ac:dyDescent="0.25">
      <c r="A382" t="s">
        <v>903</v>
      </c>
      <c r="B382" t="s">
        <v>904</v>
      </c>
      <c r="C382" t="s">
        <v>2</v>
      </c>
      <c r="D382">
        <v>23</v>
      </c>
      <c r="E382" t="s">
        <v>38</v>
      </c>
      <c r="F382" t="s">
        <v>4</v>
      </c>
      <c r="G382" s="1">
        <v>45708</v>
      </c>
      <c r="H382" s="2">
        <f>--MID(TEXT(Table13[[#This Row],[Admission Date]],"dd-mm-yyyy"),7,4)</f>
        <v>2025</v>
      </c>
      <c r="I382" t="s">
        <v>20</v>
      </c>
      <c r="J382" t="s">
        <v>337</v>
      </c>
      <c r="K382" t="str">
        <f>VLOOKUP(Table13[Course ID],[1]Courses!$A$2:$B$102,2,FALSE)</f>
        <v>Data Structures &amp; Algorithms</v>
      </c>
      <c r="L382" t="str">
        <f>IF(Table13[Age]&lt;=18,"Teen",IF(Table13[Age]&lt;=20,"Young Adult",IF(Table13[Age]&lt;=22,"Adult","senior Adult")))</f>
        <v>senior Adult</v>
      </c>
      <c r="M382" s="3">
        <v>100000</v>
      </c>
      <c r="N382" s="3">
        <v>58322</v>
      </c>
      <c r="O382" s="3">
        <v>41678</v>
      </c>
      <c r="P382">
        <v>10000</v>
      </c>
      <c r="Q382">
        <v>5</v>
      </c>
      <c r="R382" s="3">
        <v>142</v>
      </c>
      <c r="S382" t="s">
        <v>62</v>
      </c>
      <c r="T382" t="s">
        <v>8</v>
      </c>
      <c r="U382" t="s">
        <v>23</v>
      </c>
      <c r="V382" t="s">
        <v>24</v>
      </c>
      <c r="W382" t="s">
        <v>11</v>
      </c>
      <c r="X382">
        <v>72</v>
      </c>
      <c r="Y382" t="s">
        <v>12</v>
      </c>
      <c r="Z382">
        <v>41</v>
      </c>
      <c r="AA382" t="s">
        <v>13</v>
      </c>
      <c r="AB382">
        <v>63</v>
      </c>
      <c r="AC382" t="s">
        <v>14</v>
      </c>
      <c r="AD382">
        <v>72</v>
      </c>
      <c r="AE382" t="s">
        <v>15</v>
      </c>
      <c r="AF382">
        <v>87</v>
      </c>
      <c r="AG382">
        <f>Table13[[#This Row],[math Marks]]+Table13[[#This Row],[english Marks]]+Table13[[#This Row],[python Marks]]+Table13[[#This Row],[SqlMarks]]+Table13[[#This Row],[excelMarks]]</f>
        <v>335</v>
      </c>
      <c r="AH382">
        <v>94</v>
      </c>
      <c r="AI382">
        <v>6.58</v>
      </c>
    </row>
    <row r="383" spans="1:35" x14ac:dyDescent="0.25">
      <c r="A383" t="s">
        <v>905</v>
      </c>
      <c r="B383" t="s">
        <v>906</v>
      </c>
      <c r="C383" t="s">
        <v>18</v>
      </c>
      <c r="D383">
        <v>21</v>
      </c>
      <c r="E383" t="s">
        <v>19</v>
      </c>
      <c r="F383" t="s">
        <v>33</v>
      </c>
      <c r="G383" s="1">
        <v>46009</v>
      </c>
      <c r="H383" s="2">
        <f>--MID(TEXT(Table13[[#This Row],[Admission Date]],"dd-mm-yyyy"),7,4)</f>
        <v>2025</v>
      </c>
      <c r="I383" t="s">
        <v>20</v>
      </c>
      <c r="J383" t="s">
        <v>340</v>
      </c>
      <c r="K383" t="str">
        <f>VLOOKUP(Table13[Course ID],[1]Courses!$A$2:$B$102,2,FALSE)</f>
        <v>Generative AI</v>
      </c>
      <c r="L383" t="str">
        <f>IF(Table13[Age]&lt;=18,"Teen",IF(Table13[Age]&lt;=20,"Young Adult",IF(Table13[Age]&lt;=22,"Adult","senior Adult")))</f>
        <v>Adult</v>
      </c>
      <c r="M383" s="3">
        <v>100000</v>
      </c>
      <c r="N383" s="3">
        <v>93682</v>
      </c>
      <c r="O383" s="3">
        <v>6318</v>
      </c>
      <c r="P383">
        <v>20000</v>
      </c>
      <c r="Q383">
        <v>4</v>
      </c>
      <c r="R383" s="3">
        <v>451</v>
      </c>
      <c r="S383" t="s">
        <v>7</v>
      </c>
      <c r="T383" t="s">
        <v>8</v>
      </c>
      <c r="U383" t="s">
        <v>9</v>
      </c>
      <c r="V383" t="s">
        <v>24</v>
      </c>
      <c r="W383" t="s">
        <v>11</v>
      </c>
      <c r="X383">
        <v>42</v>
      </c>
      <c r="Y383" t="s">
        <v>12</v>
      </c>
      <c r="Z383">
        <v>35</v>
      </c>
      <c r="AA383" t="s">
        <v>13</v>
      </c>
      <c r="AB383">
        <v>84</v>
      </c>
      <c r="AC383" t="s">
        <v>14</v>
      </c>
      <c r="AD383">
        <v>68</v>
      </c>
      <c r="AE383" t="s">
        <v>15</v>
      </c>
      <c r="AF383">
        <v>76</v>
      </c>
      <c r="AG383">
        <f>Table13[[#This Row],[math Marks]]+Table13[[#This Row],[english Marks]]+Table13[[#This Row],[python Marks]]+Table13[[#This Row],[SqlMarks]]+Table13[[#This Row],[excelMarks]]</f>
        <v>305</v>
      </c>
      <c r="AH383">
        <v>79</v>
      </c>
      <c r="AI383">
        <v>6.04</v>
      </c>
    </row>
    <row r="384" spans="1:35" x14ac:dyDescent="0.25">
      <c r="A384" t="s">
        <v>907</v>
      </c>
      <c r="B384" t="s">
        <v>908</v>
      </c>
      <c r="C384" t="s">
        <v>2</v>
      </c>
      <c r="D384">
        <v>20</v>
      </c>
      <c r="E384" t="s">
        <v>27</v>
      </c>
      <c r="F384" t="s">
        <v>33</v>
      </c>
      <c r="G384" s="1">
        <v>45997</v>
      </c>
      <c r="H384" s="2">
        <f>--MID(TEXT(Table13[[#This Row],[Admission Date]],"dd-mm-yyyy"),7,4)</f>
        <v>2025</v>
      </c>
      <c r="I384" t="s">
        <v>5</v>
      </c>
      <c r="J384" t="s">
        <v>343</v>
      </c>
      <c r="K384" t="str">
        <f>VLOOKUP(Table13[Course ID],[1]Courses!$A$2:$B$102,2,FALSE)</f>
        <v>Prompt Engineering</v>
      </c>
      <c r="L384" t="str">
        <f>IF(Table13[Age]&lt;=18,"Teen",IF(Table13[Age]&lt;=20,"Young Adult",IF(Table13[Age]&lt;=22,"Adult","senior Adult")))</f>
        <v>Young Adult</v>
      </c>
      <c r="M384" s="3">
        <v>100000</v>
      </c>
      <c r="N384" s="3">
        <v>97944</v>
      </c>
      <c r="O384" s="3">
        <v>2056</v>
      </c>
      <c r="P384">
        <v>0</v>
      </c>
      <c r="Q384">
        <v>2</v>
      </c>
      <c r="R384" s="3">
        <v>221</v>
      </c>
      <c r="S384" t="s">
        <v>90</v>
      </c>
      <c r="T384" t="s">
        <v>8</v>
      </c>
      <c r="U384" t="s">
        <v>23</v>
      </c>
      <c r="V384" t="s">
        <v>24</v>
      </c>
      <c r="W384" t="s">
        <v>11</v>
      </c>
      <c r="X384">
        <v>56</v>
      </c>
      <c r="Y384" t="s">
        <v>12</v>
      </c>
      <c r="Z384">
        <v>57</v>
      </c>
      <c r="AA384" t="s">
        <v>13</v>
      </c>
      <c r="AB384">
        <v>86</v>
      </c>
      <c r="AC384" t="s">
        <v>14</v>
      </c>
      <c r="AD384">
        <v>90</v>
      </c>
      <c r="AE384" t="s">
        <v>15</v>
      </c>
      <c r="AF384">
        <v>88</v>
      </c>
      <c r="AG384">
        <f>Table13[[#This Row],[math Marks]]+Table13[[#This Row],[english Marks]]+Table13[[#This Row],[python Marks]]+Table13[[#This Row],[SqlMarks]]+Table13[[#This Row],[excelMarks]]</f>
        <v>377</v>
      </c>
      <c r="AH384">
        <v>63</v>
      </c>
      <c r="AI384">
        <v>5.52</v>
      </c>
    </row>
    <row r="385" spans="1:35" x14ac:dyDescent="0.25">
      <c r="A385" t="s">
        <v>909</v>
      </c>
      <c r="B385" t="s">
        <v>910</v>
      </c>
      <c r="C385" t="s">
        <v>18</v>
      </c>
      <c r="D385">
        <v>17</v>
      </c>
      <c r="E385" t="s">
        <v>38</v>
      </c>
      <c r="F385" t="s">
        <v>28</v>
      </c>
      <c r="G385" s="1">
        <v>45872</v>
      </c>
      <c r="H385" s="2">
        <f>--MID(TEXT(Table13[[#This Row],[Admission Date]],"dd-mm-yyyy"),7,4)</f>
        <v>2025</v>
      </c>
      <c r="I385" t="s">
        <v>20</v>
      </c>
      <c r="J385" t="s">
        <v>283</v>
      </c>
      <c r="K385" t="str">
        <f>VLOOKUP(Table13[Course ID],[1]Courses!$A$2:$B$102,2,FALSE)</f>
        <v>Selenium WebDriver</v>
      </c>
      <c r="L385" t="str">
        <f>IF(Table13[Age]&lt;=18,"Teen",IF(Table13[Age]&lt;=20,"Young Adult",IF(Table13[Age]&lt;=22,"Adult","senior Adult")))</f>
        <v>Teen</v>
      </c>
      <c r="M385" s="3">
        <v>100000</v>
      </c>
      <c r="N385" s="3">
        <v>78409</v>
      </c>
      <c r="O385" s="3">
        <v>21591</v>
      </c>
      <c r="P385">
        <v>10000</v>
      </c>
      <c r="Q385">
        <v>5</v>
      </c>
      <c r="R385" s="3">
        <v>269</v>
      </c>
      <c r="S385" t="s">
        <v>82</v>
      </c>
      <c r="T385" t="s">
        <v>8</v>
      </c>
      <c r="U385" t="s">
        <v>44</v>
      </c>
      <c r="V385" t="s">
        <v>10</v>
      </c>
      <c r="W385" t="s">
        <v>11</v>
      </c>
      <c r="X385">
        <v>69</v>
      </c>
      <c r="Y385" t="s">
        <v>12</v>
      </c>
      <c r="Z385">
        <v>82</v>
      </c>
      <c r="AA385" t="s">
        <v>13</v>
      </c>
      <c r="AB385">
        <v>43</v>
      </c>
      <c r="AC385" t="s">
        <v>14</v>
      </c>
      <c r="AD385">
        <v>57</v>
      </c>
      <c r="AE385" t="s">
        <v>15</v>
      </c>
      <c r="AF385">
        <v>55</v>
      </c>
      <c r="AG385">
        <f>Table13[[#This Row],[math Marks]]+Table13[[#This Row],[english Marks]]+Table13[[#This Row],[python Marks]]+Table13[[#This Row],[SqlMarks]]+Table13[[#This Row],[excelMarks]]</f>
        <v>306</v>
      </c>
      <c r="AH385">
        <v>77</v>
      </c>
      <c r="AI385">
        <v>8.15</v>
      </c>
    </row>
    <row r="386" spans="1:35" x14ac:dyDescent="0.25">
      <c r="A386" t="s">
        <v>911</v>
      </c>
      <c r="B386" t="s">
        <v>912</v>
      </c>
      <c r="C386" t="s">
        <v>2</v>
      </c>
      <c r="D386">
        <v>23</v>
      </c>
      <c r="E386" t="s">
        <v>3</v>
      </c>
      <c r="F386" t="s">
        <v>4</v>
      </c>
      <c r="G386" s="1">
        <v>45988</v>
      </c>
      <c r="H386" s="2">
        <f>--MID(TEXT(Table13[[#This Row],[Admission Date]],"dd-mm-yyyy"),7,4)</f>
        <v>2025</v>
      </c>
      <c r="I386" t="s">
        <v>5</v>
      </c>
      <c r="J386" t="s">
        <v>286</v>
      </c>
      <c r="K386" t="str">
        <f>VLOOKUP(Table13[Course ID],[1]Courses!$A$2:$B$102,2,FALSE)</f>
        <v>Jenkins CI/CD</v>
      </c>
      <c r="L386" t="str">
        <f>IF(Table13[Age]&lt;=18,"Teen",IF(Table13[Age]&lt;=20,"Young Adult",IF(Table13[Age]&lt;=22,"Adult","senior Adult")))</f>
        <v>senior Adult</v>
      </c>
      <c r="M386" s="3">
        <v>100000</v>
      </c>
      <c r="N386" s="3">
        <v>91844</v>
      </c>
      <c r="O386" s="3">
        <v>8156</v>
      </c>
      <c r="P386">
        <v>10000</v>
      </c>
      <c r="Q386">
        <v>4</v>
      </c>
      <c r="R386" s="3">
        <v>324</v>
      </c>
      <c r="S386" t="s">
        <v>62</v>
      </c>
      <c r="T386" t="s">
        <v>8</v>
      </c>
      <c r="U386" t="s">
        <v>23</v>
      </c>
      <c r="V386" t="s">
        <v>10</v>
      </c>
      <c r="W386" t="s">
        <v>11</v>
      </c>
      <c r="X386">
        <v>92</v>
      </c>
      <c r="Y386" t="s">
        <v>12</v>
      </c>
      <c r="Z386">
        <v>80</v>
      </c>
      <c r="AA386" t="s">
        <v>13</v>
      </c>
      <c r="AB386">
        <v>48</v>
      </c>
      <c r="AC386" t="s">
        <v>14</v>
      </c>
      <c r="AD386">
        <v>43</v>
      </c>
      <c r="AE386" t="s">
        <v>15</v>
      </c>
      <c r="AF386">
        <v>35</v>
      </c>
      <c r="AG386">
        <f>Table13[[#This Row],[math Marks]]+Table13[[#This Row],[english Marks]]+Table13[[#This Row],[python Marks]]+Table13[[#This Row],[SqlMarks]]+Table13[[#This Row],[excelMarks]]</f>
        <v>298</v>
      </c>
      <c r="AH386">
        <v>85</v>
      </c>
      <c r="AI386">
        <v>6.78</v>
      </c>
    </row>
    <row r="387" spans="1:35" x14ac:dyDescent="0.25">
      <c r="A387" t="s">
        <v>913</v>
      </c>
      <c r="B387" t="s">
        <v>914</v>
      </c>
      <c r="C387" t="s">
        <v>2</v>
      </c>
      <c r="D387">
        <v>19</v>
      </c>
      <c r="E387" t="s">
        <v>27</v>
      </c>
      <c r="F387" t="s">
        <v>4</v>
      </c>
      <c r="G387" s="1">
        <v>45981</v>
      </c>
      <c r="H387" s="2">
        <f>--MID(TEXT(Table13[[#This Row],[Admission Date]],"dd-mm-yyyy"),7,4)</f>
        <v>2025</v>
      </c>
      <c r="I387" t="s">
        <v>5</v>
      </c>
      <c r="J387" t="s">
        <v>289</v>
      </c>
      <c r="K387" t="str">
        <f>VLOOKUP(Table13[Course ID],[1]Courses!$A$2:$B$102,2,FALSE)</f>
        <v>Agile &amp; Scrum</v>
      </c>
      <c r="L387" t="str">
        <f>IF(Table13[Age]&lt;=18,"Teen",IF(Table13[Age]&lt;=20,"Young Adult",IF(Table13[Age]&lt;=22,"Adult","senior Adult")))</f>
        <v>Young Adult</v>
      </c>
      <c r="M387" s="3">
        <v>100000</v>
      </c>
      <c r="N387" s="3">
        <v>86621</v>
      </c>
      <c r="O387" s="3">
        <v>13379</v>
      </c>
      <c r="P387">
        <v>20000</v>
      </c>
      <c r="Q387">
        <v>2</v>
      </c>
      <c r="R387" s="3">
        <v>318</v>
      </c>
      <c r="S387" t="s">
        <v>22</v>
      </c>
      <c r="T387" t="s">
        <v>8</v>
      </c>
      <c r="U387" t="s">
        <v>9</v>
      </c>
      <c r="V387" t="s">
        <v>10</v>
      </c>
      <c r="W387" t="s">
        <v>11</v>
      </c>
      <c r="X387">
        <v>82</v>
      </c>
      <c r="Y387" t="s">
        <v>12</v>
      </c>
      <c r="Z387">
        <v>67</v>
      </c>
      <c r="AA387" t="s">
        <v>13</v>
      </c>
      <c r="AB387">
        <v>65</v>
      </c>
      <c r="AC387" t="s">
        <v>14</v>
      </c>
      <c r="AD387">
        <v>65</v>
      </c>
      <c r="AE387" t="s">
        <v>15</v>
      </c>
      <c r="AF387">
        <v>69</v>
      </c>
      <c r="AG387">
        <f>Table13[[#This Row],[math Marks]]+Table13[[#This Row],[english Marks]]+Table13[[#This Row],[python Marks]]+Table13[[#This Row],[SqlMarks]]+Table13[[#This Row],[excelMarks]]</f>
        <v>348</v>
      </c>
      <c r="AH387">
        <v>75</v>
      </c>
      <c r="AI387">
        <v>9.51</v>
      </c>
    </row>
    <row r="388" spans="1:35" x14ac:dyDescent="0.25">
      <c r="A388" t="s">
        <v>915</v>
      </c>
      <c r="B388" t="s">
        <v>916</v>
      </c>
      <c r="C388" t="s">
        <v>18</v>
      </c>
      <c r="D388">
        <v>20</v>
      </c>
      <c r="E388" t="s">
        <v>38</v>
      </c>
      <c r="F388" t="s">
        <v>4</v>
      </c>
      <c r="G388" s="1">
        <v>45802</v>
      </c>
      <c r="H388" s="2">
        <f>--MID(TEXT(Table13[[#This Row],[Admission Date]],"dd-mm-yyyy"),7,4)</f>
        <v>2025</v>
      </c>
      <c r="I388" t="s">
        <v>5</v>
      </c>
      <c r="J388" t="s">
        <v>292</v>
      </c>
      <c r="K388" t="str">
        <f>VLOOKUP(Table13[Course ID],[1]Courses!$A$2:$B$102,2,FALSE)</f>
        <v>Project Management</v>
      </c>
      <c r="L388" t="str">
        <f>IF(Table13[Age]&lt;=18,"Teen",IF(Table13[Age]&lt;=20,"Young Adult",IF(Table13[Age]&lt;=22,"Adult","senior Adult")))</f>
        <v>Young Adult</v>
      </c>
      <c r="M388" s="3">
        <v>100000</v>
      </c>
      <c r="N388" s="3">
        <v>68973</v>
      </c>
      <c r="O388" s="3">
        <v>31027</v>
      </c>
      <c r="P388">
        <v>10000</v>
      </c>
      <c r="Q388">
        <v>5</v>
      </c>
      <c r="R388" s="3">
        <v>345</v>
      </c>
      <c r="S388" t="s">
        <v>117</v>
      </c>
      <c r="T388" t="s">
        <v>8</v>
      </c>
      <c r="U388" t="s">
        <v>44</v>
      </c>
      <c r="V388" t="s">
        <v>24</v>
      </c>
      <c r="W388" t="s">
        <v>11</v>
      </c>
      <c r="X388">
        <v>71</v>
      </c>
      <c r="Y388" t="s">
        <v>12</v>
      </c>
      <c r="Z388">
        <v>79</v>
      </c>
      <c r="AA388" t="s">
        <v>13</v>
      </c>
      <c r="AB388">
        <v>52</v>
      </c>
      <c r="AC388" t="s">
        <v>14</v>
      </c>
      <c r="AD388">
        <v>47</v>
      </c>
      <c r="AE388" t="s">
        <v>15</v>
      </c>
      <c r="AF388">
        <v>57</v>
      </c>
      <c r="AG388">
        <f>Table13[[#This Row],[math Marks]]+Table13[[#This Row],[english Marks]]+Table13[[#This Row],[python Marks]]+Table13[[#This Row],[SqlMarks]]+Table13[[#This Row],[excelMarks]]</f>
        <v>306</v>
      </c>
      <c r="AH388">
        <v>99</v>
      </c>
      <c r="AI388">
        <v>7.81</v>
      </c>
    </row>
    <row r="389" spans="1:35" x14ac:dyDescent="0.25">
      <c r="A389" t="s">
        <v>917</v>
      </c>
      <c r="B389" t="s">
        <v>918</v>
      </c>
      <c r="C389" t="s">
        <v>18</v>
      </c>
      <c r="D389">
        <v>24</v>
      </c>
      <c r="E389" t="s">
        <v>3</v>
      </c>
      <c r="F389" t="s">
        <v>4</v>
      </c>
      <c r="G389" s="1">
        <v>45911</v>
      </c>
      <c r="H389" s="2">
        <f>--MID(TEXT(Table13[[#This Row],[Admission Date]],"dd-mm-yyyy"),7,4)</f>
        <v>2025</v>
      </c>
      <c r="I389" t="s">
        <v>20</v>
      </c>
      <c r="J389" t="s">
        <v>295</v>
      </c>
      <c r="K389" t="str">
        <f>VLOOKUP(Table13[Course ID],[1]Courses!$A$2:$B$102,2,FALSE)</f>
        <v>UI/UX Design</v>
      </c>
      <c r="L389" t="str">
        <f>IF(Table13[Age]&lt;=18,"Teen",IF(Table13[Age]&lt;=20,"Young Adult",IF(Table13[Age]&lt;=22,"Adult","senior Adult")))</f>
        <v>senior Adult</v>
      </c>
      <c r="M389" s="3">
        <v>100000</v>
      </c>
      <c r="N389" s="3">
        <v>85872</v>
      </c>
      <c r="O389" s="3">
        <v>14128</v>
      </c>
      <c r="P389">
        <v>0</v>
      </c>
      <c r="Q389">
        <v>2</v>
      </c>
      <c r="R389" s="3">
        <v>495</v>
      </c>
      <c r="S389" t="s">
        <v>22</v>
      </c>
      <c r="T389" t="s">
        <v>8</v>
      </c>
      <c r="U389" t="s">
        <v>44</v>
      </c>
      <c r="V389" t="s">
        <v>10</v>
      </c>
      <c r="W389" t="s">
        <v>11</v>
      </c>
      <c r="X389">
        <v>88</v>
      </c>
      <c r="Y389" t="s">
        <v>12</v>
      </c>
      <c r="Z389">
        <v>43</v>
      </c>
      <c r="AA389" t="s">
        <v>13</v>
      </c>
      <c r="AB389">
        <v>81</v>
      </c>
      <c r="AC389" t="s">
        <v>14</v>
      </c>
      <c r="AD389">
        <v>66</v>
      </c>
      <c r="AE389" t="s">
        <v>15</v>
      </c>
      <c r="AF389">
        <v>53</v>
      </c>
      <c r="AG389">
        <f>Table13[[#This Row],[math Marks]]+Table13[[#This Row],[english Marks]]+Table13[[#This Row],[python Marks]]+Table13[[#This Row],[SqlMarks]]+Table13[[#This Row],[excelMarks]]</f>
        <v>331</v>
      </c>
      <c r="AH389">
        <v>67</v>
      </c>
      <c r="AI389">
        <v>8.7200000000000006</v>
      </c>
    </row>
    <row r="390" spans="1:35" x14ac:dyDescent="0.25">
      <c r="A390" t="s">
        <v>919</v>
      </c>
      <c r="B390" t="s">
        <v>920</v>
      </c>
      <c r="C390" t="s">
        <v>2</v>
      </c>
      <c r="D390">
        <v>24</v>
      </c>
      <c r="E390" t="s">
        <v>27</v>
      </c>
      <c r="F390" t="s">
        <v>28</v>
      </c>
      <c r="G390" s="1">
        <v>45812</v>
      </c>
      <c r="H390" s="2">
        <f>--MID(TEXT(Table13[[#This Row],[Admission Date]],"dd-mm-yyyy"),7,4)</f>
        <v>2025</v>
      </c>
      <c r="I390" t="s">
        <v>5</v>
      </c>
      <c r="J390" t="s">
        <v>298</v>
      </c>
      <c r="K390" t="str">
        <f>VLOOKUP(Table13[Course ID],[1]Courses!$A$2:$B$102,2,FALSE)</f>
        <v>Figma Essentials</v>
      </c>
      <c r="L390" t="str">
        <f>IF(Table13[Age]&lt;=18,"Teen",IF(Table13[Age]&lt;=20,"Young Adult",IF(Table13[Age]&lt;=22,"Adult","senior Adult")))</f>
        <v>senior Adult</v>
      </c>
      <c r="M390" s="3">
        <v>100000</v>
      </c>
      <c r="N390" s="3">
        <v>78530</v>
      </c>
      <c r="O390" s="3">
        <v>21470</v>
      </c>
      <c r="P390">
        <v>20000</v>
      </c>
      <c r="Q390">
        <v>1</v>
      </c>
      <c r="R390" s="3">
        <v>385</v>
      </c>
      <c r="S390" t="s">
        <v>76</v>
      </c>
      <c r="T390" t="s">
        <v>8</v>
      </c>
      <c r="U390" t="s">
        <v>44</v>
      </c>
      <c r="V390" t="s">
        <v>10</v>
      </c>
      <c r="W390" t="s">
        <v>11</v>
      </c>
      <c r="X390">
        <v>77</v>
      </c>
      <c r="Y390" t="s">
        <v>12</v>
      </c>
      <c r="Z390">
        <v>59</v>
      </c>
      <c r="AA390" t="s">
        <v>13</v>
      </c>
      <c r="AB390">
        <v>63</v>
      </c>
      <c r="AC390" t="s">
        <v>14</v>
      </c>
      <c r="AD390">
        <v>58</v>
      </c>
      <c r="AE390" t="s">
        <v>15</v>
      </c>
      <c r="AF390">
        <v>97</v>
      </c>
      <c r="AG390">
        <f>Table13[[#This Row],[math Marks]]+Table13[[#This Row],[english Marks]]+Table13[[#This Row],[python Marks]]+Table13[[#This Row],[SqlMarks]]+Table13[[#This Row],[excelMarks]]</f>
        <v>354</v>
      </c>
      <c r="AH390">
        <v>97</v>
      </c>
      <c r="AI390">
        <v>5.76</v>
      </c>
    </row>
    <row r="391" spans="1:35" x14ac:dyDescent="0.25">
      <c r="A391" t="s">
        <v>921</v>
      </c>
      <c r="B391" t="s">
        <v>922</v>
      </c>
      <c r="C391" t="s">
        <v>2</v>
      </c>
      <c r="D391">
        <v>22</v>
      </c>
      <c r="E391" t="s">
        <v>19</v>
      </c>
      <c r="F391" t="s">
        <v>33</v>
      </c>
      <c r="G391" s="1">
        <v>45740</v>
      </c>
      <c r="H391" s="2">
        <f>--MID(TEXT(Table13[[#This Row],[Admission Date]],"dd-mm-yyyy"),7,4)</f>
        <v>2025</v>
      </c>
      <c r="I391" t="s">
        <v>5</v>
      </c>
      <c r="J391" t="s">
        <v>301</v>
      </c>
      <c r="K391" t="str">
        <f>VLOOKUP(Table13[Course ID],[1]Courses!$A$2:$B$102,2,FALSE)</f>
        <v>Adobe XD</v>
      </c>
      <c r="L391" t="str">
        <f>IF(Table13[Age]&lt;=18,"Teen",IF(Table13[Age]&lt;=20,"Young Adult",IF(Table13[Age]&lt;=22,"Adult","senior Adult")))</f>
        <v>Adult</v>
      </c>
      <c r="M391" s="3">
        <v>100000</v>
      </c>
      <c r="N391" s="3">
        <v>62357</v>
      </c>
      <c r="O391" s="3">
        <v>37643</v>
      </c>
      <c r="P391">
        <v>0</v>
      </c>
      <c r="Q391">
        <v>3</v>
      </c>
      <c r="R391" s="3">
        <v>478</v>
      </c>
      <c r="S391" t="s">
        <v>82</v>
      </c>
      <c r="T391" t="s">
        <v>8</v>
      </c>
      <c r="U391" t="s">
        <v>44</v>
      </c>
      <c r="V391" t="s">
        <v>10</v>
      </c>
      <c r="W391" t="s">
        <v>11</v>
      </c>
      <c r="X391">
        <v>61</v>
      </c>
      <c r="Y391" t="s">
        <v>12</v>
      </c>
      <c r="Z391">
        <v>100</v>
      </c>
      <c r="AA391" t="s">
        <v>13</v>
      </c>
      <c r="AB391">
        <v>55</v>
      </c>
      <c r="AC391" t="s">
        <v>14</v>
      </c>
      <c r="AD391">
        <v>89</v>
      </c>
      <c r="AE391" t="s">
        <v>15</v>
      </c>
      <c r="AF391">
        <v>80</v>
      </c>
      <c r="AG391">
        <f>Table13[[#This Row],[math Marks]]+Table13[[#This Row],[english Marks]]+Table13[[#This Row],[python Marks]]+Table13[[#This Row],[SqlMarks]]+Table13[[#This Row],[excelMarks]]</f>
        <v>385</v>
      </c>
      <c r="AH391">
        <v>77</v>
      </c>
      <c r="AI391">
        <v>6.53</v>
      </c>
    </row>
    <row r="392" spans="1:35" x14ac:dyDescent="0.25">
      <c r="A392" t="s">
        <v>923</v>
      </c>
      <c r="B392" t="s">
        <v>924</v>
      </c>
      <c r="C392" t="s">
        <v>2</v>
      </c>
      <c r="D392">
        <v>21</v>
      </c>
      <c r="E392" t="s">
        <v>27</v>
      </c>
      <c r="F392" t="s">
        <v>33</v>
      </c>
      <c r="G392" s="1">
        <v>45908</v>
      </c>
      <c r="H392" s="2">
        <f>--MID(TEXT(Table13[[#This Row],[Admission Date]],"dd-mm-yyyy"),7,4)</f>
        <v>2025</v>
      </c>
      <c r="I392" t="s">
        <v>5</v>
      </c>
      <c r="J392" t="s">
        <v>304</v>
      </c>
      <c r="K392" t="str">
        <f>VLOOKUP(Table13[Course ID],[1]Courses!$A$2:$B$102,2,FALSE)</f>
        <v>Mobile App Development</v>
      </c>
      <c r="L392" t="str">
        <f>IF(Table13[Age]&lt;=18,"Teen",IF(Table13[Age]&lt;=20,"Young Adult",IF(Table13[Age]&lt;=22,"Adult","senior Adult")))</f>
        <v>Adult</v>
      </c>
      <c r="M392" s="3">
        <v>100000</v>
      </c>
      <c r="N392" s="3">
        <v>86089</v>
      </c>
      <c r="O392" s="3">
        <v>13911</v>
      </c>
      <c r="P392">
        <v>0</v>
      </c>
      <c r="Q392">
        <v>2</v>
      </c>
      <c r="R392" s="3">
        <v>76</v>
      </c>
      <c r="S392" t="s">
        <v>22</v>
      </c>
      <c r="T392" t="s">
        <v>8</v>
      </c>
      <c r="U392" t="s">
        <v>44</v>
      </c>
      <c r="V392" t="s">
        <v>24</v>
      </c>
      <c r="W392" t="s">
        <v>11</v>
      </c>
      <c r="X392">
        <v>83</v>
      </c>
      <c r="Y392" t="s">
        <v>12</v>
      </c>
      <c r="Z392">
        <v>66</v>
      </c>
      <c r="AA392" t="s">
        <v>13</v>
      </c>
      <c r="AB392">
        <v>100</v>
      </c>
      <c r="AC392" t="s">
        <v>14</v>
      </c>
      <c r="AD392">
        <v>88</v>
      </c>
      <c r="AE392" t="s">
        <v>15</v>
      </c>
      <c r="AF392">
        <v>48</v>
      </c>
      <c r="AG392">
        <f>Table13[[#This Row],[math Marks]]+Table13[[#This Row],[english Marks]]+Table13[[#This Row],[python Marks]]+Table13[[#This Row],[SqlMarks]]+Table13[[#This Row],[excelMarks]]</f>
        <v>385</v>
      </c>
      <c r="AH392">
        <v>75</v>
      </c>
      <c r="AI392">
        <v>9.92</v>
      </c>
    </row>
    <row r="393" spans="1:35" x14ac:dyDescent="0.25">
      <c r="A393" t="s">
        <v>925</v>
      </c>
      <c r="B393" t="s">
        <v>926</v>
      </c>
      <c r="C393" t="s">
        <v>18</v>
      </c>
      <c r="D393">
        <v>18</v>
      </c>
      <c r="E393" t="s">
        <v>3</v>
      </c>
      <c r="F393" t="s">
        <v>4</v>
      </c>
      <c r="G393" s="1">
        <v>45799</v>
      </c>
      <c r="H393" s="2">
        <f>--MID(TEXT(Table13[[#This Row],[Admission Date]],"dd-mm-yyyy"),7,4)</f>
        <v>2025</v>
      </c>
      <c r="I393" t="s">
        <v>20</v>
      </c>
      <c r="J393" t="s">
        <v>307</v>
      </c>
      <c r="K393" t="str">
        <f>VLOOKUP(Table13[Course ID],[1]Courses!$A$2:$B$102,2,FALSE)</f>
        <v>Android Development</v>
      </c>
      <c r="L393" t="str">
        <f>IF(Table13[Age]&lt;=18,"Teen",IF(Table13[Age]&lt;=20,"Young Adult",IF(Table13[Age]&lt;=22,"Adult","senior Adult")))</f>
        <v>Teen</v>
      </c>
      <c r="M393" s="3">
        <v>100000</v>
      </c>
      <c r="N393" s="3">
        <v>58909</v>
      </c>
      <c r="O393" s="3">
        <v>41091</v>
      </c>
      <c r="P393">
        <v>0</v>
      </c>
      <c r="Q393">
        <v>0</v>
      </c>
      <c r="R393" s="3">
        <v>147</v>
      </c>
      <c r="S393" t="s">
        <v>52</v>
      </c>
      <c r="T393" t="s">
        <v>8</v>
      </c>
      <c r="U393" t="s">
        <v>23</v>
      </c>
      <c r="V393" t="s">
        <v>10</v>
      </c>
      <c r="W393" t="s">
        <v>11</v>
      </c>
      <c r="X393">
        <v>46</v>
      </c>
      <c r="Y393" t="s">
        <v>12</v>
      </c>
      <c r="Z393">
        <v>71</v>
      </c>
      <c r="AA393" t="s">
        <v>13</v>
      </c>
      <c r="AB393">
        <v>39</v>
      </c>
      <c r="AC393" t="s">
        <v>14</v>
      </c>
      <c r="AD393">
        <v>90</v>
      </c>
      <c r="AE393" t="s">
        <v>15</v>
      </c>
      <c r="AF393">
        <v>83</v>
      </c>
      <c r="AG393">
        <f>Table13[[#This Row],[math Marks]]+Table13[[#This Row],[english Marks]]+Table13[[#This Row],[python Marks]]+Table13[[#This Row],[SqlMarks]]+Table13[[#This Row],[excelMarks]]</f>
        <v>329</v>
      </c>
      <c r="AH393">
        <v>87</v>
      </c>
      <c r="AI393">
        <v>9.4499999999999993</v>
      </c>
    </row>
    <row r="394" spans="1:35" x14ac:dyDescent="0.25">
      <c r="A394" t="s">
        <v>927</v>
      </c>
      <c r="B394" t="s">
        <v>928</v>
      </c>
      <c r="C394" t="s">
        <v>18</v>
      </c>
      <c r="D394">
        <v>19</v>
      </c>
      <c r="E394" t="s">
        <v>19</v>
      </c>
      <c r="F394" t="s">
        <v>4</v>
      </c>
      <c r="G394" s="1">
        <v>45694</v>
      </c>
      <c r="H394" s="2">
        <f>--MID(TEXT(Table13[[#This Row],[Admission Date]],"dd-mm-yyyy"),7,4)</f>
        <v>2025</v>
      </c>
      <c r="I394" t="s">
        <v>20</v>
      </c>
      <c r="J394" t="s">
        <v>310</v>
      </c>
      <c r="K394" t="str">
        <f>VLOOKUP(Table13[Course ID],[1]Courses!$A$2:$B$102,2,FALSE)</f>
        <v>iOS Development</v>
      </c>
      <c r="L394" t="str">
        <f>IF(Table13[Age]&lt;=18,"Teen",IF(Table13[Age]&lt;=20,"Young Adult",IF(Table13[Age]&lt;=22,"Adult","senior Adult")))</f>
        <v>Young Adult</v>
      </c>
      <c r="M394" s="3">
        <v>100000</v>
      </c>
      <c r="N394" s="3">
        <v>51000</v>
      </c>
      <c r="O394" s="3">
        <v>49000</v>
      </c>
      <c r="P394">
        <v>10000</v>
      </c>
      <c r="Q394">
        <v>2</v>
      </c>
      <c r="R394" s="3">
        <v>204</v>
      </c>
      <c r="S394" t="s">
        <v>7</v>
      </c>
      <c r="T394" t="s">
        <v>8</v>
      </c>
      <c r="U394" t="s">
        <v>9</v>
      </c>
      <c r="V394" t="s">
        <v>10</v>
      </c>
      <c r="W394" t="s">
        <v>11</v>
      </c>
      <c r="X394">
        <v>57</v>
      </c>
      <c r="Y394" t="s">
        <v>12</v>
      </c>
      <c r="Z394">
        <v>65</v>
      </c>
      <c r="AA394" t="s">
        <v>13</v>
      </c>
      <c r="AB394">
        <v>66</v>
      </c>
      <c r="AC394" t="s">
        <v>14</v>
      </c>
      <c r="AD394">
        <v>71</v>
      </c>
      <c r="AE394" t="s">
        <v>15</v>
      </c>
      <c r="AF394">
        <v>52</v>
      </c>
      <c r="AG394">
        <f>Table13[[#This Row],[math Marks]]+Table13[[#This Row],[english Marks]]+Table13[[#This Row],[python Marks]]+Table13[[#This Row],[SqlMarks]]+Table13[[#This Row],[excelMarks]]</f>
        <v>311</v>
      </c>
      <c r="AH394">
        <v>92</v>
      </c>
      <c r="AI394">
        <v>9.23</v>
      </c>
    </row>
    <row r="395" spans="1:35" x14ac:dyDescent="0.25">
      <c r="A395" t="s">
        <v>929</v>
      </c>
      <c r="B395" t="s">
        <v>930</v>
      </c>
      <c r="C395" t="s">
        <v>18</v>
      </c>
      <c r="D395">
        <v>20</v>
      </c>
      <c r="E395" t="s">
        <v>65</v>
      </c>
      <c r="F395" t="s">
        <v>28</v>
      </c>
      <c r="G395" s="1">
        <v>45842</v>
      </c>
      <c r="H395" s="2">
        <f>--MID(TEXT(Table13[[#This Row],[Admission Date]],"dd-mm-yyyy"),7,4)</f>
        <v>2025</v>
      </c>
      <c r="I395" t="s">
        <v>5</v>
      </c>
      <c r="J395" t="s">
        <v>313</v>
      </c>
      <c r="K395" t="str">
        <f>VLOOKUP(Table13[Course ID],[1]Courses!$A$2:$B$102,2,FALSE)</f>
        <v>Flutter Development</v>
      </c>
      <c r="L395" t="str">
        <f>IF(Table13[Age]&lt;=18,"Teen",IF(Table13[Age]&lt;=20,"Young Adult",IF(Table13[Age]&lt;=22,"Adult","senior Adult")))</f>
        <v>Young Adult</v>
      </c>
      <c r="M395" s="3">
        <v>100000</v>
      </c>
      <c r="N395" s="3">
        <v>74618</v>
      </c>
      <c r="O395" s="3">
        <v>25382</v>
      </c>
      <c r="P395">
        <v>20000</v>
      </c>
      <c r="Q395">
        <v>0</v>
      </c>
      <c r="R395" s="3">
        <v>201</v>
      </c>
      <c r="S395" t="s">
        <v>22</v>
      </c>
      <c r="T395" t="s">
        <v>8</v>
      </c>
      <c r="U395" t="s">
        <v>44</v>
      </c>
      <c r="V395" t="s">
        <v>24</v>
      </c>
      <c r="W395" t="s">
        <v>11</v>
      </c>
      <c r="X395">
        <v>50</v>
      </c>
      <c r="Y395" t="s">
        <v>12</v>
      </c>
      <c r="Z395">
        <v>92</v>
      </c>
      <c r="AA395" t="s">
        <v>13</v>
      </c>
      <c r="AB395">
        <v>47</v>
      </c>
      <c r="AC395" t="s">
        <v>14</v>
      </c>
      <c r="AD395">
        <v>35</v>
      </c>
      <c r="AE395" t="s">
        <v>15</v>
      </c>
      <c r="AF395">
        <v>46</v>
      </c>
      <c r="AG395">
        <f>Table13[[#This Row],[math Marks]]+Table13[[#This Row],[english Marks]]+Table13[[#This Row],[python Marks]]+Table13[[#This Row],[SqlMarks]]+Table13[[#This Row],[excelMarks]]</f>
        <v>270</v>
      </c>
      <c r="AH395">
        <v>98</v>
      </c>
      <c r="AI395">
        <v>8.77</v>
      </c>
    </row>
    <row r="396" spans="1:35" x14ac:dyDescent="0.25">
      <c r="A396" t="s">
        <v>931</v>
      </c>
      <c r="B396" t="s">
        <v>932</v>
      </c>
      <c r="C396" t="s">
        <v>2</v>
      </c>
      <c r="D396">
        <v>18</v>
      </c>
      <c r="E396" t="s">
        <v>19</v>
      </c>
      <c r="F396" t="s">
        <v>28</v>
      </c>
      <c r="G396" s="1">
        <v>45860</v>
      </c>
      <c r="H396" s="2">
        <f>--MID(TEXT(Table13[[#This Row],[Admission Date]],"dd-mm-yyyy"),7,4)</f>
        <v>2025</v>
      </c>
      <c r="I396" t="s">
        <v>20</v>
      </c>
      <c r="J396" t="s">
        <v>316</v>
      </c>
      <c r="K396" t="str">
        <f>VLOOKUP(Table13[Course ID],[1]Courses!$A$2:$B$102,2,FALSE)</f>
        <v>React Native</v>
      </c>
      <c r="L396" t="str">
        <f>IF(Table13[Age]&lt;=18,"Teen",IF(Table13[Age]&lt;=20,"Young Adult",IF(Table13[Age]&lt;=22,"Adult","senior Adult")))</f>
        <v>Teen</v>
      </c>
      <c r="M396" s="3">
        <v>100000</v>
      </c>
      <c r="N396" s="3">
        <v>59037</v>
      </c>
      <c r="O396" s="3">
        <v>40963</v>
      </c>
      <c r="P396">
        <v>10000</v>
      </c>
      <c r="Q396">
        <v>1</v>
      </c>
      <c r="R396" s="3">
        <v>79</v>
      </c>
      <c r="S396" t="s">
        <v>62</v>
      </c>
      <c r="T396" t="s">
        <v>8</v>
      </c>
      <c r="U396" t="s">
        <v>9</v>
      </c>
      <c r="V396" t="s">
        <v>10</v>
      </c>
      <c r="W396" t="s">
        <v>11</v>
      </c>
      <c r="X396">
        <v>87</v>
      </c>
      <c r="Y396" t="s">
        <v>12</v>
      </c>
      <c r="Z396">
        <v>77</v>
      </c>
      <c r="AA396" t="s">
        <v>13</v>
      </c>
      <c r="AB396">
        <v>70</v>
      </c>
      <c r="AC396" t="s">
        <v>14</v>
      </c>
      <c r="AD396">
        <v>72</v>
      </c>
      <c r="AE396" t="s">
        <v>15</v>
      </c>
      <c r="AF396">
        <v>83</v>
      </c>
      <c r="AG396">
        <f>Table13[[#This Row],[math Marks]]+Table13[[#This Row],[english Marks]]+Table13[[#This Row],[python Marks]]+Table13[[#This Row],[SqlMarks]]+Table13[[#This Row],[excelMarks]]</f>
        <v>389</v>
      </c>
      <c r="AH396">
        <v>71</v>
      </c>
      <c r="AI396">
        <v>9.6</v>
      </c>
    </row>
    <row r="397" spans="1:35" x14ac:dyDescent="0.25">
      <c r="A397" t="s">
        <v>933</v>
      </c>
      <c r="B397" t="s">
        <v>934</v>
      </c>
      <c r="C397" t="s">
        <v>2</v>
      </c>
      <c r="D397">
        <v>22</v>
      </c>
      <c r="E397" t="s">
        <v>3</v>
      </c>
      <c r="F397" t="s">
        <v>28</v>
      </c>
      <c r="G397" s="1">
        <v>45707</v>
      </c>
      <c r="H397" s="2">
        <f>--MID(TEXT(Table13[[#This Row],[Admission Date]],"dd-mm-yyyy"),7,4)</f>
        <v>2025</v>
      </c>
      <c r="I397" t="s">
        <v>5</v>
      </c>
      <c r="J397" t="s">
        <v>319</v>
      </c>
      <c r="K397" t="str">
        <f>VLOOKUP(Table13[Course ID],[1]Courses!$A$2:$B$102,2,FALSE)</f>
        <v>Game Development with Unity</v>
      </c>
      <c r="L397" t="str">
        <f>IF(Table13[Age]&lt;=18,"Teen",IF(Table13[Age]&lt;=20,"Young Adult",IF(Table13[Age]&lt;=22,"Adult","senior Adult")))</f>
        <v>Adult</v>
      </c>
      <c r="M397" s="3">
        <v>100000</v>
      </c>
      <c r="N397" s="3">
        <v>54591</v>
      </c>
      <c r="O397" s="3">
        <v>45409</v>
      </c>
      <c r="P397">
        <v>10000</v>
      </c>
      <c r="Q397">
        <v>5</v>
      </c>
      <c r="R397" s="3">
        <v>450</v>
      </c>
      <c r="S397" t="s">
        <v>117</v>
      </c>
      <c r="T397" t="s">
        <v>8</v>
      </c>
      <c r="U397" t="s">
        <v>23</v>
      </c>
      <c r="V397" t="s">
        <v>10</v>
      </c>
      <c r="W397" t="s">
        <v>11</v>
      </c>
      <c r="X397">
        <v>94</v>
      </c>
      <c r="Y397" t="s">
        <v>12</v>
      </c>
      <c r="Z397">
        <v>74</v>
      </c>
      <c r="AA397" t="s">
        <v>13</v>
      </c>
      <c r="AB397">
        <v>84</v>
      </c>
      <c r="AC397" t="s">
        <v>14</v>
      </c>
      <c r="AD397">
        <v>48</v>
      </c>
      <c r="AE397" t="s">
        <v>15</v>
      </c>
      <c r="AF397">
        <v>47</v>
      </c>
      <c r="AG397">
        <f>Table13[[#This Row],[math Marks]]+Table13[[#This Row],[english Marks]]+Table13[[#This Row],[python Marks]]+Table13[[#This Row],[SqlMarks]]+Table13[[#This Row],[excelMarks]]</f>
        <v>347</v>
      </c>
      <c r="AH397">
        <v>98</v>
      </c>
      <c r="AI397">
        <v>5.25</v>
      </c>
    </row>
    <row r="398" spans="1:35" x14ac:dyDescent="0.25">
      <c r="A398" t="s">
        <v>935</v>
      </c>
      <c r="B398" t="s">
        <v>936</v>
      </c>
      <c r="C398" t="s">
        <v>2</v>
      </c>
      <c r="D398">
        <v>24</v>
      </c>
      <c r="E398" t="s">
        <v>19</v>
      </c>
      <c r="F398" t="s">
        <v>4</v>
      </c>
      <c r="G398" s="1">
        <v>45823</v>
      </c>
      <c r="H398" s="2">
        <f>--MID(TEXT(Table13[[#This Row],[Admission Date]],"dd-mm-yyyy"),7,4)</f>
        <v>2025</v>
      </c>
      <c r="I398" t="s">
        <v>5</v>
      </c>
      <c r="J398" t="s">
        <v>322</v>
      </c>
      <c r="K398" t="str">
        <f>VLOOKUP(Table13[Course ID],[1]Courses!$A$2:$B$102,2,FALSE)</f>
        <v>IoT Fundamentals</v>
      </c>
      <c r="L398" t="str">
        <f>IF(Table13[Age]&lt;=18,"Teen",IF(Table13[Age]&lt;=20,"Young Adult",IF(Table13[Age]&lt;=22,"Adult","senior Adult")))</f>
        <v>senior Adult</v>
      </c>
      <c r="M398" s="3">
        <v>100000</v>
      </c>
      <c r="N398" s="3">
        <v>77226</v>
      </c>
      <c r="O398" s="3">
        <v>22774</v>
      </c>
      <c r="P398">
        <v>20000</v>
      </c>
      <c r="Q398">
        <v>0</v>
      </c>
      <c r="R398" s="3">
        <v>335</v>
      </c>
      <c r="S398" t="s">
        <v>30</v>
      </c>
      <c r="T398" t="s">
        <v>8</v>
      </c>
      <c r="U398" t="s">
        <v>44</v>
      </c>
      <c r="V398" t="s">
        <v>10</v>
      </c>
      <c r="W398" t="s">
        <v>11</v>
      </c>
      <c r="X398">
        <v>88</v>
      </c>
      <c r="Y398" t="s">
        <v>12</v>
      </c>
      <c r="Z398">
        <v>54</v>
      </c>
      <c r="AA398" t="s">
        <v>13</v>
      </c>
      <c r="AB398">
        <v>91</v>
      </c>
      <c r="AC398" t="s">
        <v>14</v>
      </c>
      <c r="AD398">
        <v>39</v>
      </c>
      <c r="AE398" t="s">
        <v>15</v>
      </c>
      <c r="AF398">
        <v>95</v>
      </c>
      <c r="AG398">
        <f>Table13[[#This Row],[math Marks]]+Table13[[#This Row],[english Marks]]+Table13[[#This Row],[python Marks]]+Table13[[#This Row],[SqlMarks]]+Table13[[#This Row],[excelMarks]]</f>
        <v>367</v>
      </c>
      <c r="AH398">
        <v>84</v>
      </c>
      <c r="AI398">
        <v>5.68</v>
      </c>
    </row>
    <row r="399" spans="1:35" x14ac:dyDescent="0.25">
      <c r="A399" t="s">
        <v>937</v>
      </c>
      <c r="B399" t="s">
        <v>938</v>
      </c>
      <c r="C399" t="s">
        <v>2</v>
      </c>
      <c r="D399">
        <v>23</v>
      </c>
      <c r="E399" t="s">
        <v>19</v>
      </c>
      <c r="F399" t="s">
        <v>4</v>
      </c>
      <c r="G399" s="1">
        <v>45014</v>
      </c>
      <c r="H399" s="2">
        <f>--MID(TEXT(Table13[[#This Row],[Admission Date]],"dd-mm-yyyy"),7,4)</f>
        <v>2023</v>
      </c>
      <c r="I399" t="s">
        <v>20</v>
      </c>
      <c r="J399" t="s">
        <v>325</v>
      </c>
      <c r="K399" t="str">
        <f>VLOOKUP(Table13[Course ID],[1]Courses!$A$2:$B$102,2,FALSE)</f>
        <v>Embedded Systems</v>
      </c>
      <c r="L399" t="str">
        <f>IF(Table13[Age]&lt;=18,"Teen",IF(Table13[Age]&lt;=20,"Young Adult",IF(Table13[Age]&lt;=22,"Adult","senior Adult")))</f>
        <v>senior Adult</v>
      </c>
      <c r="M399" s="3">
        <v>100000</v>
      </c>
      <c r="N399" s="3">
        <v>92216</v>
      </c>
      <c r="O399" s="3">
        <v>7784</v>
      </c>
      <c r="P399">
        <v>0</v>
      </c>
      <c r="Q399">
        <v>0</v>
      </c>
      <c r="R399" s="3">
        <v>438</v>
      </c>
      <c r="S399" t="s">
        <v>22</v>
      </c>
      <c r="T399" t="s">
        <v>8</v>
      </c>
      <c r="U399" t="s">
        <v>9</v>
      </c>
      <c r="V399" t="s">
        <v>10</v>
      </c>
      <c r="W399" t="s">
        <v>11</v>
      </c>
      <c r="X399">
        <v>41</v>
      </c>
      <c r="Y399" t="s">
        <v>12</v>
      </c>
      <c r="Z399">
        <v>98</v>
      </c>
      <c r="AA399" t="s">
        <v>13</v>
      </c>
      <c r="AB399">
        <v>86</v>
      </c>
      <c r="AC399" t="s">
        <v>14</v>
      </c>
      <c r="AD399">
        <v>64</v>
      </c>
      <c r="AE399" t="s">
        <v>15</v>
      </c>
      <c r="AF399">
        <v>77</v>
      </c>
      <c r="AG399">
        <f>Table13[[#This Row],[math Marks]]+Table13[[#This Row],[english Marks]]+Table13[[#This Row],[python Marks]]+Table13[[#This Row],[SqlMarks]]+Table13[[#This Row],[excelMarks]]</f>
        <v>366</v>
      </c>
      <c r="AH399">
        <v>73</v>
      </c>
      <c r="AI399">
        <v>7.73</v>
      </c>
    </row>
    <row r="400" spans="1:35" x14ac:dyDescent="0.25">
      <c r="A400" t="s">
        <v>939</v>
      </c>
      <c r="B400" t="s">
        <v>940</v>
      </c>
      <c r="C400" t="s">
        <v>18</v>
      </c>
      <c r="D400">
        <v>23</v>
      </c>
      <c r="E400" t="s">
        <v>27</v>
      </c>
      <c r="F400" t="s">
        <v>33</v>
      </c>
      <c r="G400" s="1">
        <v>45027</v>
      </c>
      <c r="H400" s="2">
        <f>--MID(TEXT(Table13[[#This Row],[Admission Date]],"dd-mm-yyyy"),7,4)</f>
        <v>2023</v>
      </c>
      <c r="I400" t="s">
        <v>5</v>
      </c>
      <c r="J400" t="s">
        <v>328</v>
      </c>
      <c r="K400" t="str">
        <f>VLOOKUP(Table13[Course ID],[1]Courses!$A$2:$B$102,2,FALSE)</f>
        <v>Computer Networks</v>
      </c>
      <c r="L400" t="str">
        <f>IF(Table13[Age]&lt;=18,"Teen",IF(Table13[Age]&lt;=20,"Young Adult",IF(Table13[Age]&lt;=22,"Adult","senior Adult")))</f>
        <v>senior Adult</v>
      </c>
      <c r="M400" s="3">
        <v>100000</v>
      </c>
      <c r="N400" s="3">
        <v>75095</v>
      </c>
      <c r="O400" s="3">
        <v>24905</v>
      </c>
      <c r="P400">
        <v>10000</v>
      </c>
      <c r="Q400">
        <v>3</v>
      </c>
      <c r="R400" s="3">
        <v>177</v>
      </c>
      <c r="S400" t="s">
        <v>90</v>
      </c>
      <c r="T400" t="s">
        <v>8</v>
      </c>
      <c r="U400" t="s">
        <v>44</v>
      </c>
      <c r="V400" t="s">
        <v>24</v>
      </c>
      <c r="W400" t="s">
        <v>11</v>
      </c>
      <c r="X400">
        <v>77</v>
      </c>
      <c r="Y400" t="s">
        <v>12</v>
      </c>
      <c r="Z400">
        <v>36</v>
      </c>
      <c r="AA400" t="s">
        <v>13</v>
      </c>
      <c r="AB400">
        <v>72</v>
      </c>
      <c r="AC400" t="s">
        <v>14</v>
      </c>
      <c r="AD400">
        <v>59</v>
      </c>
      <c r="AE400" t="s">
        <v>15</v>
      </c>
      <c r="AF400">
        <v>62</v>
      </c>
      <c r="AG400">
        <f>Table13[[#This Row],[math Marks]]+Table13[[#This Row],[english Marks]]+Table13[[#This Row],[python Marks]]+Table13[[#This Row],[SqlMarks]]+Table13[[#This Row],[excelMarks]]</f>
        <v>306</v>
      </c>
      <c r="AH400">
        <v>72</v>
      </c>
      <c r="AI400">
        <v>9.6</v>
      </c>
    </row>
    <row r="401" spans="1:35" x14ac:dyDescent="0.25">
      <c r="A401" t="s">
        <v>941</v>
      </c>
      <c r="B401" t="s">
        <v>942</v>
      </c>
      <c r="C401" t="s">
        <v>2</v>
      </c>
      <c r="D401">
        <v>24</v>
      </c>
      <c r="E401" t="s">
        <v>19</v>
      </c>
      <c r="F401" t="s">
        <v>33</v>
      </c>
      <c r="G401" s="1">
        <v>45040</v>
      </c>
      <c r="H401" s="2">
        <f>--MID(TEXT(Table13[[#This Row],[Admission Date]],"dd-mm-yyyy"),7,4)</f>
        <v>2023</v>
      </c>
      <c r="I401" t="s">
        <v>20</v>
      </c>
      <c r="J401" t="s">
        <v>331</v>
      </c>
      <c r="K401" t="str">
        <f>VLOOKUP(Table13[Course ID],[1]Courses!$A$2:$B$102,2,FALSE)</f>
        <v>Operating Systems</v>
      </c>
      <c r="L401" t="str">
        <f>IF(Table13[Age]&lt;=18,"Teen",IF(Table13[Age]&lt;=20,"Young Adult",IF(Table13[Age]&lt;=22,"Adult","senior Adult")))</f>
        <v>senior Adult</v>
      </c>
      <c r="M401" s="3">
        <v>100000</v>
      </c>
      <c r="N401" s="3">
        <v>92252</v>
      </c>
      <c r="O401" s="3">
        <v>7748</v>
      </c>
      <c r="P401">
        <v>0</v>
      </c>
      <c r="Q401">
        <v>0</v>
      </c>
      <c r="R401" s="3">
        <v>324</v>
      </c>
      <c r="S401" t="s">
        <v>62</v>
      </c>
      <c r="T401" t="s">
        <v>8</v>
      </c>
      <c r="U401" t="s">
        <v>9</v>
      </c>
      <c r="V401" t="s">
        <v>24</v>
      </c>
      <c r="W401" t="s">
        <v>11</v>
      </c>
      <c r="X401">
        <v>64</v>
      </c>
      <c r="Y401" t="s">
        <v>12</v>
      </c>
      <c r="Z401">
        <v>64</v>
      </c>
      <c r="AA401" t="s">
        <v>13</v>
      </c>
      <c r="AB401">
        <v>44</v>
      </c>
      <c r="AC401" t="s">
        <v>14</v>
      </c>
      <c r="AD401">
        <v>96</v>
      </c>
      <c r="AE401" t="s">
        <v>15</v>
      </c>
      <c r="AF401">
        <v>61</v>
      </c>
      <c r="AG401">
        <f>Table13[[#This Row],[math Marks]]+Table13[[#This Row],[english Marks]]+Table13[[#This Row],[python Marks]]+Table13[[#This Row],[SqlMarks]]+Table13[[#This Row],[excelMarks]]</f>
        <v>329</v>
      </c>
      <c r="AH401">
        <v>87</v>
      </c>
      <c r="AI401">
        <v>8.34</v>
      </c>
    </row>
    <row r="402" spans="1:35" x14ac:dyDescent="0.25">
      <c r="A402" t="s">
        <v>943</v>
      </c>
      <c r="B402" t="s">
        <v>944</v>
      </c>
      <c r="C402" t="s">
        <v>2</v>
      </c>
      <c r="D402">
        <v>22</v>
      </c>
      <c r="E402" t="s">
        <v>27</v>
      </c>
      <c r="F402" t="s">
        <v>4</v>
      </c>
      <c r="G402" s="1">
        <v>45053</v>
      </c>
      <c r="H402" s="2">
        <f>--MID(TEXT(Table13[[#This Row],[Admission Date]],"dd-mm-yyyy"),7,4)</f>
        <v>2023</v>
      </c>
      <c r="I402" t="s">
        <v>20</v>
      </c>
      <c r="J402" t="s">
        <v>334</v>
      </c>
      <c r="K402" t="str">
        <f>VLOOKUP(Table13[Course ID],[1]Courses!$A$2:$B$102,2,FALSE)</f>
        <v>Software Engineering</v>
      </c>
      <c r="L402" t="str">
        <f>IF(Table13[Age]&lt;=18,"Teen",IF(Table13[Age]&lt;=20,"Young Adult",IF(Table13[Age]&lt;=22,"Adult","senior Adult")))</f>
        <v>Adult</v>
      </c>
      <c r="M402" s="3">
        <v>100000</v>
      </c>
      <c r="N402" s="3">
        <v>73146</v>
      </c>
      <c r="O402" s="3">
        <v>26854</v>
      </c>
      <c r="P402">
        <v>0</v>
      </c>
      <c r="Q402">
        <v>3</v>
      </c>
      <c r="R402" s="3">
        <v>155</v>
      </c>
      <c r="S402" t="s">
        <v>30</v>
      </c>
      <c r="T402" t="s">
        <v>8</v>
      </c>
      <c r="U402" t="s">
        <v>9</v>
      </c>
      <c r="V402" t="s">
        <v>10</v>
      </c>
      <c r="W402" t="s">
        <v>11</v>
      </c>
      <c r="X402">
        <v>76</v>
      </c>
      <c r="Y402" t="s">
        <v>12</v>
      </c>
      <c r="Z402">
        <v>81</v>
      </c>
      <c r="AA402" t="s">
        <v>13</v>
      </c>
      <c r="AB402">
        <v>44</v>
      </c>
      <c r="AC402" t="s">
        <v>14</v>
      </c>
      <c r="AD402">
        <v>71</v>
      </c>
      <c r="AE402" t="s">
        <v>15</v>
      </c>
      <c r="AF402">
        <v>95</v>
      </c>
      <c r="AG402">
        <f>Table13[[#This Row],[math Marks]]+Table13[[#This Row],[english Marks]]+Table13[[#This Row],[python Marks]]+Table13[[#This Row],[SqlMarks]]+Table13[[#This Row],[excelMarks]]</f>
        <v>367</v>
      </c>
      <c r="AH402">
        <v>100</v>
      </c>
      <c r="AI402">
        <v>5.79</v>
      </c>
    </row>
    <row r="403" spans="1:35" x14ac:dyDescent="0.25">
      <c r="A403" t="s">
        <v>945</v>
      </c>
      <c r="B403" t="s">
        <v>946</v>
      </c>
      <c r="C403" t="s">
        <v>2</v>
      </c>
      <c r="D403">
        <v>20</v>
      </c>
      <c r="E403" t="s">
        <v>65</v>
      </c>
      <c r="F403" t="s">
        <v>28</v>
      </c>
      <c r="G403" s="1">
        <v>45066</v>
      </c>
      <c r="H403" s="2">
        <f>--MID(TEXT(Table13[[#This Row],[Admission Date]],"dd-mm-yyyy"),7,4)</f>
        <v>2023</v>
      </c>
      <c r="I403" t="s">
        <v>20</v>
      </c>
      <c r="J403" t="s">
        <v>337</v>
      </c>
      <c r="K403" t="str">
        <f>VLOOKUP(Table13[Course ID],[1]Courses!$A$2:$B$102,2,FALSE)</f>
        <v>Data Structures &amp; Algorithms</v>
      </c>
      <c r="L403" t="str">
        <f>IF(Table13[Age]&lt;=18,"Teen",IF(Table13[Age]&lt;=20,"Young Adult",IF(Table13[Age]&lt;=22,"Adult","senior Adult")))</f>
        <v>Young Adult</v>
      </c>
      <c r="M403" s="3">
        <v>100000</v>
      </c>
      <c r="N403" s="3">
        <v>97031</v>
      </c>
      <c r="O403" s="3">
        <v>2969</v>
      </c>
      <c r="P403">
        <v>20000</v>
      </c>
      <c r="Q403">
        <v>4</v>
      </c>
      <c r="R403" s="3">
        <v>126</v>
      </c>
      <c r="S403" t="s">
        <v>274</v>
      </c>
      <c r="T403" t="s">
        <v>8</v>
      </c>
      <c r="U403" t="s">
        <v>9</v>
      </c>
      <c r="V403" t="s">
        <v>10</v>
      </c>
      <c r="W403" t="s">
        <v>11</v>
      </c>
      <c r="X403">
        <v>42</v>
      </c>
      <c r="Y403" t="s">
        <v>12</v>
      </c>
      <c r="Z403">
        <v>62</v>
      </c>
      <c r="AA403" t="s">
        <v>13</v>
      </c>
      <c r="AB403">
        <v>74</v>
      </c>
      <c r="AC403" t="s">
        <v>14</v>
      </c>
      <c r="AD403">
        <v>64</v>
      </c>
      <c r="AE403" t="s">
        <v>15</v>
      </c>
      <c r="AF403">
        <v>39</v>
      </c>
      <c r="AG403">
        <f>Table13[[#This Row],[math Marks]]+Table13[[#This Row],[english Marks]]+Table13[[#This Row],[python Marks]]+Table13[[#This Row],[SqlMarks]]+Table13[[#This Row],[excelMarks]]</f>
        <v>281</v>
      </c>
      <c r="AH403">
        <v>99</v>
      </c>
      <c r="AI403">
        <v>6.66</v>
      </c>
    </row>
    <row r="404" spans="1:35" x14ac:dyDescent="0.25">
      <c r="A404" t="s">
        <v>947</v>
      </c>
      <c r="B404" t="s">
        <v>948</v>
      </c>
      <c r="C404" t="s">
        <v>18</v>
      </c>
      <c r="D404">
        <v>17</v>
      </c>
      <c r="E404" t="s">
        <v>65</v>
      </c>
      <c r="F404" t="s">
        <v>28</v>
      </c>
      <c r="G404" s="1">
        <v>45079</v>
      </c>
      <c r="H404" s="2">
        <f>--MID(TEXT(Table13[[#This Row],[Admission Date]],"dd-mm-yyyy"),7,4)</f>
        <v>2023</v>
      </c>
      <c r="I404" t="s">
        <v>5</v>
      </c>
      <c r="J404" t="s">
        <v>340</v>
      </c>
      <c r="K404" t="str">
        <f>VLOOKUP(Table13[Course ID],[1]Courses!$A$2:$B$102,2,FALSE)</f>
        <v>Generative AI</v>
      </c>
      <c r="L404" t="str">
        <f>IF(Table13[Age]&lt;=18,"Teen",IF(Table13[Age]&lt;=20,"Young Adult",IF(Table13[Age]&lt;=22,"Adult","senior Adult")))</f>
        <v>Teen</v>
      </c>
      <c r="M404" s="3">
        <v>100000</v>
      </c>
      <c r="N404" s="3">
        <v>52974</v>
      </c>
      <c r="O404" s="3">
        <v>47026</v>
      </c>
      <c r="P404">
        <v>0</v>
      </c>
      <c r="Q404">
        <v>2</v>
      </c>
      <c r="R404" s="3">
        <v>132</v>
      </c>
      <c r="S404" t="s">
        <v>386</v>
      </c>
      <c r="T404" t="s">
        <v>8</v>
      </c>
      <c r="U404" t="s">
        <v>9</v>
      </c>
      <c r="V404" t="s">
        <v>10</v>
      </c>
      <c r="W404" t="s">
        <v>11</v>
      </c>
      <c r="X404">
        <v>77</v>
      </c>
      <c r="Y404" t="s">
        <v>12</v>
      </c>
      <c r="Z404">
        <v>83</v>
      </c>
      <c r="AA404" t="s">
        <v>13</v>
      </c>
      <c r="AB404">
        <v>52</v>
      </c>
      <c r="AC404" t="s">
        <v>14</v>
      </c>
      <c r="AD404">
        <v>72</v>
      </c>
      <c r="AE404" t="s">
        <v>15</v>
      </c>
      <c r="AF404">
        <v>77</v>
      </c>
      <c r="AG404">
        <f>Table13[[#This Row],[math Marks]]+Table13[[#This Row],[english Marks]]+Table13[[#This Row],[python Marks]]+Table13[[#This Row],[SqlMarks]]+Table13[[#This Row],[excelMarks]]</f>
        <v>361</v>
      </c>
      <c r="AH404">
        <v>64</v>
      </c>
      <c r="AI404">
        <v>5.47</v>
      </c>
    </row>
    <row r="405" spans="1:35" x14ac:dyDescent="0.25">
      <c r="A405" t="s">
        <v>949</v>
      </c>
      <c r="B405" t="s">
        <v>950</v>
      </c>
      <c r="C405" t="s">
        <v>18</v>
      </c>
      <c r="D405">
        <v>18</v>
      </c>
      <c r="E405" t="s">
        <v>38</v>
      </c>
      <c r="F405" t="s">
        <v>33</v>
      </c>
      <c r="G405" s="1">
        <v>45092</v>
      </c>
      <c r="H405" s="2">
        <f>--MID(TEXT(Table13[[#This Row],[Admission Date]],"dd-mm-yyyy"),7,4)</f>
        <v>2023</v>
      </c>
      <c r="I405" t="s">
        <v>20</v>
      </c>
      <c r="J405" t="s">
        <v>219</v>
      </c>
      <c r="K405" t="str">
        <f>VLOOKUP(Table13[Course ID],[1]Courses!$A$2:$B$102,2,FALSE)</f>
        <v>Linux Administration</v>
      </c>
      <c r="L405" t="str">
        <f>IF(Table13[Age]&lt;=18,"Teen",IF(Table13[Age]&lt;=20,"Young Adult",IF(Table13[Age]&lt;=22,"Adult","senior Adult")))</f>
        <v>Teen</v>
      </c>
      <c r="M405" s="3">
        <v>100000</v>
      </c>
      <c r="N405" s="3">
        <v>50240</v>
      </c>
      <c r="O405" s="3">
        <v>49760</v>
      </c>
      <c r="P405">
        <v>20000</v>
      </c>
      <c r="Q405">
        <v>2</v>
      </c>
      <c r="R405" s="3">
        <v>432</v>
      </c>
      <c r="S405" t="s">
        <v>194</v>
      </c>
      <c r="T405" t="s">
        <v>8</v>
      </c>
      <c r="U405" t="s">
        <v>23</v>
      </c>
      <c r="V405" t="s">
        <v>24</v>
      </c>
      <c r="W405" t="s">
        <v>11</v>
      </c>
      <c r="X405">
        <v>59</v>
      </c>
      <c r="Y405" t="s">
        <v>12</v>
      </c>
      <c r="Z405">
        <v>76</v>
      </c>
      <c r="AA405" t="s">
        <v>13</v>
      </c>
      <c r="AB405">
        <v>53</v>
      </c>
      <c r="AC405" t="s">
        <v>14</v>
      </c>
      <c r="AD405">
        <v>67</v>
      </c>
      <c r="AE405" t="s">
        <v>15</v>
      </c>
      <c r="AF405">
        <v>95</v>
      </c>
      <c r="AG405">
        <f>Table13[[#This Row],[math Marks]]+Table13[[#This Row],[english Marks]]+Table13[[#This Row],[python Marks]]+Table13[[#This Row],[SqlMarks]]+Table13[[#This Row],[excelMarks]]</f>
        <v>350</v>
      </c>
      <c r="AH405">
        <v>64</v>
      </c>
      <c r="AI405">
        <v>9.5299999999999994</v>
      </c>
    </row>
    <row r="406" spans="1:35" x14ac:dyDescent="0.25">
      <c r="A406" t="s">
        <v>951</v>
      </c>
      <c r="B406" t="s">
        <v>952</v>
      </c>
      <c r="C406" t="s">
        <v>2</v>
      </c>
      <c r="D406">
        <v>22</v>
      </c>
      <c r="E406" t="s">
        <v>3</v>
      </c>
      <c r="F406" t="s">
        <v>33</v>
      </c>
      <c r="G406" s="1">
        <v>45105</v>
      </c>
      <c r="H406" s="2">
        <f>--MID(TEXT(Table13[[#This Row],[Admission Date]],"dd-mm-yyyy"),7,4)</f>
        <v>2023</v>
      </c>
      <c r="I406" t="s">
        <v>20</v>
      </c>
      <c r="J406" t="s">
        <v>222</v>
      </c>
      <c r="K406" t="str">
        <f>VLOOKUP(Table13[Course ID],[1]Courses!$A$2:$B$102,2,FALSE)</f>
        <v>Windows Server</v>
      </c>
      <c r="L406" t="str">
        <f>IF(Table13[Age]&lt;=18,"Teen",IF(Table13[Age]&lt;=20,"Young Adult",IF(Table13[Age]&lt;=22,"Adult","senior Adult")))</f>
        <v>Adult</v>
      </c>
      <c r="M406" s="3">
        <v>100000</v>
      </c>
      <c r="N406" s="3">
        <v>63921</v>
      </c>
      <c r="O406" s="3">
        <v>36079</v>
      </c>
      <c r="P406">
        <v>20000</v>
      </c>
      <c r="Q406">
        <v>5</v>
      </c>
      <c r="R406" s="3">
        <v>374</v>
      </c>
      <c r="S406" t="s">
        <v>97</v>
      </c>
      <c r="T406" t="s">
        <v>8</v>
      </c>
      <c r="U406" t="s">
        <v>23</v>
      </c>
      <c r="V406" t="s">
        <v>24</v>
      </c>
      <c r="W406" t="s">
        <v>11</v>
      </c>
      <c r="X406">
        <v>82</v>
      </c>
      <c r="Y406" t="s">
        <v>12</v>
      </c>
      <c r="Z406">
        <v>89</v>
      </c>
      <c r="AA406" t="s">
        <v>13</v>
      </c>
      <c r="AB406">
        <v>50</v>
      </c>
      <c r="AC406" t="s">
        <v>14</v>
      </c>
      <c r="AD406">
        <v>83</v>
      </c>
      <c r="AE406" t="s">
        <v>15</v>
      </c>
      <c r="AF406">
        <v>65</v>
      </c>
      <c r="AG406">
        <f>Table13[[#This Row],[math Marks]]+Table13[[#This Row],[english Marks]]+Table13[[#This Row],[python Marks]]+Table13[[#This Row],[SqlMarks]]+Table13[[#This Row],[excelMarks]]</f>
        <v>369</v>
      </c>
      <c r="AH406">
        <v>67</v>
      </c>
      <c r="AI406">
        <v>9.85</v>
      </c>
    </row>
    <row r="407" spans="1:35" x14ac:dyDescent="0.25">
      <c r="A407" t="s">
        <v>953</v>
      </c>
      <c r="B407" t="s">
        <v>954</v>
      </c>
      <c r="C407" t="s">
        <v>2</v>
      </c>
      <c r="D407">
        <v>17</v>
      </c>
      <c r="E407" t="s">
        <v>27</v>
      </c>
      <c r="F407" t="s">
        <v>4</v>
      </c>
      <c r="G407" s="1">
        <v>45118</v>
      </c>
      <c r="H407" s="2">
        <f>--MID(TEXT(Table13[[#This Row],[Admission Date]],"dd-mm-yyyy"),7,4)</f>
        <v>2023</v>
      </c>
      <c r="I407" t="s">
        <v>5</v>
      </c>
      <c r="J407" t="s">
        <v>225</v>
      </c>
      <c r="K407" t="str">
        <f>VLOOKUP(Table13[Course ID],[1]Courses!$A$2:$B$102,2,FALSE)</f>
        <v>Networking Basics</v>
      </c>
      <c r="L407" t="str">
        <f>IF(Table13[Age]&lt;=18,"Teen",IF(Table13[Age]&lt;=20,"Young Adult",IF(Table13[Age]&lt;=22,"Adult","senior Adult")))</f>
        <v>Teen</v>
      </c>
      <c r="M407" s="3">
        <v>100000</v>
      </c>
      <c r="N407" s="3">
        <v>84785</v>
      </c>
      <c r="O407" s="3">
        <v>15215</v>
      </c>
      <c r="P407">
        <v>10000</v>
      </c>
      <c r="Q407">
        <v>0</v>
      </c>
      <c r="R407" s="3">
        <v>318</v>
      </c>
      <c r="S407" t="s">
        <v>90</v>
      </c>
      <c r="T407" t="s">
        <v>8</v>
      </c>
      <c r="U407" t="s">
        <v>9</v>
      </c>
      <c r="V407" t="s">
        <v>10</v>
      </c>
      <c r="W407" t="s">
        <v>11</v>
      </c>
      <c r="X407">
        <v>73</v>
      </c>
      <c r="Y407" t="s">
        <v>12</v>
      </c>
      <c r="Z407">
        <v>61</v>
      </c>
      <c r="AA407" t="s">
        <v>13</v>
      </c>
      <c r="AB407">
        <v>86</v>
      </c>
      <c r="AC407" t="s">
        <v>14</v>
      </c>
      <c r="AD407">
        <v>64</v>
      </c>
      <c r="AE407" t="s">
        <v>15</v>
      </c>
      <c r="AF407">
        <v>36</v>
      </c>
      <c r="AG407">
        <f>Table13[[#This Row],[math Marks]]+Table13[[#This Row],[english Marks]]+Table13[[#This Row],[python Marks]]+Table13[[#This Row],[SqlMarks]]+Table13[[#This Row],[excelMarks]]</f>
        <v>320</v>
      </c>
      <c r="AH407">
        <v>80</v>
      </c>
      <c r="AI407">
        <v>7.47</v>
      </c>
    </row>
    <row r="408" spans="1:35" x14ac:dyDescent="0.25">
      <c r="A408" t="s">
        <v>955</v>
      </c>
      <c r="B408" t="s">
        <v>956</v>
      </c>
      <c r="C408" t="s">
        <v>18</v>
      </c>
      <c r="D408">
        <v>20</v>
      </c>
      <c r="E408" t="s">
        <v>19</v>
      </c>
      <c r="F408" t="s">
        <v>4</v>
      </c>
      <c r="G408" s="1">
        <v>45131</v>
      </c>
      <c r="H408" s="2">
        <f>--MID(TEXT(Table13[[#This Row],[Admission Date]],"dd-mm-yyyy"),7,4)</f>
        <v>2023</v>
      </c>
      <c r="I408" t="s">
        <v>20</v>
      </c>
      <c r="J408" t="s">
        <v>228</v>
      </c>
      <c r="K408" t="str">
        <f>VLOOKUP(Table13[Course ID],[1]Courses!$A$2:$B$102,2,FALSE)</f>
        <v>CCNA</v>
      </c>
      <c r="L408" t="str">
        <f>IF(Table13[Age]&lt;=18,"Teen",IF(Table13[Age]&lt;=20,"Young Adult",IF(Table13[Age]&lt;=22,"Adult","senior Adult")))</f>
        <v>Young Adult</v>
      </c>
      <c r="M408" s="3">
        <v>100000</v>
      </c>
      <c r="N408" s="3">
        <v>41598</v>
      </c>
      <c r="O408" s="3">
        <v>58402</v>
      </c>
      <c r="P408">
        <v>20000</v>
      </c>
      <c r="Q408">
        <v>3</v>
      </c>
      <c r="R408" s="3">
        <v>459</v>
      </c>
      <c r="S408" t="s">
        <v>97</v>
      </c>
      <c r="T408" t="s">
        <v>8</v>
      </c>
      <c r="U408" t="s">
        <v>23</v>
      </c>
      <c r="V408" t="s">
        <v>24</v>
      </c>
      <c r="W408" t="s">
        <v>11</v>
      </c>
      <c r="X408">
        <v>74</v>
      </c>
      <c r="Y408" t="s">
        <v>12</v>
      </c>
      <c r="Z408">
        <v>60</v>
      </c>
      <c r="AA408" t="s">
        <v>13</v>
      </c>
      <c r="AB408">
        <v>35</v>
      </c>
      <c r="AC408" t="s">
        <v>14</v>
      </c>
      <c r="AD408">
        <v>36</v>
      </c>
      <c r="AE408" t="s">
        <v>15</v>
      </c>
      <c r="AF408">
        <v>75</v>
      </c>
      <c r="AG408">
        <f>Table13[[#This Row],[math Marks]]+Table13[[#This Row],[english Marks]]+Table13[[#This Row],[python Marks]]+Table13[[#This Row],[SqlMarks]]+Table13[[#This Row],[excelMarks]]</f>
        <v>280</v>
      </c>
      <c r="AH408">
        <v>81</v>
      </c>
      <c r="AI408">
        <v>8.5500000000000007</v>
      </c>
    </row>
    <row r="409" spans="1:35" x14ac:dyDescent="0.25">
      <c r="A409" t="s">
        <v>957</v>
      </c>
      <c r="B409" t="s">
        <v>958</v>
      </c>
      <c r="C409" t="s">
        <v>2</v>
      </c>
      <c r="D409">
        <v>17</v>
      </c>
      <c r="E409" t="s">
        <v>19</v>
      </c>
      <c r="F409" t="s">
        <v>28</v>
      </c>
      <c r="G409" s="1">
        <v>45144</v>
      </c>
      <c r="H409" s="2">
        <f>--MID(TEXT(Table13[[#This Row],[Admission Date]],"dd-mm-yyyy"),7,4)</f>
        <v>2023</v>
      </c>
      <c r="I409" t="s">
        <v>5</v>
      </c>
      <c r="J409" t="s">
        <v>231</v>
      </c>
      <c r="K409" t="str">
        <f>VLOOKUP(Table13[Course ID],[1]Courses!$A$2:$B$102,2,FALSE)</f>
        <v>Cyber Security Fundamentals</v>
      </c>
      <c r="L409" t="str">
        <f>IF(Table13[Age]&lt;=18,"Teen",IF(Table13[Age]&lt;=20,"Young Adult",IF(Table13[Age]&lt;=22,"Adult","senior Adult")))</f>
        <v>Teen</v>
      </c>
      <c r="M409" s="3">
        <v>100000</v>
      </c>
      <c r="N409" s="3">
        <v>58724</v>
      </c>
      <c r="O409" s="3">
        <v>41276</v>
      </c>
      <c r="P409">
        <v>0</v>
      </c>
      <c r="Q409">
        <v>1</v>
      </c>
      <c r="R409" s="3">
        <v>219</v>
      </c>
      <c r="S409" t="s">
        <v>22</v>
      </c>
      <c r="T409" t="s">
        <v>8</v>
      </c>
      <c r="U409" t="s">
        <v>23</v>
      </c>
      <c r="V409" t="s">
        <v>10</v>
      </c>
      <c r="W409" t="s">
        <v>11</v>
      </c>
      <c r="X409">
        <v>49</v>
      </c>
      <c r="Y409" t="s">
        <v>12</v>
      </c>
      <c r="Z409">
        <v>99</v>
      </c>
      <c r="AA409" t="s">
        <v>13</v>
      </c>
      <c r="AB409">
        <v>65</v>
      </c>
      <c r="AC409" t="s">
        <v>14</v>
      </c>
      <c r="AD409">
        <v>60</v>
      </c>
      <c r="AE409" t="s">
        <v>15</v>
      </c>
      <c r="AF409">
        <v>44</v>
      </c>
      <c r="AG409">
        <f>Table13[[#This Row],[math Marks]]+Table13[[#This Row],[english Marks]]+Table13[[#This Row],[python Marks]]+Table13[[#This Row],[SqlMarks]]+Table13[[#This Row],[excelMarks]]</f>
        <v>317</v>
      </c>
      <c r="AH409">
        <v>100</v>
      </c>
      <c r="AI409">
        <v>8.7799999999999994</v>
      </c>
    </row>
    <row r="410" spans="1:35" x14ac:dyDescent="0.25">
      <c r="A410" t="s">
        <v>959</v>
      </c>
      <c r="B410" t="s">
        <v>960</v>
      </c>
      <c r="C410" t="s">
        <v>18</v>
      </c>
      <c r="D410">
        <v>20</v>
      </c>
      <c r="E410" t="s">
        <v>27</v>
      </c>
      <c r="F410" t="s">
        <v>33</v>
      </c>
      <c r="G410" s="1">
        <v>45157</v>
      </c>
      <c r="H410" s="2">
        <f>--MID(TEXT(Table13[[#This Row],[Admission Date]],"dd-mm-yyyy"),7,4)</f>
        <v>2023</v>
      </c>
      <c r="I410" t="s">
        <v>5</v>
      </c>
      <c r="J410" t="s">
        <v>234</v>
      </c>
      <c r="K410" t="str">
        <f>VLOOKUP(Table13[Course ID],[1]Courses!$A$2:$B$102,2,FALSE)</f>
        <v>Ethical Hacking</v>
      </c>
      <c r="L410" t="str">
        <f>IF(Table13[Age]&lt;=18,"Teen",IF(Table13[Age]&lt;=20,"Young Adult",IF(Table13[Age]&lt;=22,"Adult","senior Adult")))</f>
        <v>Young Adult</v>
      </c>
      <c r="M410" s="3">
        <v>100000</v>
      </c>
      <c r="N410" s="3">
        <v>76589</v>
      </c>
      <c r="O410" s="3">
        <v>23411</v>
      </c>
      <c r="P410">
        <v>10000</v>
      </c>
      <c r="Q410">
        <v>0</v>
      </c>
      <c r="R410" s="3">
        <v>482</v>
      </c>
      <c r="S410" t="s">
        <v>90</v>
      </c>
      <c r="T410" t="s">
        <v>8</v>
      </c>
      <c r="U410" t="s">
        <v>44</v>
      </c>
      <c r="V410" t="s">
        <v>24</v>
      </c>
      <c r="W410" t="s">
        <v>11</v>
      </c>
      <c r="X410">
        <v>55</v>
      </c>
      <c r="Y410" t="s">
        <v>12</v>
      </c>
      <c r="Z410">
        <v>62</v>
      </c>
      <c r="AA410" t="s">
        <v>13</v>
      </c>
      <c r="AB410">
        <v>72</v>
      </c>
      <c r="AC410" t="s">
        <v>14</v>
      </c>
      <c r="AD410">
        <v>54</v>
      </c>
      <c r="AE410" t="s">
        <v>15</v>
      </c>
      <c r="AF410">
        <v>94</v>
      </c>
      <c r="AG410">
        <f>Table13[[#This Row],[math Marks]]+Table13[[#This Row],[english Marks]]+Table13[[#This Row],[python Marks]]+Table13[[#This Row],[SqlMarks]]+Table13[[#This Row],[excelMarks]]</f>
        <v>337</v>
      </c>
      <c r="AH410">
        <v>90</v>
      </c>
      <c r="AI410">
        <v>5.13</v>
      </c>
    </row>
    <row r="411" spans="1:35" x14ac:dyDescent="0.25">
      <c r="A411" t="s">
        <v>961</v>
      </c>
      <c r="B411" t="s">
        <v>962</v>
      </c>
      <c r="C411" t="s">
        <v>18</v>
      </c>
      <c r="D411">
        <v>24</v>
      </c>
      <c r="E411" t="s">
        <v>27</v>
      </c>
      <c r="F411" t="s">
        <v>33</v>
      </c>
      <c r="G411" s="1">
        <v>45294</v>
      </c>
      <c r="H411" s="2">
        <f>--MID(TEXT(Table13[[#This Row],[Admission Date]],"dd-mm-yyyy"),7,4)</f>
        <v>2024</v>
      </c>
      <c r="I411" t="s">
        <v>20</v>
      </c>
      <c r="J411" t="s">
        <v>237</v>
      </c>
      <c r="K411" t="str">
        <f>VLOOKUP(Table13[Course ID],[1]Courses!$A$2:$B$102,2,FALSE)</f>
        <v>Penetration Testing</v>
      </c>
      <c r="L411" t="str">
        <f>IF(Table13[Age]&lt;=18,"Teen",IF(Table13[Age]&lt;=20,"Young Adult",IF(Table13[Age]&lt;=22,"Adult","senior Adult")))</f>
        <v>senior Adult</v>
      </c>
      <c r="M411" s="3">
        <v>100000</v>
      </c>
      <c r="N411" s="3">
        <v>83373</v>
      </c>
      <c r="O411" s="3">
        <v>16627</v>
      </c>
      <c r="P411">
        <v>10000</v>
      </c>
      <c r="Q411">
        <v>1</v>
      </c>
      <c r="R411" s="3">
        <v>240</v>
      </c>
      <c r="S411" t="s">
        <v>274</v>
      </c>
      <c r="T411" t="s">
        <v>8</v>
      </c>
      <c r="U411" t="s">
        <v>23</v>
      </c>
      <c r="V411" t="s">
        <v>10</v>
      </c>
      <c r="W411" t="s">
        <v>11</v>
      </c>
      <c r="X411">
        <v>78</v>
      </c>
      <c r="Y411" t="s">
        <v>12</v>
      </c>
      <c r="Z411">
        <v>63</v>
      </c>
      <c r="AA411" t="s">
        <v>13</v>
      </c>
      <c r="AB411">
        <v>63</v>
      </c>
      <c r="AC411" t="s">
        <v>14</v>
      </c>
      <c r="AD411">
        <v>66</v>
      </c>
      <c r="AE411" t="s">
        <v>15</v>
      </c>
      <c r="AF411">
        <v>40</v>
      </c>
      <c r="AG411">
        <f>Table13[[#This Row],[math Marks]]+Table13[[#This Row],[english Marks]]+Table13[[#This Row],[python Marks]]+Table13[[#This Row],[SqlMarks]]+Table13[[#This Row],[excelMarks]]</f>
        <v>310</v>
      </c>
      <c r="AH411">
        <v>100</v>
      </c>
      <c r="AI411">
        <v>5.89</v>
      </c>
    </row>
    <row r="412" spans="1:35" x14ac:dyDescent="0.25">
      <c r="A412" t="s">
        <v>963</v>
      </c>
      <c r="B412" t="s">
        <v>964</v>
      </c>
      <c r="C412" t="s">
        <v>2</v>
      </c>
      <c r="D412">
        <v>20</v>
      </c>
      <c r="E412" t="s">
        <v>3</v>
      </c>
      <c r="F412" t="s">
        <v>4</v>
      </c>
      <c r="G412" s="1">
        <v>45299</v>
      </c>
      <c r="H412" s="2">
        <f>--MID(TEXT(Table13[[#This Row],[Admission Date]],"dd-mm-yyyy"),7,4)</f>
        <v>2024</v>
      </c>
      <c r="I412" t="s">
        <v>20</v>
      </c>
      <c r="J412" t="s">
        <v>240</v>
      </c>
      <c r="K412" t="str">
        <f>VLOOKUP(Table13[Course ID],[1]Courses!$A$2:$B$102,2,FALSE)</f>
        <v>Information Security</v>
      </c>
      <c r="L412" t="str">
        <f>IF(Table13[Age]&lt;=18,"Teen",IF(Table13[Age]&lt;=20,"Young Adult",IF(Table13[Age]&lt;=22,"Adult","senior Adult")))</f>
        <v>Young Adult</v>
      </c>
      <c r="M412" s="3">
        <v>100000</v>
      </c>
      <c r="N412" s="3">
        <v>99301</v>
      </c>
      <c r="O412" s="3">
        <v>699</v>
      </c>
      <c r="P412">
        <v>10000</v>
      </c>
      <c r="Q412">
        <v>0</v>
      </c>
      <c r="R412" s="3">
        <v>192</v>
      </c>
      <c r="S412" t="s">
        <v>82</v>
      </c>
      <c r="T412" t="s">
        <v>8</v>
      </c>
      <c r="U412" t="s">
        <v>9</v>
      </c>
      <c r="V412" t="s">
        <v>24</v>
      </c>
      <c r="W412" t="s">
        <v>11</v>
      </c>
      <c r="X412">
        <v>64</v>
      </c>
      <c r="Y412" t="s">
        <v>12</v>
      </c>
      <c r="Z412">
        <v>69</v>
      </c>
      <c r="AA412" t="s">
        <v>13</v>
      </c>
      <c r="AB412">
        <v>69</v>
      </c>
      <c r="AC412" t="s">
        <v>14</v>
      </c>
      <c r="AD412">
        <v>71</v>
      </c>
      <c r="AE412" t="s">
        <v>15</v>
      </c>
      <c r="AF412">
        <v>45</v>
      </c>
      <c r="AG412">
        <f>Table13[[#This Row],[math Marks]]+Table13[[#This Row],[english Marks]]+Table13[[#This Row],[python Marks]]+Table13[[#This Row],[SqlMarks]]+Table13[[#This Row],[excelMarks]]</f>
        <v>318</v>
      </c>
      <c r="AH412">
        <v>63</v>
      </c>
      <c r="AI412">
        <v>7.81</v>
      </c>
    </row>
    <row r="413" spans="1:35" x14ac:dyDescent="0.25">
      <c r="A413" t="s">
        <v>965</v>
      </c>
      <c r="B413" t="s">
        <v>966</v>
      </c>
      <c r="C413" t="s">
        <v>2</v>
      </c>
      <c r="D413">
        <v>23</v>
      </c>
      <c r="E413" t="s">
        <v>27</v>
      </c>
      <c r="F413" t="s">
        <v>4</v>
      </c>
      <c r="G413" s="1">
        <v>45306</v>
      </c>
      <c r="H413" s="2">
        <f>--MID(TEXT(Table13[[#This Row],[Admission Date]],"dd-mm-yyyy"),7,4)</f>
        <v>2024</v>
      </c>
      <c r="I413" t="s">
        <v>5</v>
      </c>
      <c r="J413" t="s">
        <v>243</v>
      </c>
      <c r="K413" t="str">
        <f>VLOOKUP(Table13[Course ID],[1]Courses!$A$2:$B$102,2,FALSE)</f>
        <v>Digital Forensics</v>
      </c>
      <c r="L413" t="str">
        <f>IF(Table13[Age]&lt;=18,"Teen",IF(Table13[Age]&lt;=20,"Young Adult",IF(Table13[Age]&lt;=22,"Adult","senior Adult")))</f>
        <v>senior Adult</v>
      </c>
      <c r="M413" s="3">
        <v>100000</v>
      </c>
      <c r="N413" s="3">
        <v>53057</v>
      </c>
      <c r="O413" s="3">
        <v>46943</v>
      </c>
      <c r="P413">
        <v>10000</v>
      </c>
      <c r="Q413">
        <v>2</v>
      </c>
      <c r="R413" s="3">
        <v>458</v>
      </c>
      <c r="S413" t="s">
        <v>76</v>
      </c>
      <c r="T413" t="s">
        <v>8</v>
      </c>
      <c r="U413" t="s">
        <v>44</v>
      </c>
      <c r="V413" t="s">
        <v>10</v>
      </c>
      <c r="W413" t="s">
        <v>11</v>
      </c>
      <c r="X413">
        <v>38</v>
      </c>
      <c r="Y413" t="s">
        <v>12</v>
      </c>
      <c r="Z413">
        <v>87</v>
      </c>
      <c r="AA413" t="s">
        <v>13</v>
      </c>
      <c r="AB413">
        <v>81</v>
      </c>
      <c r="AC413" t="s">
        <v>14</v>
      </c>
      <c r="AD413">
        <v>94</v>
      </c>
      <c r="AE413" t="s">
        <v>15</v>
      </c>
      <c r="AF413">
        <v>74</v>
      </c>
      <c r="AG413">
        <f>Table13[[#This Row],[math Marks]]+Table13[[#This Row],[english Marks]]+Table13[[#This Row],[python Marks]]+Table13[[#This Row],[SqlMarks]]+Table13[[#This Row],[excelMarks]]</f>
        <v>374</v>
      </c>
      <c r="AH413">
        <v>65</v>
      </c>
      <c r="AI413">
        <v>8.86</v>
      </c>
    </row>
    <row r="414" spans="1:35" x14ac:dyDescent="0.25">
      <c r="A414" t="s">
        <v>967</v>
      </c>
      <c r="B414" t="s">
        <v>968</v>
      </c>
      <c r="C414" t="s">
        <v>2</v>
      </c>
      <c r="D414">
        <v>20</v>
      </c>
      <c r="E414" t="s">
        <v>3</v>
      </c>
      <c r="F414" t="s">
        <v>28</v>
      </c>
      <c r="G414" s="1">
        <v>45313</v>
      </c>
      <c r="H414" s="2">
        <f>--MID(TEXT(Table13[[#This Row],[Admission Date]],"dd-mm-yyyy"),7,4)</f>
        <v>2024</v>
      </c>
      <c r="I414" t="s">
        <v>20</v>
      </c>
      <c r="J414" t="s">
        <v>246</v>
      </c>
      <c r="K414" t="str">
        <f>VLOOKUP(Table13[Course ID],[1]Courses!$A$2:$B$102,2,FALSE)</f>
        <v>Cloud Security</v>
      </c>
      <c r="L414" t="str">
        <f>IF(Table13[Age]&lt;=18,"Teen",IF(Table13[Age]&lt;=20,"Young Adult",IF(Table13[Age]&lt;=22,"Adult","senior Adult")))</f>
        <v>Young Adult</v>
      </c>
      <c r="M414" s="3">
        <v>100000</v>
      </c>
      <c r="N414" s="3">
        <v>54835</v>
      </c>
      <c r="O414" s="3">
        <v>45165</v>
      </c>
      <c r="P414">
        <v>10000</v>
      </c>
      <c r="Q414">
        <v>1</v>
      </c>
      <c r="R414" s="3">
        <v>51</v>
      </c>
      <c r="S414" t="s">
        <v>86</v>
      </c>
      <c r="T414" t="s">
        <v>8</v>
      </c>
      <c r="U414" t="s">
        <v>9</v>
      </c>
      <c r="V414" t="s">
        <v>24</v>
      </c>
      <c r="W414" t="s">
        <v>11</v>
      </c>
      <c r="X414">
        <v>82</v>
      </c>
      <c r="Y414" t="s">
        <v>12</v>
      </c>
      <c r="Z414">
        <v>88</v>
      </c>
      <c r="AA414" t="s">
        <v>13</v>
      </c>
      <c r="AB414">
        <v>100</v>
      </c>
      <c r="AC414" t="s">
        <v>14</v>
      </c>
      <c r="AD414">
        <v>37</v>
      </c>
      <c r="AE414" t="s">
        <v>15</v>
      </c>
      <c r="AF414">
        <v>88</v>
      </c>
      <c r="AG414">
        <f>Table13[[#This Row],[math Marks]]+Table13[[#This Row],[english Marks]]+Table13[[#This Row],[python Marks]]+Table13[[#This Row],[SqlMarks]]+Table13[[#This Row],[excelMarks]]</f>
        <v>395</v>
      </c>
      <c r="AH414">
        <v>94</v>
      </c>
      <c r="AI414">
        <v>7.9</v>
      </c>
    </row>
    <row r="415" spans="1:35" x14ac:dyDescent="0.25">
      <c r="A415" t="s">
        <v>969</v>
      </c>
      <c r="B415" t="s">
        <v>970</v>
      </c>
      <c r="C415" t="s">
        <v>2</v>
      </c>
      <c r="D415">
        <v>21</v>
      </c>
      <c r="E415" t="s">
        <v>65</v>
      </c>
      <c r="F415" t="s">
        <v>4</v>
      </c>
      <c r="G415" s="1">
        <v>45320</v>
      </c>
      <c r="H415" s="2">
        <f>--MID(TEXT(Table13[[#This Row],[Admission Date]],"dd-mm-yyyy"),7,4)</f>
        <v>2024</v>
      </c>
      <c r="I415" t="s">
        <v>20</v>
      </c>
      <c r="J415" t="s">
        <v>249</v>
      </c>
      <c r="K415" t="str">
        <f>VLOOKUP(Table13[Course ID],[1]Courses!$A$2:$B$102,2,FALSE)</f>
        <v>Blockchain Basics</v>
      </c>
      <c r="L415" t="str">
        <f>IF(Table13[Age]&lt;=18,"Teen",IF(Table13[Age]&lt;=20,"Young Adult",IF(Table13[Age]&lt;=22,"Adult","senior Adult")))</f>
        <v>Adult</v>
      </c>
      <c r="M415" s="3">
        <v>100000</v>
      </c>
      <c r="N415" s="3">
        <v>51762</v>
      </c>
      <c r="O415" s="3">
        <v>48238</v>
      </c>
      <c r="P415">
        <v>10000</v>
      </c>
      <c r="Q415">
        <v>0</v>
      </c>
      <c r="R415" s="3">
        <v>386</v>
      </c>
      <c r="S415" t="s">
        <v>216</v>
      </c>
      <c r="T415" t="s">
        <v>8</v>
      </c>
      <c r="U415" t="s">
        <v>9</v>
      </c>
      <c r="V415" t="s">
        <v>24</v>
      </c>
      <c r="W415" t="s">
        <v>11</v>
      </c>
      <c r="X415">
        <v>73</v>
      </c>
      <c r="Y415" t="s">
        <v>12</v>
      </c>
      <c r="Z415">
        <v>95</v>
      </c>
      <c r="AA415" t="s">
        <v>13</v>
      </c>
      <c r="AB415">
        <v>53</v>
      </c>
      <c r="AC415" t="s">
        <v>14</v>
      </c>
      <c r="AD415">
        <v>59</v>
      </c>
      <c r="AE415" t="s">
        <v>15</v>
      </c>
      <c r="AF415">
        <v>38</v>
      </c>
      <c r="AG415">
        <f>Table13[[#This Row],[math Marks]]+Table13[[#This Row],[english Marks]]+Table13[[#This Row],[python Marks]]+Table13[[#This Row],[SqlMarks]]+Table13[[#This Row],[excelMarks]]</f>
        <v>318</v>
      </c>
      <c r="AH415">
        <v>82</v>
      </c>
      <c r="AI415">
        <v>7.71</v>
      </c>
    </row>
    <row r="416" spans="1:35" x14ac:dyDescent="0.25">
      <c r="A416" t="s">
        <v>971</v>
      </c>
      <c r="B416" t="s">
        <v>972</v>
      </c>
      <c r="C416" t="s">
        <v>2</v>
      </c>
      <c r="D416">
        <v>23</v>
      </c>
      <c r="E416" t="s">
        <v>19</v>
      </c>
      <c r="F416" t="s">
        <v>4</v>
      </c>
      <c r="G416" s="1">
        <v>45327</v>
      </c>
      <c r="H416" s="2">
        <f>--MID(TEXT(Table13[[#This Row],[Admission Date]],"dd-mm-yyyy"),7,4)</f>
        <v>2024</v>
      </c>
      <c r="I416" t="s">
        <v>20</v>
      </c>
      <c r="J416" t="s">
        <v>252</v>
      </c>
      <c r="K416" t="str">
        <f>VLOOKUP(Table13[Course ID],[1]Courses!$A$2:$B$102,2,FALSE)</f>
        <v>Web Development</v>
      </c>
      <c r="L416" t="str">
        <f>IF(Table13[Age]&lt;=18,"Teen",IF(Table13[Age]&lt;=20,"Young Adult",IF(Table13[Age]&lt;=22,"Adult","senior Adult")))</f>
        <v>senior Adult</v>
      </c>
      <c r="M416" s="3">
        <v>100000</v>
      </c>
      <c r="N416" s="3">
        <v>46572</v>
      </c>
      <c r="O416" s="3">
        <v>53428</v>
      </c>
      <c r="P416">
        <v>0</v>
      </c>
      <c r="Q416">
        <v>2</v>
      </c>
      <c r="R416" s="3">
        <v>273</v>
      </c>
      <c r="S416" t="s">
        <v>133</v>
      </c>
      <c r="T416" t="s">
        <v>8</v>
      </c>
      <c r="U416" t="s">
        <v>23</v>
      </c>
      <c r="V416" t="s">
        <v>10</v>
      </c>
      <c r="W416" t="s">
        <v>11</v>
      </c>
      <c r="X416">
        <v>81</v>
      </c>
      <c r="Y416" t="s">
        <v>12</v>
      </c>
      <c r="Z416">
        <v>40</v>
      </c>
      <c r="AA416" t="s">
        <v>13</v>
      </c>
      <c r="AB416">
        <v>67</v>
      </c>
      <c r="AC416" t="s">
        <v>14</v>
      </c>
      <c r="AD416">
        <v>43</v>
      </c>
      <c r="AE416" t="s">
        <v>15</v>
      </c>
      <c r="AF416">
        <v>49</v>
      </c>
      <c r="AG416">
        <f>Table13[[#This Row],[math Marks]]+Table13[[#This Row],[english Marks]]+Table13[[#This Row],[python Marks]]+Table13[[#This Row],[SqlMarks]]+Table13[[#This Row],[excelMarks]]</f>
        <v>280</v>
      </c>
      <c r="AH416">
        <v>88</v>
      </c>
      <c r="AI416">
        <v>8.4</v>
      </c>
    </row>
    <row r="417" spans="1:35" x14ac:dyDescent="0.25">
      <c r="A417" t="s">
        <v>973</v>
      </c>
      <c r="B417" t="s">
        <v>974</v>
      </c>
      <c r="C417" t="s">
        <v>18</v>
      </c>
      <c r="D417">
        <v>19</v>
      </c>
      <c r="E417" t="s">
        <v>65</v>
      </c>
      <c r="F417" t="s">
        <v>28</v>
      </c>
      <c r="G417" s="1">
        <v>45334</v>
      </c>
      <c r="H417" s="2">
        <f>--MID(TEXT(Table13[[#This Row],[Admission Date]],"dd-mm-yyyy"),7,4)</f>
        <v>2024</v>
      </c>
      <c r="I417" t="s">
        <v>20</v>
      </c>
      <c r="J417" t="s">
        <v>255</v>
      </c>
      <c r="K417" t="str">
        <f>VLOOKUP(Table13[Course ID],[1]Courses!$A$2:$B$102,2,FALSE)</f>
        <v>Full Stack Development</v>
      </c>
      <c r="L417" t="str">
        <f>IF(Table13[Age]&lt;=18,"Teen",IF(Table13[Age]&lt;=20,"Young Adult",IF(Table13[Age]&lt;=22,"Adult","senior Adult")))</f>
        <v>Young Adult</v>
      </c>
      <c r="M417" s="3">
        <v>100000</v>
      </c>
      <c r="N417" s="3">
        <v>83472</v>
      </c>
      <c r="O417" s="3">
        <v>16528</v>
      </c>
      <c r="P417">
        <v>0</v>
      </c>
      <c r="Q417">
        <v>1</v>
      </c>
      <c r="R417" s="3">
        <v>383</v>
      </c>
      <c r="S417" t="s">
        <v>62</v>
      </c>
      <c r="T417" t="s">
        <v>8</v>
      </c>
      <c r="U417" t="s">
        <v>44</v>
      </c>
      <c r="V417" t="s">
        <v>10</v>
      </c>
      <c r="W417" t="s">
        <v>11</v>
      </c>
      <c r="X417">
        <v>54</v>
      </c>
      <c r="Y417" t="s">
        <v>12</v>
      </c>
      <c r="Z417">
        <v>91</v>
      </c>
      <c r="AA417" t="s">
        <v>13</v>
      </c>
      <c r="AB417">
        <v>94</v>
      </c>
      <c r="AC417" t="s">
        <v>14</v>
      </c>
      <c r="AD417">
        <v>52</v>
      </c>
      <c r="AE417" t="s">
        <v>15</v>
      </c>
      <c r="AF417">
        <v>73</v>
      </c>
      <c r="AG417">
        <f>Table13[[#This Row],[math Marks]]+Table13[[#This Row],[english Marks]]+Table13[[#This Row],[python Marks]]+Table13[[#This Row],[SqlMarks]]+Table13[[#This Row],[excelMarks]]</f>
        <v>364</v>
      </c>
      <c r="AH417">
        <v>66</v>
      </c>
      <c r="AI417">
        <v>9.81</v>
      </c>
    </row>
    <row r="418" spans="1:35" x14ac:dyDescent="0.25">
      <c r="A418" t="s">
        <v>975</v>
      </c>
      <c r="B418" t="s">
        <v>976</v>
      </c>
      <c r="C418" t="s">
        <v>18</v>
      </c>
      <c r="D418">
        <v>19</v>
      </c>
      <c r="E418" t="s">
        <v>19</v>
      </c>
      <c r="F418" t="s">
        <v>28</v>
      </c>
      <c r="G418" s="1">
        <v>45341</v>
      </c>
      <c r="H418" s="2">
        <f>--MID(TEXT(Table13[[#This Row],[Admission Date]],"dd-mm-yyyy"),7,4)</f>
        <v>2024</v>
      </c>
      <c r="I418" t="s">
        <v>5</v>
      </c>
      <c r="J418" t="s">
        <v>258</v>
      </c>
      <c r="K418" t="str">
        <f>VLOOKUP(Table13[Course ID],[1]Courses!$A$2:$B$102,2,FALSE)</f>
        <v>Front-End Development</v>
      </c>
      <c r="L418" t="str">
        <f>IF(Table13[Age]&lt;=18,"Teen",IF(Table13[Age]&lt;=20,"Young Adult",IF(Table13[Age]&lt;=22,"Adult","senior Adult")))</f>
        <v>Young Adult</v>
      </c>
      <c r="M418" s="3">
        <v>100000</v>
      </c>
      <c r="N418" s="3">
        <v>75654</v>
      </c>
      <c r="O418" s="3">
        <v>24346</v>
      </c>
      <c r="P418">
        <v>0</v>
      </c>
      <c r="Q418">
        <v>0</v>
      </c>
      <c r="R418" s="3">
        <v>474</v>
      </c>
      <c r="S418" t="s">
        <v>274</v>
      </c>
      <c r="T418" t="s">
        <v>8</v>
      </c>
      <c r="U418" t="s">
        <v>44</v>
      </c>
      <c r="V418" t="s">
        <v>24</v>
      </c>
      <c r="W418" t="s">
        <v>11</v>
      </c>
      <c r="X418">
        <v>50</v>
      </c>
      <c r="Y418" t="s">
        <v>12</v>
      </c>
      <c r="Z418">
        <v>94</v>
      </c>
      <c r="AA418" t="s">
        <v>13</v>
      </c>
      <c r="AB418">
        <v>46</v>
      </c>
      <c r="AC418" t="s">
        <v>14</v>
      </c>
      <c r="AD418">
        <v>39</v>
      </c>
      <c r="AE418" t="s">
        <v>15</v>
      </c>
      <c r="AF418">
        <v>60</v>
      </c>
      <c r="AG418">
        <f>Table13[[#This Row],[math Marks]]+Table13[[#This Row],[english Marks]]+Table13[[#This Row],[python Marks]]+Table13[[#This Row],[SqlMarks]]+Table13[[#This Row],[excelMarks]]</f>
        <v>289</v>
      </c>
      <c r="AH418">
        <v>84</v>
      </c>
      <c r="AI418">
        <v>5.64</v>
      </c>
    </row>
    <row r="419" spans="1:35" x14ac:dyDescent="0.25">
      <c r="A419" t="s">
        <v>977</v>
      </c>
      <c r="B419" t="s">
        <v>978</v>
      </c>
      <c r="C419" t="s">
        <v>2</v>
      </c>
      <c r="D419">
        <v>20</v>
      </c>
      <c r="E419" t="s">
        <v>65</v>
      </c>
      <c r="F419" t="s">
        <v>4</v>
      </c>
      <c r="G419" s="1">
        <v>45348</v>
      </c>
      <c r="H419" s="2">
        <f>--MID(TEXT(Table13[[#This Row],[Admission Date]],"dd-mm-yyyy"),7,4)</f>
        <v>2024</v>
      </c>
      <c r="I419" t="s">
        <v>20</v>
      </c>
      <c r="J419" t="s">
        <v>261</v>
      </c>
      <c r="K419" t="str">
        <f>VLOOKUP(Table13[Course ID],[1]Courses!$A$2:$B$102,2,FALSE)</f>
        <v>Back-End Development</v>
      </c>
      <c r="L419" t="str">
        <f>IF(Table13[Age]&lt;=18,"Teen",IF(Table13[Age]&lt;=20,"Young Adult",IF(Table13[Age]&lt;=22,"Adult","senior Adult")))</f>
        <v>Young Adult</v>
      </c>
      <c r="M419" s="3">
        <v>100000</v>
      </c>
      <c r="N419" s="3">
        <v>69253</v>
      </c>
      <c r="O419" s="3">
        <v>30747</v>
      </c>
      <c r="P419">
        <v>0</v>
      </c>
      <c r="Q419">
        <v>0</v>
      </c>
      <c r="R419" s="3">
        <v>21</v>
      </c>
      <c r="S419" t="s">
        <v>30</v>
      </c>
      <c r="T419" t="s">
        <v>8</v>
      </c>
      <c r="U419" t="s">
        <v>23</v>
      </c>
      <c r="V419" t="s">
        <v>10</v>
      </c>
      <c r="W419" t="s">
        <v>11</v>
      </c>
      <c r="X419">
        <v>63</v>
      </c>
      <c r="Y419" t="s">
        <v>12</v>
      </c>
      <c r="Z419">
        <v>48</v>
      </c>
      <c r="AA419" t="s">
        <v>13</v>
      </c>
      <c r="AB419">
        <v>72</v>
      </c>
      <c r="AC419" t="s">
        <v>14</v>
      </c>
      <c r="AD419">
        <v>53</v>
      </c>
      <c r="AE419" t="s">
        <v>15</v>
      </c>
      <c r="AF419">
        <v>94</v>
      </c>
      <c r="AG419">
        <f>Table13[[#This Row],[math Marks]]+Table13[[#This Row],[english Marks]]+Table13[[#This Row],[python Marks]]+Table13[[#This Row],[SqlMarks]]+Table13[[#This Row],[excelMarks]]</f>
        <v>330</v>
      </c>
      <c r="AH419">
        <v>81</v>
      </c>
      <c r="AI419">
        <v>7.67</v>
      </c>
    </row>
    <row r="420" spans="1:35" x14ac:dyDescent="0.25">
      <c r="A420" t="s">
        <v>979</v>
      </c>
      <c r="B420" t="s">
        <v>980</v>
      </c>
      <c r="C420" t="s">
        <v>2</v>
      </c>
      <c r="D420">
        <v>21</v>
      </c>
      <c r="E420" t="s">
        <v>65</v>
      </c>
      <c r="F420" t="s">
        <v>28</v>
      </c>
      <c r="G420" s="1">
        <v>45355</v>
      </c>
      <c r="H420" s="2">
        <f>--MID(TEXT(Table13[[#This Row],[Admission Date]],"dd-mm-yyyy"),7,4)</f>
        <v>2024</v>
      </c>
      <c r="I420" t="s">
        <v>5</v>
      </c>
      <c r="J420" t="s">
        <v>264</v>
      </c>
      <c r="K420" t="str">
        <f>VLOOKUP(Table13[Course ID],[1]Courses!$A$2:$B$102,2,FALSE)</f>
        <v>REST API Development</v>
      </c>
      <c r="L420" t="str">
        <f>IF(Table13[Age]&lt;=18,"Teen",IF(Table13[Age]&lt;=20,"Young Adult",IF(Table13[Age]&lt;=22,"Adult","senior Adult")))</f>
        <v>Adult</v>
      </c>
      <c r="M420" s="3">
        <v>100000</v>
      </c>
      <c r="N420" s="3">
        <v>99760</v>
      </c>
      <c r="O420" s="3">
        <v>240</v>
      </c>
      <c r="P420">
        <v>20000</v>
      </c>
      <c r="Q420">
        <v>3</v>
      </c>
      <c r="R420" s="3">
        <v>313</v>
      </c>
      <c r="S420" t="s">
        <v>133</v>
      </c>
      <c r="T420" t="s">
        <v>8</v>
      </c>
      <c r="U420" t="s">
        <v>44</v>
      </c>
      <c r="V420" t="s">
        <v>24</v>
      </c>
      <c r="W420" t="s">
        <v>11</v>
      </c>
      <c r="X420">
        <v>80</v>
      </c>
      <c r="Y420" t="s">
        <v>12</v>
      </c>
      <c r="Z420">
        <v>82</v>
      </c>
      <c r="AA420" t="s">
        <v>13</v>
      </c>
      <c r="AB420">
        <v>61</v>
      </c>
      <c r="AC420" t="s">
        <v>14</v>
      </c>
      <c r="AD420">
        <v>59</v>
      </c>
      <c r="AE420" t="s">
        <v>15</v>
      </c>
      <c r="AF420">
        <v>82</v>
      </c>
      <c r="AG420">
        <f>Table13[[#This Row],[math Marks]]+Table13[[#This Row],[english Marks]]+Table13[[#This Row],[python Marks]]+Table13[[#This Row],[SqlMarks]]+Table13[[#This Row],[excelMarks]]</f>
        <v>364</v>
      </c>
      <c r="AH420">
        <v>89</v>
      </c>
      <c r="AI420">
        <v>5.66</v>
      </c>
    </row>
    <row r="421" spans="1:35" x14ac:dyDescent="0.25">
      <c r="A421" t="s">
        <v>981</v>
      </c>
      <c r="B421" t="s">
        <v>982</v>
      </c>
      <c r="C421" t="s">
        <v>18</v>
      </c>
      <c r="D421">
        <v>21</v>
      </c>
      <c r="E421" t="s">
        <v>19</v>
      </c>
      <c r="F421" t="s">
        <v>33</v>
      </c>
      <c r="G421" s="1">
        <v>45362</v>
      </c>
      <c r="H421" s="2">
        <f>--MID(TEXT(Table13[[#This Row],[Admission Date]],"dd-mm-yyyy"),7,4)</f>
        <v>2024</v>
      </c>
      <c r="I421" t="s">
        <v>20</v>
      </c>
      <c r="J421" t="s">
        <v>267</v>
      </c>
      <c r="K421" t="str">
        <f>VLOOKUP(Table13[Course ID],[1]Courses!$A$2:$B$102,2,FALSE)</f>
        <v>Microservices Architecture</v>
      </c>
      <c r="L421" t="str">
        <f>IF(Table13[Age]&lt;=18,"Teen",IF(Table13[Age]&lt;=20,"Young Adult",IF(Table13[Age]&lt;=22,"Adult","senior Adult")))</f>
        <v>Adult</v>
      </c>
      <c r="M421" s="3">
        <v>100000</v>
      </c>
      <c r="N421" s="3">
        <v>91654</v>
      </c>
      <c r="O421" s="3">
        <v>8346</v>
      </c>
      <c r="P421">
        <v>20000</v>
      </c>
      <c r="Q421">
        <v>1</v>
      </c>
      <c r="R421" s="3">
        <v>44</v>
      </c>
      <c r="S421" t="s">
        <v>133</v>
      </c>
      <c r="T421" t="s">
        <v>8</v>
      </c>
      <c r="U421" t="s">
        <v>23</v>
      </c>
      <c r="V421" t="s">
        <v>10</v>
      </c>
      <c r="W421" t="s">
        <v>11</v>
      </c>
      <c r="X421">
        <v>89</v>
      </c>
      <c r="Y421" t="s">
        <v>12</v>
      </c>
      <c r="Z421">
        <v>79</v>
      </c>
      <c r="AA421" t="s">
        <v>13</v>
      </c>
      <c r="AB421">
        <v>79</v>
      </c>
      <c r="AC421" t="s">
        <v>14</v>
      </c>
      <c r="AD421">
        <v>70</v>
      </c>
      <c r="AE421" t="s">
        <v>15</v>
      </c>
      <c r="AF421">
        <v>87</v>
      </c>
      <c r="AG421">
        <f>Table13[[#This Row],[math Marks]]+Table13[[#This Row],[english Marks]]+Table13[[#This Row],[python Marks]]+Table13[[#This Row],[SqlMarks]]+Table13[[#This Row],[excelMarks]]</f>
        <v>404</v>
      </c>
      <c r="AH421">
        <v>79</v>
      </c>
      <c r="AI421">
        <v>7.92</v>
      </c>
    </row>
    <row r="422" spans="1:35" x14ac:dyDescent="0.25">
      <c r="A422" t="s">
        <v>983</v>
      </c>
      <c r="B422" t="s">
        <v>984</v>
      </c>
      <c r="C422" t="s">
        <v>18</v>
      </c>
      <c r="D422">
        <v>18</v>
      </c>
      <c r="E422" t="s">
        <v>38</v>
      </c>
      <c r="F422" t="s">
        <v>28</v>
      </c>
      <c r="G422" s="1">
        <v>45369</v>
      </c>
      <c r="H422" s="2">
        <f>--MID(TEXT(Table13[[#This Row],[Admission Date]],"dd-mm-yyyy"),7,4)</f>
        <v>2024</v>
      </c>
      <c r="I422" t="s">
        <v>5</v>
      </c>
      <c r="J422" t="s">
        <v>270</v>
      </c>
      <c r="K422" t="str">
        <f>VLOOKUP(Table13[Course ID],[1]Courses!$A$2:$B$102,2,FALSE)</f>
        <v>Git &amp; GitHub</v>
      </c>
      <c r="L422" t="str">
        <f>IF(Table13[Age]&lt;=18,"Teen",IF(Table13[Age]&lt;=20,"Young Adult",IF(Table13[Age]&lt;=22,"Adult","senior Adult")))</f>
        <v>Teen</v>
      </c>
      <c r="M422" s="3">
        <v>100000</v>
      </c>
      <c r="N422" s="3">
        <v>40374</v>
      </c>
      <c r="O422" s="3">
        <v>59626</v>
      </c>
      <c r="P422">
        <v>0</v>
      </c>
      <c r="Q422">
        <v>2</v>
      </c>
      <c r="R422" s="3">
        <v>206</v>
      </c>
      <c r="S422" t="s">
        <v>48</v>
      </c>
      <c r="T422" t="s">
        <v>8</v>
      </c>
      <c r="U422" t="s">
        <v>23</v>
      </c>
      <c r="V422" t="s">
        <v>10</v>
      </c>
      <c r="W422" t="s">
        <v>11</v>
      </c>
      <c r="X422">
        <v>71</v>
      </c>
      <c r="Y422" t="s">
        <v>12</v>
      </c>
      <c r="Z422">
        <v>80</v>
      </c>
      <c r="AA422" t="s">
        <v>13</v>
      </c>
      <c r="AB422">
        <v>48</v>
      </c>
      <c r="AC422" t="s">
        <v>14</v>
      </c>
      <c r="AD422">
        <v>73</v>
      </c>
      <c r="AE422" t="s">
        <v>15</v>
      </c>
      <c r="AF422">
        <v>55</v>
      </c>
      <c r="AG422">
        <f>Table13[[#This Row],[math Marks]]+Table13[[#This Row],[english Marks]]+Table13[[#This Row],[python Marks]]+Table13[[#This Row],[SqlMarks]]+Table13[[#This Row],[excelMarks]]</f>
        <v>327</v>
      </c>
      <c r="AH422">
        <v>97</v>
      </c>
      <c r="AI422">
        <v>8.7100000000000009</v>
      </c>
    </row>
    <row r="423" spans="1:35" x14ac:dyDescent="0.25">
      <c r="A423" t="s">
        <v>985</v>
      </c>
      <c r="B423" t="s">
        <v>986</v>
      </c>
      <c r="C423" t="s">
        <v>2</v>
      </c>
      <c r="D423">
        <v>19</v>
      </c>
      <c r="E423" t="s">
        <v>65</v>
      </c>
      <c r="F423" t="s">
        <v>33</v>
      </c>
      <c r="G423" s="1">
        <v>45376</v>
      </c>
      <c r="H423" s="2">
        <f>--MID(TEXT(Table13[[#This Row],[Admission Date]],"dd-mm-yyyy"),7,4)</f>
        <v>2024</v>
      </c>
      <c r="I423" t="s">
        <v>5</v>
      </c>
      <c r="J423" t="s">
        <v>273</v>
      </c>
      <c r="K423" t="str">
        <f>VLOOKUP(Table13[Course ID],[1]Courses!$A$2:$B$102,2,FALSE)</f>
        <v>Software Testing</v>
      </c>
      <c r="L423" t="str">
        <f>IF(Table13[Age]&lt;=18,"Teen",IF(Table13[Age]&lt;=20,"Young Adult",IF(Table13[Age]&lt;=22,"Adult","senior Adult")))</f>
        <v>Young Adult</v>
      </c>
      <c r="M423" s="3">
        <v>100000</v>
      </c>
      <c r="N423" s="3">
        <v>90916</v>
      </c>
      <c r="O423" s="3">
        <v>9084</v>
      </c>
      <c r="P423">
        <v>0</v>
      </c>
      <c r="Q423">
        <v>5</v>
      </c>
      <c r="R423" s="3">
        <v>417</v>
      </c>
      <c r="S423" t="s">
        <v>30</v>
      </c>
      <c r="T423" t="s">
        <v>8</v>
      </c>
      <c r="U423" t="s">
        <v>9</v>
      </c>
      <c r="V423" t="s">
        <v>24</v>
      </c>
      <c r="W423" t="s">
        <v>11</v>
      </c>
      <c r="X423">
        <v>57</v>
      </c>
      <c r="Y423" t="s">
        <v>12</v>
      </c>
      <c r="Z423">
        <v>78</v>
      </c>
      <c r="AA423" t="s">
        <v>13</v>
      </c>
      <c r="AB423">
        <v>88</v>
      </c>
      <c r="AC423" t="s">
        <v>14</v>
      </c>
      <c r="AD423">
        <v>56</v>
      </c>
      <c r="AE423" t="s">
        <v>15</v>
      </c>
      <c r="AF423">
        <v>91</v>
      </c>
      <c r="AG423">
        <f>Table13[[#This Row],[math Marks]]+Table13[[#This Row],[english Marks]]+Table13[[#This Row],[python Marks]]+Table13[[#This Row],[SqlMarks]]+Table13[[#This Row],[excelMarks]]</f>
        <v>370</v>
      </c>
      <c r="AH423">
        <v>72</v>
      </c>
      <c r="AI423">
        <v>7.18</v>
      </c>
    </row>
    <row r="424" spans="1:35" x14ac:dyDescent="0.25">
      <c r="A424" t="s">
        <v>987</v>
      </c>
      <c r="B424" t="s">
        <v>988</v>
      </c>
      <c r="C424" t="s">
        <v>2</v>
      </c>
      <c r="D424">
        <v>22</v>
      </c>
      <c r="E424" t="s">
        <v>19</v>
      </c>
      <c r="F424" t="s">
        <v>28</v>
      </c>
      <c r="G424" s="1">
        <v>45384</v>
      </c>
      <c r="H424" s="2">
        <f>--MID(TEXT(Table13[[#This Row],[Admission Date]],"dd-mm-yyyy"),7,4)</f>
        <v>2024</v>
      </c>
      <c r="I424" t="s">
        <v>5</v>
      </c>
      <c r="J424" t="s">
        <v>277</v>
      </c>
      <c r="K424" t="str">
        <f>VLOOKUP(Table13[Course ID],[1]Courses!$A$2:$B$102,2,FALSE)</f>
        <v>Manual Testing</v>
      </c>
      <c r="L424" t="str">
        <f>IF(Table13[Age]&lt;=18,"Teen",IF(Table13[Age]&lt;=20,"Young Adult",IF(Table13[Age]&lt;=22,"Adult","senior Adult")))</f>
        <v>Adult</v>
      </c>
      <c r="M424" s="3">
        <v>100000</v>
      </c>
      <c r="N424" s="3">
        <v>80761</v>
      </c>
      <c r="O424" s="3">
        <v>19239</v>
      </c>
      <c r="P424">
        <v>0</v>
      </c>
      <c r="Q424">
        <v>5</v>
      </c>
      <c r="R424" s="3">
        <v>357</v>
      </c>
      <c r="S424" t="s">
        <v>274</v>
      </c>
      <c r="T424" t="s">
        <v>8</v>
      </c>
      <c r="U424" t="s">
        <v>9</v>
      </c>
      <c r="V424" t="s">
        <v>24</v>
      </c>
      <c r="W424" t="s">
        <v>11</v>
      </c>
      <c r="X424">
        <v>71</v>
      </c>
      <c r="Y424" t="s">
        <v>12</v>
      </c>
      <c r="Z424">
        <v>56</v>
      </c>
      <c r="AA424" t="s">
        <v>13</v>
      </c>
      <c r="AB424">
        <v>86</v>
      </c>
      <c r="AC424" t="s">
        <v>14</v>
      </c>
      <c r="AD424">
        <v>89</v>
      </c>
      <c r="AE424" t="s">
        <v>15</v>
      </c>
      <c r="AF424">
        <v>46</v>
      </c>
      <c r="AG424">
        <f>Table13[[#This Row],[math Marks]]+Table13[[#This Row],[english Marks]]+Table13[[#This Row],[python Marks]]+Table13[[#This Row],[SqlMarks]]+Table13[[#This Row],[excelMarks]]</f>
        <v>348</v>
      </c>
      <c r="AH424">
        <v>91</v>
      </c>
      <c r="AI424">
        <v>5.41</v>
      </c>
    </row>
    <row r="425" spans="1:35" x14ac:dyDescent="0.25">
      <c r="A425" t="s">
        <v>989</v>
      </c>
      <c r="B425" t="s">
        <v>990</v>
      </c>
      <c r="C425" t="s">
        <v>2</v>
      </c>
      <c r="D425">
        <v>18</v>
      </c>
      <c r="E425" t="s">
        <v>3</v>
      </c>
      <c r="F425" t="s">
        <v>33</v>
      </c>
      <c r="G425" s="1">
        <v>45391</v>
      </c>
      <c r="H425" s="2">
        <f>--MID(TEXT(Table13[[#This Row],[Admission Date]],"dd-mm-yyyy"),7,4)</f>
        <v>2024</v>
      </c>
      <c r="I425" t="s">
        <v>20</v>
      </c>
      <c r="J425" t="s">
        <v>280</v>
      </c>
      <c r="K425" t="str">
        <f>VLOOKUP(Table13[Course ID],[1]Courses!$A$2:$B$102,2,FALSE)</f>
        <v>Automation Testing</v>
      </c>
      <c r="L425" t="str">
        <f>IF(Table13[Age]&lt;=18,"Teen",IF(Table13[Age]&lt;=20,"Young Adult",IF(Table13[Age]&lt;=22,"Adult","senior Adult")))</f>
        <v>Teen</v>
      </c>
      <c r="M425" s="3">
        <v>100000</v>
      </c>
      <c r="N425" s="3">
        <v>80102</v>
      </c>
      <c r="O425" s="3">
        <v>19898</v>
      </c>
      <c r="P425">
        <v>20000</v>
      </c>
      <c r="Q425">
        <v>4</v>
      </c>
      <c r="R425" s="3">
        <v>87</v>
      </c>
      <c r="S425" t="s">
        <v>62</v>
      </c>
      <c r="T425" t="s">
        <v>8</v>
      </c>
      <c r="U425" t="s">
        <v>23</v>
      </c>
      <c r="V425" t="s">
        <v>24</v>
      </c>
      <c r="W425" t="s">
        <v>11</v>
      </c>
      <c r="X425">
        <v>74</v>
      </c>
      <c r="Y425" t="s">
        <v>12</v>
      </c>
      <c r="Z425">
        <v>37</v>
      </c>
      <c r="AA425" t="s">
        <v>13</v>
      </c>
      <c r="AB425">
        <v>58</v>
      </c>
      <c r="AC425" t="s">
        <v>14</v>
      </c>
      <c r="AD425">
        <v>68</v>
      </c>
      <c r="AE425" t="s">
        <v>15</v>
      </c>
      <c r="AF425">
        <v>89</v>
      </c>
      <c r="AG425">
        <f>Table13[[#This Row],[math Marks]]+Table13[[#This Row],[english Marks]]+Table13[[#This Row],[python Marks]]+Table13[[#This Row],[SqlMarks]]+Table13[[#This Row],[excelMarks]]</f>
        <v>326</v>
      </c>
      <c r="AH425">
        <v>82</v>
      </c>
      <c r="AI425">
        <v>8.41</v>
      </c>
    </row>
    <row r="426" spans="1:35" x14ac:dyDescent="0.25">
      <c r="A426" t="s">
        <v>991</v>
      </c>
      <c r="B426" t="s">
        <v>992</v>
      </c>
      <c r="C426" t="s">
        <v>2</v>
      </c>
      <c r="D426">
        <v>19</v>
      </c>
      <c r="E426" t="s">
        <v>27</v>
      </c>
      <c r="F426" t="s">
        <v>4</v>
      </c>
      <c r="G426" s="1">
        <v>45398</v>
      </c>
      <c r="H426" s="2">
        <f>--MID(TEXT(Table13[[#This Row],[Admission Date]],"dd-mm-yyyy"),7,4)</f>
        <v>2024</v>
      </c>
      <c r="I426" t="s">
        <v>5</v>
      </c>
      <c r="J426" t="s">
        <v>283</v>
      </c>
      <c r="K426" t="str">
        <f>VLOOKUP(Table13[Course ID],[1]Courses!$A$2:$B$102,2,FALSE)</f>
        <v>Selenium WebDriver</v>
      </c>
      <c r="L426" t="str">
        <f>IF(Table13[Age]&lt;=18,"Teen",IF(Table13[Age]&lt;=20,"Young Adult",IF(Table13[Age]&lt;=22,"Adult","senior Adult")))</f>
        <v>Young Adult</v>
      </c>
      <c r="M426" s="3">
        <v>100000</v>
      </c>
      <c r="N426" s="3">
        <v>71328</v>
      </c>
      <c r="O426" s="3">
        <v>28672</v>
      </c>
      <c r="P426">
        <v>20000</v>
      </c>
      <c r="Q426">
        <v>5</v>
      </c>
      <c r="R426" s="3">
        <v>211</v>
      </c>
      <c r="S426" t="s">
        <v>86</v>
      </c>
      <c r="T426" t="s">
        <v>8</v>
      </c>
      <c r="U426" t="s">
        <v>23</v>
      </c>
      <c r="V426" t="s">
        <v>10</v>
      </c>
      <c r="W426" t="s">
        <v>11</v>
      </c>
      <c r="X426">
        <v>45</v>
      </c>
      <c r="Y426" t="s">
        <v>12</v>
      </c>
      <c r="Z426">
        <v>42</v>
      </c>
      <c r="AA426" t="s">
        <v>13</v>
      </c>
      <c r="AB426">
        <v>59</v>
      </c>
      <c r="AC426" t="s">
        <v>14</v>
      </c>
      <c r="AD426">
        <v>55</v>
      </c>
      <c r="AE426" t="s">
        <v>15</v>
      </c>
      <c r="AF426">
        <v>94</v>
      </c>
      <c r="AG426">
        <f>Table13[[#This Row],[math Marks]]+Table13[[#This Row],[english Marks]]+Table13[[#This Row],[python Marks]]+Table13[[#This Row],[SqlMarks]]+Table13[[#This Row],[excelMarks]]</f>
        <v>295</v>
      </c>
      <c r="AH426">
        <v>78</v>
      </c>
      <c r="AI426">
        <v>6.35</v>
      </c>
    </row>
    <row r="427" spans="1:35" x14ac:dyDescent="0.25">
      <c r="A427" t="s">
        <v>993</v>
      </c>
      <c r="B427" t="s">
        <v>994</v>
      </c>
      <c r="C427" t="s">
        <v>2</v>
      </c>
      <c r="D427">
        <v>17</v>
      </c>
      <c r="E427" t="s">
        <v>38</v>
      </c>
      <c r="F427" t="s">
        <v>4</v>
      </c>
      <c r="G427" s="1">
        <v>45405</v>
      </c>
      <c r="H427" s="2">
        <f>--MID(TEXT(Table13[[#This Row],[Admission Date]],"dd-mm-yyyy"),7,4)</f>
        <v>2024</v>
      </c>
      <c r="I427" t="s">
        <v>5</v>
      </c>
      <c r="J427" t="s">
        <v>72</v>
      </c>
      <c r="K427" t="str">
        <f>VLOOKUP(Table13[Course ID],[1]Courses!$A$2:$B$102,2,FALSE)</f>
        <v>C++</v>
      </c>
      <c r="L427" t="str">
        <f>IF(Table13[Age]&lt;=18,"Teen",IF(Table13[Age]&lt;=20,"Young Adult",IF(Table13[Age]&lt;=22,"Adult","senior Adult")))</f>
        <v>Teen</v>
      </c>
      <c r="M427" s="3">
        <v>100000</v>
      </c>
      <c r="N427" s="3">
        <v>92885</v>
      </c>
      <c r="O427" s="3">
        <v>7115</v>
      </c>
      <c r="P427">
        <v>20000</v>
      </c>
      <c r="Q427">
        <v>3</v>
      </c>
      <c r="R427" s="3">
        <v>203</v>
      </c>
      <c r="S427" t="s">
        <v>7</v>
      </c>
      <c r="T427" t="s">
        <v>8</v>
      </c>
      <c r="U427" t="s">
        <v>23</v>
      </c>
      <c r="V427" t="s">
        <v>24</v>
      </c>
      <c r="W427" t="s">
        <v>11</v>
      </c>
      <c r="X427">
        <v>82</v>
      </c>
      <c r="Y427" t="s">
        <v>12</v>
      </c>
      <c r="Z427">
        <v>60</v>
      </c>
      <c r="AA427" t="s">
        <v>13</v>
      </c>
      <c r="AB427">
        <v>36</v>
      </c>
      <c r="AC427" t="s">
        <v>14</v>
      </c>
      <c r="AD427">
        <v>67</v>
      </c>
      <c r="AE427" t="s">
        <v>15</v>
      </c>
      <c r="AF427">
        <v>78</v>
      </c>
      <c r="AG427">
        <f>Table13[[#This Row],[math Marks]]+Table13[[#This Row],[english Marks]]+Table13[[#This Row],[python Marks]]+Table13[[#This Row],[SqlMarks]]+Table13[[#This Row],[excelMarks]]</f>
        <v>323</v>
      </c>
      <c r="AH427">
        <v>62</v>
      </c>
      <c r="AI427">
        <v>6.07</v>
      </c>
    </row>
    <row r="428" spans="1:35" x14ac:dyDescent="0.25">
      <c r="A428" t="s">
        <v>995</v>
      </c>
      <c r="B428" t="s">
        <v>996</v>
      </c>
      <c r="C428" t="s">
        <v>18</v>
      </c>
      <c r="D428">
        <v>20</v>
      </c>
      <c r="E428" t="s">
        <v>65</v>
      </c>
      <c r="F428" t="s">
        <v>28</v>
      </c>
      <c r="G428" s="1">
        <v>45412</v>
      </c>
      <c r="H428" s="2">
        <f>--MID(TEXT(Table13[[#This Row],[Admission Date]],"dd-mm-yyyy"),7,4)</f>
        <v>2024</v>
      </c>
      <c r="I428" t="s">
        <v>5</v>
      </c>
      <c r="J428" t="s">
        <v>75</v>
      </c>
      <c r="K428" t="str">
        <f>VLOOKUP(Table13[Course ID],[1]Courses!$A$2:$B$102,2,FALSE)</f>
        <v>C# Programming</v>
      </c>
      <c r="L428" t="str">
        <f>IF(Table13[Age]&lt;=18,"Teen",IF(Table13[Age]&lt;=20,"Young Adult",IF(Table13[Age]&lt;=22,"Adult","senior Adult")))</f>
        <v>Young Adult</v>
      </c>
      <c r="M428" s="3">
        <v>100000</v>
      </c>
      <c r="N428" s="3">
        <v>78436</v>
      </c>
      <c r="O428" s="3">
        <v>21564</v>
      </c>
      <c r="P428">
        <v>10000</v>
      </c>
      <c r="Q428">
        <v>1</v>
      </c>
      <c r="R428" s="3">
        <v>461</v>
      </c>
      <c r="S428" t="s">
        <v>76</v>
      </c>
      <c r="T428" t="s">
        <v>8</v>
      </c>
      <c r="U428" t="s">
        <v>9</v>
      </c>
      <c r="V428" t="s">
        <v>24</v>
      </c>
      <c r="W428" t="s">
        <v>11</v>
      </c>
      <c r="X428">
        <v>87</v>
      </c>
      <c r="Y428" t="s">
        <v>12</v>
      </c>
      <c r="Z428">
        <v>82</v>
      </c>
      <c r="AA428" t="s">
        <v>13</v>
      </c>
      <c r="AB428">
        <v>67</v>
      </c>
      <c r="AC428" t="s">
        <v>14</v>
      </c>
      <c r="AD428">
        <v>90</v>
      </c>
      <c r="AE428" t="s">
        <v>15</v>
      </c>
      <c r="AF428">
        <v>91</v>
      </c>
      <c r="AG428">
        <f>Table13[[#This Row],[math Marks]]+Table13[[#This Row],[english Marks]]+Table13[[#This Row],[python Marks]]+Table13[[#This Row],[SqlMarks]]+Table13[[#This Row],[excelMarks]]</f>
        <v>417</v>
      </c>
      <c r="AH428">
        <v>80</v>
      </c>
      <c r="AI428">
        <v>8.08</v>
      </c>
    </row>
    <row r="429" spans="1:35" x14ac:dyDescent="0.25">
      <c r="A429" t="s">
        <v>997</v>
      </c>
      <c r="B429" t="s">
        <v>998</v>
      </c>
      <c r="C429" t="s">
        <v>18</v>
      </c>
      <c r="D429">
        <v>21</v>
      </c>
      <c r="E429" t="s">
        <v>19</v>
      </c>
      <c r="F429" t="s">
        <v>28</v>
      </c>
      <c r="G429" s="1">
        <v>45419</v>
      </c>
      <c r="H429" s="2">
        <f>--MID(TEXT(Table13[[#This Row],[Admission Date]],"dd-mm-yyyy"),7,4)</f>
        <v>2024</v>
      </c>
      <c r="I429" t="s">
        <v>5</v>
      </c>
      <c r="J429" t="s">
        <v>79</v>
      </c>
      <c r="K429" t="str">
        <f>VLOOKUP(Table13[Course ID],[1]Courses!$A$2:$B$102,2,FALSE)</f>
        <v>ASP.NET</v>
      </c>
      <c r="L429" t="str">
        <f>IF(Table13[Age]&lt;=18,"Teen",IF(Table13[Age]&lt;=20,"Young Adult",IF(Table13[Age]&lt;=22,"Adult","senior Adult")))</f>
        <v>Adult</v>
      </c>
      <c r="M429" s="3">
        <v>100000</v>
      </c>
      <c r="N429" s="3">
        <v>78969</v>
      </c>
      <c r="O429" s="3">
        <v>21031</v>
      </c>
      <c r="P429">
        <v>10000</v>
      </c>
      <c r="Q429">
        <v>4</v>
      </c>
      <c r="R429" s="3">
        <v>157</v>
      </c>
      <c r="S429" t="s">
        <v>52</v>
      </c>
      <c r="T429" t="s">
        <v>8</v>
      </c>
      <c r="U429" t="s">
        <v>9</v>
      </c>
      <c r="V429" t="s">
        <v>10</v>
      </c>
      <c r="W429" t="s">
        <v>11</v>
      </c>
      <c r="X429">
        <v>83</v>
      </c>
      <c r="Y429" t="s">
        <v>12</v>
      </c>
      <c r="Z429">
        <v>76</v>
      </c>
      <c r="AA429" t="s">
        <v>13</v>
      </c>
      <c r="AB429">
        <v>80</v>
      </c>
      <c r="AC429" t="s">
        <v>14</v>
      </c>
      <c r="AD429">
        <v>40</v>
      </c>
      <c r="AE429" t="s">
        <v>15</v>
      </c>
      <c r="AF429">
        <v>65</v>
      </c>
      <c r="AG429">
        <f>Table13[[#This Row],[math Marks]]+Table13[[#This Row],[english Marks]]+Table13[[#This Row],[python Marks]]+Table13[[#This Row],[SqlMarks]]+Table13[[#This Row],[excelMarks]]</f>
        <v>344</v>
      </c>
      <c r="AH429">
        <v>79</v>
      </c>
      <c r="AI429">
        <v>7.07</v>
      </c>
    </row>
    <row r="430" spans="1:35" x14ac:dyDescent="0.25">
      <c r="A430" t="s">
        <v>999</v>
      </c>
      <c r="B430" t="s">
        <v>1000</v>
      </c>
      <c r="C430" t="s">
        <v>18</v>
      </c>
      <c r="D430">
        <v>23</v>
      </c>
      <c r="E430" t="s">
        <v>65</v>
      </c>
      <c r="F430" t="s">
        <v>28</v>
      </c>
      <c r="G430" s="1">
        <v>45426</v>
      </c>
      <c r="H430" s="2">
        <f>--MID(TEXT(Table13[[#This Row],[Admission Date]],"dd-mm-yyyy"),7,4)</f>
        <v>2024</v>
      </c>
      <c r="I430" t="s">
        <v>20</v>
      </c>
      <c r="J430" t="s">
        <v>21</v>
      </c>
      <c r="K430" t="str">
        <f>VLOOKUP(Table13[Course ID],[1]Courses!$A$2:$B$102,2,FALSE)</f>
        <v>Python Programming</v>
      </c>
      <c r="L430" t="str">
        <f>IF(Table13[Age]&lt;=18,"Teen",IF(Table13[Age]&lt;=20,"Young Adult",IF(Table13[Age]&lt;=22,"Adult","senior Adult")))</f>
        <v>senior Adult</v>
      </c>
      <c r="M430" s="3">
        <v>100000</v>
      </c>
      <c r="N430" s="3">
        <v>61005</v>
      </c>
      <c r="O430" s="3">
        <v>38995</v>
      </c>
      <c r="P430">
        <v>10000</v>
      </c>
      <c r="Q430">
        <v>1</v>
      </c>
      <c r="R430" s="3">
        <v>316</v>
      </c>
      <c r="S430" t="s">
        <v>43</v>
      </c>
      <c r="T430" t="s">
        <v>8</v>
      </c>
      <c r="U430" t="s">
        <v>9</v>
      </c>
      <c r="V430" t="s">
        <v>24</v>
      </c>
      <c r="W430" t="s">
        <v>11</v>
      </c>
      <c r="X430">
        <v>48</v>
      </c>
      <c r="Y430" t="s">
        <v>12</v>
      </c>
      <c r="Z430">
        <v>96</v>
      </c>
      <c r="AA430" t="s">
        <v>13</v>
      </c>
      <c r="AB430">
        <v>89</v>
      </c>
      <c r="AC430" t="s">
        <v>14</v>
      </c>
      <c r="AD430">
        <v>84</v>
      </c>
      <c r="AE430" t="s">
        <v>15</v>
      </c>
      <c r="AF430">
        <v>46</v>
      </c>
      <c r="AG430">
        <f>Table13[[#This Row],[math Marks]]+Table13[[#This Row],[english Marks]]+Table13[[#This Row],[python Marks]]+Table13[[#This Row],[SqlMarks]]+Table13[[#This Row],[excelMarks]]</f>
        <v>363</v>
      </c>
      <c r="AH430">
        <v>61</v>
      </c>
      <c r="AI430">
        <v>8.3800000000000008</v>
      </c>
    </row>
    <row r="431" spans="1:35" x14ac:dyDescent="0.25">
      <c r="A431" t="s">
        <v>1001</v>
      </c>
      <c r="B431" t="s">
        <v>1002</v>
      </c>
      <c r="C431" t="s">
        <v>18</v>
      </c>
      <c r="D431">
        <v>17</v>
      </c>
      <c r="E431" t="s">
        <v>19</v>
      </c>
      <c r="F431" t="s">
        <v>4</v>
      </c>
      <c r="G431" s="1">
        <v>45433</v>
      </c>
      <c r="H431" s="2">
        <f>--MID(TEXT(Table13[[#This Row],[Admission Date]],"dd-mm-yyyy"),7,4)</f>
        <v>2024</v>
      </c>
      <c r="I431" t="s">
        <v>5</v>
      </c>
      <c r="J431" t="s">
        <v>29</v>
      </c>
      <c r="K431" t="str">
        <f>VLOOKUP(Table13[Course ID],[1]Courses!$A$2:$B$102,2,FALSE)</f>
        <v>Advanced Python</v>
      </c>
      <c r="L431" t="str">
        <f>IF(Table13[Age]&lt;=18,"Teen",IF(Table13[Age]&lt;=20,"Young Adult",IF(Table13[Age]&lt;=22,"Adult","senior Adult")))</f>
        <v>Teen</v>
      </c>
      <c r="M431" s="3">
        <v>100000</v>
      </c>
      <c r="N431" s="3">
        <v>66347</v>
      </c>
      <c r="O431" s="3">
        <v>33653</v>
      </c>
      <c r="P431">
        <v>10000</v>
      </c>
      <c r="Q431">
        <v>2</v>
      </c>
      <c r="R431" s="3">
        <v>34</v>
      </c>
      <c r="S431" t="s">
        <v>90</v>
      </c>
      <c r="T431" t="s">
        <v>8</v>
      </c>
      <c r="U431" t="s">
        <v>23</v>
      </c>
      <c r="V431" t="s">
        <v>24</v>
      </c>
      <c r="W431" t="s">
        <v>11</v>
      </c>
      <c r="X431">
        <v>91</v>
      </c>
      <c r="Y431" t="s">
        <v>12</v>
      </c>
      <c r="Z431">
        <v>37</v>
      </c>
      <c r="AA431" t="s">
        <v>13</v>
      </c>
      <c r="AB431">
        <v>69</v>
      </c>
      <c r="AC431" t="s">
        <v>14</v>
      </c>
      <c r="AD431">
        <v>66</v>
      </c>
      <c r="AE431" t="s">
        <v>15</v>
      </c>
      <c r="AF431">
        <v>52</v>
      </c>
      <c r="AG431">
        <f>Table13[[#This Row],[math Marks]]+Table13[[#This Row],[english Marks]]+Table13[[#This Row],[python Marks]]+Table13[[#This Row],[SqlMarks]]+Table13[[#This Row],[excelMarks]]</f>
        <v>315</v>
      </c>
      <c r="AH431">
        <v>92</v>
      </c>
      <c r="AI431">
        <v>8.4600000000000009</v>
      </c>
    </row>
    <row r="432" spans="1:35" x14ac:dyDescent="0.25">
      <c r="A432" t="s">
        <v>1003</v>
      </c>
      <c r="B432" t="s">
        <v>1004</v>
      </c>
      <c r="C432" t="s">
        <v>18</v>
      </c>
      <c r="D432">
        <v>22</v>
      </c>
      <c r="E432" t="s">
        <v>65</v>
      </c>
      <c r="F432" t="s">
        <v>4</v>
      </c>
      <c r="G432" s="1">
        <v>45440</v>
      </c>
      <c r="H432" s="2">
        <f>--MID(TEXT(Table13[[#This Row],[Admission Date]],"dd-mm-yyyy"),7,4)</f>
        <v>2024</v>
      </c>
      <c r="I432" t="s">
        <v>20</v>
      </c>
      <c r="J432" t="s">
        <v>34</v>
      </c>
      <c r="K432" t="str">
        <f>VLOOKUP(Table13[Course ID],[1]Courses!$A$2:$B$102,2,FALSE)</f>
        <v>Core Java</v>
      </c>
      <c r="L432" t="str">
        <f>IF(Table13[Age]&lt;=18,"Teen",IF(Table13[Age]&lt;=20,"Young Adult",IF(Table13[Age]&lt;=22,"Adult","senior Adult")))</f>
        <v>Adult</v>
      </c>
      <c r="M432" s="3">
        <v>100000</v>
      </c>
      <c r="N432" s="3">
        <v>82495</v>
      </c>
      <c r="O432" s="3">
        <v>17505</v>
      </c>
      <c r="P432">
        <v>0</v>
      </c>
      <c r="Q432">
        <v>5</v>
      </c>
      <c r="R432" s="3">
        <v>468</v>
      </c>
      <c r="S432" t="s">
        <v>82</v>
      </c>
      <c r="T432" t="s">
        <v>8</v>
      </c>
      <c r="U432" t="s">
        <v>23</v>
      </c>
      <c r="V432" t="s">
        <v>24</v>
      </c>
      <c r="W432" t="s">
        <v>11</v>
      </c>
      <c r="X432">
        <v>88</v>
      </c>
      <c r="Y432" t="s">
        <v>12</v>
      </c>
      <c r="Z432">
        <v>70</v>
      </c>
      <c r="AA432" t="s">
        <v>13</v>
      </c>
      <c r="AB432">
        <v>54</v>
      </c>
      <c r="AC432" t="s">
        <v>14</v>
      </c>
      <c r="AD432">
        <v>100</v>
      </c>
      <c r="AE432" t="s">
        <v>15</v>
      </c>
      <c r="AF432">
        <v>70</v>
      </c>
      <c r="AG432">
        <f>Table13[[#This Row],[math Marks]]+Table13[[#This Row],[english Marks]]+Table13[[#This Row],[python Marks]]+Table13[[#This Row],[SqlMarks]]+Table13[[#This Row],[excelMarks]]</f>
        <v>382</v>
      </c>
      <c r="AH432">
        <v>62</v>
      </c>
      <c r="AI432">
        <v>6.62</v>
      </c>
    </row>
    <row r="433" spans="1:35" x14ac:dyDescent="0.25">
      <c r="A433" t="s">
        <v>1005</v>
      </c>
      <c r="B433" t="s">
        <v>1006</v>
      </c>
      <c r="C433" t="s">
        <v>2</v>
      </c>
      <c r="D433">
        <v>17</v>
      </c>
      <c r="E433" t="s">
        <v>38</v>
      </c>
      <c r="F433" t="s">
        <v>33</v>
      </c>
      <c r="G433" s="1">
        <v>45448</v>
      </c>
      <c r="H433" s="2">
        <f>--MID(TEXT(Table13[[#This Row],[Admission Date]],"dd-mm-yyyy"),7,4)</f>
        <v>2024</v>
      </c>
      <c r="I433" t="s">
        <v>20</v>
      </c>
      <c r="J433" t="s">
        <v>39</v>
      </c>
      <c r="K433" t="str">
        <f>VLOOKUP(Table13[Course ID],[1]Courses!$A$2:$B$102,2,FALSE)</f>
        <v>Advanced Java</v>
      </c>
      <c r="L433" t="str">
        <f>IF(Table13[Age]&lt;=18,"Teen",IF(Table13[Age]&lt;=20,"Young Adult",IF(Table13[Age]&lt;=22,"Adult","senior Adult")))</f>
        <v>Teen</v>
      </c>
      <c r="M433" s="3">
        <v>100000</v>
      </c>
      <c r="N433" s="3">
        <v>76681</v>
      </c>
      <c r="O433" s="3">
        <v>23319</v>
      </c>
      <c r="P433">
        <v>10000</v>
      </c>
      <c r="Q433">
        <v>1</v>
      </c>
      <c r="R433" s="3">
        <v>115</v>
      </c>
      <c r="S433" t="s">
        <v>386</v>
      </c>
      <c r="T433" t="s">
        <v>8</v>
      </c>
      <c r="U433" t="s">
        <v>9</v>
      </c>
      <c r="V433" t="s">
        <v>24</v>
      </c>
      <c r="W433" t="s">
        <v>11</v>
      </c>
      <c r="X433">
        <v>35</v>
      </c>
      <c r="Y433" t="s">
        <v>12</v>
      </c>
      <c r="Z433">
        <v>42</v>
      </c>
      <c r="AA433" t="s">
        <v>13</v>
      </c>
      <c r="AB433">
        <v>87</v>
      </c>
      <c r="AC433" t="s">
        <v>14</v>
      </c>
      <c r="AD433">
        <v>63</v>
      </c>
      <c r="AE433" t="s">
        <v>15</v>
      </c>
      <c r="AF433">
        <v>97</v>
      </c>
      <c r="AG433">
        <f>Table13[[#This Row],[math Marks]]+Table13[[#This Row],[english Marks]]+Table13[[#This Row],[python Marks]]+Table13[[#This Row],[SqlMarks]]+Table13[[#This Row],[excelMarks]]</f>
        <v>324</v>
      </c>
      <c r="AH433">
        <v>84</v>
      </c>
      <c r="AI433">
        <v>6.33</v>
      </c>
    </row>
    <row r="434" spans="1:35" x14ac:dyDescent="0.25">
      <c r="A434" t="s">
        <v>1007</v>
      </c>
      <c r="B434" t="s">
        <v>1008</v>
      </c>
      <c r="C434" t="s">
        <v>2</v>
      </c>
      <c r="D434">
        <v>17</v>
      </c>
      <c r="E434" t="s">
        <v>27</v>
      </c>
      <c r="F434" t="s">
        <v>33</v>
      </c>
      <c r="G434" s="1">
        <v>45455</v>
      </c>
      <c r="H434" s="2">
        <f>--MID(TEXT(Table13[[#This Row],[Admission Date]],"dd-mm-yyyy"),7,4)</f>
        <v>2024</v>
      </c>
      <c r="I434" t="s">
        <v>5</v>
      </c>
      <c r="J434" t="s">
        <v>42</v>
      </c>
      <c r="K434" t="str">
        <f>VLOOKUP(Table13[Course ID],[1]Courses!$A$2:$B$102,2,FALSE)</f>
        <v>JavaScript Essentials</v>
      </c>
      <c r="L434" t="str">
        <f>IF(Table13[Age]&lt;=18,"Teen",IF(Table13[Age]&lt;=20,"Young Adult",IF(Table13[Age]&lt;=22,"Adult","senior Adult")))</f>
        <v>Teen</v>
      </c>
      <c r="M434" s="3">
        <v>100000</v>
      </c>
      <c r="N434" s="3">
        <v>94049</v>
      </c>
      <c r="O434" s="3">
        <v>5951</v>
      </c>
      <c r="P434">
        <v>20000</v>
      </c>
      <c r="Q434">
        <v>3</v>
      </c>
      <c r="R434" s="3">
        <v>174</v>
      </c>
      <c r="S434" t="s">
        <v>104</v>
      </c>
      <c r="T434" t="s">
        <v>8</v>
      </c>
      <c r="U434" t="s">
        <v>9</v>
      </c>
      <c r="V434" t="s">
        <v>10</v>
      </c>
      <c r="W434" t="s">
        <v>11</v>
      </c>
      <c r="X434">
        <v>71</v>
      </c>
      <c r="Y434" t="s">
        <v>12</v>
      </c>
      <c r="Z434">
        <v>53</v>
      </c>
      <c r="AA434" t="s">
        <v>13</v>
      </c>
      <c r="AB434">
        <v>89</v>
      </c>
      <c r="AC434" t="s">
        <v>14</v>
      </c>
      <c r="AD434">
        <v>46</v>
      </c>
      <c r="AE434" t="s">
        <v>15</v>
      </c>
      <c r="AF434">
        <v>97</v>
      </c>
      <c r="AG434">
        <f>Table13[[#This Row],[math Marks]]+Table13[[#This Row],[english Marks]]+Table13[[#This Row],[python Marks]]+Table13[[#This Row],[SqlMarks]]+Table13[[#This Row],[excelMarks]]</f>
        <v>356</v>
      </c>
      <c r="AH434">
        <v>99</v>
      </c>
      <c r="AI434">
        <v>6.38</v>
      </c>
    </row>
    <row r="435" spans="1:35" x14ac:dyDescent="0.25">
      <c r="A435" t="s">
        <v>1009</v>
      </c>
      <c r="B435" t="s">
        <v>1010</v>
      </c>
      <c r="C435" t="s">
        <v>2</v>
      </c>
      <c r="D435">
        <v>21</v>
      </c>
      <c r="E435" t="s">
        <v>65</v>
      </c>
      <c r="F435" t="s">
        <v>28</v>
      </c>
      <c r="G435" s="1">
        <v>45462</v>
      </c>
      <c r="H435" s="2">
        <f>--MID(TEXT(Table13[[#This Row],[Admission Date]],"dd-mm-yyyy"),7,4)</f>
        <v>2024</v>
      </c>
      <c r="I435" t="s">
        <v>5</v>
      </c>
      <c r="J435" t="s">
        <v>47</v>
      </c>
      <c r="K435" t="str">
        <f>VLOOKUP(Table13[Course ID],[1]Courses!$A$2:$B$102,2,FALSE)</f>
        <v>HTML &amp; CSS</v>
      </c>
      <c r="L435" t="str">
        <f>IF(Table13[Age]&lt;=18,"Teen",IF(Table13[Age]&lt;=20,"Young Adult",IF(Table13[Age]&lt;=22,"Adult","senior Adult")))</f>
        <v>Adult</v>
      </c>
      <c r="M435" s="3">
        <v>100000</v>
      </c>
      <c r="N435" s="3">
        <v>56310</v>
      </c>
      <c r="O435" s="3">
        <v>43690</v>
      </c>
      <c r="P435">
        <v>0</v>
      </c>
      <c r="Q435">
        <v>3</v>
      </c>
      <c r="R435" s="3">
        <v>34</v>
      </c>
      <c r="S435" t="s">
        <v>216</v>
      </c>
      <c r="T435" t="s">
        <v>8</v>
      </c>
      <c r="U435" t="s">
        <v>9</v>
      </c>
      <c r="V435" t="s">
        <v>10</v>
      </c>
      <c r="W435" t="s">
        <v>11</v>
      </c>
      <c r="X435">
        <v>48</v>
      </c>
      <c r="Y435" t="s">
        <v>12</v>
      </c>
      <c r="Z435">
        <v>66</v>
      </c>
      <c r="AA435" t="s">
        <v>13</v>
      </c>
      <c r="AB435">
        <v>45</v>
      </c>
      <c r="AC435" t="s">
        <v>14</v>
      </c>
      <c r="AD435">
        <v>73</v>
      </c>
      <c r="AE435" t="s">
        <v>15</v>
      </c>
      <c r="AF435">
        <v>77</v>
      </c>
      <c r="AG435">
        <f>Table13[[#This Row],[math Marks]]+Table13[[#This Row],[english Marks]]+Table13[[#This Row],[python Marks]]+Table13[[#This Row],[SqlMarks]]+Table13[[#This Row],[excelMarks]]</f>
        <v>309</v>
      </c>
      <c r="AH435">
        <v>96</v>
      </c>
      <c r="AI435">
        <v>6.29</v>
      </c>
    </row>
    <row r="436" spans="1:35" x14ac:dyDescent="0.25">
      <c r="A436" t="s">
        <v>1011</v>
      </c>
      <c r="B436" t="s">
        <v>1012</v>
      </c>
      <c r="C436" t="s">
        <v>2</v>
      </c>
      <c r="D436">
        <v>24</v>
      </c>
      <c r="E436" t="s">
        <v>38</v>
      </c>
      <c r="F436" t="s">
        <v>4</v>
      </c>
      <c r="G436" s="1">
        <v>45469</v>
      </c>
      <c r="H436" s="2">
        <f>--MID(TEXT(Table13[[#This Row],[Admission Date]],"dd-mm-yyyy"),7,4)</f>
        <v>2024</v>
      </c>
      <c r="I436" t="s">
        <v>5</v>
      </c>
      <c r="J436" t="s">
        <v>51</v>
      </c>
      <c r="K436" t="str">
        <f>VLOOKUP(Table13[Course ID],[1]Courses!$A$2:$B$102,2,FALSE)</f>
        <v>React JS</v>
      </c>
      <c r="L436" t="str">
        <f>IF(Table13[Age]&lt;=18,"Teen",IF(Table13[Age]&lt;=20,"Young Adult",IF(Table13[Age]&lt;=22,"Adult","senior Adult")))</f>
        <v>senior Adult</v>
      </c>
      <c r="M436" s="3">
        <v>100000</v>
      </c>
      <c r="N436" s="3">
        <v>70854</v>
      </c>
      <c r="O436" s="3">
        <v>29146</v>
      </c>
      <c r="P436">
        <v>10000</v>
      </c>
      <c r="Q436">
        <v>0</v>
      </c>
      <c r="R436" s="3">
        <v>426</v>
      </c>
      <c r="S436" t="s">
        <v>97</v>
      </c>
      <c r="T436" t="s">
        <v>8</v>
      </c>
      <c r="U436" t="s">
        <v>23</v>
      </c>
      <c r="V436" t="s">
        <v>10</v>
      </c>
      <c r="W436" t="s">
        <v>11</v>
      </c>
      <c r="X436">
        <v>66</v>
      </c>
      <c r="Y436" t="s">
        <v>12</v>
      </c>
      <c r="Z436">
        <v>63</v>
      </c>
      <c r="AA436" t="s">
        <v>13</v>
      </c>
      <c r="AB436">
        <v>90</v>
      </c>
      <c r="AC436" t="s">
        <v>14</v>
      </c>
      <c r="AD436">
        <v>78</v>
      </c>
      <c r="AE436" t="s">
        <v>15</v>
      </c>
      <c r="AF436">
        <v>48</v>
      </c>
      <c r="AG436">
        <f>Table13[[#This Row],[math Marks]]+Table13[[#This Row],[english Marks]]+Table13[[#This Row],[python Marks]]+Table13[[#This Row],[SqlMarks]]+Table13[[#This Row],[excelMarks]]</f>
        <v>345</v>
      </c>
      <c r="AH436">
        <v>64</v>
      </c>
      <c r="AI436">
        <v>7.69</v>
      </c>
    </row>
    <row r="437" spans="1:35" x14ac:dyDescent="0.25">
      <c r="A437" t="s">
        <v>1013</v>
      </c>
      <c r="B437" t="s">
        <v>1014</v>
      </c>
      <c r="C437" t="s">
        <v>2</v>
      </c>
      <c r="D437">
        <v>20</v>
      </c>
      <c r="E437" t="s">
        <v>38</v>
      </c>
      <c r="F437" t="s">
        <v>33</v>
      </c>
      <c r="G437" s="1">
        <v>45476</v>
      </c>
      <c r="H437" s="2">
        <f>--MID(TEXT(Table13[[#This Row],[Admission Date]],"dd-mm-yyyy"),7,4)</f>
        <v>2024</v>
      </c>
      <c r="I437" t="s">
        <v>20</v>
      </c>
      <c r="J437" t="s">
        <v>55</v>
      </c>
      <c r="K437" t="str">
        <f>VLOOKUP(Table13[Course ID],[1]Courses!$A$2:$B$102,2,FALSE)</f>
        <v>Angular</v>
      </c>
      <c r="L437" t="str">
        <f>IF(Table13[Age]&lt;=18,"Teen",IF(Table13[Age]&lt;=20,"Young Adult",IF(Table13[Age]&lt;=22,"Adult","senior Adult")))</f>
        <v>Young Adult</v>
      </c>
      <c r="M437" s="3">
        <v>100000</v>
      </c>
      <c r="N437" s="3">
        <v>72028</v>
      </c>
      <c r="O437" s="3">
        <v>27972</v>
      </c>
      <c r="P437">
        <v>0</v>
      </c>
      <c r="Q437">
        <v>0</v>
      </c>
      <c r="R437" s="3">
        <v>122</v>
      </c>
      <c r="S437" t="s">
        <v>7</v>
      </c>
      <c r="T437" t="s">
        <v>8</v>
      </c>
      <c r="U437" t="s">
        <v>23</v>
      </c>
      <c r="V437" t="s">
        <v>10</v>
      </c>
      <c r="W437" t="s">
        <v>11</v>
      </c>
      <c r="X437">
        <v>35</v>
      </c>
      <c r="Y437" t="s">
        <v>12</v>
      </c>
      <c r="Z437">
        <v>90</v>
      </c>
      <c r="AA437" t="s">
        <v>13</v>
      </c>
      <c r="AB437">
        <v>75</v>
      </c>
      <c r="AC437" t="s">
        <v>14</v>
      </c>
      <c r="AD437">
        <v>47</v>
      </c>
      <c r="AE437" t="s">
        <v>15</v>
      </c>
      <c r="AF437">
        <v>70</v>
      </c>
      <c r="AG437">
        <f>Table13[[#This Row],[math Marks]]+Table13[[#This Row],[english Marks]]+Table13[[#This Row],[python Marks]]+Table13[[#This Row],[SqlMarks]]+Table13[[#This Row],[excelMarks]]</f>
        <v>317</v>
      </c>
      <c r="AH437">
        <v>73</v>
      </c>
      <c r="AI437">
        <v>5.31</v>
      </c>
    </row>
    <row r="438" spans="1:35" x14ac:dyDescent="0.25">
      <c r="A438" t="s">
        <v>1015</v>
      </c>
      <c r="B438" t="s">
        <v>1016</v>
      </c>
      <c r="C438" t="s">
        <v>2</v>
      </c>
      <c r="D438">
        <v>17</v>
      </c>
      <c r="E438" t="s">
        <v>19</v>
      </c>
      <c r="F438" t="s">
        <v>33</v>
      </c>
      <c r="G438" s="1">
        <v>45483</v>
      </c>
      <c r="H438" s="2">
        <f>--MID(TEXT(Table13[[#This Row],[Admission Date]],"dd-mm-yyyy"),7,4)</f>
        <v>2024</v>
      </c>
      <c r="I438" t="s">
        <v>20</v>
      </c>
      <c r="J438" t="s">
        <v>58</v>
      </c>
      <c r="K438" t="str">
        <f>VLOOKUP(Table13[Course ID],[1]Courses!$A$2:$B$102,2,FALSE)</f>
        <v>Vue.js</v>
      </c>
      <c r="L438" t="str">
        <f>IF(Table13[Age]&lt;=18,"Teen",IF(Table13[Age]&lt;=20,"Young Adult",IF(Table13[Age]&lt;=22,"Adult","senior Adult")))</f>
        <v>Teen</v>
      </c>
      <c r="M438" s="3">
        <v>100000</v>
      </c>
      <c r="N438" s="3">
        <v>51928</v>
      </c>
      <c r="O438" s="3">
        <v>48072</v>
      </c>
      <c r="P438">
        <v>0</v>
      </c>
      <c r="Q438">
        <v>1</v>
      </c>
      <c r="R438" s="3">
        <v>136</v>
      </c>
      <c r="S438" t="s">
        <v>97</v>
      </c>
      <c r="T438" t="s">
        <v>8</v>
      </c>
      <c r="U438" t="s">
        <v>44</v>
      </c>
      <c r="V438" t="s">
        <v>24</v>
      </c>
      <c r="W438" t="s">
        <v>11</v>
      </c>
      <c r="X438">
        <v>92</v>
      </c>
      <c r="Y438" t="s">
        <v>12</v>
      </c>
      <c r="Z438">
        <v>53</v>
      </c>
      <c r="AA438" t="s">
        <v>13</v>
      </c>
      <c r="AB438">
        <v>49</v>
      </c>
      <c r="AC438" t="s">
        <v>14</v>
      </c>
      <c r="AD438">
        <v>54</v>
      </c>
      <c r="AE438" t="s">
        <v>15</v>
      </c>
      <c r="AF438">
        <v>70</v>
      </c>
      <c r="AG438">
        <f>Table13[[#This Row],[math Marks]]+Table13[[#This Row],[english Marks]]+Table13[[#This Row],[python Marks]]+Table13[[#This Row],[SqlMarks]]+Table13[[#This Row],[excelMarks]]</f>
        <v>318</v>
      </c>
      <c r="AH438">
        <v>98</v>
      </c>
      <c r="AI438">
        <v>9.08</v>
      </c>
    </row>
    <row r="439" spans="1:35" x14ac:dyDescent="0.25">
      <c r="A439" t="s">
        <v>1017</v>
      </c>
      <c r="B439" t="s">
        <v>1018</v>
      </c>
      <c r="C439" t="s">
        <v>18</v>
      </c>
      <c r="D439">
        <v>17</v>
      </c>
      <c r="E439" t="s">
        <v>38</v>
      </c>
      <c r="F439" t="s">
        <v>28</v>
      </c>
      <c r="G439" s="1">
        <v>45490</v>
      </c>
      <c r="H439" s="2">
        <f>--MID(TEXT(Table13[[#This Row],[Admission Date]],"dd-mm-yyyy"),7,4)</f>
        <v>2024</v>
      </c>
      <c r="I439" t="s">
        <v>20</v>
      </c>
      <c r="J439" t="s">
        <v>61</v>
      </c>
      <c r="K439" t="str">
        <f>VLOOKUP(Table13[Course ID],[1]Courses!$A$2:$B$102,2,FALSE)</f>
        <v>Node.js</v>
      </c>
      <c r="L439" t="str">
        <f>IF(Table13[Age]&lt;=18,"Teen",IF(Table13[Age]&lt;=20,"Young Adult",IF(Table13[Age]&lt;=22,"Adult","senior Adult")))</f>
        <v>Teen</v>
      </c>
      <c r="M439" s="3">
        <v>100000</v>
      </c>
      <c r="N439" s="3">
        <v>65807</v>
      </c>
      <c r="O439" s="3">
        <v>34193</v>
      </c>
      <c r="P439">
        <v>20000</v>
      </c>
      <c r="Q439">
        <v>4</v>
      </c>
      <c r="R439" s="3">
        <v>215</v>
      </c>
      <c r="S439" t="s">
        <v>35</v>
      </c>
      <c r="T439" t="s">
        <v>8</v>
      </c>
      <c r="U439" t="s">
        <v>23</v>
      </c>
      <c r="V439" t="s">
        <v>24</v>
      </c>
      <c r="W439" t="s">
        <v>11</v>
      </c>
      <c r="X439">
        <v>94</v>
      </c>
      <c r="Y439" t="s">
        <v>12</v>
      </c>
      <c r="Z439">
        <v>91</v>
      </c>
      <c r="AA439" t="s">
        <v>13</v>
      </c>
      <c r="AB439">
        <v>44</v>
      </c>
      <c r="AC439" t="s">
        <v>14</v>
      </c>
      <c r="AD439">
        <v>62</v>
      </c>
      <c r="AE439" t="s">
        <v>15</v>
      </c>
      <c r="AF439">
        <v>53</v>
      </c>
      <c r="AG439">
        <f>Table13[[#This Row],[math Marks]]+Table13[[#This Row],[english Marks]]+Table13[[#This Row],[python Marks]]+Table13[[#This Row],[SqlMarks]]+Table13[[#This Row],[excelMarks]]</f>
        <v>344</v>
      </c>
      <c r="AH439">
        <v>95</v>
      </c>
      <c r="AI439">
        <v>9.5500000000000007</v>
      </c>
    </row>
    <row r="440" spans="1:35" x14ac:dyDescent="0.25">
      <c r="A440" t="s">
        <v>1019</v>
      </c>
      <c r="B440" t="s">
        <v>1020</v>
      </c>
      <c r="C440" t="s">
        <v>2</v>
      </c>
      <c r="D440">
        <v>20</v>
      </c>
      <c r="E440" t="s">
        <v>38</v>
      </c>
      <c r="F440" t="s">
        <v>33</v>
      </c>
      <c r="G440" s="1">
        <v>45497</v>
      </c>
      <c r="H440" s="2">
        <f>--MID(TEXT(Table13[[#This Row],[Admission Date]],"dd-mm-yyyy"),7,4)</f>
        <v>2024</v>
      </c>
      <c r="I440" t="s">
        <v>20</v>
      </c>
      <c r="J440" t="s">
        <v>66</v>
      </c>
      <c r="K440" t="str">
        <f>VLOOKUP(Table13[Course ID],[1]Courses!$A$2:$B$102,2,FALSE)</f>
        <v>Express.js</v>
      </c>
      <c r="L440" t="str">
        <f>IF(Table13[Age]&lt;=18,"Teen",IF(Table13[Age]&lt;=20,"Young Adult",IF(Table13[Age]&lt;=22,"Adult","senior Adult")))</f>
        <v>Young Adult</v>
      </c>
      <c r="M440" s="3">
        <v>100000</v>
      </c>
      <c r="N440" s="3">
        <v>55551</v>
      </c>
      <c r="O440" s="3">
        <v>44449</v>
      </c>
      <c r="P440">
        <v>0</v>
      </c>
      <c r="Q440">
        <v>1</v>
      </c>
      <c r="R440" s="3">
        <v>100</v>
      </c>
      <c r="S440" t="s">
        <v>194</v>
      </c>
      <c r="T440" t="s">
        <v>8</v>
      </c>
      <c r="U440" t="s">
        <v>23</v>
      </c>
      <c r="V440" t="s">
        <v>24</v>
      </c>
      <c r="W440" t="s">
        <v>11</v>
      </c>
      <c r="X440">
        <v>43</v>
      </c>
      <c r="Y440" t="s">
        <v>12</v>
      </c>
      <c r="Z440">
        <v>69</v>
      </c>
      <c r="AA440" t="s">
        <v>13</v>
      </c>
      <c r="AB440">
        <v>71</v>
      </c>
      <c r="AC440" t="s">
        <v>14</v>
      </c>
      <c r="AD440">
        <v>77</v>
      </c>
      <c r="AE440" t="s">
        <v>15</v>
      </c>
      <c r="AF440">
        <v>44</v>
      </c>
      <c r="AG440">
        <f>Table13[[#This Row],[math Marks]]+Table13[[#This Row],[english Marks]]+Table13[[#This Row],[python Marks]]+Table13[[#This Row],[SqlMarks]]+Table13[[#This Row],[excelMarks]]</f>
        <v>304</v>
      </c>
      <c r="AH440">
        <v>65</v>
      </c>
      <c r="AI440">
        <v>6.84</v>
      </c>
    </row>
    <row r="441" spans="1:35" x14ac:dyDescent="0.25">
      <c r="A441" t="s">
        <v>1021</v>
      </c>
      <c r="B441" t="s">
        <v>1022</v>
      </c>
      <c r="C441" t="s">
        <v>2</v>
      </c>
      <c r="D441">
        <v>19</v>
      </c>
      <c r="E441" t="s">
        <v>65</v>
      </c>
      <c r="F441" t="s">
        <v>33</v>
      </c>
      <c r="G441" s="1">
        <v>45504</v>
      </c>
      <c r="H441" s="2">
        <f>--MID(TEXT(Table13[[#This Row],[Admission Date]],"dd-mm-yyyy"),7,4)</f>
        <v>2024</v>
      </c>
      <c r="I441" t="s">
        <v>20</v>
      </c>
      <c r="J441" t="s">
        <v>69</v>
      </c>
      <c r="K441" t="str">
        <f>VLOOKUP(Table13[Course ID],[1]Courses!$A$2:$B$102,2,FALSE)</f>
        <v>C Programming</v>
      </c>
      <c r="L441" t="str">
        <f>IF(Table13[Age]&lt;=18,"Teen",IF(Table13[Age]&lt;=20,"Young Adult",IF(Table13[Age]&lt;=22,"Adult","senior Adult")))</f>
        <v>Young Adult</v>
      </c>
      <c r="M441" s="3">
        <v>100000</v>
      </c>
      <c r="N441" s="3">
        <v>92559</v>
      </c>
      <c r="O441" s="3">
        <v>7441</v>
      </c>
      <c r="P441">
        <v>10000</v>
      </c>
      <c r="Q441">
        <v>5</v>
      </c>
      <c r="R441" s="3">
        <v>75</v>
      </c>
      <c r="S441" t="s">
        <v>35</v>
      </c>
      <c r="T441" t="s">
        <v>8</v>
      </c>
      <c r="U441" t="s">
        <v>44</v>
      </c>
      <c r="V441" t="s">
        <v>24</v>
      </c>
      <c r="W441" t="s">
        <v>11</v>
      </c>
      <c r="X441">
        <v>55</v>
      </c>
      <c r="Y441" t="s">
        <v>12</v>
      </c>
      <c r="Z441">
        <v>79</v>
      </c>
      <c r="AA441" t="s">
        <v>13</v>
      </c>
      <c r="AB441">
        <v>48</v>
      </c>
      <c r="AC441" t="s">
        <v>14</v>
      </c>
      <c r="AD441">
        <v>45</v>
      </c>
      <c r="AE441" t="s">
        <v>15</v>
      </c>
      <c r="AF441">
        <v>51</v>
      </c>
      <c r="AG441">
        <f>Table13[[#This Row],[math Marks]]+Table13[[#This Row],[english Marks]]+Table13[[#This Row],[python Marks]]+Table13[[#This Row],[SqlMarks]]+Table13[[#This Row],[excelMarks]]</f>
        <v>278</v>
      </c>
      <c r="AH441">
        <v>62</v>
      </c>
      <c r="AI441">
        <v>9.65</v>
      </c>
    </row>
    <row r="442" spans="1:35" x14ac:dyDescent="0.25">
      <c r="A442" t="s">
        <v>1023</v>
      </c>
      <c r="B442" t="s">
        <v>1024</v>
      </c>
      <c r="C442" t="s">
        <v>18</v>
      </c>
      <c r="D442">
        <v>21</v>
      </c>
      <c r="E442" t="s">
        <v>38</v>
      </c>
      <c r="F442" t="s">
        <v>4</v>
      </c>
      <c r="G442" s="1">
        <v>45511</v>
      </c>
      <c r="H442" s="2">
        <f>--MID(TEXT(Table13[[#This Row],[Admission Date]],"dd-mm-yyyy"),7,4)</f>
        <v>2024</v>
      </c>
      <c r="I442" t="s">
        <v>20</v>
      </c>
      <c r="J442" t="s">
        <v>72</v>
      </c>
      <c r="K442" t="str">
        <f>VLOOKUP(Table13[Course ID],[1]Courses!$A$2:$B$102,2,FALSE)</f>
        <v>C++</v>
      </c>
      <c r="L442" t="str">
        <f>IF(Table13[Age]&lt;=18,"Teen",IF(Table13[Age]&lt;=20,"Young Adult",IF(Table13[Age]&lt;=22,"Adult","senior Adult")))</f>
        <v>Adult</v>
      </c>
      <c r="M442" s="3">
        <v>100000</v>
      </c>
      <c r="N442" s="3">
        <v>88806</v>
      </c>
      <c r="O442" s="3">
        <v>11194</v>
      </c>
      <c r="P442">
        <v>10000</v>
      </c>
      <c r="Q442">
        <v>5</v>
      </c>
      <c r="R442" s="3">
        <v>33</v>
      </c>
      <c r="S442" t="s">
        <v>216</v>
      </c>
      <c r="T442" t="s">
        <v>8</v>
      </c>
      <c r="U442" t="s">
        <v>23</v>
      </c>
      <c r="V442" t="s">
        <v>24</v>
      </c>
      <c r="W442" t="s">
        <v>11</v>
      </c>
      <c r="X442">
        <v>48</v>
      </c>
      <c r="Y442" t="s">
        <v>12</v>
      </c>
      <c r="Z442">
        <v>78</v>
      </c>
      <c r="AA442" t="s">
        <v>13</v>
      </c>
      <c r="AB442">
        <v>52</v>
      </c>
      <c r="AC442" t="s">
        <v>14</v>
      </c>
      <c r="AD442">
        <v>46</v>
      </c>
      <c r="AE442" t="s">
        <v>15</v>
      </c>
      <c r="AF442">
        <v>86</v>
      </c>
      <c r="AG442">
        <f>Table13[[#This Row],[math Marks]]+Table13[[#This Row],[english Marks]]+Table13[[#This Row],[python Marks]]+Table13[[#This Row],[SqlMarks]]+Table13[[#This Row],[excelMarks]]</f>
        <v>310</v>
      </c>
      <c r="AH442">
        <v>76</v>
      </c>
      <c r="AI442">
        <v>6.52</v>
      </c>
    </row>
    <row r="443" spans="1:35" x14ac:dyDescent="0.25">
      <c r="A443" t="s">
        <v>1025</v>
      </c>
      <c r="B443" t="s">
        <v>1026</v>
      </c>
      <c r="C443" t="s">
        <v>2</v>
      </c>
      <c r="D443">
        <v>24</v>
      </c>
      <c r="E443" t="s">
        <v>3</v>
      </c>
      <c r="F443" t="s">
        <v>28</v>
      </c>
      <c r="G443" s="1">
        <v>45518</v>
      </c>
      <c r="H443" s="2">
        <f>--MID(TEXT(Table13[[#This Row],[Admission Date]],"dd-mm-yyyy"),7,4)</f>
        <v>2024</v>
      </c>
      <c r="I443" t="s">
        <v>5</v>
      </c>
      <c r="J443" t="s">
        <v>75</v>
      </c>
      <c r="K443" t="str">
        <f>VLOOKUP(Table13[Course ID],[1]Courses!$A$2:$B$102,2,FALSE)</f>
        <v>C# Programming</v>
      </c>
      <c r="L443" t="str">
        <f>IF(Table13[Age]&lt;=18,"Teen",IF(Table13[Age]&lt;=20,"Young Adult",IF(Table13[Age]&lt;=22,"Adult","senior Adult")))</f>
        <v>senior Adult</v>
      </c>
      <c r="M443" s="3">
        <v>100000</v>
      </c>
      <c r="N443" s="3">
        <v>64419</v>
      </c>
      <c r="O443" s="3">
        <v>35581</v>
      </c>
      <c r="P443">
        <v>0</v>
      </c>
      <c r="Q443">
        <v>1</v>
      </c>
      <c r="R443" s="3">
        <v>6</v>
      </c>
      <c r="S443" t="s">
        <v>216</v>
      </c>
      <c r="T443" t="s">
        <v>8</v>
      </c>
      <c r="U443" t="s">
        <v>44</v>
      </c>
      <c r="V443" t="s">
        <v>24</v>
      </c>
      <c r="W443" t="s">
        <v>11</v>
      </c>
      <c r="X443">
        <v>68</v>
      </c>
      <c r="Y443" t="s">
        <v>12</v>
      </c>
      <c r="Z443">
        <v>66</v>
      </c>
      <c r="AA443" t="s">
        <v>13</v>
      </c>
      <c r="AB443">
        <v>55</v>
      </c>
      <c r="AC443" t="s">
        <v>14</v>
      </c>
      <c r="AD443">
        <v>67</v>
      </c>
      <c r="AE443" t="s">
        <v>15</v>
      </c>
      <c r="AF443">
        <v>75</v>
      </c>
      <c r="AG443">
        <f>Table13[[#This Row],[math Marks]]+Table13[[#This Row],[english Marks]]+Table13[[#This Row],[python Marks]]+Table13[[#This Row],[SqlMarks]]+Table13[[#This Row],[excelMarks]]</f>
        <v>331</v>
      </c>
      <c r="AH443">
        <v>60</v>
      </c>
      <c r="AI443">
        <v>8.93</v>
      </c>
    </row>
    <row r="444" spans="1:35" x14ac:dyDescent="0.25">
      <c r="A444" t="s">
        <v>1027</v>
      </c>
      <c r="B444" t="s">
        <v>1028</v>
      </c>
      <c r="C444" t="s">
        <v>18</v>
      </c>
      <c r="D444">
        <v>24</v>
      </c>
      <c r="E444" t="s">
        <v>38</v>
      </c>
      <c r="F444" t="s">
        <v>33</v>
      </c>
      <c r="G444" s="1">
        <v>45525</v>
      </c>
      <c r="H444" s="2">
        <f>--MID(TEXT(Table13[[#This Row],[Admission Date]],"dd-mm-yyyy"),7,4)</f>
        <v>2024</v>
      </c>
      <c r="I444" t="s">
        <v>20</v>
      </c>
      <c r="J444" t="s">
        <v>79</v>
      </c>
      <c r="K444" t="str">
        <f>VLOOKUP(Table13[Course ID],[1]Courses!$A$2:$B$102,2,FALSE)</f>
        <v>ASP.NET</v>
      </c>
      <c r="L444" t="str">
        <f>IF(Table13[Age]&lt;=18,"Teen",IF(Table13[Age]&lt;=20,"Young Adult",IF(Table13[Age]&lt;=22,"Adult","senior Adult")))</f>
        <v>senior Adult</v>
      </c>
      <c r="M444" s="3">
        <v>100000</v>
      </c>
      <c r="N444" s="3">
        <v>80326</v>
      </c>
      <c r="O444" s="3">
        <v>19674</v>
      </c>
      <c r="P444">
        <v>10000</v>
      </c>
      <c r="Q444">
        <v>3</v>
      </c>
      <c r="R444" s="3">
        <v>213</v>
      </c>
      <c r="S444" t="s">
        <v>82</v>
      </c>
      <c r="T444" t="s">
        <v>8</v>
      </c>
      <c r="U444" t="s">
        <v>44</v>
      </c>
      <c r="V444" t="s">
        <v>24</v>
      </c>
      <c r="W444" t="s">
        <v>11</v>
      </c>
      <c r="X444">
        <v>96</v>
      </c>
      <c r="Y444" t="s">
        <v>12</v>
      </c>
      <c r="Z444">
        <v>100</v>
      </c>
      <c r="AA444" t="s">
        <v>13</v>
      </c>
      <c r="AB444">
        <v>84</v>
      </c>
      <c r="AC444" t="s">
        <v>14</v>
      </c>
      <c r="AD444">
        <v>58</v>
      </c>
      <c r="AE444" t="s">
        <v>15</v>
      </c>
      <c r="AF444">
        <v>70</v>
      </c>
      <c r="AG444">
        <f>Table13[[#This Row],[math Marks]]+Table13[[#This Row],[english Marks]]+Table13[[#This Row],[python Marks]]+Table13[[#This Row],[SqlMarks]]+Table13[[#This Row],[excelMarks]]</f>
        <v>408</v>
      </c>
      <c r="AH444">
        <v>82</v>
      </c>
      <c r="AI444">
        <v>9.3800000000000008</v>
      </c>
    </row>
    <row r="445" spans="1:35" x14ac:dyDescent="0.25">
      <c r="A445" t="s">
        <v>1029</v>
      </c>
      <c r="B445" t="s">
        <v>1030</v>
      </c>
      <c r="C445" t="s">
        <v>18</v>
      </c>
      <c r="D445">
        <v>22</v>
      </c>
      <c r="E445" t="s">
        <v>3</v>
      </c>
      <c r="F445" t="s">
        <v>28</v>
      </c>
      <c r="G445" s="1">
        <v>45532</v>
      </c>
      <c r="H445" s="2">
        <f>--MID(TEXT(Table13[[#This Row],[Admission Date]],"dd-mm-yyyy"),7,4)</f>
        <v>2024</v>
      </c>
      <c r="I445" t="s">
        <v>20</v>
      </c>
      <c r="J445" t="s">
        <v>6</v>
      </c>
      <c r="K445" t="str">
        <f>VLOOKUP(Table13[Course ID],[1]Courses!$A$2:$B$102,2,FALSE)</f>
        <v>PHP Development</v>
      </c>
      <c r="L445" t="str">
        <f>IF(Table13[Age]&lt;=18,"Teen",IF(Table13[Age]&lt;=20,"Young Adult",IF(Table13[Age]&lt;=22,"Adult","senior Adult")))</f>
        <v>Adult</v>
      </c>
      <c r="M445" s="3">
        <v>100000</v>
      </c>
      <c r="N445" s="3">
        <v>92575</v>
      </c>
      <c r="O445" s="3">
        <v>7425</v>
      </c>
      <c r="P445">
        <v>20000</v>
      </c>
      <c r="Q445">
        <v>4</v>
      </c>
      <c r="R445" s="3">
        <v>317</v>
      </c>
      <c r="S445" t="s">
        <v>30</v>
      </c>
      <c r="T445" t="s">
        <v>8</v>
      </c>
      <c r="U445" t="s">
        <v>9</v>
      </c>
      <c r="V445" t="s">
        <v>24</v>
      </c>
      <c r="W445" t="s">
        <v>11</v>
      </c>
      <c r="X445">
        <v>49</v>
      </c>
      <c r="Y445" t="s">
        <v>12</v>
      </c>
      <c r="Z445">
        <v>56</v>
      </c>
      <c r="AA445" t="s">
        <v>13</v>
      </c>
      <c r="AB445">
        <v>49</v>
      </c>
      <c r="AC445" t="s">
        <v>14</v>
      </c>
      <c r="AD445">
        <v>50</v>
      </c>
      <c r="AE445" t="s">
        <v>15</v>
      </c>
      <c r="AF445">
        <v>41</v>
      </c>
      <c r="AG445">
        <f>Table13[[#This Row],[math Marks]]+Table13[[#This Row],[english Marks]]+Table13[[#This Row],[python Marks]]+Table13[[#This Row],[SqlMarks]]+Table13[[#This Row],[excelMarks]]</f>
        <v>245</v>
      </c>
      <c r="AH445">
        <v>84</v>
      </c>
      <c r="AI445">
        <v>5.54</v>
      </c>
    </row>
    <row r="446" spans="1:35" x14ac:dyDescent="0.25">
      <c r="A446" t="s">
        <v>1031</v>
      </c>
      <c r="B446" t="s">
        <v>1032</v>
      </c>
      <c r="C446" t="s">
        <v>18</v>
      </c>
      <c r="D446">
        <v>21</v>
      </c>
      <c r="E446" t="s">
        <v>27</v>
      </c>
      <c r="F446" t="s">
        <v>33</v>
      </c>
      <c r="G446" s="1">
        <v>45539</v>
      </c>
      <c r="H446" s="2">
        <f>--MID(TEXT(Table13[[#This Row],[Admission Date]],"dd-mm-yyyy"),7,4)</f>
        <v>2024</v>
      </c>
      <c r="I446" t="s">
        <v>20</v>
      </c>
      <c r="J446" t="s">
        <v>85</v>
      </c>
      <c r="K446" t="str">
        <f>VLOOKUP(Table13[Course ID],[1]Courses!$A$2:$B$102,2,FALSE)</f>
        <v>Laravel Framework</v>
      </c>
      <c r="L446" t="str">
        <f>IF(Table13[Age]&lt;=18,"Teen",IF(Table13[Age]&lt;=20,"Young Adult",IF(Table13[Age]&lt;=22,"Adult","senior Adult")))</f>
        <v>Adult</v>
      </c>
      <c r="M446" s="3">
        <v>100000</v>
      </c>
      <c r="N446" s="3">
        <v>72789</v>
      </c>
      <c r="O446" s="3">
        <v>27211</v>
      </c>
      <c r="P446">
        <v>20000</v>
      </c>
      <c r="Q446">
        <v>5</v>
      </c>
      <c r="R446" s="3">
        <v>273</v>
      </c>
      <c r="S446" t="s">
        <v>216</v>
      </c>
      <c r="T446" t="s">
        <v>8</v>
      </c>
      <c r="U446" t="s">
        <v>44</v>
      </c>
      <c r="V446" t="s">
        <v>24</v>
      </c>
      <c r="W446" t="s">
        <v>11</v>
      </c>
      <c r="X446">
        <v>83</v>
      </c>
      <c r="Y446" t="s">
        <v>12</v>
      </c>
      <c r="Z446">
        <v>48</v>
      </c>
      <c r="AA446" t="s">
        <v>13</v>
      </c>
      <c r="AB446">
        <v>53</v>
      </c>
      <c r="AC446" t="s">
        <v>14</v>
      </c>
      <c r="AD446">
        <v>40</v>
      </c>
      <c r="AE446" t="s">
        <v>15</v>
      </c>
      <c r="AF446">
        <v>54</v>
      </c>
      <c r="AG446">
        <f>Table13[[#This Row],[math Marks]]+Table13[[#This Row],[english Marks]]+Table13[[#This Row],[python Marks]]+Table13[[#This Row],[SqlMarks]]+Table13[[#This Row],[excelMarks]]</f>
        <v>278</v>
      </c>
      <c r="AH446">
        <v>86</v>
      </c>
      <c r="AI446">
        <v>5.77</v>
      </c>
    </row>
    <row r="447" spans="1:35" x14ac:dyDescent="0.25">
      <c r="A447" t="s">
        <v>1033</v>
      </c>
      <c r="B447" t="s">
        <v>1034</v>
      </c>
      <c r="C447" t="s">
        <v>18</v>
      </c>
      <c r="D447">
        <v>19</v>
      </c>
      <c r="E447" t="s">
        <v>19</v>
      </c>
      <c r="F447" t="s">
        <v>4</v>
      </c>
      <c r="G447" s="1">
        <v>45546</v>
      </c>
      <c r="H447" s="2">
        <f>--MID(TEXT(Table13[[#This Row],[Admission Date]],"dd-mm-yyyy"),7,4)</f>
        <v>2024</v>
      </c>
      <c r="I447" t="s">
        <v>5</v>
      </c>
      <c r="J447" t="s">
        <v>89</v>
      </c>
      <c r="K447" t="str">
        <f>VLOOKUP(Table13[Course ID],[1]Courses!$A$2:$B$102,2,FALSE)</f>
        <v>Django Framework</v>
      </c>
      <c r="L447" t="str">
        <f>IF(Table13[Age]&lt;=18,"Teen",IF(Table13[Age]&lt;=20,"Young Adult",IF(Table13[Age]&lt;=22,"Adult","senior Adult")))</f>
        <v>Young Adult</v>
      </c>
      <c r="M447" s="3">
        <v>100000</v>
      </c>
      <c r="N447" s="3">
        <v>58511</v>
      </c>
      <c r="O447" s="3">
        <v>41489</v>
      </c>
      <c r="P447">
        <v>20000</v>
      </c>
      <c r="Q447">
        <v>1</v>
      </c>
      <c r="R447" s="3">
        <v>459</v>
      </c>
      <c r="S447" t="s">
        <v>22</v>
      </c>
      <c r="T447" t="s">
        <v>8</v>
      </c>
      <c r="U447" t="s">
        <v>44</v>
      </c>
      <c r="V447" t="s">
        <v>24</v>
      </c>
      <c r="W447" t="s">
        <v>11</v>
      </c>
      <c r="X447">
        <v>62</v>
      </c>
      <c r="Y447" t="s">
        <v>12</v>
      </c>
      <c r="Z447">
        <v>86</v>
      </c>
      <c r="AA447" t="s">
        <v>13</v>
      </c>
      <c r="AB447">
        <v>97</v>
      </c>
      <c r="AC447" t="s">
        <v>14</v>
      </c>
      <c r="AD447">
        <v>96</v>
      </c>
      <c r="AE447" t="s">
        <v>15</v>
      </c>
      <c r="AF447">
        <v>67</v>
      </c>
      <c r="AG447">
        <f>Table13[[#This Row],[math Marks]]+Table13[[#This Row],[english Marks]]+Table13[[#This Row],[python Marks]]+Table13[[#This Row],[SqlMarks]]+Table13[[#This Row],[excelMarks]]</f>
        <v>408</v>
      </c>
      <c r="AH447">
        <v>84</v>
      </c>
      <c r="AI447">
        <v>9.8800000000000008</v>
      </c>
    </row>
    <row r="448" spans="1:35" x14ac:dyDescent="0.25">
      <c r="A448" t="s">
        <v>1035</v>
      </c>
      <c r="B448" t="s">
        <v>1036</v>
      </c>
      <c r="C448" t="s">
        <v>2</v>
      </c>
      <c r="D448">
        <v>23</v>
      </c>
      <c r="E448" t="s">
        <v>3</v>
      </c>
      <c r="F448" t="s">
        <v>33</v>
      </c>
      <c r="G448" s="1">
        <v>45553</v>
      </c>
      <c r="H448" s="2">
        <f>--MID(TEXT(Table13[[#This Row],[Admission Date]],"dd-mm-yyyy"),7,4)</f>
        <v>2024</v>
      </c>
      <c r="I448" t="s">
        <v>20</v>
      </c>
      <c r="J448" t="s">
        <v>93</v>
      </c>
      <c r="K448" t="str">
        <f>VLOOKUP(Table13[Course ID],[1]Courses!$A$2:$B$102,2,FALSE)</f>
        <v>Flask Development</v>
      </c>
      <c r="L448" t="str">
        <f>IF(Table13[Age]&lt;=18,"Teen",IF(Table13[Age]&lt;=20,"Young Adult",IF(Table13[Age]&lt;=22,"Adult","senior Adult")))</f>
        <v>senior Adult</v>
      </c>
      <c r="M448" s="3">
        <v>100000</v>
      </c>
      <c r="N448" s="3">
        <v>87034</v>
      </c>
      <c r="O448" s="3">
        <v>12966</v>
      </c>
      <c r="P448">
        <v>10000</v>
      </c>
      <c r="Q448">
        <v>2</v>
      </c>
      <c r="R448" s="3">
        <v>158</v>
      </c>
      <c r="S448" t="s">
        <v>216</v>
      </c>
      <c r="T448" t="s">
        <v>8</v>
      </c>
      <c r="U448" t="s">
        <v>44</v>
      </c>
      <c r="V448" t="s">
        <v>24</v>
      </c>
      <c r="W448" t="s">
        <v>11</v>
      </c>
      <c r="X448">
        <v>51</v>
      </c>
      <c r="Y448" t="s">
        <v>12</v>
      </c>
      <c r="Z448">
        <v>69</v>
      </c>
      <c r="AA448" t="s">
        <v>13</v>
      </c>
      <c r="AB448">
        <v>36</v>
      </c>
      <c r="AC448" t="s">
        <v>14</v>
      </c>
      <c r="AD448">
        <v>69</v>
      </c>
      <c r="AE448" t="s">
        <v>15</v>
      </c>
      <c r="AF448">
        <v>39</v>
      </c>
      <c r="AG448">
        <f>Table13[[#This Row],[math Marks]]+Table13[[#This Row],[english Marks]]+Table13[[#This Row],[python Marks]]+Table13[[#This Row],[SqlMarks]]+Table13[[#This Row],[excelMarks]]</f>
        <v>264</v>
      </c>
      <c r="AH448">
        <v>96</v>
      </c>
      <c r="AI448">
        <v>5.35</v>
      </c>
    </row>
    <row r="449" spans="1:35" x14ac:dyDescent="0.25">
      <c r="A449" t="s">
        <v>1037</v>
      </c>
      <c r="B449" t="s">
        <v>1038</v>
      </c>
      <c r="C449" t="s">
        <v>18</v>
      </c>
      <c r="D449">
        <v>21</v>
      </c>
      <c r="E449" t="s">
        <v>65</v>
      </c>
      <c r="F449" t="s">
        <v>4</v>
      </c>
      <c r="G449" s="1">
        <v>45560</v>
      </c>
      <c r="H449" s="2">
        <f>--MID(TEXT(Table13[[#This Row],[Admission Date]],"dd-mm-yyyy"),7,4)</f>
        <v>2024</v>
      </c>
      <c r="I449" t="s">
        <v>5</v>
      </c>
      <c r="J449" t="s">
        <v>96</v>
      </c>
      <c r="K449" t="str">
        <f>VLOOKUP(Table13[Course ID],[1]Courses!$A$2:$B$102,2,FALSE)</f>
        <v>Ruby on Rails</v>
      </c>
      <c r="L449" t="str">
        <f>IF(Table13[Age]&lt;=18,"Teen",IF(Table13[Age]&lt;=20,"Young Adult",IF(Table13[Age]&lt;=22,"Adult","senior Adult")))</f>
        <v>Adult</v>
      </c>
      <c r="M449" s="3">
        <v>100000</v>
      </c>
      <c r="N449" s="3">
        <v>96791</v>
      </c>
      <c r="O449" s="3">
        <v>3209</v>
      </c>
      <c r="P449">
        <v>10000</v>
      </c>
      <c r="Q449">
        <v>4</v>
      </c>
      <c r="R449" s="3">
        <v>157</v>
      </c>
      <c r="S449" t="s">
        <v>274</v>
      </c>
      <c r="T449" t="s">
        <v>8</v>
      </c>
      <c r="U449" t="s">
        <v>23</v>
      </c>
      <c r="V449" t="s">
        <v>24</v>
      </c>
      <c r="W449" t="s">
        <v>11</v>
      </c>
      <c r="X449">
        <v>64</v>
      </c>
      <c r="Y449" t="s">
        <v>12</v>
      </c>
      <c r="Z449">
        <v>59</v>
      </c>
      <c r="AA449" t="s">
        <v>13</v>
      </c>
      <c r="AB449">
        <v>75</v>
      </c>
      <c r="AC449" t="s">
        <v>14</v>
      </c>
      <c r="AD449">
        <v>88</v>
      </c>
      <c r="AE449" t="s">
        <v>15</v>
      </c>
      <c r="AF449">
        <v>55</v>
      </c>
      <c r="AG449">
        <f>Table13[[#This Row],[math Marks]]+Table13[[#This Row],[english Marks]]+Table13[[#This Row],[python Marks]]+Table13[[#This Row],[SqlMarks]]+Table13[[#This Row],[excelMarks]]</f>
        <v>341</v>
      </c>
      <c r="AH449">
        <v>74</v>
      </c>
      <c r="AI449">
        <v>9.6</v>
      </c>
    </row>
    <row r="450" spans="1:35" x14ac:dyDescent="0.25">
      <c r="A450" t="s">
        <v>1039</v>
      </c>
      <c r="B450" t="s">
        <v>1040</v>
      </c>
      <c r="C450" t="s">
        <v>2</v>
      </c>
      <c r="D450">
        <v>22</v>
      </c>
      <c r="E450" t="s">
        <v>19</v>
      </c>
      <c r="F450" t="s">
        <v>28</v>
      </c>
      <c r="G450" s="1">
        <v>45567</v>
      </c>
      <c r="H450" s="2">
        <f>--MID(TEXT(Table13[[#This Row],[Admission Date]],"dd-mm-yyyy"),7,4)</f>
        <v>2024</v>
      </c>
      <c r="I450" t="s">
        <v>5</v>
      </c>
      <c r="J450" t="s">
        <v>100</v>
      </c>
      <c r="K450" t="str">
        <f>VLOOKUP(Table13[Course ID],[1]Courses!$A$2:$B$102,2,FALSE)</f>
        <v>SQL Fundamentals</v>
      </c>
      <c r="L450" t="str">
        <f>IF(Table13[Age]&lt;=18,"Teen",IF(Table13[Age]&lt;=20,"Young Adult",IF(Table13[Age]&lt;=22,"Adult","senior Adult")))</f>
        <v>Adult</v>
      </c>
      <c r="M450" s="3">
        <v>100000</v>
      </c>
      <c r="N450" s="3">
        <v>75171</v>
      </c>
      <c r="O450" s="3">
        <v>24829</v>
      </c>
      <c r="P450">
        <v>0</v>
      </c>
      <c r="Q450">
        <v>1</v>
      </c>
      <c r="R450" s="3">
        <v>246</v>
      </c>
      <c r="S450" t="s">
        <v>86</v>
      </c>
      <c r="T450" t="s">
        <v>8</v>
      </c>
      <c r="U450" t="s">
        <v>9</v>
      </c>
      <c r="V450" t="s">
        <v>24</v>
      </c>
      <c r="W450" t="s">
        <v>11</v>
      </c>
      <c r="X450">
        <v>75</v>
      </c>
      <c r="Y450" t="s">
        <v>12</v>
      </c>
      <c r="Z450">
        <v>39</v>
      </c>
      <c r="AA450" t="s">
        <v>13</v>
      </c>
      <c r="AB450">
        <v>77</v>
      </c>
      <c r="AC450" t="s">
        <v>14</v>
      </c>
      <c r="AD450">
        <v>80</v>
      </c>
      <c r="AE450" t="s">
        <v>15</v>
      </c>
      <c r="AF450">
        <v>84</v>
      </c>
      <c r="AG450">
        <f>Table13[[#This Row],[math Marks]]+Table13[[#This Row],[english Marks]]+Table13[[#This Row],[python Marks]]+Table13[[#This Row],[SqlMarks]]+Table13[[#This Row],[excelMarks]]</f>
        <v>355</v>
      </c>
      <c r="AH450">
        <v>71</v>
      </c>
      <c r="AI450">
        <v>7.81</v>
      </c>
    </row>
    <row r="451" spans="1:35" x14ac:dyDescent="0.25">
      <c r="A451" t="s">
        <v>1041</v>
      </c>
      <c r="B451" t="s">
        <v>1042</v>
      </c>
      <c r="C451" t="s">
        <v>2</v>
      </c>
      <c r="D451">
        <v>17</v>
      </c>
      <c r="E451" t="s">
        <v>3</v>
      </c>
      <c r="F451" t="s">
        <v>33</v>
      </c>
      <c r="G451" s="1">
        <v>45574</v>
      </c>
      <c r="H451" s="2">
        <f>--MID(TEXT(Table13[[#This Row],[Admission Date]],"dd-mm-yyyy"),7,4)</f>
        <v>2024</v>
      </c>
      <c r="I451" t="s">
        <v>5</v>
      </c>
      <c r="J451" t="s">
        <v>103</v>
      </c>
      <c r="K451" t="str">
        <f>VLOOKUP(Table13[Course ID],[1]Courses!$A$2:$B$102,2,FALSE)</f>
        <v>Advanced SQL</v>
      </c>
      <c r="L451" t="str">
        <f>IF(Table13[Age]&lt;=18,"Teen",IF(Table13[Age]&lt;=20,"Young Adult",IF(Table13[Age]&lt;=22,"Adult","senior Adult")))</f>
        <v>Teen</v>
      </c>
      <c r="M451" s="3">
        <v>100000</v>
      </c>
      <c r="N451" s="3">
        <v>79731</v>
      </c>
      <c r="O451" s="3">
        <v>20269</v>
      </c>
      <c r="P451">
        <v>10000</v>
      </c>
      <c r="Q451">
        <v>2</v>
      </c>
      <c r="R451" s="3">
        <v>220</v>
      </c>
      <c r="S451" t="s">
        <v>216</v>
      </c>
      <c r="T451" t="s">
        <v>8</v>
      </c>
      <c r="U451" t="s">
        <v>44</v>
      </c>
      <c r="V451" t="s">
        <v>24</v>
      </c>
      <c r="W451" t="s">
        <v>11</v>
      </c>
      <c r="X451">
        <v>65</v>
      </c>
      <c r="Y451" t="s">
        <v>12</v>
      </c>
      <c r="Z451">
        <v>38</v>
      </c>
      <c r="AA451" t="s">
        <v>13</v>
      </c>
      <c r="AB451">
        <v>35</v>
      </c>
      <c r="AC451" t="s">
        <v>14</v>
      </c>
      <c r="AD451">
        <v>56</v>
      </c>
      <c r="AE451" t="s">
        <v>15</v>
      </c>
      <c r="AF451">
        <v>64</v>
      </c>
      <c r="AG451">
        <f>Table13[[#This Row],[math Marks]]+Table13[[#This Row],[english Marks]]+Table13[[#This Row],[python Marks]]+Table13[[#This Row],[SqlMarks]]+Table13[[#This Row],[excelMarks]]</f>
        <v>258</v>
      </c>
      <c r="AH451">
        <v>100</v>
      </c>
      <c r="AI451">
        <v>5.16</v>
      </c>
    </row>
    <row r="452" spans="1:35" x14ac:dyDescent="0.25">
      <c r="A452" t="s">
        <v>1043</v>
      </c>
      <c r="B452" t="s">
        <v>1044</v>
      </c>
      <c r="C452" t="s">
        <v>18</v>
      </c>
      <c r="D452">
        <v>21</v>
      </c>
      <c r="E452" t="s">
        <v>27</v>
      </c>
      <c r="F452" t="s">
        <v>28</v>
      </c>
      <c r="G452" s="1">
        <v>45581</v>
      </c>
      <c r="H452" s="2">
        <f>--MID(TEXT(Table13[[#This Row],[Admission Date]],"dd-mm-yyyy"),7,4)</f>
        <v>2024</v>
      </c>
      <c r="I452" t="s">
        <v>20</v>
      </c>
      <c r="J452" t="s">
        <v>107</v>
      </c>
      <c r="K452" t="str">
        <f>VLOOKUP(Table13[Course ID],[1]Courses!$A$2:$B$102,2,FALSE)</f>
        <v>MySQL Database</v>
      </c>
      <c r="L452" t="str">
        <f>IF(Table13[Age]&lt;=18,"Teen",IF(Table13[Age]&lt;=20,"Young Adult",IF(Table13[Age]&lt;=22,"Adult","senior Adult")))</f>
        <v>Adult</v>
      </c>
      <c r="M452" s="3">
        <v>100000</v>
      </c>
      <c r="N452" s="3">
        <v>80293</v>
      </c>
      <c r="O452" s="3">
        <v>19707</v>
      </c>
      <c r="P452">
        <v>0</v>
      </c>
      <c r="Q452">
        <v>3</v>
      </c>
      <c r="R452" s="3">
        <v>27</v>
      </c>
      <c r="S452" t="s">
        <v>117</v>
      </c>
      <c r="T452" t="s">
        <v>8</v>
      </c>
      <c r="U452" t="s">
        <v>9</v>
      </c>
      <c r="V452" t="s">
        <v>24</v>
      </c>
      <c r="W452" t="s">
        <v>11</v>
      </c>
      <c r="X452">
        <v>52</v>
      </c>
      <c r="Y452" t="s">
        <v>12</v>
      </c>
      <c r="Z452">
        <v>65</v>
      </c>
      <c r="AA452" t="s">
        <v>13</v>
      </c>
      <c r="AB452">
        <v>94</v>
      </c>
      <c r="AC452" t="s">
        <v>14</v>
      </c>
      <c r="AD452">
        <v>64</v>
      </c>
      <c r="AE452" t="s">
        <v>15</v>
      </c>
      <c r="AF452">
        <v>64</v>
      </c>
      <c r="AG452">
        <f>Table13[[#This Row],[math Marks]]+Table13[[#This Row],[english Marks]]+Table13[[#This Row],[python Marks]]+Table13[[#This Row],[SqlMarks]]+Table13[[#This Row],[excelMarks]]</f>
        <v>339</v>
      </c>
      <c r="AH452">
        <v>91</v>
      </c>
      <c r="AI452">
        <v>8.31</v>
      </c>
    </row>
    <row r="453" spans="1:35" x14ac:dyDescent="0.25">
      <c r="A453" t="s">
        <v>1045</v>
      </c>
      <c r="B453" t="s">
        <v>1046</v>
      </c>
      <c r="C453" t="s">
        <v>2</v>
      </c>
      <c r="D453">
        <v>20</v>
      </c>
      <c r="E453" t="s">
        <v>3</v>
      </c>
      <c r="F453" t="s">
        <v>33</v>
      </c>
      <c r="G453" s="1">
        <v>45588</v>
      </c>
      <c r="H453" s="2">
        <f>--MID(TEXT(Table13[[#This Row],[Admission Date]],"dd-mm-yyyy"),7,4)</f>
        <v>2024</v>
      </c>
      <c r="I453" t="s">
        <v>20</v>
      </c>
      <c r="J453" t="s">
        <v>110</v>
      </c>
      <c r="K453" t="str">
        <f>VLOOKUP(Table13[Course ID],[1]Courses!$A$2:$B$102,2,FALSE)</f>
        <v>PostgreSQL</v>
      </c>
      <c r="L453" t="str">
        <f>IF(Table13[Age]&lt;=18,"Teen",IF(Table13[Age]&lt;=20,"Young Adult",IF(Table13[Age]&lt;=22,"Adult","senior Adult")))</f>
        <v>Young Adult</v>
      </c>
      <c r="M453" s="3">
        <v>100000</v>
      </c>
      <c r="N453" s="3">
        <v>58471</v>
      </c>
      <c r="O453" s="3">
        <v>41529</v>
      </c>
      <c r="P453">
        <v>10000</v>
      </c>
      <c r="Q453">
        <v>4</v>
      </c>
      <c r="R453" s="3">
        <v>172</v>
      </c>
      <c r="S453" t="s">
        <v>48</v>
      </c>
      <c r="T453" t="s">
        <v>8</v>
      </c>
      <c r="U453" t="s">
        <v>44</v>
      </c>
      <c r="V453" t="s">
        <v>24</v>
      </c>
      <c r="W453" t="s">
        <v>11</v>
      </c>
      <c r="X453">
        <v>81</v>
      </c>
      <c r="Y453" t="s">
        <v>12</v>
      </c>
      <c r="Z453">
        <v>47</v>
      </c>
      <c r="AA453" t="s">
        <v>13</v>
      </c>
      <c r="AB453">
        <v>82</v>
      </c>
      <c r="AC453" t="s">
        <v>14</v>
      </c>
      <c r="AD453">
        <v>73</v>
      </c>
      <c r="AE453" t="s">
        <v>15</v>
      </c>
      <c r="AF453">
        <v>48</v>
      </c>
      <c r="AG453">
        <f>Table13[[#This Row],[math Marks]]+Table13[[#This Row],[english Marks]]+Table13[[#This Row],[python Marks]]+Table13[[#This Row],[SqlMarks]]+Table13[[#This Row],[excelMarks]]</f>
        <v>331</v>
      </c>
      <c r="AH453">
        <v>93</v>
      </c>
      <c r="AI453">
        <v>6</v>
      </c>
    </row>
    <row r="454" spans="1:35" x14ac:dyDescent="0.25">
      <c r="A454" t="s">
        <v>1047</v>
      </c>
      <c r="B454" t="s">
        <v>1048</v>
      </c>
      <c r="C454" t="s">
        <v>2</v>
      </c>
      <c r="D454">
        <v>24</v>
      </c>
      <c r="E454" t="s">
        <v>19</v>
      </c>
      <c r="F454" t="s">
        <v>28</v>
      </c>
      <c r="G454" s="1">
        <v>45595</v>
      </c>
      <c r="H454" s="2">
        <f>--MID(TEXT(Table13[[#This Row],[Admission Date]],"dd-mm-yyyy"),7,4)</f>
        <v>2024</v>
      </c>
      <c r="I454" t="s">
        <v>20</v>
      </c>
      <c r="J454" t="s">
        <v>113</v>
      </c>
      <c r="K454" t="str">
        <f>VLOOKUP(Table13[Course ID],[1]Courses!$A$2:$B$102,2,FALSE)</f>
        <v>Oracle SQL</v>
      </c>
      <c r="L454" t="str">
        <f>IF(Table13[Age]&lt;=18,"Teen",IF(Table13[Age]&lt;=20,"Young Adult",IF(Table13[Age]&lt;=22,"Adult","senior Adult")))</f>
        <v>senior Adult</v>
      </c>
      <c r="M454" s="3">
        <v>100000</v>
      </c>
      <c r="N454" s="3">
        <v>61059</v>
      </c>
      <c r="O454" s="3">
        <v>38941</v>
      </c>
      <c r="P454">
        <v>0</v>
      </c>
      <c r="Q454">
        <v>1</v>
      </c>
      <c r="R454" s="3">
        <v>89</v>
      </c>
      <c r="S454" t="s">
        <v>22</v>
      </c>
      <c r="T454" t="s">
        <v>8</v>
      </c>
      <c r="U454" t="s">
        <v>44</v>
      </c>
      <c r="V454" t="s">
        <v>24</v>
      </c>
      <c r="W454" t="s">
        <v>11</v>
      </c>
      <c r="X454">
        <v>53</v>
      </c>
      <c r="Y454" t="s">
        <v>12</v>
      </c>
      <c r="Z454">
        <v>100</v>
      </c>
      <c r="AA454" t="s">
        <v>13</v>
      </c>
      <c r="AB454">
        <v>44</v>
      </c>
      <c r="AC454" t="s">
        <v>14</v>
      </c>
      <c r="AD454">
        <v>54</v>
      </c>
      <c r="AE454" t="s">
        <v>15</v>
      </c>
      <c r="AF454">
        <v>100</v>
      </c>
      <c r="AG454">
        <f>Table13[[#This Row],[math Marks]]+Table13[[#This Row],[english Marks]]+Table13[[#This Row],[python Marks]]+Table13[[#This Row],[SqlMarks]]+Table13[[#This Row],[excelMarks]]</f>
        <v>351</v>
      </c>
      <c r="AH454">
        <v>76</v>
      </c>
      <c r="AI454">
        <v>9.59</v>
      </c>
    </row>
    <row r="455" spans="1:35" x14ac:dyDescent="0.25">
      <c r="A455" t="s">
        <v>1049</v>
      </c>
      <c r="B455" t="s">
        <v>1050</v>
      </c>
      <c r="C455" t="s">
        <v>2</v>
      </c>
      <c r="D455">
        <v>19</v>
      </c>
      <c r="E455" t="s">
        <v>65</v>
      </c>
      <c r="F455" t="s">
        <v>4</v>
      </c>
      <c r="G455" s="1">
        <v>45602</v>
      </c>
      <c r="H455" s="2">
        <f>--MID(TEXT(Table13[[#This Row],[Admission Date]],"dd-mm-yyyy"),7,4)</f>
        <v>2024</v>
      </c>
      <c r="I455" t="s">
        <v>20</v>
      </c>
      <c r="J455" t="s">
        <v>116</v>
      </c>
      <c r="K455" t="str">
        <f>VLOOKUP(Table13[Course ID],[1]Courses!$A$2:$B$102,2,FALSE)</f>
        <v>Microsoft SQL Server</v>
      </c>
      <c r="L455" t="str">
        <f>IF(Table13[Age]&lt;=18,"Teen",IF(Table13[Age]&lt;=20,"Young Adult",IF(Table13[Age]&lt;=22,"Adult","senior Adult")))</f>
        <v>Young Adult</v>
      </c>
      <c r="M455" s="3">
        <v>100000</v>
      </c>
      <c r="N455" s="3">
        <v>97469</v>
      </c>
      <c r="O455" s="3">
        <v>2531</v>
      </c>
      <c r="P455">
        <v>10000</v>
      </c>
      <c r="Q455">
        <v>4</v>
      </c>
      <c r="R455" s="3">
        <v>13</v>
      </c>
      <c r="S455" t="s">
        <v>216</v>
      </c>
      <c r="T455" t="s">
        <v>8</v>
      </c>
      <c r="U455" t="s">
        <v>44</v>
      </c>
      <c r="V455" t="s">
        <v>24</v>
      </c>
      <c r="W455" t="s">
        <v>11</v>
      </c>
      <c r="X455">
        <v>78</v>
      </c>
      <c r="Y455" t="s">
        <v>12</v>
      </c>
      <c r="Z455">
        <v>75</v>
      </c>
      <c r="AA455" t="s">
        <v>13</v>
      </c>
      <c r="AB455">
        <v>77</v>
      </c>
      <c r="AC455" t="s">
        <v>14</v>
      </c>
      <c r="AD455">
        <v>77</v>
      </c>
      <c r="AE455" t="s">
        <v>15</v>
      </c>
      <c r="AF455">
        <v>64</v>
      </c>
      <c r="AG455">
        <f>Table13[[#This Row],[math Marks]]+Table13[[#This Row],[english Marks]]+Table13[[#This Row],[python Marks]]+Table13[[#This Row],[SqlMarks]]+Table13[[#This Row],[excelMarks]]</f>
        <v>371</v>
      </c>
      <c r="AH455">
        <v>87</v>
      </c>
      <c r="AI455">
        <v>7.09</v>
      </c>
    </row>
    <row r="456" spans="1:35" x14ac:dyDescent="0.25">
      <c r="A456" t="s">
        <v>1051</v>
      </c>
      <c r="B456" t="s">
        <v>1052</v>
      </c>
      <c r="C456" t="s">
        <v>2</v>
      </c>
      <c r="D456">
        <v>22</v>
      </c>
      <c r="E456" t="s">
        <v>27</v>
      </c>
      <c r="F456" t="s">
        <v>28</v>
      </c>
      <c r="G456" s="1">
        <v>45609</v>
      </c>
      <c r="H456" s="2">
        <f>--MID(TEXT(Table13[[#This Row],[Admission Date]],"dd-mm-yyyy"),7,4)</f>
        <v>2024</v>
      </c>
      <c r="I456" t="s">
        <v>20</v>
      </c>
      <c r="J456" t="s">
        <v>120</v>
      </c>
      <c r="K456" t="str">
        <f>VLOOKUP(Table13[Course ID],[1]Courses!$A$2:$B$102,2,FALSE)</f>
        <v>MongoDB</v>
      </c>
      <c r="L456" t="str">
        <f>IF(Table13[Age]&lt;=18,"Teen",IF(Table13[Age]&lt;=20,"Young Adult",IF(Table13[Age]&lt;=22,"Adult","senior Adult")))</f>
        <v>Adult</v>
      </c>
      <c r="M456" s="3">
        <v>100000</v>
      </c>
      <c r="N456" s="3">
        <v>81670</v>
      </c>
      <c r="O456" s="3">
        <v>18330</v>
      </c>
      <c r="P456">
        <v>20000</v>
      </c>
      <c r="Q456">
        <v>0</v>
      </c>
      <c r="R456" s="3">
        <v>300</v>
      </c>
      <c r="S456" t="s">
        <v>86</v>
      </c>
      <c r="T456" t="s">
        <v>8</v>
      </c>
      <c r="U456" t="s">
        <v>44</v>
      </c>
      <c r="V456" t="s">
        <v>24</v>
      </c>
      <c r="W456" t="s">
        <v>11</v>
      </c>
      <c r="X456">
        <v>70</v>
      </c>
      <c r="Y456" t="s">
        <v>12</v>
      </c>
      <c r="Z456">
        <v>79</v>
      </c>
      <c r="AA456" t="s">
        <v>13</v>
      </c>
      <c r="AB456">
        <v>86</v>
      </c>
      <c r="AC456" t="s">
        <v>14</v>
      </c>
      <c r="AD456">
        <v>40</v>
      </c>
      <c r="AE456" t="s">
        <v>15</v>
      </c>
      <c r="AF456">
        <v>68</v>
      </c>
      <c r="AG456">
        <f>Table13[[#This Row],[math Marks]]+Table13[[#This Row],[english Marks]]+Table13[[#This Row],[python Marks]]+Table13[[#This Row],[SqlMarks]]+Table13[[#This Row],[excelMarks]]</f>
        <v>343</v>
      </c>
      <c r="AH456">
        <v>84</v>
      </c>
      <c r="AI456">
        <v>5.79</v>
      </c>
    </row>
    <row r="457" spans="1:35" x14ac:dyDescent="0.25">
      <c r="A457" t="s">
        <v>1053</v>
      </c>
      <c r="B457" t="s">
        <v>1054</v>
      </c>
      <c r="C457" t="s">
        <v>2</v>
      </c>
      <c r="D457">
        <v>19</v>
      </c>
      <c r="E457" t="s">
        <v>27</v>
      </c>
      <c r="F457" t="s">
        <v>33</v>
      </c>
      <c r="G457" s="1">
        <v>45616</v>
      </c>
      <c r="H457" s="2">
        <f>--MID(TEXT(Table13[[#This Row],[Admission Date]],"dd-mm-yyyy"),7,4)</f>
        <v>2024</v>
      </c>
      <c r="I457" t="s">
        <v>20</v>
      </c>
      <c r="J457" t="s">
        <v>123</v>
      </c>
      <c r="K457" t="str">
        <f>VLOOKUP(Table13[Course ID],[1]Courses!$A$2:$B$102,2,FALSE)</f>
        <v>Database Administration</v>
      </c>
      <c r="L457" t="str">
        <f>IF(Table13[Age]&lt;=18,"Teen",IF(Table13[Age]&lt;=20,"Young Adult",IF(Table13[Age]&lt;=22,"Adult","senior Adult")))</f>
        <v>Young Adult</v>
      </c>
      <c r="M457" s="3">
        <v>100000</v>
      </c>
      <c r="N457" s="3">
        <v>85023</v>
      </c>
      <c r="O457" s="3">
        <v>14977</v>
      </c>
      <c r="P457">
        <v>10000</v>
      </c>
      <c r="Q457">
        <v>4</v>
      </c>
      <c r="R457" s="3">
        <v>55</v>
      </c>
      <c r="S457" t="s">
        <v>216</v>
      </c>
      <c r="T457" t="s">
        <v>8</v>
      </c>
      <c r="U457" t="s">
        <v>23</v>
      </c>
      <c r="V457" t="s">
        <v>24</v>
      </c>
      <c r="W457" t="s">
        <v>11</v>
      </c>
      <c r="X457">
        <v>64</v>
      </c>
      <c r="Y457" t="s">
        <v>12</v>
      </c>
      <c r="Z457">
        <v>45</v>
      </c>
      <c r="AA457" t="s">
        <v>13</v>
      </c>
      <c r="AB457">
        <v>47</v>
      </c>
      <c r="AC457" t="s">
        <v>14</v>
      </c>
      <c r="AD457">
        <v>78</v>
      </c>
      <c r="AE457" t="s">
        <v>15</v>
      </c>
      <c r="AF457">
        <v>87</v>
      </c>
      <c r="AG457">
        <f>Table13[[#This Row],[math Marks]]+Table13[[#This Row],[english Marks]]+Table13[[#This Row],[python Marks]]+Table13[[#This Row],[SqlMarks]]+Table13[[#This Row],[excelMarks]]</f>
        <v>321</v>
      </c>
      <c r="AH457">
        <v>89</v>
      </c>
      <c r="AI457">
        <v>6.46</v>
      </c>
    </row>
    <row r="458" spans="1:35" x14ac:dyDescent="0.25">
      <c r="A458" t="s">
        <v>1055</v>
      </c>
      <c r="B458" t="s">
        <v>1056</v>
      </c>
      <c r="C458" t="s">
        <v>18</v>
      </c>
      <c r="D458">
        <v>23</v>
      </c>
      <c r="E458" t="s">
        <v>3</v>
      </c>
      <c r="F458" t="s">
        <v>33</v>
      </c>
      <c r="G458" s="1">
        <v>45630</v>
      </c>
      <c r="H458" s="2">
        <f>--MID(TEXT(Table13[[#This Row],[Admission Date]],"dd-mm-yyyy"),7,4)</f>
        <v>2024</v>
      </c>
      <c r="I458" t="s">
        <v>5</v>
      </c>
      <c r="J458" t="s">
        <v>126</v>
      </c>
      <c r="K458" t="str">
        <f>VLOOKUP(Table13[Course ID],[1]Courses!$A$2:$B$102,2,FALSE)</f>
        <v>Data Analytics</v>
      </c>
      <c r="L458" t="str">
        <f>IF(Table13[Age]&lt;=18,"Teen",IF(Table13[Age]&lt;=20,"Young Adult",IF(Table13[Age]&lt;=22,"Adult","senior Adult")))</f>
        <v>senior Adult</v>
      </c>
      <c r="M458" s="3">
        <v>100000</v>
      </c>
      <c r="N458" s="3">
        <v>59451</v>
      </c>
      <c r="O458" s="3">
        <v>40549</v>
      </c>
      <c r="P458">
        <v>10000</v>
      </c>
      <c r="Q458">
        <v>4</v>
      </c>
      <c r="R458" s="3">
        <v>406</v>
      </c>
      <c r="S458" t="s">
        <v>52</v>
      </c>
      <c r="T458" t="s">
        <v>8</v>
      </c>
      <c r="U458" t="s">
        <v>44</v>
      </c>
      <c r="V458" t="s">
        <v>24</v>
      </c>
      <c r="W458" t="s">
        <v>11</v>
      </c>
      <c r="X458">
        <v>71</v>
      </c>
      <c r="Y458" t="s">
        <v>12</v>
      </c>
      <c r="Z458">
        <v>94</v>
      </c>
      <c r="AA458" t="s">
        <v>13</v>
      </c>
      <c r="AB458">
        <v>45</v>
      </c>
      <c r="AC458" t="s">
        <v>14</v>
      </c>
      <c r="AD458">
        <v>51</v>
      </c>
      <c r="AE458" t="s">
        <v>15</v>
      </c>
      <c r="AF458">
        <v>97</v>
      </c>
      <c r="AG458">
        <f>Table13[[#This Row],[math Marks]]+Table13[[#This Row],[english Marks]]+Table13[[#This Row],[python Marks]]+Table13[[#This Row],[SqlMarks]]+Table13[[#This Row],[excelMarks]]</f>
        <v>358</v>
      </c>
      <c r="AH458">
        <v>92</v>
      </c>
      <c r="AI458">
        <v>9.5299999999999994</v>
      </c>
    </row>
    <row r="459" spans="1:35" x14ac:dyDescent="0.25">
      <c r="A459" t="s">
        <v>1057</v>
      </c>
      <c r="B459" t="s">
        <v>1058</v>
      </c>
      <c r="C459" t="s">
        <v>2</v>
      </c>
      <c r="D459">
        <v>19</v>
      </c>
      <c r="E459" t="s">
        <v>3</v>
      </c>
      <c r="F459" t="s">
        <v>4</v>
      </c>
      <c r="G459" s="1">
        <v>45644</v>
      </c>
      <c r="H459" s="2">
        <f>--MID(TEXT(Table13[[#This Row],[Admission Date]],"dd-mm-yyyy"),7,4)</f>
        <v>2024</v>
      </c>
      <c r="I459" t="s">
        <v>5</v>
      </c>
      <c r="J459" t="s">
        <v>129</v>
      </c>
      <c r="K459" t="str">
        <f>VLOOKUP(Table13[Course ID],[1]Courses!$A$2:$B$102,2,FALSE)</f>
        <v>Business Analytics</v>
      </c>
      <c r="L459" t="str">
        <f>IF(Table13[Age]&lt;=18,"Teen",IF(Table13[Age]&lt;=20,"Young Adult",IF(Table13[Age]&lt;=22,"Adult","senior Adult")))</f>
        <v>Young Adult</v>
      </c>
      <c r="M459" s="3">
        <v>100000</v>
      </c>
      <c r="N459" s="3">
        <v>63970</v>
      </c>
      <c r="O459" s="3">
        <v>36030</v>
      </c>
      <c r="P459">
        <v>10000</v>
      </c>
      <c r="Q459">
        <v>1</v>
      </c>
      <c r="R459" s="3">
        <v>372</v>
      </c>
      <c r="S459" t="s">
        <v>35</v>
      </c>
      <c r="T459" t="s">
        <v>8</v>
      </c>
      <c r="U459" t="s">
        <v>44</v>
      </c>
      <c r="V459" t="s">
        <v>24</v>
      </c>
      <c r="W459" t="s">
        <v>11</v>
      </c>
      <c r="X459">
        <v>45</v>
      </c>
      <c r="Y459" t="s">
        <v>12</v>
      </c>
      <c r="Z459">
        <v>62</v>
      </c>
      <c r="AA459" t="s">
        <v>13</v>
      </c>
      <c r="AB459">
        <v>63</v>
      </c>
      <c r="AC459" t="s">
        <v>14</v>
      </c>
      <c r="AD459">
        <v>81</v>
      </c>
      <c r="AE459" t="s">
        <v>15</v>
      </c>
      <c r="AF459">
        <v>99</v>
      </c>
      <c r="AG459">
        <f>Table13[[#This Row],[math Marks]]+Table13[[#This Row],[english Marks]]+Table13[[#This Row],[python Marks]]+Table13[[#This Row],[SqlMarks]]+Table13[[#This Row],[excelMarks]]</f>
        <v>350</v>
      </c>
      <c r="AH459">
        <v>96</v>
      </c>
      <c r="AI459">
        <v>8.64</v>
      </c>
    </row>
    <row r="460" spans="1:35" x14ac:dyDescent="0.25">
      <c r="A460" t="s">
        <v>1059</v>
      </c>
      <c r="B460" t="s">
        <v>1060</v>
      </c>
      <c r="C460" t="s">
        <v>18</v>
      </c>
      <c r="D460">
        <v>23</v>
      </c>
      <c r="E460" t="s">
        <v>38</v>
      </c>
      <c r="F460" t="s">
        <v>28</v>
      </c>
      <c r="G460" s="1">
        <v>45656</v>
      </c>
      <c r="H460" s="2">
        <f>--MID(TEXT(Table13[[#This Row],[Admission Date]],"dd-mm-yyyy"),7,4)</f>
        <v>2024</v>
      </c>
      <c r="I460" t="s">
        <v>20</v>
      </c>
      <c r="J460" t="s">
        <v>132</v>
      </c>
      <c r="K460" t="str">
        <f>VLOOKUP(Table13[Course ID],[1]Courses!$A$2:$B$102,2,FALSE)</f>
        <v>Data Science</v>
      </c>
      <c r="L460" t="str">
        <f>IF(Table13[Age]&lt;=18,"Teen",IF(Table13[Age]&lt;=20,"Young Adult",IF(Table13[Age]&lt;=22,"Adult","senior Adult")))</f>
        <v>senior Adult</v>
      </c>
      <c r="M460" s="3">
        <v>100000</v>
      </c>
      <c r="N460" s="3">
        <v>73488</v>
      </c>
      <c r="O460" s="3">
        <v>26512</v>
      </c>
      <c r="P460">
        <v>10000</v>
      </c>
      <c r="Q460">
        <v>4</v>
      </c>
      <c r="R460" s="3">
        <v>418</v>
      </c>
      <c r="S460" t="s">
        <v>274</v>
      </c>
      <c r="T460" t="s">
        <v>8</v>
      </c>
      <c r="U460" t="s">
        <v>23</v>
      </c>
      <c r="V460" t="s">
        <v>10</v>
      </c>
      <c r="W460" t="s">
        <v>11</v>
      </c>
      <c r="X460">
        <v>64</v>
      </c>
      <c r="Y460" t="s">
        <v>12</v>
      </c>
      <c r="Z460">
        <v>51</v>
      </c>
      <c r="AA460" t="s">
        <v>13</v>
      </c>
      <c r="AB460">
        <v>46</v>
      </c>
      <c r="AC460" t="s">
        <v>14</v>
      </c>
      <c r="AD460">
        <v>59</v>
      </c>
      <c r="AE460" t="s">
        <v>15</v>
      </c>
      <c r="AF460">
        <v>76</v>
      </c>
      <c r="AG460">
        <f>Table13[[#This Row],[math Marks]]+Table13[[#This Row],[english Marks]]+Table13[[#This Row],[python Marks]]+Table13[[#This Row],[SqlMarks]]+Table13[[#This Row],[excelMarks]]</f>
        <v>296</v>
      </c>
      <c r="AH460">
        <v>86</v>
      </c>
      <c r="AI460">
        <v>6.29</v>
      </c>
    </row>
    <row r="461" spans="1:35" x14ac:dyDescent="0.25">
      <c r="A461" t="s">
        <v>1061</v>
      </c>
      <c r="B461" t="s">
        <v>1062</v>
      </c>
      <c r="C461" t="s">
        <v>18</v>
      </c>
      <c r="D461">
        <v>24</v>
      </c>
      <c r="E461" t="s">
        <v>38</v>
      </c>
      <c r="F461" t="s">
        <v>4</v>
      </c>
      <c r="G461" s="1">
        <v>45659</v>
      </c>
      <c r="H461" s="2">
        <f>--MID(TEXT(Table13[[#This Row],[Admission Date]],"dd-mm-yyyy"),7,4)</f>
        <v>2025</v>
      </c>
      <c r="I461" t="s">
        <v>20</v>
      </c>
      <c r="J461" t="s">
        <v>136</v>
      </c>
      <c r="K461" t="str">
        <f>VLOOKUP(Table13[Course ID],[1]Courses!$A$2:$B$102,2,FALSE)</f>
        <v>Machine Learning</v>
      </c>
      <c r="L461" t="str">
        <f>IF(Table13[Age]&lt;=18,"Teen",IF(Table13[Age]&lt;=20,"Young Adult",IF(Table13[Age]&lt;=22,"Adult","senior Adult")))</f>
        <v>senior Adult</v>
      </c>
      <c r="M461" s="3">
        <v>100000</v>
      </c>
      <c r="N461" s="3">
        <v>46110</v>
      </c>
      <c r="O461" s="3">
        <v>53890</v>
      </c>
      <c r="P461">
        <v>10000</v>
      </c>
      <c r="Q461">
        <v>2</v>
      </c>
      <c r="R461" s="3">
        <v>271</v>
      </c>
      <c r="S461" t="s">
        <v>216</v>
      </c>
      <c r="T461" t="s">
        <v>8</v>
      </c>
      <c r="U461" t="s">
        <v>44</v>
      </c>
      <c r="V461" t="s">
        <v>24</v>
      </c>
      <c r="W461" t="s">
        <v>11</v>
      </c>
      <c r="X461">
        <v>99</v>
      </c>
      <c r="Y461" t="s">
        <v>12</v>
      </c>
      <c r="Z461">
        <v>82</v>
      </c>
      <c r="AA461" t="s">
        <v>13</v>
      </c>
      <c r="AB461">
        <v>67</v>
      </c>
      <c r="AC461" t="s">
        <v>14</v>
      </c>
      <c r="AD461">
        <v>86</v>
      </c>
      <c r="AE461" t="s">
        <v>15</v>
      </c>
      <c r="AF461">
        <v>44</v>
      </c>
      <c r="AG461">
        <f>Table13[[#This Row],[math Marks]]+Table13[[#This Row],[english Marks]]+Table13[[#This Row],[python Marks]]+Table13[[#This Row],[SqlMarks]]+Table13[[#This Row],[excelMarks]]</f>
        <v>378</v>
      </c>
      <c r="AH461">
        <v>74</v>
      </c>
      <c r="AI461">
        <v>9.15</v>
      </c>
    </row>
    <row r="462" spans="1:35" x14ac:dyDescent="0.25">
      <c r="A462" t="s">
        <v>1063</v>
      </c>
      <c r="B462" t="s">
        <v>1064</v>
      </c>
      <c r="C462" t="s">
        <v>18</v>
      </c>
      <c r="D462">
        <v>23</v>
      </c>
      <c r="E462" t="s">
        <v>27</v>
      </c>
      <c r="F462" t="s">
        <v>28</v>
      </c>
      <c r="G462" s="1">
        <v>45666</v>
      </c>
      <c r="H462" s="2">
        <f>--MID(TEXT(Table13[[#This Row],[Admission Date]],"dd-mm-yyyy"),7,4)</f>
        <v>2025</v>
      </c>
      <c r="I462" t="s">
        <v>20</v>
      </c>
      <c r="J462" t="s">
        <v>139</v>
      </c>
      <c r="K462" t="str">
        <f>VLOOKUP(Table13[Course ID],[1]Courses!$A$2:$B$102,2,FALSE)</f>
        <v>Deep Learning</v>
      </c>
      <c r="L462" t="str">
        <f>IF(Table13[Age]&lt;=18,"Teen",IF(Table13[Age]&lt;=20,"Young Adult",IF(Table13[Age]&lt;=22,"Adult","senior Adult")))</f>
        <v>senior Adult</v>
      </c>
      <c r="M462" s="3">
        <v>100000</v>
      </c>
      <c r="N462" s="3">
        <v>95959</v>
      </c>
      <c r="O462" s="3">
        <v>4041</v>
      </c>
      <c r="P462">
        <v>20000</v>
      </c>
      <c r="Q462">
        <v>1</v>
      </c>
      <c r="R462" s="3">
        <v>112</v>
      </c>
      <c r="S462" t="s">
        <v>274</v>
      </c>
      <c r="T462" t="s">
        <v>8</v>
      </c>
      <c r="U462" t="s">
        <v>44</v>
      </c>
      <c r="V462" t="s">
        <v>10</v>
      </c>
      <c r="W462" t="s">
        <v>11</v>
      </c>
      <c r="X462">
        <v>71</v>
      </c>
      <c r="Y462" t="s">
        <v>12</v>
      </c>
      <c r="Z462">
        <v>75</v>
      </c>
      <c r="AA462" t="s">
        <v>13</v>
      </c>
      <c r="AB462">
        <v>50</v>
      </c>
      <c r="AC462" t="s">
        <v>14</v>
      </c>
      <c r="AD462">
        <v>88</v>
      </c>
      <c r="AE462" t="s">
        <v>15</v>
      </c>
      <c r="AF462">
        <v>65</v>
      </c>
      <c r="AG462">
        <f>Table13[[#This Row],[math Marks]]+Table13[[#This Row],[english Marks]]+Table13[[#This Row],[python Marks]]+Table13[[#This Row],[SqlMarks]]+Table13[[#This Row],[excelMarks]]</f>
        <v>349</v>
      </c>
      <c r="AH462">
        <v>67</v>
      </c>
      <c r="AI462">
        <v>9.0500000000000007</v>
      </c>
    </row>
    <row r="463" spans="1:35" x14ac:dyDescent="0.25">
      <c r="A463" t="s">
        <v>1065</v>
      </c>
      <c r="B463" t="s">
        <v>1066</v>
      </c>
      <c r="C463" t="s">
        <v>18</v>
      </c>
      <c r="D463">
        <v>20</v>
      </c>
      <c r="E463" t="s">
        <v>65</v>
      </c>
      <c r="F463" t="s">
        <v>4</v>
      </c>
      <c r="G463" s="1">
        <v>45673</v>
      </c>
      <c r="H463" s="2">
        <f>--MID(TEXT(Table13[[#This Row],[Admission Date]],"dd-mm-yyyy"),7,4)</f>
        <v>2025</v>
      </c>
      <c r="I463" t="s">
        <v>5</v>
      </c>
      <c r="J463" t="s">
        <v>142</v>
      </c>
      <c r="K463" t="str">
        <f>VLOOKUP(Table13[Course ID],[1]Courses!$A$2:$B$102,2,FALSE)</f>
        <v>Artificial Intelligence</v>
      </c>
      <c r="L463" t="str">
        <f>IF(Table13[Age]&lt;=18,"Teen",IF(Table13[Age]&lt;=20,"Young Adult",IF(Table13[Age]&lt;=22,"Adult","senior Adult")))</f>
        <v>Young Adult</v>
      </c>
      <c r="M463" s="3">
        <v>100000</v>
      </c>
      <c r="N463" s="3">
        <v>88719</v>
      </c>
      <c r="O463" s="3">
        <v>11281</v>
      </c>
      <c r="P463">
        <v>10000</v>
      </c>
      <c r="Q463">
        <v>3</v>
      </c>
      <c r="R463" s="3">
        <v>91</v>
      </c>
      <c r="S463" t="s">
        <v>52</v>
      </c>
      <c r="T463" t="s">
        <v>8</v>
      </c>
      <c r="U463" t="s">
        <v>44</v>
      </c>
      <c r="V463" t="s">
        <v>10</v>
      </c>
      <c r="W463" t="s">
        <v>11</v>
      </c>
      <c r="X463">
        <v>87</v>
      </c>
      <c r="Y463" t="s">
        <v>12</v>
      </c>
      <c r="Z463">
        <v>49</v>
      </c>
      <c r="AA463" t="s">
        <v>13</v>
      </c>
      <c r="AB463">
        <v>84</v>
      </c>
      <c r="AC463" t="s">
        <v>14</v>
      </c>
      <c r="AD463">
        <v>90</v>
      </c>
      <c r="AE463" t="s">
        <v>15</v>
      </c>
      <c r="AF463">
        <v>79</v>
      </c>
      <c r="AG463">
        <f>Table13[[#This Row],[math Marks]]+Table13[[#This Row],[english Marks]]+Table13[[#This Row],[python Marks]]+Table13[[#This Row],[SqlMarks]]+Table13[[#This Row],[excelMarks]]</f>
        <v>389</v>
      </c>
      <c r="AH463">
        <v>72</v>
      </c>
      <c r="AI463">
        <v>6.77</v>
      </c>
    </row>
    <row r="464" spans="1:35" x14ac:dyDescent="0.25">
      <c r="A464" t="s">
        <v>1067</v>
      </c>
      <c r="B464" t="s">
        <v>1068</v>
      </c>
      <c r="C464" t="s">
        <v>18</v>
      </c>
      <c r="D464">
        <v>20</v>
      </c>
      <c r="E464" t="s">
        <v>19</v>
      </c>
      <c r="F464" t="s">
        <v>4</v>
      </c>
      <c r="G464" s="1">
        <v>45680</v>
      </c>
      <c r="H464" s="2">
        <f>--MID(TEXT(Table13[[#This Row],[Admission Date]],"dd-mm-yyyy"),7,4)</f>
        <v>2025</v>
      </c>
      <c r="I464" t="s">
        <v>5</v>
      </c>
      <c r="J464" t="s">
        <v>145</v>
      </c>
      <c r="K464" t="str">
        <f>VLOOKUP(Table13[Course ID],[1]Courses!$A$2:$B$102,2,FALSE)</f>
        <v>Natural Language Processing</v>
      </c>
      <c r="L464" t="str">
        <f>IF(Table13[Age]&lt;=18,"Teen",IF(Table13[Age]&lt;=20,"Young Adult",IF(Table13[Age]&lt;=22,"Adult","senior Adult")))</f>
        <v>Young Adult</v>
      </c>
      <c r="M464" s="3">
        <v>100000</v>
      </c>
      <c r="N464" s="3">
        <v>71373</v>
      </c>
      <c r="O464" s="3">
        <v>28627</v>
      </c>
      <c r="P464">
        <v>20000</v>
      </c>
      <c r="Q464">
        <v>2</v>
      </c>
      <c r="R464" s="3">
        <v>393</v>
      </c>
      <c r="S464" t="s">
        <v>76</v>
      </c>
      <c r="T464" t="s">
        <v>8</v>
      </c>
      <c r="U464" t="s">
        <v>9</v>
      </c>
      <c r="V464" t="s">
        <v>10</v>
      </c>
      <c r="W464" t="s">
        <v>11</v>
      </c>
      <c r="X464">
        <v>85</v>
      </c>
      <c r="Y464" t="s">
        <v>12</v>
      </c>
      <c r="Z464">
        <v>58</v>
      </c>
      <c r="AA464" t="s">
        <v>13</v>
      </c>
      <c r="AB464">
        <v>98</v>
      </c>
      <c r="AC464" t="s">
        <v>14</v>
      </c>
      <c r="AD464">
        <v>75</v>
      </c>
      <c r="AE464" t="s">
        <v>15</v>
      </c>
      <c r="AF464">
        <v>50</v>
      </c>
      <c r="AG464">
        <f>Table13[[#This Row],[math Marks]]+Table13[[#This Row],[english Marks]]+Table13[[#This Row],[python Marks]]+Table13[[#This Row],[SqlMarks]]+Table13[[#This Row],[excelMarks]]</f>
        <v>366</v>
      </c>
      <c r="AH464">
        <v>71</v>
      </c>
      <c r="AI464">
        <v>5.38</v>
      </c>
    </row>
    <row r="465" spans="1:35" x14ac:dyDescent="0.25">
      <c r="A465" t="s">
        <v>1069</v>
      </c>
      <c r="B465" t="s">
        <v>1070</v>
      </c>
      <c r="C465" t="s">
        <v>2</v>
      </c>
      <c r="D465">
        <v>17</v>
      </c>
      <c r="E465" t="s">
        <v>38</v>
      </c>
      <c r="F465" t="s">
        <v>33</v>
      </c>
      <c r="G465" s="1">
        <v>45687</v>
      </c>
      <c r="H465" s="2">
        <f>--MID(TEXT(Table13[[#This Row],[Admission Date]],"dd-mm-yyyy"),7,4)</f>
        <v>2025</v>
      </c>
      <c r="I465" t="s">
        <v>5</v>
      </c>
      <c r="J465" t="s">
        <v>148</v>
      </c>
      <c r="K465" t="str">
        <f>VLOOKUP(Table13[Course ID],[1]Courses!$A$2:$B$102,2,FALSE)</f>
        <v>Computer Vision</v>
      </c>
      <c r="L465" t="str">
        <f>IF(Table13[Age]&lt;=18,"Teen",IF(Table13[Age]&lt;=20,"Young Adult",IF(Table13[Age]&lt;=22,"Adult","senior Adult")))</f>
        <v>Teen</v>
      </c>
      <c r="M465" s="3">
        <v>100000</v>
      </c>
      <c r="N465" s="3">
        <v>75014</v>
      </c>
      <c r="O465" s="3">
        <v>24986</v>
      </c>
      <c r="P465">
        <v>10000</v>
      </c>
      <c r="Q465">
        <v>0</v>
      </c>
      <c r="R465" s="3">
        <v>457</v>
      </c>
      <c r="S465" t="s">
        <v>62</v>
      </c>
      <c r="T465" t="s">
        <v>8</v>
      </c>
      <c r="U465" t="s">
        <v>44</v>
      </c>
      <c r="V465" t="s">
        <v>24</v>
      </c>
      <c r="W465" t="s">
        <v>11</v>
      </c>
      <c r="X465">
        <v>61</v>
      </c>
      <c r="Y465" t="s">
        <v>12</v>
      </c>
      <c r="Z465">
        <v>86</v>
      </c>
      <c r="AA465" t="s">
        <v>13</v>
      </c>
      <c r="AB465">
        <v>49</v>
      </c>
      <c r="AC465" t="s">
        <v>14</v>
      </c>
      <c r="AD465">
        <v>62</v>
      </c>
      <c r="AE465" t="s">
        <v>15</v>
      </c>
      <c r="AF465">
        <v>76</v>
      </c>
      <c r="AG465">
        <f>Table13[[#This Row],[math Marks]]+Table13[[#This Row],[english Marks]]+Table13[[#This Row],[python Marks]]+Table13[[#This Row],[SqlMarks]]+Table13[[#This Row],[excelMarks]]</f>
        <v>334</v>
      </c>
      <c r="AH465">
        <v>93</v>
      </c>
      <c r="AI465">
        <v>9.52</v>
      </c>
    </row>
    <row r="466" spans="1:35" x14ac:dyDescent="0.25">
      <c r="A466" t="s">
        <v>1071</v>
      </c>
      <c r="B466" t="s">
        <v>1072</v>
      </c>
      <c r="C466" t="s">
        <v>18</v>
      </c>
      <c r="D466">
        <v>23</v>
      </c>
      <c r="E466" t="s">
        <v>38</v>
      </c>
      <c r="F466" t="s">
        <v>28</v>
      </c>
      <c r="G466" s="1">
        <v>45694</v>
      </c>
      <c r="H466" s="2">
        <f>--MID(TEXT(Table13[[#This Row],[Admission Date]],"dd-mm-yyyy"),7,4)</f>
        <v>2025</v>
      </c>
      <c r="I466" t="s">
        <v>20</v>
      </c>
      <c r="J466" t="s">
        <v>151</v>
      </c>
      <c r="K466" t="str">
        <f>VLOOKUP(Table13[Course ID],[1]Courses!$A$2:$B$102,2,FALSE)</f>
        <v>Power BI</v>
      </c>
      <c r="L466" t="str">
        <f>IF(Table13[Age]&lt;=18,"Teen",IF(Table13[Age]&lt;=20,"Young Adult",IF(Table13[Age]&lt;=22,"Adult","senior Adult")))</f>
        <v>senior Adult</v>
      </c>
      <c r="M466" s="3">
        <v>100000</v>
      </c>
      <c r="N466" s="3">
        <v>71103</v>
      </c>
      <c r="O466" s="3">
        <v>28897</v>
      </c>
      <c r="P466">
        <v>10000</v>
      </c>
      <c r="Q466">
        <v>3</v>
      </c>
      <c r="R466" s="3">
        <v>159</v>
      </c>
      <c r="S466" t="s">
        <v>43</v>
      </c>
      <c r="T466" t="s">
        <v>8</v>
      </c>
      <c r="U466" t="s">
        <v>44</v>
      </c>
      <c r="V466" t="s">
        <v>24</v>
      </c>
      <c r="W466" t="s">
        <v>11</v>
      </c>
      <c r="X466">
        <v>57</v>
      </c>
      <c r="Y466" t="s">
        <v>12</v>
      </c>
      <c r="Z466">
        <v>99</v>
      </c>
      <c r="AA466" t="s">
        <v>13</v>
      </c>
      <c r="AB466">
        <v>58</v>
      </c>
      <c r="AC466" t="s">
        <v>14</v>
      </c>
      <c r="AD466">
        <v>50</v>
      </c>
      <c r="AE466" t="s">
        <v>15</v>
      </c>
      <c r="AF466">
        <v>75</v>
      </c>
      <c r="AG466">
        <f>Table13[[#This Row],[math Marks]]+Table13[[#This Row],[english Marks]]+Table13[[#This Row],[python Marks]]+Table13[[#This Row],[SqlMarks]]+Table13[[#This Row],[excelMarks]]</f>
        <v>339</v>
      </c>
      <c r="AH466">
        <v>91</v>
      </c>
      <c r="AI466">
        <v>9.6300000000000008</v>
      </c>
    </row>
    <row r="467" spans="1:35" x14ac:dyDescent="0.25">
      <c r="A467" t="s">
        <v>1073</v>
      </c>
      <c r="B467" t="s">
        <v>1074</v>
      </c>
      <c r="C467" t="s">
        <v>18</v>
      </c>
      <c r="D467">
        <v>24</v>
      </c>
      <c r="E467" t="s">
        <v>27</v>
      </c>
      <c r="F467" t="s">
        <v>4</v>
      </c>
      <c r="G467" s="1">
        <v>45701</v>
      </c>
      <c r="H467" s="2">
        <f>--MID(TEXT(Table13[[#This Row],[Admission Date]],"dd-mm-yyyy"),7,4)</f>
        <v>2025</v>
      </c>
      <c r="I467" t="s">
        <v>5</v>
      </c>
      <c r="J467" t="s">
        <v>154</v>
      </c>
      <c r="K467" t="str">
        <f>VLOOKUP(Table13[Course ID],[1]Courses!$A$2:$B$102,2,FALSE)</f>
        <v>Microsoft Excel</v>
      </c>
      <c r="L467" t="str">
        <f>IF(Table13[Age]&lt;=18,"Teen",IF(Table13[Age]&lt;=20,"Young Adult",IF(Table13[Age]&lt;=22,"Adult","senior Adult")))</f>
        <v>senior Adult</v>
      </c>
      <c r="M467" s="3">
        <v>100000</v>
      </c>
      <c r="N467" s="3">
        <v>41948</v>
      </c>
      <c r="O467" s="3">
        <v>58052</v>
      </c>
      <c r="P467">
        <v>20000</v>
      </c>
      <c r="Q467">
        <v>5</v>
      </c>
      <c r="R467" s="3">
        <v>206</v>
      </c>
      <c r="S467" t="s">
        <v>7</v>
      </c>
      <c r="T467" t="s">
        <v>8</v>
      </c>
      <c r="U467" t="s">
        <v>9</v>
      </c>
      <c r="V467" t="s">
        <v>24</v>
      </c>
      <c r="W467" t="s">
        <v>11</v>
      </c>
      <c r="X467">
        <v>62</v>
      </c>
      <c r="Y467" t="s">
        <v>12</v>
      </c>
      <c r="Z467">
        <v>55</v>
      </c>
      <c r="AA467" t="s">
        <v>13</v>
      </c>
      <c r="AB467">
        <v>96</v>
      </c>
      <c r="AC467" t="s">
        <v>14</v>
      </c>
      <c r="AD467">
        <v>62</v>
      </c>
      <c r="AE467" t="s">
        <v>15</v>
      </c>
      <c r="AF467">
        <v>80</v>
      </c>
      <c r="AG467">
        <f>Table13[[#This Row],[math Marks]]+Table13[[#This Row],[english Marks]]+Table13[[#This Row],[python Marks]]+Table13[[#This Row],[SqlMarks]]+Table13[[#This Row],[excelMarks]]</f>
        <v>355</v>
      </c>
      <c r="AH467">
        <v>85</v>
      </c>
      <c r="AI467">
        <v>9.6999999999999993</v>
      </c>
    </row>
    <row r="468" spans="1:35" x14ac:dyDescent="0.25">
      <c r="A468" t="s">
        <v>1075</v>
      </c>
      <c r="B468" t="s">
        <v>1076</v>
      </c>
      <c r="C468" t="s">
        <v>2</v>
      </c>
      <c r="D468">
        <v>19</v>
      </c>
      <c r="E468" t="s">
        <v>38</v>
      </c>
      <c r="F468" t="s">
        <v>28</v>
      </c>
      <c r="G468" s="1">
        <v>45708</v>
      </c>
      <c r="H468" s="2">
        <f>--MID(TEXT(Table13[[#This Row],[Admission Date]],"dd-mm-yyyy"),7,4)</f>
        <v>2025</v>
      </c>
      <c r="I468" t="s">
        <v>20</v>
      </c>
      <c r="J468" t="s">
        <v>157</v>
      </c>
      <c r="K468" t="str">
        <f>VLOOKUP(Table13[Course ID],[1]Courses!$A$2:$B$102,2,FALSE)</f>
        <v>Advanced Excel</v>
      </c>
      <c r="L468" t="str">
        <f>IF(Table13[Age]&lt;=18,"Teen",IF(Table13[Age]&lt;=20,"Young Adult",IF(Table13[Age]&lt;=22,"Adult","senior Adult")))</f>
        <v>Young Adult</v>
      </c>
      <c r="M468" s="3">
        <v>100000</v>
      </c>
      <c r="N468" s="3">
        <v>75033</v>
      </c>
      <c r="O468" s="3">
        <v>24967</v>
      </c>
      <c r="P468">
        <v>10000</v>
      </c>
      <c r="Q468">
        <v>1</v>
      </c>
      <c r="R468" s="3">
        <v>28</v>
      </c>
      <c r="S468" t="s">
        <v>62</v>
      </c>
      <c r="T468" t="s">
        <v>8</v>
      </c>
      <c r="U468" t="s">
        <v>44</v>
      </c>
      <c r="V468" t="s">
        <v>10</v>
      </c>
      <c r="W468" t="s">
        <v>11</v>
      </c>
      <c r="X468">
        <v>90</v>
      </c>
      <c r="Y468" t="s">
        <v>12</v>
      </c>
      <c r="Z468">
        <v>50</v>
      </c>
      <c r="AA468" t="s">
        <v>13</v>
      </c>
      <c r="AB468">
        <v>40</v>
      </c>
      <c r="AC468" t="s">
        <v>14</v>
      </c>
      <c r="AD468">
        <v>58</v>
      </c>
      <c r="AE468" t="s">
        <v>15</v>
      </c>
      <c r="AF468">
        <v>52</v>
      </c>
      <c r="AG468">
        <f>Table13[[#This Row],[math Marks]]+Table13[[#This Row],[english Marks]]+Table13[[#This Row],[python Marks]]+Table13[[#This Row],[SqlMarks]]+Table13[[#This Row],[excelMarks]]</f>
        <v>290</v>
      </c>
      <c r="AH468">
        <v>85</v>
      </c>
      <c r="AI468">
        <v>9.1199999999999992</v>
      </c>
    </row>
    <row r="469" spans="1:35" x14ac:dyDescent="0.25">
      <c r="A469" t="s">
        <v>1077</v>
      </c>
      <c r="B469" t="s">
        <v>1078</v>
      </c>
      <c r="C469" t="s">
        <v>2</v>
      </c>
      <c r="D469">
        <v>21</v>
      </c>
      <c r="E469" t="s">
        <v>38</v>
      </c>
      <c r="F469" t="s">
        <v>4</v>
      </c>
      <c r="G469" s="1">
        <v>45715</v>
      </c>
      <c r="H469" s="2">
        <f>--MID(TEXT(Table13[[#This Row],[Admission Date]],"dd-mm-yyyy"),7,4)</f>
        <v>2025</v>
      </c>
      <c r="I469" t="s">
        <v>20</v>
      </c>
      <c r="J469" t="s">
        <v>160</v>
      </c>
      <c r="K469" t="str">
        <f>VLOOKUP(Table13[Course ID],[1]Courses!$A$2:$B$102,2,FALSE)</f>
        <v>Excel VBA</v>
      </c>
      <c r="L469" t="str">
        <f>IF(Table13[Age]&lt;=18,"Teen",IF(Table13[Age]&lt;=20,"Young Adult",IF(Table13[Age]&lt;=22,"Adult","senior Adult")))</f>
        <v>Adult</v>
      </c>
      <c r="M469" s="3">
        <v>100000</v>
      </c>
      <c r="N469" s="3">
        <v>86064</v>
      </c>
      <c r="O469" s="3">
        <v>13936</v>
      </c>
      <c r="P469">
        <v>20000</v>
      </c>
      <c r="Q469">
        <v>3</v>
      </c>
      <c r="R469" s="3">
        <v>243</v>
      </c>
      <c r="S469" t="s">
        <v>117</v>
      </c>
      <c r="T469" t="s">
        <v>8</v>
      </c>
      <c r="U469" t="s">
        <v>44</v>
      </c>
      <c r="V469" t="s">
        <v>10</v>
      </c>
      <c r="W469" t="s">
        <v>11</v>
      </c>
      <c r="X469">
        <v>98</v>
      </c>
      <c r="Y469" t="s">
        <v>12</v>
      </c>
      <c r="Z469">
        <v>93</v>
      </c>
      <c r="AA469" t="s">
        <v>13</v>
      </c>
      <c r="AB469">
        <v>83</v>
      </c>
      <c r="AC469" t="s">
        <v>14</v>
      </c>
      <c r="AD469">
        <v>83</v>
      </c>
      <c r="AE469" t="s">
        <v>15</v>
      </c>
      <c r="AF469">
        <v>65</v>
      </c>
      <c r="AG469">
        <f>Table13[[#This Row],[math Marks]]+Table13[[#This Row],[english Marks]]+Table13[[#This Row],[python Marks]]+Table13[[#This Row],[SqlMarks]]+Table13[[#This Row],[excelMarks]]</f>
        <v>422</v>
      </c>
      <c r="AH469">
        <v>96</v>
      </c>
      <c r="AI469">
        <v>6.6</v>
      </c>
    </row>
    <row r="470" spans="1:35" x14ac:dyDescent="0.25">
      <c r="A470" t="s">
        <v>1079</v>
      </c>
      <c r="B470" t="s">
        <v>1080</v>
      </c>
      <c r="C470" t="s">
        <v>2</v>
      </c>
      <c r="D470">
        <v>17</v>
      </c>
      <c r="E470" t="s">
        <v>38</v>
      </c>
      <c r="F470" t="s">
        <v>28</v>
      </c>
      <c r="G470" s="1">
        <v>45722</v>
      </c>
      <c r="H470" s="2">
        <f>--MID(TEXT(Table13[[#This Row],[Admission Date]],"dd-mm-yyyy"),7,4)</f>
        <v>2025</v>
      </c>
      <c r="I470" t="s">
        <v>20</v>
      </c>
      <c r="J470" t="s">
        <v>163</v>
      </c>
      <c r="K470" t="str">
        <f>VLOOKUP(Table13[Course ID],[1]Courses!$A$2:$B$102,2,FALSE)</f>
        <v>Power Query</v>
      </c>
      <c r="L470" t="str">
        <f>IF(Table13[Age]&lt;=18,"Teen",IF(Table13[Age]&lt;=20,"Young Adult",IF(Table13[Age]&lt;=22,"Adult","senior Adult")))</f>
        <v>Teen</v>
      </c>
      <c r="M470" s="3">
        <v>100000</v>
      </c>
      <c r="N470" s="3">
        <v>72128</v>
      </c>
      <c r="O470" s="3">
        <v>27872</v>
      </c>
      <c r="P470">
        <v>20000</v>
      </c>
      <c r="Q470">
        <v>2</v>
      </c>
      <c r="R470" s="3">
        <v>458</v>
      </c>
      <c r="S470" t="s">
        <v>117</v>
      </c>
      <c r="T470" t="s">
        <v>8</v>
      </c>
      <c r="U470" t="s">
        <v>44</v>
      </c>
      <c r="V470" t="s">
        <v>24</v>
      </c>
      <c r="W470" t="s">
        <v>11</v>
      </c>
      <c r="X470">
        <v>88</v>
      </c>
      <c r="Y470" t="s">
        <v>12</v>
      </c>
      <c r="Z470">
        <v>96</v>
      </c>
      <c r="AA470" t="s">
        <v>13</v>
      </c>
      <c r="AB470">
        <v>47</v>
      </c>
      <c r="AC470" t="s">
        <v>14</v>
      </c>
      <c r="AD470">
        <v>93</v>
      </c>
      <c r="AE470" t="s">
        <v>15</v>
      </c>
      <c r="AF470">
        <v>50</v>
      </c>
      <c r="AG470">
        <f>Table13[[#This Row],[math Marks]]+Table13[[#This Row],[english Marks]]+Table13[[#This Row],[python Marks]]+Table13[[#This Row],[SqlMarks]]+Table13[[#This Row],[excelMarks]]</f>
        <v>374</v>
      </c>
      <c r="AH470">
        <v>100</v>
      </c>
      <c r="AI470">
        <v>6.64</v>
      </c>
    </row>
    <row r="471" spans="1:35" x14ac:dyDescent="0.25">
      <c r="A471" t="s">
        <v>1081</v>
      </c>
      <c r="B471" t="s">
        <v>1082</v>
      </c>
      <c r="C471" t="s">
        <v>18</v>
      </c>
      <c r="D471">
        <v>19</v>
      </c>
      <c r="E471" t="s">
        <v>65</v>
      </c>
      <c r="F471" t="s">
        <v>4</v>
      </c>
      <c r="G471" s="1">
        <v>45729</v>
      </c>
      <c r="H471" s="2">
        <f>--MID(TEXT(Table13[[#This Row],[Admission Date]],"dd-mm-yyyy"),7,4)</f>
        <v>2025</v>
      </c>
      <c r="I471" t="s">
        <v>20</v>
      </c>
      <c r="J471" t="s">
        <v>166</v>
      </c>
      <c r="K471" t="str">
        <f>VLOOKUP(Table13[Course ID],[1]Courses!$A$2:$B$102,2,FALSE)</f>
        <v>Power Pivot</v>
      </c>
      <c r="L471" t="str">
        <f>IF(Table13[Age]&lt;=18,"Teen",IF(Table13[Age]&lt;=20,"Young Adult",IF(Table13[Age]&lt;=22,"Adult","senior Adult")))</f>
        <v>Young Adult</v>
      </c>
      <c r="M471" s="3">
        <v>100000</v>
      </c>
      <c r="N471" s="3">
        <v>97035</v>
      </c>
      <c r="O471" s="3">
        <v>2965</v>
      </c>
      <c r="P471">
        <v>10000</v>
      </c>
      <c r="Q471">
        <v>0</v>
      </c>
      <c r="R471" s="3">
        <v>280</v>
      </c>
      <c r="S471" t="s">
        <v>117</v>
      </c>
      <c r="T471" t="s">
        <v>8</v>
      </c>
      <c r="U471" t="s">
        <v>23</v>
      </c>
      <c r="V471" t="s">
        <v>10</v>
      </c>
      <c r="W471" t="s">
        <v>11</v>
      </c>
      <c r="X471">
        <v>58</v>
      </c>
      <c r="Y471" t="s">
        <v>12</v>
      </c>
      <c r="Z471">
        <v>62</v>
      </c>
      <c r="AA471" t="s">
        <v>13</v>
      </c>
      <c r="AB471">
        <v>55</v>
      </c>
      <c r="AC471" t="s">
        <v>14</v>
      </c>
      <c r="AD471">
        <v>76</v>
      </c>
      <c r="AE471" t="s">
        <v>15</v>
      </c>
      <c r="AF471">
        <v>65</v>
      </c>
      <c r="AG471">
        <f>Table13[[#This Row],[math Marks]]+Table13[[#This Row],[english Marks]]+Table13[[#This Row],[python Marks]]+Table13[[#This Row],[SqlMarks]]+Table13[[#This Row],[excelMarks]]</f>
        <v>316</v>
      </c>
      <c r="AH471">
        <v>98</v>
      </c>
      <c r="AI471">
        <v>7.4</v>
      </c>
    </row>
    <row r="472" spans="1:35" x14ac:dyDescent="0.25">
      <c r="A472" t="s">
        <v>1083</v>
      </c>
      <c r="B472" t="s">
        <v>1084</v>
      </c>
      <c r="C472" t="s">
        <v>2</v>
      </c>
      <c r="D472">
        <v>24</v>
      </c>
      <c r="E472" t="s">
        <v>65</v>
      </c>
      <c r="F472" t="s">
        <v>28</v>
      </c>
      <c r="G472" s="1">
        <v>45736</v>
      </c>
      <c r="H472" s="2">
        <f>--MID(TEXT(Table13[[#This Row],[Admission Date]],"dd-mm-yyyy"),7,4)</f>
        <v>2025</v>
      </c>
      <c r="I472" t="s">
        <v>5</v>
      </c>
      <c r="J472" t="s">
        <v>169</v>
      </c>
      <c r="K472" t="str">
        <f>VLOOKUP(Table13[Course ID],[1]Courses!$A$2:$B$102,2,FALSE)</f>
        <v>Tableau</v>
      </c>
      <c r="L472" t="str">
        <f>IF(Table13[Age]&lt;=18,"Teen",IF(Table13[Age]&lt;=20,"Young Adult",IF(Table13[Age]&lt;=22,"Adult","senior Adult")))</f>
        <v>senior Adult</v>
      </c>
      <c r="M472" s="3">
        <v>100000</v>
      </c>
      <c r="N472" s="3">
        <v>52106</v>
      </c>
      <c r="O472" s="3">
        <v>47894</v>
      </c>
      <c r="P472">
        <v>20000</v>
      </c>
      <c r="Q472">
        <v>2</v>
      </c>
      <c r="R472" s="3">
        <v>485</v>
      </c>
      <c r="S472" t="s">
        <v>35</v>
      </c>
      <c r="T472" t="s">
        <v>8</v>
      </c>
      <c r="U472" t="s">
        <v>23</v>
      </c>
      <c r="V472" t="s">
        <v>24</v>
      </c>
      <c r="W472" t="s">
        <v>11</v>
      </c>
      <c r="X472">
        <v>53</v>
      </c>
      <c r="Y472" t="s">
        <v>12</v>
      </c>
      <c r="Z472">
        <v>73</v>
      </c>
      <c r="AA472" t="s">
        <v>13</v>
      </c>
      <c r="AB472">
        <v>40</v>
      </c>
      <c r="AC472" t="s">
        <v>14</v>
      </c>
      <c r="AD472">
        <v>83</v>
      </c>
      <c r="AE472" t="s">
        <v>15</v>
      </c>
      <c r="AF472">
        <v>57</v>
      </c>
      <c r="AG472">
        <f>Table13[[#This Row],[math Marks]]+Table13[[#This Row],[english Marks]]+Table13[[#This Row],[python Marks]]+Table13[[#This Row],[SqlMarks]]+Table13[[#This Row],[excelMarks]]</f>
        <v>306</v>
      </c>
      <c r="AH472">
        <v>97</v>
      </c>
      <c r="AI472">
        <v>7.87</v>
      </c>
    </row>
    <row r="473" spans="1:35" x14ac:dyDescent="0.25">
      <c r="A473" t="s">
        <v>1085</v>
      </c>
      <c r="B473" t="s">
        <v>1086</v>
      </c>
      <c r="C473" t="s">
        <v>2</v>
      </c>
      <c r="D473">
        <v>22</v>
      </c>
      <c r="E473" t="s">
        <v>65</v>
      </c>
      <c r="F473" t="s">
        <v>33</v>
      </c>
      <c r="G473" s="1">
        <v>45743</v>
      </c>
      <c r="H473" s="2">
        <f>--MID(TEXT(Table13[[#This Row],[Admission Date]],"dd-mm-yyyy"),7,4)</f>
        <v>2025</v>
      </c>
      <c r="I473" t="s">
        <v>20</v>
      </c>
      <c r="J473" t="s">
        <v>172</v>
      </c>
      <c r="K473" t="str">
        <f>VLOOKUP(Table13[Course ID],[1]Courses!$A$2:$B$102,2,FALSE)</f>
        <v>Looker Studio</v>
      </c>
      <c r="L473" t="str">
        <f>IF(Table13[Age]&lt;=18,"Teen",IF(Table13[Age]&lt;=20,"Young Adult",IF(Table13[Age]&lt;=22,"Adult","senior Adult")))</f>
        <v>Adult</v>
      </c>
      <c r="M473" s="3">
        <v>100000</v>
      </c>
      <c r="N473" s="3">
        <v>71852</v>
      </c>
      <c r="O473" s="3">
        <v>28148</v>
      </c>
      <c r="P473">
        <v>10000</v>
      </c>
      <c r="Q473">
        <v>2</v>
      </c>
      <c r="R473" s="3">
        <v>292</v>
      </c>
      <c r="S473" t="s">
        <v>48</v>
      </c>
      <c r="T473" t="s">
        <v>8</v>
      </c>
      <c r="U473" t="s">
        <v>9</v>
      </c>
      <c r="V473" t="s">
        <v>10</v>
      </c>
      <c r="W473" t="s">
        <v>11</v>
      </c>
      <c r="X473">
        <v>81</v>
      </c>
      <c r="Y473" t="s">
        <v>12</v>
      </c>
      <c r="Z473">
        <v>89</v>
      </c>
      <c r="AA473" t="s">
        <v>13</v>
      </c>
      <c r="AB473">
        <v>46</v>
      </c>
      <c r="AC473" t="s">
        <v>14</v>
      </c>
      <c r="AD473">
        <v>71</v>
      </c>
      <c r="AE473" t="s">
        <v>15</v>
      </c>
      <c r="AF473">
        <v>68</v>
      </c>
      <c r="AG473">
        <f>Table13[[#This Row],[math Marks]]+Table13[[#This Row],[english Marks]]+Table13[[#This Row],[python Marks]]+Table13[[#This Row],[SqlMarks]]+Table13[[#This Row],[excelMarks]]</f>
        <v>355</v>
      </c>
      <c r="AH473">
        <v>94</v>
      </c>
      <c r="AI473">
        <v>8.17</v>
      </c>
    </row>
    <row r="474" spans="1:35" x14ac:dyDescent="0.25">
      <c r="A474" t="s">
        <v>1087</v>
      </c>
      <c r="B474" t="s">
        <v>1088</v>
      </c>
      <c r="C474" t="s">
        <v>2</v>
      </c>
      <c r="D474">
        <v>18</v>
      </c>
      <c r="E474" t="s">
        <v>27</v>
      </c>
      <c r="F474" t="s">
        <v>4</v>
      </c>
      <c r="G474" s="1">
        <v>45750</v>
      </c>
      <c r="H474" s="2">
        <f>--MID(TEXT(Table13[[#This Row],[Admission Date]],"dd-mm-yyyy"),7,4)</f>
        <v>2025</v>
      </c>
      <c r="I474" t="s">
        <v>5</v>
      </c>
      <c r="J474" t="s">
        <v>175</v>
      </c>
      <c r="K474" t="str">
        <f>VLOOKUP(Table13[Course ID],[1]Courses!$A$2:$B$102,2,FALSE)</f>
        <v>R Programming</v>
      </c>
      <c r="L474" t="str">
        <f>IF(Table13[Age]&lt;=18,"Teen",IF(Table13[Age]&lt;=20,"Young Adult",IF(Table13[Age]&lt;=22,"Adult","senior Adult")))</f>
        <v>Teen</v>
      </c>
      <c r="M474" s="3">
        <v>100000</v>
      </c>
      <c r="N474" s="3">
        <v>63820</v>
      </c>
      <c r="O474" s="3">
        <v>36180</v>
      </c>
      <c r="P474">
        <v>20000</v>
      </c>
      <c r="Q474">
        <v>2</v>
      </c>
      <c r="R474" s="3">
        <v>449</v>
      </c>
      <c r="S474" t="s">
        <v>274</v>
      </c>
      <c r="T474" t="s">
        <v>8</v>
      </c>
      <c r="U474" t="s">
        <v>44</v>
      </c>
      <c r="V474" t="s">
        <v>24</v>
      </c>
      <c r="W474" t="s">
        <v>11</v>
      </c>
      <c r="X474">
        <v>72</v>
      </c>
      <c r="Y474" t="s">
        <v>12</v>
      </c>
      <c r="Z474">
        <v>48</v>
      </c>
      <c r="AA474" t="s">
        <v>13</v>
      </c>
      <c r="AB474">
        <v>51</v>
      </c>
      <c r="AC474" t="s">
        <v>14</v>
      </c>
      <c r="AD474">
        <v>37</v>
      </c>
      <c r="AE474" t="s">
        <v>15</v>
      </c>
      <c r="AF474">
        <v>37</v>
      </c>
      <c r="AG474">
        <f>Table13[[#This Row],[math Marks]]+Table13[[#This Row],[english Marks]]+Table13[[#This Row],[python Marks]]+Table13[[#This Row],[SqlMarks]]+Table13[[#This Row],[excelMarks]]</f>
        <v>245</v>
      </c>
      <c r="AH474">
        <v>81</v>
      </c>
      <c r="AI474">
        <v>5.41</v>
      </c>
    </row>
    <row r="475" spans="1:35" x14ac:dyDescent="0.25">
      <c r="A475" t="s">
        <v>1089</v>
      </c>
      <c r="B475" t="s">
        <v>1090</v>
      </c>
      <c r="C475" t="s">
        <v>18</v>
      </c>
      <c r="D475">
        <v>18</v>
      </c>
      <c r="E475" t="s">
        <v>27</v>
      </c>
      <c r="F475" t="s">
        <v>4</v>
      </c>
      <c r="G475" s="1">
        <v>45757</v>
      </c>
      <c r="H475" s="2">
        <f>--MID(TEXT(Table13[[#This Row],[Admission Date]],"dd-mm-yyyy"),7,4)</f>
        <v>2025</v>
      </c>
      <c r="I475" t="s">
        <v>5</v>
      </c>
      <c r="J475" t="s">
        <v>178</v>
      </c>
      <c r="K475" t="str">
        <f>VLOOKUP(Table13[Course ID],[1]Courses!$A$2:$B$102,2,FALSE)</f>
        <v>Statistics for Data Science</v>
      </c>
      <c r="L475" t="str">
        <f>IF(Table13[Age]&lt;=18,"Teen",IF(Table13[Age]&lt;=20,"Young Adult",IF(Table13[Age]&lt;=22,"Adult","senior Adult")))</f>
        <v>Teen</v>
      </c>
      <c r="M475" s="3">
        <v>100000</v>
      </c>
      <c r="N475" s="3">
        <v>56217</v>
      </c>
      <c r="O475" s="3">
        <v>43783</v>
      </c>
      <c r="P475">
        <v>10000</v>
      </c>
      <c r="Q475">
        <v>1</v>
      </c>
      <c r="R475" s="3">
        <v>481</v>
      </c>
      <c r="S475" t="s">
        <v>76</v>
      </c>
      <c r="T475" t="s">
        <v>8</v>
      </c>
      <c r="U475" t="s">
        <v>9</v>
      </c>
      <c r="V475" t="s">
        <v>24</v>
      </c>
      <c r="W475" t="s">
        <v>11</v>
      </c>
      <c r="X475">
        <v>87</v>
      </c>
      <c r="Y475" t="s">
        <v>12</v>
      </c>
      <c r="Z475">
        <v>58</v>
      </c>
      <c r="AA475" t="s">
        <v>13</v>
      </c>
      <c r="AB475">
        <v>92</v>
      </c>
      <c r="AC475" t="s">
        <v>14</v>
      </c>
      <c r="AD475">
        <v>48</v>
      </c>
      <c r="AE475" t="s">
        <v>15</v>
      </c>
      <c r="AF475">
        <v>93</v>
      </c>
      <c r="AG475">
        <f>Table13[[#This Row],[math Marks]]+Table13[[#This Row],[english Marks]]+Table13[[#This Row],[python Marks]]+Table13[[#This Row],[SqlMarks]]+Table13[[#This Row],[excelMarks]]</f>
        <v>378</v>
      </c>
      <c r="AH475">
        <v>62</v>
      </c>
      <c r="AI475">
        <v>6.11</v>
      </c>
    </row>
    <row r="476" spans="1:35" x14ac:dyDescent="0.25">
      <c r="A476" t="s">
        <v>1091</v>
      </c>
      <c r="B476" t="s">
        <v>1092</v>
      </c>
      <c r="C476" t="s">
        <v>18</v>
      </c>
      <c r="D476">
        <v>17</v>
      </c>
      <c r="E476" t="s">
        <v>65</v>
      </c>
      <c r="F476" t="s">
        <v>33</v>
      </c>
      <c r="G476" s="1">
        <v>45764</v>
      </c>
      <c r="H476" s="2">
        <f>--MID(TEXT(Table13[[#This Row],[Admission Date]],"dd-mm-yyyy"),7,4)</f>
        <v>2025</v>
      </c>
      <c r="I476" t="s">
        <v>20</v>
      </c>
      <c r="J476" t="s">
        <v>181</v>
      </c>
      <c r="K476" t="str">
        <f>VLOOKUP(Table13[Course ID],[1]Courses!$A$2:$B$102,2,FALSE)</f>
        <v>Big Data Analytics</v>
      </c>
      <c r="L476" t="str">
        <f>IF(Table13[Age]&lt;=18,"Teen",IF(Table13[Age]&lt;=20,"Young Adult",IF(Table13[Age]&lt;=22,"Adult","senior Adult")))</f>
        <v>Teen</v>
      </c>
      <c r="M476" s="3">
        <v>100000</v>
      </c>
      <c r="N476" s="3">
        <v>54939</v>
      </c>
      <c r="O476" s="3">
        <v>45061</v>
      </c>
      <c r="P476">
        <v>0</v>
      </c>
      <c r="Q476">
        <v>3</v>
      </c>
      <c r="R476" s="3">
        <v>143</v>
      </c>
      <c r="S476" t="s">
        <v>35</v>
      </c>
      <c r="T476" t="s">
        <v>8</v>
      </c>
      <c r="U476" t="s">
        <v>9</v>
      </c>
      <c r="V476" t="s">
        <v>10</v>
      </c>
      <c r="W476" t="s">
        <v>11</v>
      </c>
      <c r="X476">
        <v>54</v>
      </c>
      <c r="Y476" t="s">
        <v>12</v>
      </c>
      <c r="Z476">
        <v>63</v>
      </c>
      <c r="AA476" t="s">
        <v>13</v>
      </c>
      <c r="AB476">
        <v>35</v>
      </c>
      <c r="AC476" t="s">
        <v>14</v>
      </c>
      <c r="AD476">
        <v>99</v>
      </c>
      <c r="AE476" t="s">
        <v>15</v>
      </c>
      <c r="AF476">
        <v>44</v>
      </c>
      <c r="AG476">
        <f>Table13[[#This Row],[math Marks]]+Table13[[#This Row],[english Marks]]+Table13[[#This Row],[python Marks]]+Table13[[#This Row],[SqlMarks]]+Table13[[#This Row],[excelMarks]]</f>
        <v>295</v>
      </c>
      <c r="AH476">
        <v>78</v>
      </c>
      <c r="AI476">
        <v>6.95</v>
      </c>
    </row>
    <row r="477" spans="1:35" x14ac:dyDescent="0.25">
      <c r="A477" t="s">
        <v>1093</v>
      </c>
      <c r="B477" t="s">
        <v>1094</v>
      </c>
      <c r="C477" t="s">
        <v>2</v>
      </c>
      <c r="D477">
        <v>18</v>
      </c>
      <c r="E477" t="s">
        <v>3</v>
      </c>
      <c r="F477" t="s">
        <v>28</v>
      </c>
      <c r="G477" s="1">
        <v>45911</v>
      </c>
      <c r="H477" s="2">
        <f>--MID(TEXT(Table13[[#This Row],[Admission Date]],"dd-mm-yyyy"),7,4)</f>
        <v>2025</v>
      </c>
      <c r="I477" t="s">
        <v>5</v>
      </c>
      <c r="J477" t="s">
        <v>184</v>
      </c>
      <c r="K477" t="str">
        <f>VLOOKUP(Table13[Course ID],[1]Courses!$A$2:$B$102,2,FALSE)</f>
        <v>Apache Hadoop</v>
      </c>
      <c r="L477" t="str">
        <f>IF(Table13[Age]&lt;=18,"Teen",IF(Table13[Age]&lt;=20,"Young Adult",IF(Table13[Age]&lt;=22,"Adult","senior Adult")))</f>
        <v>Teen</v>
      </c>
      <c r="M477" s="3">
        <v>100000</v>
      </c>
      <c r="N477" s="3">
        <v>70557</v>
      </c>
      <c r="O477" s="3">
        <v>29443</v>
      </c>
      <c r="P477">
        <v>0</v>
      </c>
      <c r="Q477">
        <v>4</v>
      </c>
      <c r="R477" s="3">
        <v>442</v>
      </c>
      <c r="S477" t="s">
        <v>194</v>
      </c>
      <c r="T477" t="s">
        <v>8</v>
      </c>
      <c r="U477" t="s">
        <v>23</v>
      </c>
      <c r="V477" t="s">
        <v>10</v>
      </c>
      <c r="W477" t="s">
        <v>11</v>
      </c>
      <c r="X477">
        <v>91</v>
      </c>
      <c r="Y477" t="s">
        <v>12</v>
      </c>
      <c r="Z477">
        <v>40</v>
      </c>
      <c r="AA477" t="s">
        <v>13</v>
      </c>
      <c r="AB477">
        <v>86</v>
      </c>
      <c r="AC477" t="s">
        <v>14</v>
      </c>
      <c r="AD477">
        <v>66</v>
      </c>
      <c r="AE477" t="s">
        <v>15</v>
      </c>
      <c r="AF477">
        <v>68</v>
      </c>
      <c r="AG477">
        <f>Table13[[#This Row],[math Marks]]+Table13[[#This Row],[english Marks]]+Table13[[#This Row],[python Marks]]+Table13[[#This Row],[SqlMarks]]+Table13[[#This Row],[excelMarks]]</f>
        <v>351</v>
      </c>
      <c r="AH477">
        <v>100</v>
      </c>
      <c r="AI477">
        <v>8.7899999999999991</v>
      </c>
    </row>
    <row r="478" spans="1:35" x14ac:dyDescent="0.25">
      <c r="A478" t="s">
        <v>1095</v>
      </c>
      <c r="B478" t="s">
        <v>1096</v>
      </c>
      <c r="C478" t="s">
        <v>2</v>
      </c>
      <c r="D478">
        <v>18</v>
      </c>
      <c r="E478" t="s">
        <v>27</v>
      </c>
      <c r="F478" t="s">
        <v>33</v>
      </c>
      <c r="G478" s="1">
        <v>45842</v>
      </c>
      <c r="H478" s="2">
        <f>--MID(TEXT(Table13[[#This Row],[Admission Date]],"dd-mm-yyyy"),7,4)</f>
        <v>2025</v>
      </c>
      <c r="I478" t="s">
        <v>5</v>
      </c>
      <c r="J478" t="s">
        <v>187</v>
      </c>
      <c r="K478" t="str">
        <f>VLOOKUP(Table13[Course ID],[1]Courses!$A$2:$B$102,2,FALSE)</f>
        <v>Apache Spark</v>
      </c>
      <c r="L478" t="str">
        <f>IF(Table13[Age]&lt;=18,"Teen",IF(Table13[Age]&lt;=20,"Young Adult",IF(Table13[Age]&lt;=22,"Adult","senior Adult")))</f>
        <v>Teen</v>
      </c>
      <c r="M478" s="3">
        <v>100000</v>
      </c>
      <c r="N478" s="3">
        <v>56918</v>
      </c>
      <c r="O478" s="3">
        <v>43082</v>
      </c>
      <c r="P478">
        <v>0</v>
      </c>
      <c r="Q478">
        <v>4</v>
      </c>
      <c r="R478" s="3">
        <v>269</v>
      </c>
      <c r="S478" t="s">
        <v>82</v>
      </c>
      <c r="T478" t="s">
        <v>8</v>
      </c>
      <c r="U478" t="s">
        <v>9</v>
      </c>
      <c r="V478" t="s">
        <v>24</v>
      </c>
      <c r="W478" t="s">
        <v>11</v>
      </c>
      <c r="X478">
        <v>53</v>
      </c>
      <c r="Y478" t="s">
        <v>12</v>
      </c>
      <c r="Z478">
        <v>53</v>
      </c>
      <c r="AA478" t="s">
        <v>13</v>
      </c>
      <c r="AB478">
        <v>83</v>
      </c>
      <c r="AC478" t="s">
        <v>14</v>
      </c>
      <c r="AD478">
        <v>89</v>
      </c>
      <c r="AE478" t="s">
        <v>15</v>
      </c>
      <c r="AF478">
        <v>99</v>
      </c>
      <c r="AG478">
        <f>Table13[[#This Row],[math Marks]]+Table13[[#This Row],[english Marks]]+Table13[[#This Row],[python Marks]]+Table13[[#This Row],[SqlMarks]]+Table13[[#This Row],[excelMarks]]</f>
        <v>377</v>
      </c>
      <c r="AH478">
        <v>82</v>
      </c>
      <c r="AI478">
        <v>6.84</v>
      </c>
    </row>
    <row r="479" spans="1:35" x14ac:dyDescent="0.25">
      <c r="A479" t="s">
        <v>1097</v>
      </c>
      <c r="B479" t="s">
        <v>1098</v>
      </c>
      <c r="C479" t="s">
        <v>2</v>
      </c>
      <c r="D479">
        <v>18</v>
      </c>
      <c r="E479" t="s">
        <v>65</v>
      </c>
      <c r="F479" t="s">
        <v>28</v>
      </c>
      <c r="G479" s="1">
        <v>45865</v>
      </c>
      <c r="H479" s="2">
        <f>--MID(TEXT(Table13[[#This Row],[Admission Date]],"dd-mm-yyyy"),7,4)</f>
        <v>2025</v>
      </c>
      <c r="I479" t="s">
        <v>20</v>
      </c>
      <c r="J479" t="s">
        <v>190</v>
      </c>
      <c r="K479" t="str">
        <f>VLOOKUP(Table13[Course ID],[1]Courses!$A$2:$B$102,2,FALSE)</f>
        <v>PySpark</v>
      </c>
      <c r="L479" t="str">
        <f>IF(Table13[Age]&lt;=18,"Teen",IF(Table13[Age]&lt;=20,"Young Adult",IF(Table13[Age]&lt;=22,"Adult","senior Adult")))</f>
        <v>Teen</v>
      </c>
      <c r="M479" s="3">
        <v>100000</v>
      </c>
      <c r="N479" s="3">
        <v>74721</v>
      </c>
      <c r="O479" s="3">
        <v>25279</v>
      </c>
      <c r="P479">
        <v>10000</v>
      </c>
      <c r="Q479">
        <v>1</v>
      </c>
      <c r="R479" s="3">
        <v>5</v>
      </c>
      <c r="S479" t="s">
        <v>117</v>
      </c>
      <c r="T479" t="s">
        <v>8</v>
      </c>
      <c r="U479" t="s">
        <v>23</v>
      </c>
      <c r="V479" t="s">
        <v>10</v>
      </c>
      <c r="W479" t="s">
        <v>11</v>
      </c>
      <c r="X479">
        <v>60</v>
      </c>
      <c r="Y479" t="s">
        <v>12</v>
      </c>
      <c r="Z479">
        <v>67</v>
      </c>
      <c r="AA479" t="s">
        <v>13</v>
      </c>
      <c r="AB479">
        <v>57</v>
      </c>
      <c r="AC479" t="s">
        <v>14</v>
      </c>
      <c r="AD479">
        <v>86</v>
      </c>
      <c r="AE479" t="s">
        <v>15</v>
      </c>
      <c r="AF479">
        <v>55</v>
      </c>
      <c r="AG479">
        <f>Table13[[#This Row],[math Marks]]+Table13[[#This Row],[english Marks]]+Table13[[#This Row],[python Marks]]+Table13[[#This Row],[SqlMarks]]+Table13[[#This Row],[excelMarks]]</f>
        <v>325</v>
      </c>
      <c r="AH479">
        <v>80</v>
      </c>
      <c r="AI479">
        <v>8.14</v>
      </c>
    </row>
    <row r="480" spans="1:35" x14ac:dyDescent="0.25">
      <c r="A480" t="s">
        <v>1099</v>
      </c>
      <c r="B480" t="s">
        <v>1100</v>
      </c>
      <c r="C480" t="s">
        <v>2</v>
      </c>
      <c r="D480">
        <v>17</v>
      </c>
      <c r="E480" t="s">
        <v>19</v>
      </c>
      <c r="F480" t="s">
        <v>33</v>
      </c>
      <c r="G480" s="1">
        <v>45925</v>
      </c>
      <c r="H480" s="2">
        <f>--MID(TEXT(Table13[[#This Row],[Admission Date]],"dd-mm-yyyy"),7,4)</f>
        <v>2025</v>
      </c>
      <c r="I480" t="s">
        <v>20</v>
      </c>
      <c r="J480" t="s">
        <v>193</v>
      </c>
      <c r="K480" t="str">
        <f>VLOOKUP(Table13[Course ID],[1]Courses!$A$2:$B$102,2,FALSE)</f>
        <v>Cloud Computing</v>
      </c>
      <c r="L480" t="str">
        <f>IF(Table13[Age]&lt;=18,"Teen",IF(Table13[Age]&lt;=20,"Young Adult",IF(Table13[Age]&lt;=22,"Adult","senior Adult")))</f>
        <v>Teen</v>
      </c>
      <c r="M480" s="3">
        <v>100000</v>
      </c>
      <c r="N480" s="3">
        <v>70431</v>
      </c>
      <c r="O480" s="3">
        <v>29569</v>
      </c>
      <c r="P480">
        <v>10000</v>
      </c>
      <c r="Q480">
        <v>3</v>
      </c>
      <c r="R480" s="3">
        <v>410</v>
      </c>
      <c r="S480" t="s">
        <v>216</v>
      </c>
      <c r="T480" t="s">
        <v>8</v>
      </c>
      <c r="U480" t="s">
        <v>44</v>
      </c>
      <c r="V480" t="s">
        <v>10</v>
      </c>
      <c r="W480" t="s">
        <v>11</v>
      </c>
      <c r="X480">
        <v>97</v>
      </c>
      <c r="Y480" t="s">
        <v>12</v>
      </c>
      <c r="Z480">
        <v>99</v>
      </c>
      <c r="AA480" t="s">
        <v>13</v>
      </c>
      <c r="AB480">
        <v>57</v>
      </c>
      <c r="AC480" t="s">
        <v>14</v>
      </c>
      <c r="AD480">
        <v>77</v>
      </c>
      <c r="AE480" t="s">
        <v>15</v>
      </c>
      <c r="AF480">
        <v>67</v>
      </c>
      <c r="AG480">
        <f>Table13[[#This Row],[math Marks]]+Table13[[#This Row],[english Marks]]+Table13[[#This Row],[python Marks]]+Table13[[#This Row],[SqlMarks]]+Table13[[#This Row],[excelMarks]]</f>
        <v>397</v>
      </c>
      <c r="AH480">
        <v>66</v>
      </c>
      <c r="AI480">
        <v>6.43</v>
      </c>
    </row>
    <row r="481" spans="1:35" x14ac:dyDescent="0.25">
      <c r="A481" t="s">
        <v>1101</v>
      </c>
      <c r="B481" t="s">
        <v>1102</v>
      </c>
      <c r="C481" t="s">
        <v>18</v>
      </c>
      <c r="D481">
        <v>18</v>
      </c>
      <c r="E481" t="s">
        <v>38</v>
      </c>
      <c r="F481" t="s">
        <v>28</v>
      </c>
      <c r="G481" s="1">
        <v>45930</v>
      </c>
      <c r="H481" s="2">
        <f>--MID(TEXT(Table13[[#This Row],[Admission Date]],"dd-mm-yyyy"),7,4)</f>
        <v>2025</v>
      </c>
      <c r="I481" t="s">
        <v>5</v>
      </c>
      <c r="J481" t="s">
        <v>197</v>
      </c>
      <c r="K481" t="str">
        <f>VLOOKUP(Table13[Course ID],[1]Courses!$A$2:$B$102,2,FALSE)</f>
        <v>AWS Cloud Practitioner</v>
      </c>
      <c r="L481" t="str">
        <f>IF(Table13[Age]&lt;=18,"Teen",IF(Table13[Age]&lt;=20,"Young Adult",IF(Table13[Age]&lt;=22,"Adult","senior Adult")))</f>
        <v>Teen</v>
      </c>
      <c r="M481" s="3">
        <v>100000</v>
      </c>
      <c r="N481" s="3">
        <v>87377</v>
      </c>
      <c r="O481" s="3">
        <v>12623</v>
      </c>
      <c r="P481">
        <v>20000</v>
      </c>
      <c r="Q481">
        <v>5</v>
      </c>
      <c r="R481" s="3">
        <v>415</v>
      </c>
      <c r="S481" t="s">
        <v>48</v>
      </c>
      <c r="T481" t="s">
        <v>8</v>
      </c>
      <c r="U481" t="s">
        <v>23</v>
      </c>
      <c r="V481" t="s">
        <v>24</v>
      </c>
      <c r="W481" t="s">
        <v>11</v>
      </c>
      <c r="X481">
        <v>90</v>
      </c>
      <c r="Y481" t="s">
        <v>12</v>
      </c>
      <c r="Z481">
        <v>90</v>
      </c>
      <c r="AA481" t="s">
        <v>13</v>
      </c>
      <c r="AB481">
        <v>96</v>
      </c>
      <c r="AC481" t="s">
        <v>14</v>
      </c>
      <c r="AD481">
        <v>58</v>
      </c>
      <c r="AE481" t="s">
        <v>15</v>
      </c>
      <c r="AF481">
        <v>85</v>
      </c>
      <c r="AG481">
        <f>Table13[[#This Row],[math Marks]]+Table13[[#This Row],[english Marks]]+Table13[[#This Row],[python Marks]]+Table13[[#This Row],[SqlMarks]]+Table13[[#This Row],[excelMarks]]</f>
        <v>419</v>
      </c>
      <c r="AH481">
        <v>90</v>
      </c>
      <c r="AI481">
        <v>7.28</v>
      </c>
    </row>
    <row r="482" spans="1:35" x14ac:dyDescent="0.25">
      <c r="A482" t="s">
        <v>1103</v>
      </c>
      <c r="B482" t="s">
        <v>1104</v>
      </c>
      <c r="C482" t="s">
        <v>2</v>
      </c>
      <c r="D482">
        <v>24</v>
      </c>
      <c r="E482" t="s">
        <v>38</v>
      </c>
      <c r="F482" t="s">
        <v>4</v>
      </c>
      <c r="G482" s="1">
        <v>45737</v>
      </c>
      <c r="H482" s="2">
        <f>--MID(TEXT(Table13[[#This Row],[Admission Date]],"dd-mm-yyyy"),7,4)</f>
        <v>2025</v>
      </c>
      <c r="I482" t="s">
        <v>5</v>
      </c>
      <c r="J482" t="s">
        <v>200</v>
      </c>
      <c r="K482" t="str">
        <f>VLOOKUP(Table13[Course ID],[1]Courses!$A$2:$B$102,2,FALSE)</f>
        <v>AWS Solutions Architect</v>
      </c>
      <c r="L482" t="str">
        <f>IF(Table13[Age]&lt;=18,"Teen",IF(Table13[Age]&lt;=20,"Young Adult",IF(Table13[Age]&lt;=22,"Adult","senior Adult")))</f>
        <v>senior Adult</v>
      </c>
      <c r="M482" s="3">
        <v>100000</v>
      </c>
      <c r="N482" s="3">
        <v>49486</v>
      </c>
      <c r="O482" s="3">
        <v>50514</v>
      </c>
      <c r="P482">
        <v>0</v>
      </c>
      <c r="Q482">
        <v>5</v>
      </c>
      <c r="R482" s="3">
        <v>357</v>
      </c>
      <c r="S482" t="s">
        <v>117</v>
      </c>
      <c r="T482" t="s">
        <v>8</v>
      </c>
      <c r="U482" t="s">
        <v>9</v>
      </c>
      <c r="V482" t="s">
        <v>10</v>
      </c>
      <c r="W482" t="s">
        <v>11</v>
      </c>
      <c r="X482">
        <v>59</v>
      </c>
      <c r="Y482" t="s">
        <v>12</v>
      </c>
      <c r="Z482">
        <v>58</v>
      </c>
      <c r="AA482" t="s">
        <v>13</v>
      </c>
      <c r="AB482">
        <v>84</v>
      </c>
      <c r="AC482" t="s">
        <v>14</v>
      </c>
      <c r="AD482">
        <v>64</v>
      </c>
      <c r="AE482" t="s">
        <v>15</v>
      </c>
      <c r="AF482">
        <v>44</v>
      </c>
      <c r="AG482">
        <f>Table13[[#This Row],[math Marks]]+Table13[[#This Row],[english Marks]]+Table13[[#This Row],[python Marks]]+Table13[[#This Row],[SqlMarks]]+Table13[[#This Row],[excelMarks]]</f>
        <v>309</v>
      </c>
      <c r="AH482">
        <v>80</v>
      </c>
      <c r="AI482">
        <v>9.2799999999999994</v>
      </c>
    </row>
    <row r="483" spans="1:35" x14ac:dyDescent="0.25">
      <c r="A483" t="s">
        <v>1105</v>
      </c>
      <c r="B483" t="s">
        <v>1106</v>
      </c>
      <c r="C483" t="s">
        <v>18</v>
      </c>
      <c r="D483">
        <v>21</v>
      </c>
      <c r="E483" t="s">
        <v>19</v>
      </c>
      <c r="F483" t="s">
        <v>28</v>
      </c>
      <c r="G483" s="1">
        <v>45907</v>
      </c>
      <c r="H483" s="2">
        <f>--MID(TEXT(Table13[[#This Row],[Admission Date]],"dd-mm-yyyy"),7,4)</f>
        <v>2025</v>
      </c>
      <c r="I483" t="s">
        <v>5</v>
      </c>
      <c r="J483" t="s">
        <v>203</v>
      </c>
      <c r="K483" t="str">
        <f>VLOOKUP(Table13[Course ID],[1]Courses!$A$2:$B$102,2,FALSE)</f>
        <v>Microsoft Azure Fundamentals</v>
      </c>
      <c r="L483" t="str">
        <f>IF(Table13[Age]&lt;=18,"Teen",IF(Table13[Age]&lt;=20,"Young Adult",IF(Table13[Age]&lt;=22,"Adult","senior Adult")))</f>
        <v>Adult</v>
      </c>
      <c r="M483" s="3">
        <v>100000</v>
      </c>
      <c r="N483" s="3">
        <v>79089</v>
      </c>
      <c r="O483" s="3">
        <v>20911</v>
      </c>
      <c r="P483">
        <v>10000</v>
      </c>
      <c r="Q483">
        <v>0</v>
      </c>
      <c r="R483" s="3">
        <v>395</v>
      </c>
      <c r="S483" t="s">
        <v>274</v>
      </c>
      <c r="T483" t="s">
        <v>8</v>
      </c>
      <c r="U483" t="s">
        <v>23</v>
      </c>
      <c r="V483" t="s">
        <v>10</v>
      </c>
      <c r="W483" t="s">
        <v>11</v>
      </c>
      <c r="X483">
        <v>73</v>
      </c>
      <c r="Y483" t="s">
        <v>12</v>
      </c>
      <c r="Z483">
        <v>37</v>
      </c>
      <c r="AA483" t="s">
        <v>13</v>
      </c>
      <c r="AB483">
        <v>67</v>
      </c>
      <c r="AC483" t="s">
        <v>14</v>
      </c>
      <c r="AD483">
        <v>60</v>
      </c>
      <c r="AE483" t="s">
        <v>15</v>
      </c>
      <c r="AF483">
        <v>37</v>
      </c>
      <c r="AG483">
        <f>Table13[[#This Row],[math Marks]]+Table13[[#This Row],[english Marks]]+Table13[[#This Row],[python Marks]]+Table13[[#This Row],[SqlMarks]]+Table13[[#This Row],[excelMarks]]</f>
        <v>274</v>
      </c>
      <c r="AH483">
        <v>63</v>
      </c>
      <c r="AI483">
        <v>6.99</v>
      </c>
    </row>
    <row r="484" spans="1:35" x14ac:dyDescent="0.25">
      <c r="A484" t="s">
        <v>1107</v>
      </c>
      <c r="B484" t="s">
        <v>1108</v>
      </c>
      <c r="C484" t="s">
        <v>2</v>
      </c>
      <c r="D484">
        <v>24</v>
      </c>
      <c r="E484" t="s">
        <v>3</v>
      </c>
      <c r="F484" t="s">
        <v>33</v>
      </c>
      <c r="G484" s="1">
        <v>45940</v>
      </c>
      <c r="H484" s="2">
        <f>--MID(TEXT(Table13[[#This Row],[Admission Date]],"dd-mm-yyyy"),7,4)</f>
        <v>2025</v>
      </c>
      <c r="I484" t="s">
        <v>5</v>
      </c>
      <c r="J484" t="s">
        <v>206</v>
      </c>
      <c r="K484" t="str">
        <f>VLOOKUP(Table13[Course ID],[1]Courses!$A$2:$B$102,2,FALSE)</f>
        <v>Google Cloud Platform</v>
      </c>
      <c r="L484" t="str">
        <f>IF(Table13[Age]&lt;=18,"Teen",IF(Table13[Age]&lt;=20,"Young Adult",IF(Table13[Age]&lt;=22,"Adult","senior Adult")))</f>
        <v>senior Adult</v>
      </c>
      <c r="M484" s="3">
        <v>100000</v>
      </c>
      <c r="N484" s="3">
        <v>88667</v>
      </c>
      <c r="O484" s="3">
        <v>11333</v>
      </c>
      <c r="P484">
        <v>20000</v>
      </c>
      <c r="Q484">
        <v>1</v>
      </c>
      <c r="R484" s="3">
        <v>81</v>
      </c>
      <c r="S484" t="s">
        <v>22</v>
      </c>
      <c r="T484" t="s">
        <v>8</v>
      </c>
      <c r="U484" t="s">
        <v>23</v>
      </c>
      <c r="V484" t="s">
        <v>10</v>
      </c>
      <c r="W484" t="s">
        <v>11</v>
      </c>
      <c r="X484">
        <v>66</v>
      </c>
      <c r="Y484" t="s">
        <v>12</v>
      </c>
      <c r="Z484">
        <v>61</v>
      </c>
      <c r="AA484" t="s">
        <v>13</v>
      </c>
      <c r="AB484">
        <v>88</v>
      </c>
      <c r="AC484" t="s">
        <v>14</v>
      </c>
      <c r="AD484">
        <v>64</v>
      </c>
      <c r="AE484" t="s">
        <v>15</v>
      </c>
      <c r="AF484">
        <v>60</v>
      </c>
      <c r="AG484">
        <f>Table13[[#This Row],[math Marks]]+Table13[[#This Row],[english Marks]]+Table13[[#This Row],[python Marks]]+Table13[[#This Row],[SqlMarks]]+Table13[[#This Row],[excelMarks]]</f>
        <v>339</v>
      </c>
      <c r="AH484">
        <v>61</v>
      </c>
      <c r="AI484">
        <v>6.55</v>
      </c>
    </row>
    <row r="485" spans="1:35" x14ac:dyDescent="0.25">
      <c r="A485" t="s">
        <v>1109</v>
      </c>
      <c r="B485" t="s">
        <v>1110</v>
      </c>
      <c r="C485" t="s">
        <v>18</v>
      </c>
      <c r="D485">
        <v>22</v>
      </c>
      <c r="E485" t="s">
        <v>65</v>
      </c>
      <c r="F485" t="s">
        <v>4</v>
      </c>
      <c r="G485" s="1">
        <v>45844</v>
      </c>
      <c r="H485" s="2">
        <f>--MID(TEXT(Table13[[#This Row],[Admission Date]],"dd-mm-yyyy"),7,4)</f>
        <v>2025</v>
      </c>
      <c r="I485" t="s">
        <v>20</v>
      </c>
      <c r="J485" t="s">
        <v>209</v>
      </c>
      <c r="K485" t="str">
        <f>VLOOKUP(Table13[Course ID],[1]Courses!$A$2:$B$102,2,FALSE)</f>
        <v>DevOps Fundamentals</v>
      </c>
      <c r="L485" t="str">
        <f>IF(Table13[Age]&lt;=18,"Teen",IF(Table13[Age]&lt;=20,"Young Adult",IF(Table13[Age]&lt;=22,"Adult","senior Adult")))</f>
        <v>Adult</v>
      </c>
      <c r="M485" s="3">
        <v>100000</v>
      </c>
      <c r="N485" s="3">
        <v>49279</v>
      </c>
      <c r="O485" s="3">
        <v>50721</v>
      </c>
      <c r="P485">
        <v>10000</v>
      </c>
      <c r="Q485">
        <v>2</v>
      </c>
      <c r="R485" s="3">
        <v>446</v>
      </c>
      <c r="S485" t="s">
        <v>22</v>
      </c>
      <c r="T485" t="s">
        <v>8</v>
      </c>
      <c r="U485" t="s">
        <v>9</v>
      </c>
      <c r="V485" t="s">
        <v>24</v>
      </c>
      <c r="W485" t="s">
        <v>11</v>
      </c>
      <c r="X485">
        <v>72</v>
      </c>
      <c r="Y485" t="s">
        <v>12</v>
      </c>
      <c r="Z485">
        <v>78</v>
      </c>
      <c r="AA485" t="s">
        <v>13</v>
      </c>
      <c r="AB485">
        <v>35</v>
      </c>
      <c r="AC485" t="s">
        <v>14</v>
      </c>
      <c r="AD485">
        <v>52</v>
      </c>
      <c r="AE485" t="s">
        <v>15</v>
      </c>
      <c r="AF485">
        <v>92</v>
      </c>
      <c r="AG485">
        <f>Table13[[#This Row],[math Marks]]+Table13[[#This Row],[english Marks]]+Table13[[#This Row],[python Marks]]+Table13[[#This Row],[SqlMarks]]+Table13[[#This Row],[excelMarks]]</f>
        <v>329</v>
      </c>
      <c r="AH485">
        <v>97</v>
      </c>
      <c r="AI485">
        <v>8.43</v>
      </c>
    </row>
    <row r="486" spans="1:35" x14ac:dyDescent="0.25">
      <c r="A486" t="s">
        <v>1111</v>
      </c>
      <c r="B486" t="s">
        <v>1112</v>
      </c>
      <c r="C486" t="s">
        <v>18</v>
      </c>
      <c r="D486">
        <v>20</v>
      </c>
      <c r="E486" t="s">
        <v>38</v>
      </c>
      <c r="F486" t="s">
        <v>33</v>
      </c>
      <c r="G486" s="1">
        <v>45770</v>
      </c>
      <c r="H486" s="2">
        <f>--MID(TEXT(Table13[[#This Row],[Admission Date]],"dd-mm-yyyy"),7,4)</f>
        <v>2025</v>
      </c>
      <c r="I486" t="s">
        <v>5</v>
      </c>
      <c r="J486" t="s">
        <v>212</v>
      </c>
      <c r="K486" t="str">
        <f>VLOOKUP(Table13[Course ID],[1]Courses!$A$2:$B$102,2,FALSE)</f>
        <v>Docker</v>
      </c>
      <c r="L486" t="str">
        <f>IF(Table13[Age]&lt;=18,"Teen",IF(Table13[Age]&lt;=20,"Young Adult",IF(Table13[Age]&lt;=22,"Adult","senior Adult")))</f>
        <v>Young Adult</v>
      </c>
      <c r="M486" s="3">
        <v>100000</v>
      </c>
      <c r="N486" s="3">
        <v>76470</v>
      </c>
      <c r="O486" s="3">
        <v>23530</v>
      </c>
      <c r="P486">
        <v>10000</v>
      </c>
      <c r="Q486">
        <v>5</v>
      </c>
      <c r="R486" s="3">
        <v>103</v>
      </c>
      <c r="S486" t="s">
        <v>133</v>
      </c>
      <c r="T486" t="s">
        <v>8</v>
      </c>
      <c r="U486" t="s">
        <v>23</v>
      </c>
      <c r="V486" t="s">
        <v>24</v>
      </c>
      <c r="W486" t="s">
        <v>11</v>
      </c>
      <c r="X486">
        <v>38</v>
      </c>
      <c r="Y486" t="s">
        <v>12</v>
      </c>
      <c r="Z486">
        <v>74</v>
      </c>
      <c r="AA486" t="s">
        <v>13</v>
      </c>
      <c r="AB486">
        <v>47</v>
      </c>
      <c r="AC486" t="s">
        <v>14</v>
      </c>
      <c r="AD486">
        <v>78</v>
      </c>
      <c r="AE486" t="s">
        <v>15</v>
      </c>
      <c r="AF486">
        <v>39</v>
      </c>
      <c r="AG486">
        <f>Table13[[#This Row],[math Marks]]+Table13[[#This Row],[english Marks]]+Table13[[#This Row],[python Marks]]+Table13[[#This Row],[SqlMarks]]+Table13[[#This Row],[excelMarks]]</f>
        <v>276</v>
      </c>
      <c r="AH486">
        <v>96</v>
      </c>
      <c r="AI486">
        <v>6.51</v>
      </c>
    </row>
    <row r="487" spans="1:35" x14ac:dyDescent="0.25">
      <c r="A487" t="s">
        <v>1113</v>
      </c>
      <c r="B487" t="s">
        <v>1114</v>
      </c>
      <c r="C487" t="s">
        <v>2</v>
      </c>
      <c r="D487">
        <v>17</v>
      </c>
      <c r="E487" t="s">
        <v>19</v>
      </c>
      <c r="F487" t="s">
        <v>4</v>
      </c>
      <c r="G487" s="1">
        <v>46006</v>
      </c>
      <c r="H487" s="2">
        <f>--MID(TEXT(Table13[[#This Row],[Admission Date]],"dd-mm-yyyy"),7,4)</f>
        <v>2025</v>
      </c>
      <c r="I487" t="s">
        <v>5</v>
      </c>
      <c r="J487" t="s">
        <v>215</v>
      </c>
      <c r="K487" t="str">
        <f>VLOOKUP(Table13[Course ID],[1]Courses!$A$2:$B$102,2,FALSE)</f>
        <v>Kubernetes</v>
      </c>
      <c r="L487" t="str">
        <f>IF(Table13[Age]&lt;=18,"Teen",IF(Table13[Age]&lt;=20,"Young Adult",IF(Table13[Age]&lt;=22,"Adult","senior Adult")))</f>
        <v>Teen</v>
      </c>
      <c r="M487" s="3">
        <v>100000</v>
      </c>
      <c r="N487" s="3">
        <v>73408</v>
      </c>
      <c r="O487" s="3">
        <v>26592</v>
      </c>
      <c r="P487">
        <v>10000</v>
      </c>
      <c r="Q487">
        <v>4</v>
      </c>
      <c r="R487" s="3">
        <v>127</v>
      </c>
      <c r="S487" t="s">
        <v>22</v>
      </c>
      <c r="T487" t="s">
        <v>8</v>
      </c>
      <c r="U487" t="s">
        <v>9</v>
      </c>
      <c r="V487" t="s">
        <v>10</v>
      </c>
      <c r="W487" t="s">
        <v>11</v>
      </c>
      <c r="X487">
        <v>37</v>
      </c>
      <c r="Y487" t="s">
        <v>12</v>
      </c>
      <c r="Z487">
        <v>92</v>
      </c>
      <c r="AA487" t="s">
        <v>13</v>
      </c>
      <c r="AB487">
        <v>82</v>
      </c>
      <c r="AC487" t="s">
        <v>14</v>
      </c>
      <c r="AD487">
        <v>91</v>
      </c>
      <c r="AE487" t="s">
        <v>15</v>
      </c>
      <c r="AF487">
        <v>43</v>
      </c>
      <c r="AG487">
        <f>Table13[[#This Row],[math Marks]]+Table13[[#This Row],[english Marks]]+Table13[[#This Row],[python Marks]]+Table13[[#This Row],[SqlMarks]]+Table13[[#This Row],[excelMarks]]</f>
        <v>345</v>
      </c>
      <c r="AH487">
        <v>79</v>
      </c>
      <c r="AI487">
        <v>5.48</v>
      </c>
    </row>
    <row r="488" spans="1:35" x14ac:dyDescent="0.25">
      <c r="A488" t="s">
        <v>1115</v>
      </c>
      <c r="B488" t="s">
        <v>1116</v>
      </c>
      <c r="C488" t="s">
        <v>2</v>
      </c>
      <c r="D488">
        <v>19</v>
      </c>
      <c r="E488" t="s">
        <v>19</v>
      </c>
      <c r="F488" t="s">
        <v>33</v>
      </c>
      <c r="G488" s="1">
        <v>45812</v>
      </c>
      <c r="H488" s="2">
        <f>--MID(TEXT(Table13[[#This Row],[Admission Date]],"dd-mm-yyyy"),7,4)</f>
        <v>2025</v>
      </c>
      <c r="I488" t="s">
        <v>5</v>
      </c>
      <c r="J488" t="s">
        <v>219</v>
      </c>
      <c r="K488" t="str">
        <f>VLOOKUP(Table13[Course ID],[1]Courses!$A$2:$B$102,2,FALSE)</f>
        <v>Linux Administration</v>
      </c>
      <c r="L488" t="str">
        <f>IF(Table13[Age]&lt;=18,"Teen",IF(Table13[Age]&lt;=20,"Young Adult",IF(Table13[Age]&lt;=22,"Adult","senior Adult")))</f>
        <v>Young Adult</v>
      </c>
      <c r="M488" s="3">
        <v>100000</v>
      </c>
      <c r="N488" s="3">
        <v>88095</v>
      </c>
      <c r="O488" s="3">
        <v>11905</v>
      </c>
      <c r="P488">
        <v>20000</v>
      </c>
      <c r="Q488">
        <v>4</v>
      </c>
      <c r="R488" s="3">
        <v>305</v>
      </c>
      <c r="S488" t="s">
        <v>216</v>
      </c>
      <c r="T488" t="s">
        <v>8</v>
      </c>
      <c r="U488" t="s">
        <v>23</v>
      </c>
      <c r="V488" t="s">
        <v>24</v>
      </c>
      <c r="W488" t="s">
        <v>11</v>
      </c>
      <c r="X488">
        <v>87</v>
      </c>
      <c r="Y488" t="s">
        <v>12</v>
      </c>
      <c r="Z488">
        <v>41</v>
      </c>
      <c r="AA488" t="s">
        <v>13</v>
      </c>
      <c r="AB488">
        <v>59</v>
      </c>
      <c r="AC488" t="s">
        <v>14</v>
      </c>
      <c r="AD488">
        <v>94</v>
      </c>
      <c r="AE488" t="s">
        <v>15</v>
      </c>
      <c r="AF488">
        <v>73</v>
      </c>
      <c r="AG488">
        <f>Table13[[#This Row],[math Marks]]+Table13[[#This Row],[english Marks]]+Table13[[#This Row],[python Marks]]+Table13[[#This Row],[SqlMarks]]+Table13[[#This Row],[excelMarks]]</f>
        <v>354</v>
      </c>
      <c r="AH488">
        <v>98</v>
      </c>
      <c r="AI488">
        <v>6.87</v>
      </c>
    </row>
    <row r="489" spans="1:35" x14ac:dyDescent="0.25">
      <c r="A489" t="s">
        <v>1117</v>
      </c>
      <c r="B489" t="s">
        <v>1118</v>
      </c>
      <c r="C489" t="s">
        <v>18</v>
      </c>
      <c r="D489">
        <v>20</v>
      </c>
      <c r="E489" t="s">
        <v>3</v>
      </c>
      <c r="F489" t="s">
        <v>4</v>
      </c>
      <c r="G489" s="1">
        <v>45934</v>
      </c>
      <c r="H489" s="2">
        <f>--MID(TEXT(Table13[[#This Row],[Admission Date]],"dd-mm-yyyy"),7,4)</f>
        <v>2025</v>
      </c>
      <c r="I489" t="s">
        <v>5</v>
      </c>
      <c r="J489" t="s">
        <v>222</v>
      </c>
      <c r="K489" t="str">
        <f>VLOOKUP(Table13[Course ID],[1]Courses!$A$2:$B$102,2,FALSE)</f>
        <v>Windows Server</v>
      </c>
      <c r="L489" t="str">
        <f>IF(Table13[Age]&lt;=18,"Teen",IF(Table13[Age]&lt;=20,"Young Adult",IF(Table13[Age]&lt;=22,"Adult","senior Adult")))</f>
        <v>Young Adult</v>
      </c>
      <c r="M489" s="3">
        <v>100000</v>
      </c>
      <c r="N489" s="3">
        <v>82721</v>
      </c>
      <c r="O489" s="3">
        <v>17279</v>
      </c>
      <c r="P489">
        <v>0</v>
      </c>
      <c r="Q489">
        <v>0</v>
      </c>
      <c r="R489" s="3">
        <v>123</v>
      </c>
      <c r="S489" t="s">
        <v>386</v>
      </c>
      <c r="T489" t="s">
        <v>8</v>
      </c>
      <c r="U489" t="s">
        <v>44</v>
      </c>
      <c r="V489" t="s">
        <v>24</v>
      </c>
      <c r="W489" t="s">
        <v>11</v>
      </c>
      <c r="X489">
        <v>51</v>
      </c>
      <c r="Y489" t="s">
        <v>12</v>
      </c>
      <c r="Z489">
        <v>44</v>
      </c>
      <c r="AA489" t="s">
        <v>13</v>
      </c>
      <c r="AB489">
        <v>90</v>
      </c>
      <c r="AC489" t="s">
        <v>14</v>
      </c>
      <c r="AD489">
        <v>70</v>
      </c>
      <c r="AE489" t="s">
        <v>15</v>
      </c>
      <c r="AF489">
        <v>48</v>
      </c>
      <c r="AG489">
        <f>Table13[[#This Row],[math Marks]]+Table13[[#This Row],[english Marks]]+Table13[[#This Row],[python Marks]]+Table13[[#This Row],[SqlMarks]]+Table13[[#This Row],[excelMarks]]</f>
        <v>303</v>
      </c>
      <c r="AH489">
        <v>73</v>
      </c>
      <c r="AI489">
        <v>9.99</v>
      </c>
    </row>
    <row r="490" spans="1:35" x14ac:dyDescent="0.25">
      <c r="A490" t="s">
        <v>1119</v>
      </c>
      <c r="B490" t="s">
        <v>1120</v>
      </c>
      <c r="C490" t="s">
        <v>18</v>
      </c>
      <c r="D490">
        <v>17</v>
      </c>
      <c r="E490" t="s">
        <v>38</v>
      </c>
      <c r="F490" t="s">
        <v>4</v>
      </c>
      <c r="G490" s="1">
        <v>45790</v>
      </c>
      <c r="H490" s="2">
        <f>--MID(TEXT(Table13[[#This Row],[Admission Date]],"dd-mm-yyyy"),7,4)</f>
        <v>2025</v>
      </c>
      <c r="I490" t="s">
        <v>20</v>
      </c>
      <c r="J490" t="s">
        <v>225</v>
      </c>
      <c r="K490" t="str">
        <f>VLOOKUP(Table13[Course ID],[1]Courses!$A$2:$B$102,2,FALSE)</f>
        <v>Networking Basics</v>
      </c>
      <c r="L490" t="str">
        <f>IF(Table13[Age]&lt;=18,"Teen",IF(Table13[Age]&lt;=20,"Young Adult",IF(Table13[Age]&lt;=22,"Adult","senior Adult")))</f>
        <v>Teen</v>
      </c>
      <c r="M490" s="3">
        <v>100000</v>
      </c>
      <c r="N490" s="3">
        <v>78825</v>
      </c>
      <c r="O490" s="3">
        <v>21175</v>
      </c>
      <c r="P490">
        <v>20000</v>
      </c>
      <c r="Q490">
        <v>4</v>
      </c>
      <c r="R490" s="3">
        <v>103</v>
      </c>
      <c r="S490" t="s">
        <v>117</v>
      </c>
      <c r="T490" t="s">
        <v>8</v>
      </c>
      <c r="U490" t="s">
        <v>9</v>
      </c>
      <c r="V490" t="s">
        <v>24</v>
      </c>
      <c r="W490" t="s">
        <v>11</v>
      </c>
      <c r="X490">
        <v>65</v>
      </c>
      <c r="Y490" t="s">
        <v>12</v>
      </c>
      <c r="Z490">
        <v>93</v>
      </c>
      <c r="AA490" t="s">
        <v>13</v>
      </c>
      <c r="AB490">
        <v>41</v>
      </c>
      <c r="AC490" t="s">
        <v>14</v>
      </c>
      <c r="AD490">
        <v>36</v>
      </c>
      <c r="AE490" t="s">
        <v>15</v>
      </c>
      <c r="AF490">
        <v>94</v>
      </c>
      <c r="AG490">
        <f>Table13[[#This Row],[math Marks]]+Table13[[#This Row],[english Marks]]+Table13[[#This Row],[python Marks]]+Table13[[#This Row],[SqlMarks]]+Table13[[#This Row],[excelMarks]]</f>
        <v>329</v>
      </c>
      <c r="AH490">
        <v>72</v>
      </c>
      <c r="AI490">
        <v>9.85</v>
      </c>
    </row>
    <row r="491" spans="1:35" x14ac:dyDescent="0.25">
      <c r="A491" t="s">
        <v>1121</v>
      </c>
      <c r="B491" t="s">
        <v>1122</v>
      </c>
      <c r="C491" t="s">
        <v>2</v>
      </c>
      <c r="D491">
        <v>21</v>
      </c>
      <c r="E491" t="s">
        <v>38</v>
      </c>
      <c r="F491" t="s">
        <v>28</v>
      </c>
      <c r="G491" s="1">
        <v>45664</v>
      </c>
      <c r="H491" s="2">
        <f>--MID(TEXT(Table13[[#This Row],[Admission Date]],"dd-mm-yyyy"),7,4)</f>
        <v>2025</v>
      </c>
      <c r="I491" t="s">
        <v>20</v>
      </c>
      <c r="J491" t="s">
        <v>228</v>
      </c>
      <c r="K491" t="str">
        <f>VLOOKUP(Table13[Course ID],[1]Courses!$A$2:$B$102,2,FALSE)</f>
        <v>CCNA</v>
      </c>
      <c r="L491" t="str">
        <f>IF(Table13[Age]&lt;=18,"Teen",IF(Table13[Age]&lt;=20,"Young Adult",IF(Table13[Age]&lt;=22,"Adult","senior Adult")))</f>
        <v>Adult</v>
      </c>
      <c r="M491" s="3">
        <v>100000</v>
      </c>
      <c r="N491" s="3">
        <v>98318</v>
      </c>
      <c r="O491" s="3">
        <v>1682</v>
      </c>
      <c r="P491">
        <v>0</v>
      </c>
      <c r="Q491">
        <v>5</v>
      </c>
      <c r="R491" s="3">
        <v>490</v>
      </c>
      <c r="S491" t="s">
        <v>62</v>
      </c>
      <c r="T491" t="s">
        <v>8</v>
      </c>
      <c r="U491" t="s">
        <v>9</v>
      </c>
      <c r="V491" t="s">
        <v>24</v>
      </c>
      <c r="W491" t="s">
        <v>11</v>
      </c>
      <c r="X491">
        <v>47</v>
      </c>
      <c r="Y491" t="s">
        <v>12</v>
      </c>
      <c r="Z491">
        <v>87</v>
      </c>
      <c r="AA491" t="s">
        <v>13</v>
      </c>
      <c r="AB491">
        <v>95</v>
      </c>
      <c r="AC491" t="s">
        <v>14</v>
      </c>
      <c r="AD491">
        <v>67</v>
      </c>
      <c r="AE491" t="s">
        <v>15</v>
      </c>
      <c r="AF491">
        <v>92</v>
      </c>
      <c r="AG491">
        <f>Table13[[#This Row],[math Marks]]+Table13[[#This Row],[english Marks]]+Table13[[#This Row],[python Marks]]+Table13[[#This Row],[SqlMarks]]+Table13[[#This Row],[excelMarks]]</f>
        <v>388</v>
      </c>
      <c r="AH491">
        <v>83</v>
      </c>
      <c r="AI491">
        <v>5.57</v>
      </c>
    </row>
    <row r="492" spans="1:35" x14ac:dyDescent="0.25">
      <c r="A492" t="s">
        <v>1123</v>
      </c>
      <c r="B492" t="s">
        <v>1124</v>
      </c>
      <c r="C492" t="s">
        <v>2</v>
      </c>
      <c r="D492">
        <v>21</v>
      </c>
      <c r="E492" t="s">
        <v>65</v>
      </c>
      <c r="F492" t="s">
        <v>4</v>
      </c>
      <c r="G492" s="1">
        <v>45795</v>
      </c>
      <c r="H492" s="2">
        <f>--MID(TEXT(Table13[[#This Row],[Admission Date]],"dd-mm-yyyy"),7,4)</f>
        <v>2025</v>
      </c>
      <c r="I492" t="s">
        <v>5</v>
      </c>
      <c r="J492" t="s">
        <v>231</v>
      </c>
      <c r="K492" t="str">
        <f>VLOOKUP(Table13[Course ID],[1]Courses!$A$2:$B$102,2,FALSE)</f>
        <v>Cyber Security Fundamentals</v>
      </c>
      <c r="L492" t="str">
        <f>IF(Table13[Age]&lt;=18,"Teen",IF(Table13[Age]&lt;=20,"Young Adult",IF(Table13[Age]&lt;=22,"Adult","senior Adult")))</f>
        <v>Adult</v>
      </c>
      <c r="M492" s="3">
        <v>100000</v>
      </c>
      <c r="N492" s="3">
        <v>59837</v>
      </c>
      <c r="O492" s="3">
        <v>40163</v>
      </c>
      <c r="P492">
        <v>0</v>
      </c>
      <c r="Q492">
        <v>4</v>
      </c>
      <c r="R492" s="3">
        <v>29</v>
      </c>
      <c r="S492" t="s">
        <v>62</v>
      </c>
      <c r="T492" t="s">
        <v>8</v>
      </c>
      <c r="U492" t="s">
        <v>44</v>
      </c>
      <c r="V492" t="s">
        <v>10</v>
      </c>
      <c r="W492" t="s">
        <v>11</v>
      </c>
      <c r="X492">
        <v>87</v>
      </c>
      <c r="Y492" t="s">
        <v>12</v>
      </c>
      <c r="Z492">
        <v>62</v>
      </c>
      <c r="AA492" t="s">
        <v>13</v>
      </c>
      <c r="AB492">
        <v>42</v>
      </c>
      <c r="AC492" t="s">
        <v>14</v>
      </c>
      <c r="AD492">
        <v>97</v>
      </c>
      <c r="AE492" t="s">
        <v>15</v>
      </c>
      <c r="AF492">
        <v>92</v>
      </c>
      <c r="AG492">
        <f>Table13[[#This Row],[math Marks]]+Table13[[#This Row],[english Marks]]+Table13[[#This Row],[python Marks]]+Table13[[#This Row],[SqlMarks]]+Table13[[#This Row],[excelMarks]]</f>
        <v>380</v>
      </c>
      <c r="AH492">
        <v>100</v>
      </c>
      <c r="AI492">
        <v>8.09</v>
      </c>
    </row>
    <row r="493" spans="1:35" x14ac:dyDescent="0.25">
      <c r="A493" t="s">
        <v>1125</v>
      </c>
      <c r="B493" t="s">
        <v>1126</v>
      </c>
      <c r="C493" t="s">
        <v>2</v>
      </c>
      <c r="D493">
        <v>19</v>
      </c>
      <c r="E493" t="s">
        <v>27</v>
      </c>
      <c r="F493" t="s">
        <v>28</v>
      </c>
      <c r="G493" s="1">
        <v>45802</v>
      </c>
      <c r="H493" s="2">
        <f>--MID(TEXT(Table13[[#This Row],[Admission Date]],"dd-mm-yyyy"),7,4)</f>
        <v>2025</v>
      </c>
      <c r="I493" t="s">
        <v>20</v>
      </c>
      <c r="J493" t="s">
        <v>234</v>
      </c>
      <c r="K493" t="str">
        <f>VLOOKUP(Table13[Course ID],[1]Courses!$A$2:$B$102,2,FALSE)</f>
        <v>Ethical Hacking</v>
      </c>
      <c r="L493" t="str">
        <f>IF(Table13[Age]&lt;=18,"Teen",IF(Table13[Age]&lt;=20,"Young Adult",IF(Table13[Age]&lt;=22,"Adult","senior Adult")))</f>
        <v>Young Adult</v>
      </c>
      <c r="M493" s="3">
        <v>100000</v>
      </c>
      <c r="N493" s="3">
        <v>91499</v>
      </c>
      <c r="O493" s="3">
        <v>8501</v>
      </c>
      <c r="P493">
        <v>20000</v>
      </c>
      <c r="Q493">
        <v>0</v>
      </c>
      <c r="R493" s="3">
        <v>72</v>
      </c>
      <c r="S493" t="s">
        <v>216</v>
      </c>
      <c r="T493" t="s">
        <v>8</v>
      </c>
      <c r="U493" t="s">
        <v>44</v>
      </c>
      <c r="V493" t="s">
        <v>24</v>
      </c>
      <c r="W493" t="s">
        <v>11</v>
      </c>
      <c r="X493">
        <v>95</v>
      </c>
      <c r="Y493" t="s">
        <v>12</v>
      </c>
      <c r="Z493">
        <v>74</v>
      </c>
      <c r="AA493" t="s">
        <v>13</v>
      </c>
      <c r="AB493">
        <v>88</v>
      </c>
      <c r="AC493" t="s">
        <v>14</v>
      </c>
      <c r="AD493">
        <v>97</v>
      </c>
      <c r="AE493" t="s">
        <v>15</v>
      </c>
      <c r="AF493">
        <v>98</v>
      </c>
      <c r="AG493">
        <f>Table13[[#This Row],[math Marks]]+Table13[[#This Row],[english Marks]]+Table13[[#This Row],[python Marks]]+Table13[[#This Row],[SqlMarks]]+Table13[[#This Row],[excelMarks]]</f>
        <v>452</v>
      </c>
      <c r="AH493">
        <v>93</v>
      </c>
      <c r="AI493">
        <v>8.4600000000000009</v>
      </c>
    </row>
    <row r="494" spans="1:35" x14ac:dyDescent="0.25">
      <c r="A494" t="s">
        <v>1127</v>
      </c>
      <c r="B494" t="s">
        <v>1128</v>
      </c>
      <c r="C494" t="s">
        <v>2</v>
      </c>
      <c r="D494">
        <v>20</v>
      </c>
      <c r="E494" t="s">
        <v>3</v>
      </c>
      <c r="F494" t="s">
        <v>28</v>
      </c>
      <c r="G494" s="1">
        <v>45903</v>
      </c>
      <c r="H494" s="2">
        <f>--MID(TEXT(Table13[[#This Row],[Admission Date]],"dd-mm-yyyy"),7,4)</f>
        <v>2025</v>
      </c>
      <c r="I494" t="s">
        <v>20</v>
      </c>
      <c r="J494" t="s">
        <v>237</v>
      </c>
      <c r="K494" t="str">
        <f>VLOOKUP(Table13[Course ID],[1]Courses!$A$2:$B$102,2,FALSE)</f>
        <v>Penetration Testing</v>
      </c>
      <c r="L494" t="str">
        <f>IF(Table13[Age]&lt;=18,"Teen",IF(Table13[Age]&lt;=20,"Young Adult",IF(Table13[Age]&lt;=22,"Adult","senior Adult")))</f>
        <v>Young Adult</v>
      </c>
      <c r="M494" s="3">
        <v>100000</v>
      </c>
      <c r="N494" s="3">
        <v>42047</v>
      </c>
      <c r="O494" s="3">
        <v>57953</v>
      </c>
      <c r="P494">
        <v>0</v>
      </c>
      <c r="Q494">
        <v>4</v>
      </c>
      <c r="R494" s="3">
        <v>130</v>
      </c>
      <c r="S494" t="s">
        <v>35</v>
      </c>
      <c r="T494" t="s">
        <v>8</v>
      </c>
      <c r="U494" t="s">
        <v>23</v>
      </c>
      <c r="V494" t="s">
        <v>24</v>
      </c>
      <c r="W494" t="s">
        <v>11</v>
      </c>
      <c r="X494">
        <v>88</v>
      </c>
      <c r="Y494" t="s">
        <v>12</v>
      </c>
      <c r="Z494">
        <v>96</v>
      </c>
      <c r="AA494" t="s">
        <v>13</v>
      </c>
      <c r="AB494">
        <v>54</v>
      </c>
      <c r="AC494" t="s">
        <v>14</v>
      </c>
      <c r="AD494">
        <v>48</v>
      </c>
      <c r="AE494" t="s">
        <v>15</v>
      </c>
      <c r="AF494">
        <v>84</v>
      </c>
      <c r="AG494">
        <f>Table13[[#This Row],[math Marks]]+Table13[[#This Row],[english Marks]]+Table13[[#This Row],[python Marks]]+Table13[[#This Row],[SqlMarks]]+Table13[[#This Row],[excelMarks]]</f>
        <v>370</v>
      </c>
      <c r="AH494">
        <v>94</v>
      </c>
      <c r="AI494">
        <v>5.45</v>
      </c>
    </row>
    <row r="495" spans="1:35" x14ac:dyDescent="0.25">
      <c r="A495" t="s">
        <v>1129</v>
      </c>
      <c r="B495" t="s">
        <v>1130</v>
      </c>
      <c r="C495" t="s">
        <v>2</v>
      </c>
      <c r="D495">
        <v>24</v>
      </c>
      <c r="E495" t="s">
        <v>65</v>
      </c>
      <c r="F495" t="s">
        <v>4</v>
      </c>
      <c r="G495" s="1">
        <v>45812</v>
      </c>
      <c r="H495" s="2">
        <f>--MID(TEXT(Table13[[#This Row],[Admission Date]],"dd-mm-yyyy"),7,4)</f>
        <v>2025</v>
      </c>
      <c r="I495" t="s">
        <v>20</v>
      </c>
      <c r="J495" t="s">
        <v>240</v>
      </c>
      <c r="K495" t="str">
        <f>VLOOKUP(Table13[Course ID],[1]Courses!$A$2:$B$102,2,FALSE)</f>
        <v>Information Security</v>
      </c>
      <c r="L495" t="str">
        <f>IF(Table13[Age]&lt;=18,"Teen",IF(Table13[Age]&lt;=20,"Young Adult",IF(Table13[Age]&lt;=22,"Adult","senior Adult")))</f>
        <v>senior Adult</v>
      </c>
      <c r="M495" s="3">
        <v>100000</v>
      </c>
      <c r="N495" s="3">
        <v>48625</v>
      </c>
      <c r="O495" s="3">
        <v>51375</v>
      </c>
      <c r="P495">
        <v>0</v>
      </c>
      <c r="Q495">
        <v>2</v>
      </c>
      <c r="R495" s="3">
        <v>337</v>
      </c>
      <c r="S495" t="s">
        <v>82</v>
      </c>
      <c r="T495" t="s">
        <v>8</v>
      </c>
      <c r="U495" t="s">
        <v>23</v>
      </c>
      <c r="V495" t="s">
        <v>10</v>
      </c>
      <c r="W495" t="s">
        <v>11</v>
      </c>
      <c r="X495">
        <v>47</v>
      </c>
      <c r="Y495" t="s">
        <v>12</v>
      </c>
      <c r="Z495">
        <v>55</v>
      </c>
      <c r="AA495" t="s">
        <v>13</v>
      </c>
      <c r="AB495">
        <v>82</v>
      </c>
      <c r="AC495" t="s">
        <v>14</v>
      </c>
      <c r="AD495">
        <v>80</v>
      </c>
      <c r="AE495" t="s">
        <v>15</v>
      </c>
      <c r="AF495">
        <v>88</v>
      </c>
      <c r="AG495">
        <f>Table13[[#This Row],[math Marks]]+Table13[[#This Row],[english Marks]]+Table13[[#This Row],[python Marks]]+Table13[[#This Row],[SqlMarks]]+Table13[[#This Row],[excelMarks]]</f>
        <v>352</v>
      </c>
      <c r="AH495">
        <v>78</v>
      </c>
      <c r="AI495">
        <v>8.11</v>
      </c>
    </row>
    <row r="496" spans="1:35" x14ac:dyDescent="0.25">
      <c r="A496" t="s">
        <v>1131</v>
      </c>
      <c r="B496" t="s">
        <v>1132</v>
      </c>
      <c r="C496" t="s">
        <v>2</v>
      </c>
      <c r="D496">
        <v>24</v>
      </c>
      <c r="E496" t="s">
        <v>27</v>
      </c>
      <c r="F496" t="s">
        <v>4</v>
      </c>
      <c r="G496" s="1">
        <v>45934</v>
      </c>
      <c r="H496" s="2">
        <f>--MID(TEXT(Table13[[#This Row],[Admission Date]],"dd-mm-yyyy"),7,4)</f>
        <v>2025</v>
      </c>
      <c r="I496" t="s">
        <v>5</v>
      </c>
      <c r="J496" t="s">
        <v>243</v>
      </c>
      <c r="K496" t="str">
        <f>VLOOKUP(Table13[Course ID],[1]Courses!$A$2:$B$102,2,FALSE)</f>
        <v>Digital Forensics</v>
      </c>
      <c r="L496" t="str">
        <f>IF(Table13[Age]&lt;=18,"Teen",IF(Table13[Age]&lt;=20,"Young Adult",IF(Table13[Age]&lt;=22,"Adult","senior Adult")))</f>
        <v>senior Adult</v>
      </c>
      <c r="M496" s="3">
        <v>100000</v>
      </c>
      <c r="N496" s="3">
        <v>44703</v>
      </c>
      <c r="O496" s="3">
        <v>55297</v>
      </c>
      <c r="P496">
        <v>10000</v>
      </c>
      <c r="Q496">
        <v>1</v>
      </c>
      <c r="R496" s="3">
        <v>19</v>
      </c>
      <c r="S496" t="s">
        <v>76</v>
      </c>
      <c r="T496" t="s">
        <v>8</v>
      </c>
      <c r="U496" t="s">
        <v>23</v>
      </c>
      <c r="V496" t="s">
        <v>10</v>
      </c>
      <c r="W496" t="s">
        <v>11</v>
      </c>
      <c r="X496">
        <v>54</v>
      </c>
      <c r="Y496" t="s">
        <v>12</v>
      </c>
      <c r="Z496">
        <v>73</v>
      </c>
      <c r="AA496" t="s">
        <v>13</v>
      </c>
      <c r="AB496">
        <v>80</v>
      </c>
      <c r="AC496" t="s">
        <v>14</v>
      </c>
      <c r="AD496">
        <v>93</v>
      </c>
      <c r="AE496" t="s">
        <v>15</v>
      </c>
      <c r="AF496">
        <v>57</v>
      </c>
      <c r="AG496">
        <f>Table13[[#This Row],[math Marks]]+Table13[[#This Row],[english Marks]]+Table13[[#This Row],[python Marks]]+Table13[[#This Row],[SqlMarks]]+Table13[[#This Row],[excelMarks]]</f>
        <v>357</v>
      </c>
      <c r="AH496">
        <v>73</v>
      </c>
      <c r="AI496">
        <v>6.47</v>
      </c>
    </row>
    <row r="497" spans="1:35" x14ac:dyDescent="0.25">
      <c r="A497" t="s">
        <v>1133</v>
      </c>
      <c r="B497" t="s">
        <v>1134</v>
      </c>
      <c r="C497" t="s">
        <v>2</v>
      </c>
      <c r="D497">
        <v>18</v>
      </c>
      <c r="E497" t="s">
        <v>27</v>
      </c>
      <c r="F497" t="s">
        <v>4</v>
      </c>
      <c r="G497" s="1">
        <v>45790</v>
      </c>
      <c r="H497" s="2">
        <f>--MID(TEXT(Table13[[#This Row],[Admission Date]],"dd-mm-yyyy"),7,4)</f>
        <v>2025</v>
      </c>
      <c r="I497" t="s">
        <v>20</v>
      </c>
      <c r="J497" t="s">
        <v>246</v>
      </c>
      <c r="K497" t="str">
        <f>VLOOKUP(Table13[Course ID],[1]Courses!$A$2:$B$102,2,FALSE)</f>
        <v>Cloud Security</v>
      </c>
      <c r="L497" t="str">
        <f>IF(Table13[Age]&lt;=18,"Teen",IF(Table13[Age]&lt;=20,"Young Adult",IF(Table13[Age]&lt;=22,"Adult","senior Adult")))</f>
        <v>Teen</v>
      </c>
      <c r="M497" s="3">
        <v>100000</v>
      </c>
      <c r="N497" s="3">
        <v>71381</v>
      </c>
      <c r="O497" s="3">
        <v>28619</v>
      </c>
      <c r="P497">
        <v>10000</v>
      </c>
      <c r="Q497">
        <v>1</v>
      </c>
      <c r="R497" s="3">
        <v>344</v>
      </c>
      <c r="S497" t="s">
        <v>76</v>
      </c>
      <c r="T497" t="s">
        <v>8</v>
      </c>
      <c r="U497" t="s">
        <v>23</v>
      </c>
      <c r="V497" t="s">
        <v>10</v>
      </c>
      <c r="W497" t="s">
        <v>11</v>
      </c>
      <c r="X497">
        <v>79</v>
      </c>
      <c r="Y497" t="s">
        <v>12</v>
      </c>
      <c r="Z497">
        <v>79</v>
      </c>
      <c r="AA497" t="s">
        <v>13</v>
      </c>
      <c r="AB497">
        <v>48</v>
      </c>
      <c r="AC497" t="s">
        <v>14</v>
      </c>
      <c r="AD497">
        <v>62</v>
      </c>
      <c r="AE497" t="s">
        <v>15</v>
      </c>
      <c r="AF497">
        <v>48</v>
      </c>
      <c r="AG497">
        <f>Table13[[#This Row],[math Marks]]+Table13[[#This Row],[english Marks]]+Table13[[#This Row],[python Marks]]+Table13[[#This Row],[SqlMarks]]+Table13[[#This Row],[excelMarks]]</f>
        <v>316</v>
      </c>
      <c r="AH497">
        <v>78</v>
      </c>
      <c r="AI497">
        <v>8.2899999999999991</v>
      </c>
    </row>
    <row r="498" spans="1:35" x14ac:dyDescent="0.25">
      <c r="A498" t="s">
        <v>1135</v>
      </c>
      <c r="B498" t="s">
        <v>1136</v>
      </c>
      <c r="C498" t="s">
        <v>2</v>
      </c>
      <c r="D498">
        <v>17</v>
      </c>
      <c r="E498" t="s">
        <v>38</v>
      </c>
      <c r="F498" t="s">
        <v>4</v>
      </c>
      <c r="G498" s="1">
        <v>45664</v>
      </c>
      <c r="H498" s="2">
        <f>--MID(TEXT(Table13[[#This Row],[Admission Date]],"dd-mm-yyyy"),7,4)</f>
        <v>2025</v>
      </c>
      <c r="I498" t="s">
        <v>5</v>
      </c>
      <c r="J498" t="s">
        <v>249</v>
      </c>
      <c r="K498" t="str">
        <f>VLOOKUP(Table13[Course ID],[1]Courses!$A$2:$B$102,2,FALSE)</f>
        <v>Blockchain Basics</v>
      </c>
      <c r="L498" t="str">
        <f>IF(Table13[Age]&lt;=18,"Teen",IF(Table13[Age]&lt;=20,"Young Adult",IF(Table13[Age]&lt;=22,"Adult","senior Adult")))</f>
        <v>Teen</v>
      </c>
      <c r="M498" s="3">
        <v>100000</v>
      </c>
      <c r="N498" s="3">
        <v>99408</v>
      </c>
      <c r="O498" s="3">
        <v>592</v>
      </c>
      <c r="P498">
        <v>20000</v>
      </c>
      <c r="Q498">
        <v>3</v>
      </c>
      <c r="R498" s="3">
        <v>393</v>
      </c>
      <c r="S498" t="s">
        <v>48</v>
      </c>
      <c r="T498" t="s">
        <v>8</v>
      </c>
      <c r="U498" t="s">
        <v>23</v>
      </c>
      <c r="V498" t="s">
        <v>24</v>
      </c>
      <c r="W498" t="s">
        <v>11</v>
      </c>
      <c r="X498">
        <v>92</v>
      </c>
      <c r="Y498" t="s">
        <v>12</v>
      </c>
      <c r="Z498">
        <v>44</v>
      </c>
      <c r="AA498" t="s">
        <v>13</v>
      </c>
      <c r="AB498">
        <v>55</v>
      </c>
      <c r="AC498" t="s">
        <v>14</v>
      </c>
      <c r="AD498">
        <v>50</v>
      </c>
      <c r="AE498" t="s">
        <v>15</v>
      </c>
      <c r="AF498">
        <v>50</v>
      </c>
      <c r="AG498">
        <f>Table13[[#This Row],[math Marks]]+Table13[[#This Row],[english Marks]]+Table13[[#This Row],[python Marks]]+Table13[[#This Row],[SqlMarks]]+Table13[[#This Row],[excelMarks]]</f>
        <v>291</v>
      </c>
      <c r="AH498">
        <v>86</v>
      </c>
      <c r="AI498">
        <v>7.13</v>
      </c>
    </row>
    <row r="499" spans="1:35" x14ac:dyDescent="0.25">
      <c r="A499" t="s">
        <v>1137</v>
      </c>
      <c r="B499" t="s">
        <v>1138</v>
      </c>
      <c r="C499" t="s">
        <v>18</v>
      </c>
      <c r="D499">
        <v>24</v>
      </c>
      <c r="E499" t="s">
        <v>27</v>
      </c>
      <c r="F499" t="s">
        <v>28</v>
      </c>
      <c r="G499" s="1">
        <v>45795</v>
      </c>
      <c r="H499" s="2">
        <f>--MID(TEXT(Table13[[#This Row],[Admission Date]],"dd-mm-yyyy"),7,4)</f>
        <v>2025</v>
      </c>
      <c r="I499" t="s">
        <v>20</v>
      </c>
      <c r="J499" t="s">
        <v>252</v>
      </c>
      <c r="K499" t="str">
        <f>VLOOKUP(Table13[Course ID],[1]Courses!$A$2:$B$102,2,FALSE)</f>
        <v>Web Development</v>
      </c>
      <c r="L499" t="str">
        <f>IF(Table13[Age]&lt;=18,"Teen",IF(Table13[Age]&lt;=20,"Young Adult",IF(Table13[Age]&lt;=22,"Adult","senior Adult")))</f>
        <v>senior Adult</v>
      </c>
      <c r="M499" s="3">
        <v>100000</v>
      </c>
      <c r="N499" s="3">
        <v>50190</v>
      </c>
      <c r="O499" s="3">
        <v>49810</v>
      </c>
      <c r="P499">
        <v>20000</v>
      </c>
      <c r="Q499">
        <v>3</v>
      </c>
      <c r="R499" s="3">
        <v>238</v>
      </c>
      <c r="S499" t="s">
        <v>104</v>
      </c>
      <c r="T499" t="s">
        <v>8</v>
      </c>
      <c r="U499" t="s">
        <v>9</v>
      </c>
      <c r="V499" t="s">
        <v>24</v>
      </c>
      <c r="W499" t="s">
        <v>11</v>
      </c>
      <c r="X499">
        <v>70</v>
      </c>
      <c r="Y499" t="s">
        <v>12</v>
      </c>
      <c r="Z499">
        <v>66</v>
      </c>
      <c r="AA499" t="s">
        <v>13</v>
      </c>
      <c r="AB499">
        <v>35</v>
      </c>
      <c r="AC499" t="s">
        <v>14</v>
      </c>
      <c r="AD499">
        <v>91</v>
      </c>
      <c r="AE499" t="s">
        <v>15</v>
      </c>
      <c r="AF499">
        <v>36</v>
      </c>
      <c r="AG499">
        <f>Table13[[#This Row],[math Marks]]+Table13[[#This Row],[english Marks]]+Table13[[#This Row],[python Marks]]+Table13[[#This Row],[SqlMarks]]+Table13[[#This Row],[excelMarks]]</f>
        <v>298</v>
      </c>
      <c r="AH499">
        <v>91</v>
      </c>
      <c r="AI499">
        <v>8.32</v>
      </c>
    </row>
    <row r="500" spans="1:35" x14ac:dyDescent="0.25">
      <c r="A500" t="s">
        <v>1139</v>
      </c>
      <c r="B500" t="s">
        <v>1140</v>
      </c>
      <c r="C500" t="s">
        <v>2</v>
      </c>
      <c r="D500">
        <v>21</v>
      </c>
      <c r="E500" t="s">
        <v>3</v>
      </c>
      <c r="F500" t="s">
        <v>28</v>
      </c>
      <c r="G500" s="1">
        <v>45802</v>
      </c>
      <c r="H500" s="2">
        <f>--MID(TEXT(Table13[[#This Row],[Admission Date]],"dd-mm-yyyy"),7,4)</f>
        <v>2025</v>
      </c>
      <c r="I500" t="s">
        <v>5</v>
      </c>
      <c r="J500" t="s">
        <v>255</v>
      </c>
      <c r="K500" t="str">
        <f>VLOOKUP(Table13[Course ID],[1]Courses!$A$2:$B$102,2,FALSE)</f>
        <v>Full Stack Development</v>
      </c>
      <c r="L500" t="str">
        <f>IF(Table13[Age]&lt;=18,"Teen",IF(Table13[Age]&lt;=20,"Young Adult",IF(Table13[Age]&lt;=22,"Adult","senior Adult")))</f>
        <v>Adult</v>
      </c>
      <c r="M500" s="3">
        <v>100000</v>
      </c>
      <c r="N500" s="3">
        <v>80800</v>
      </c>
      <c r="O500" s="3">
        <v>19200</v>
      </c>
      <c r="P500">
        <v>0</v>
      </c>
      <c r="Q500">
        <v>5</v>
      </c>
      <c r="R500" s="3">
        <v>132</v>
      </c>
      <c r="S500" t="s">
        <v>43</v>
      </c>
      <c r="T500" t="s">
        <v>8</v>
      </c>
      <c r="U500" t="s">
        <v>9</v>
      </c>
      <c r="V500" t="s">
        <v>10</v>
      </c>
      <c r="W500" t="s">
        <v>11</v>
      </c>
      <c r="X500">
        <v>48</v>
      </c>
      <c r="Y500" t="s">
        <v>12</v>
      </c>
      <c r="Z500">
        <v>95</v>
      </c>
      <c r="AA500" t="s">
        <v>13</v>
      </c>
      <c r="AB500">
        <v>39</v>
      </c>
      <c r="AC500" t="s">
        <v>14</v>
      </c>
      <c r="AD500">
        <v>39</v>
      </c>
      <c r="AE500" t="s">
        <v>15</v>
      </c>
      <c r="AF500">
        <v>89</v>
      </c>
      <c r="AG500">
        <f>Table13[[#This Row],[math Marks]]+Table13[[#This Row],[english Marks]]+Table13[[#This Row],[python Marks]]+Table13[[#This Row],[SqlMarks]]+Table13[[#This Row],[excelMarks]]</f>
        <v>310</v>
      </c>
      <c r="AH500">
        <v>79</v>
      </c>
      <c r="AI500">
        <v>5.76</v>
      </c>
    </row>
    <row r="501" spans="1:35" x14ac:dyDescent="0.25">
      <c r="A501" t="s">
        <v>1141</v>
      </c>
      <c r="B501" t="s">
        <v>1142</v>
      </c>
      <c r="C501" t="s">
        <v>18</v>
      </c>
      <c r="D501">
        <v>17</v>
      </c>
      <c r="E501" t="s">
        <v>27</v>
      </c>
      <c r="F501" t="s">
        <v>33</v>
      </c>
      <c r="G501" s="1">
        <v>45903</v>
      </c>
      <c r="H501" s="2">
        <f>--MID(TEXT(Table13[[#This Row],[Admission Date]],"dd-mm-yyyy"),7,4)</f>
        <v>2025</v>
      </c>
      <c r="I501" t="s">
        <v>20</v>
      </c>
      <c r="J501" t="s">
        <v>258</v>
      </c>
      <c r="K501" t="str">
        <f>VLOOKUP(Table13[Course ID],[1]Courses!$A$2:$B$102,2,FALSE)</f>
        <v>Front-End Development</v>
      </c>
      <c r="L501" t="str">
        <f>IF(Table13[Age]&lt;=18,"Teen",IF(Table13[Age]&lt;=20,"Young Adult",IF(Table13[Age]&lt;=22,"Adult","senior Adult")))</f>
        <v>Teen</v>
      </c>
      <c r="M501" s="3">
        <v>100000</v>
      </c>
      <c r="N501" s="3">
        <v>56384</v>
      </c>
      <c r="O501" s="3">
        <v>43616</v>
      </c>
      <c r="P501">
        <v>10000</v>
      </c>
      <c r="Q501">
        <v>5</v>
      </c>
      <c r="R501" s="3">
        <v>103</v>
      </c>
      <c r="S501" t="s">
        <v>194</v>
      </c>
      <c r="T501" t="s">
        <v>8</v>
      </c>
      <c r="U501" t="s">
        <v>23</v>
      </c>
      <c r="V501" t="s">
        <v>10</v>
      </c>
      <c r="W501" t="s">
        <v>11</v>
      </c>
      <c r="X501">
        <v>80</v>
      </c>
      <c r="Y501" t="s">
        <v>12</v>
      </c>
      <c r="Z501">
        <v>40</v>
      </c>
      <c r="AA501" t="s">
        <v>13</v>
      </c>
      <c r="AB501">
        <v>72</v>
      </c>
      <c r="AC501" t="s">
        <v>14</v>
      </c>
      <c r="AD501">
        <v>49</v>
      </c>
      <c r="AE501" t="s">
        <v>15</v>
      </c>
      <c r="AF501">
        <v>82</v>
      </c>
      <c r="AG501">
        <f>Table13[[#This Row],[math Marks]]+Table13[[#This Row],[english Marks]]+Table13[[#This Row],[python Marks]]+Table13[[#This Row],[SqlMarks]]+Table13[[#This Row],[excelMarks]]</f>
        <v>323</v>
      </c>
      <c r="AH501">
        <v>83</v>
      </c>
      <c r="AI501">
        <v>7.45</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
  <sheetViews>
    <sheetView workbookViewId="0">
      <selection activeCell="C1" sqref="C1"/>
    </sheetView>
  </sheetViews>
  <sheetFormatPr defaultRowHeight="15" x14ac:dyDescent="0.25"/>
  <cols>
    <col min="1" max="1" width="11.5703125" customWidth="1"/>
    <col min="2" max="2" width="28.85546875" bestFit="1" customWidth="1"/>
  </cols>
  <sheetData>
    <row r="1" spans="1:2" x14ac:dyDescent="0.25">
      <c r="A1" t="s">
        <v>1152</v>
      </c>
      <c r="B1" t="s">
        <v>1179</v>
      </c>
    </row>
    <row r="2" spans="1:2" x14ac:dyDescent="0.25">
      <c r="A2" t="s">
        <v>21</v>
      </c>
      <c r="B2" t="s">
        <v>1180</v>
      </c>
    </row>
    <row r="3" spans="1:2" x14ac:dyDescent="0.25">
      <c r="A3" t="s">
        <v>29</v>
      </c>
      <c r="B3" t="s">
        <v>1181</v>
      </c>
    </row>
    <row r="4" spans="1:2" x14ac:dyDescent="0.25">
      <c r="A4" t="s">
        <v>34</v>
      </c>
      <c r="B4" t="s">
        <v>1182</v>
      </c>
    </row>
    <row r="5" spans="1:2" x14ac:dyDescent="0.25">
      <c r="A5" t="s">
        <v>39</v>
      </c>
      <c r="B5" t="s">
        <v>1183</v>
      </c>
    </row>
    <row r="6" spans="1:2" x14ac:dyDescent="0.25">
      <c r="A6" t="s">
        <v>42</v>
      </c>
      <c r="B6" t="s">
        <v>1184</v>
      </c>
    </row>
    <row r="7" spans="1:2" x14ac:dyDescent="0.25">
      <c r="A7" t="s">
        <v>47</v>
      </c>
      <c r="B7" t="s">
        <v>1185</v>
      </c>
    </row>
    <row r="8" spans="1:2" x14ac:dyDescent="0.25">
      <c r="A8" t="s">
        <v>51</v>
      </c>
      <c r="B8" t="s">
        <v>1186</v>
      </c>
    </row>
    <row r="9" spans="1:2" x14ac:dyDescent="0.25">
      <c r="A9" t="s">
        <v>55</v>
      </c>
      <c r="B9" t="s">
        <v>1187</v>
      </c>
    </row>
    <row r="10" spans="1:2" x14ac:dyDescent="0.25">
      <c r="A10" t="s">
        <v>58</v>
      </c>
      <c r="B10" t="s">
        <v>1188</v>
      </c>
    </row>
    <row r="11" spans="1:2" x14ac:dyDescent="0.25">
      <c r="A11" t="s">
        <v>61</v>
      </c>
      <c r="B11" t="s">
        <v>1189</v>
      </c>
    </row>
    <row r="12" spans="1:2" x14ac:dyDescent="0.25">
      <c r="A12" t="s">
        <v>66</v>
      </c>
      <c r="B12" t="s">
        <v>1190</v>
      </c>
    </row>
    <row r="13" spans="1:2" x14ac:dyDescent="0.25">
      <c r="A13" t="s">
        <v>69</v>
      </c>
      <c r="B13" t="s">
        <v>1191</v>
      </c>
    </row>
    <row r="14" spans="1:2" x14ac:dyDescent="0.25">
      <c r="A14" t="s">
        <v>72</v>
      </c>
      <c r="B14" t="s">
        <v>1192</v>
      </c>
    </row>
    <row r="15" spans="1:2" x14ac:dyDescent="0.25">
      <c r="A15" t="s">
        <v>75</v>
      </c>
      <c r="B15" t="s">
        <v>1193</v>
      </c>
    </row>
    <row r="16" spans="1:2" x14ac:dyDescent="0.25">
      <c r="A16" t="s">
        <v>79</v>
      </c>
      <c r="B16" t="s">
        <v>1194</v>
      </c>
    </row>
    <row r="17" spans="1:2" x14ac:dyDescent="0.25">
      <c r="A17" t="s">
        <v>6</v>
      </c>
      <c r="B17" t="s">
        <v>1195</v>
      </c>
    </row>
    <row r="18" spans="1:2" x14ac:dyDescent="0.25">
      <c r="A18" t="s">
        <v>85</v>
      </c>
      <c r="B18" t="s">
        <v>1196</v>
      </c>
    </row>
    <row r="19" spans="1:2" x14ac:dyDescent="0.25">
      <c r="A19" t="s">
        <v>89</v>
      </c>
      <c r="B19" t="s">
        <v>1197</v>
      </c>
    </row>
    <row r="20" spans="1:2" x14ac:dyDescent="0.25">
      <c r="A20" t="s">
        <v>93</v>
      </c>
      <c r="B20" t="s">
        <v>1198</v>
      </c>
    </row>
    <row r="21" spans="1:2" x14ac:dyDescent="0.25">
      <c r="A21" t="s">
        <v>96</v>
      </c>
      <c r="B21" t="s">
        <v>1199</v>
      </c>
    </row>
    <row r="22" spans="1:2" x14ac:dyDescent="0.25">
      <c r="A22" t="s">
        <v>100</v>
      </c>
      <c r="B22" t="s">
        <v>1200</v>
      </c>
    </row>
    <row r="23" spans="1:2" x14ac:dyDescent="0.25">
      <c r="A23" t="s">
        <v>103</v>
      </c>
      <c r="B23" t="s">
        <v>1201</v>
      </c>
    </row>
    <row r="24" spans="1:2" x14ac:dyDescent="0.25">
      <c r="A24" t="s">
        <v>107</v>
      </c>
      <c r="B24" t="s">
        <v>1202</v>
      </c>
    </row>
    <row r="25" spans="1:2" x14ac:dyDescent="0.25">
      <c r="A25" t="s">
        <v>110</v>
      </c>
      <c r="B25" t="s">
        <v>1203</v>
      </c>
    </row>
    <row r="26" spans="1:2" x14ac:dyDescent="0.25">
      <c r="A26" t="s">
        <v>113</v>
      </c>
      <c r="B26" t="s">
        <v>1204</v>
      </c>
    </row>
    <row r="27" spans="1:2" x14ac:dyDescent="0.25">
      <c r="A27" t="s">
        <v>116</v>
      </c>
      <c r="B27" t="s">
        <v>1205</v>
      </c>
    </row>
    <row r="28" spans="1:2" x14ac:dyDescent="0.25">
      <c r="A28" t="s">
        <v>120</v>
      </c>
      <c r="B28" t="s">
        <v>1206</v>
      </c>
    </row>
    <row r="29" spans="1:2" x14ac:dyDescent="0.25">
      <c r="A29" t="s">
        <v>123</v>
      </c>
      <c r="B29" t="s">
        <v>1207</v>
      </c>
    </row>
    <row r="30" spans="1:2" x14ac:dyDescent="0.25">
      <c r="A30" t="s">
        <v>126</v>
      </c>
      <c r="B30" t="s">
        <v>1208</v>
      </c>
    </row>
    <row r="31" spans="1:2" x14ac:dyDescent="0.25">
      <c r="A31" t="s">
        <v>129</v>
      </c>
      <c r="B31" t="s">
        <v>1209</v>
      </c>
    </row>
    <row r="32" spans="1:2" x14ac:dyDescent="0.25">
      <c r="A32" t="s">
        <v>132</v>
      </c>
      <c r="B32" t="s">
        <v>1210</v>
      </c>
    </row>
    <row r="33" spans="1:2" x14ac:dyDescent="0.25">
      <c r="A33" t="s">
        <v>136</v>
      </c>
      <c r="B33" t="s">
        <v>1211</v>
      </c>
    </row>
    <row r="34" spans="1:2" x14ac:dyDescent="0.25">
      <c r="A34" t="s">
        <v>139</v>
      </c>
      <c r="B34" t="s">
        <v>1212</v>
      </c>
    </row>
    <row r="35" spans="1:2" x14ac:dyDescent="0.25">
      <c r="A35" t="s">
        <v>142</v>
      </c>
      <c r="B35" t="s">
        <v>1213</v>
      </c>
    </row>
    <row r="36" spans="1:2" x14ac:dyDescent="0.25">
      <c r="A36" t="s">
        <v>145</v>
      </c>
      <c r="B36" t="s">
        <v>1214</v>
      </c>
    </row>
    <row r="37" spans="1:2" x14ac:dyDescent="0.25">
      <c r="A37" t="s">
        <v>148</v>
      </c>
      <c r="B37" t="s">
        <v>1215</v>
      </c>
    </row>
    <row r="38" spans="1:2" x14ac:dyDescent="0.25">
      <c r="A38" t="s">
        <v>151</v>
      </c>
      <c r="B38" t="s">
        <v>1216</v>
      </c>
    </row>
    <row r="39" spans="1:2" x14ac:dyDescent="0.25">
      <c r="A39" t="s">
        <v>154</v>
      </c>
      <c r="B39" t="s">
        <v>1217</v>
      </c>
    </row>
    <row r="40" spans="1:2" x14ac:dyDescent="0.25">
      <c r="A40" t="s">
        <v>157</v>
      </c>
      <c r="B40" t="s">
        <v>1218</v>
      </c>
    </row>
    <row r="41" spans="1:2" x14ac:dyDescent="0.25">
      <c r="A41" t="s">
        <v>160</v>
      </c>
      <c r="B41" t="s">
        <v>1219</v>
      </c>
    </row>
    <row r="42" spans="1:2" x14ac:dyDescent="0.25">
      <c r="A42" t="s">
        <v>163</v>
      </c>
      <c r="B42" t="s">
        <v>1220</v>
      </c>
    </row>
    <row r="43" spans="1:2" x14ac:dyDescent="0.25">
      <c r="A43" t="s">
        <v>166</v>
      </c>
      <c r="B43" t="s">
        <v>1221</v>
      </c>
    </row>
    <row r="44" spans="1:2" x14ac:dyDescent="0.25">
      <c r="A44" t="s">
        <v>169</v>
      </c>
      <c r="B44" t="s">
        <v>1222</v>
      </c>
    </row>
    <row r="45" spans="1:2" x14ac:dyDescent="0.25">
      <c r="A45" t="s">
        <v>172</v>
      </c>
      <c r="B45" t="s">
        <v>1223</v>
      </c>
    </row>
    <row r="46" spans="1:2" x14ac:dyDescent="0.25">
      <c r="A46" t="s">
        <v>175</v>
      </c>
      <c r="B46" t="s">
        <v>1224</v>
      </c>
    </row>
    <row r="47" spans="1:2" x14ac:dyDescent="0.25">
      <c r="A47" t="s">
        <v>178</v>
      </c>
      <c r="B47" t="s">
        <v>1225</v>
      </c>
    </row>
    <row r="48" spans="1:2" x14ac:dyDescent="0.25">
      <c r="A48" t="s">
        <v>181</v>
      </c>
      <c r="B48" t="s">
        <v>1226</v>
      </c>
    </row>
    <row r="49" spans="1:2" x14ac:dyDescent="0.25">
      <c r="A49" t="s">
        <v>184</v>
      </c>
      <c r="B49" t="s">
        <v>1227</v>
      </c>
    </row>
    <row r="50" spans="1:2" x14ac:dyDescent="0.25">
      <c r="A50" t="s">
        <v>187</v>
      </c>
      <c r="B50" t="s">
        <v>1228</v>
      </c>
    </row>
    <row r="51" spans="1:2" x14ac:dyDescent="0.25">
      <c r="A51" t="s">
        <v>190</v>
      </c>
      <c r="B51" t="s">
        <v>1229</v>
      </c>
    </row>
    <row r="52" spans="1:2" x14ac:dyDescent="0.25">
      <c r="A52" t="s">
        <v>193</v>
      </c>
      <c r="B52" t="s">
        <v>1230</v>
      </c>
    </row>
    <row r="53" spans="1:2" x14ac:dyDescent="0.25">
      <c r="A53" t="s">
        <v>197</v>
      </c>
      <c r="B53" t="s">
        <v>1231</v>
      </c>
    </row>
    <row r="54" spans="1:2" x14ac:dyDescent="0.25">
      <c r="A54" t="s">
        <v>200</v>
      </c>
      <c r="B54" t="s">
        <v>1232</v>
      </c>
    </row>
    <row r="55" spans="1:2" x14ac:dyDescent="0.25">
      <c r="A55" t="s">
        <v>203</v>
      </c>
      <c r="B55" t="s">
        <v>1233</v>
      </c>
    </row>
    <row r="56" spans="1:2" x14ac:dyDescent="0.25">
      <c r="A56" t="s">
        <v>206</v>
      </c>
      <c r="B56" t="s">
        <v>1234</v>
      </c>
    </row>
    <row r="57" spans="1:2" x14ac:dyDescent="0.25">
      <c r="A57" t="s">
        <v>209</v>
      </c>
      <c r="B57" t="s">
        <v>1235</v>
      </c>
    </row>
    <row r="58" spans="1:2" x14ac:dyDescent="0.25">
      <c r="A58" t="s">
        <v>212</v>
      </c>
      <c r="B58" t="s">
        <v>1236</v>
      </c>
    </row>
    <row r="59" spans="1:2" x14ac:dyDescent="0.25">
      <c r="A59" t="s">
        <v>215</v>
      </c>
      <c r="B59" t="s">
        <v>1237</v>
      </c>
    </row>
    <row r="60" spans="1:2" x14ac:dyDescent="0.25">
      <c r="A60" t="s">
        <v>219</v>
      </c>
      <c r="B60" t="s">
        <v>1238</v>
      </c>
    </row>
    <row r="61" spans="1:2" x14ac:dyDescent="0.25">
      <c r="A61" t="s">
        <v>222</v>
      </c>
      <c r="B61" t="s">
        <v>1239</v>
      </c>
    </row>
    <row r="62" spans="1:2" x14ac:dyDescent="0.25">
      <c r="A62" t="s">
        <v>225</v>
      </c>
      <c r="B62" t="s">
        <v>1240</v>
      </c>
    </row>
    <row r="63" spans="1:2" x14ac:dyDescent="0.25">
      <c r="A63" t="s">
        <v>228</v>
      </c>
      <c r="B63" t="s">
        <v>1241</v>
      </c>
    </row>
    <row r="64" spans="1:2" x14ac:dyDescent="0.25">
      <c r="A64" t="s">
        <v>231</v>
      </c>
      <c r="B64" t="s">
        <v>1242</v>
      </c>
    </row>
    <row r="65" spans="1:2" x14ac:dyDescent="0.25">
      <c r="A65" t="s">
        <v>234</v>
      </c>
      <c r="B65" t="s">
        <v>1243</v>
      </c>
    </row>
    <row r="66" spans="1:2" x14ac:dyDescent="0.25">
      <c r="A66" t="s">
        <v>237</v>
      </c>
      <c r="B66" t="s">
        <v>1244</v>
      </c>
    </row>
    <row r="67" spans="1:2" x14ac:dyDescent="0.25">
      <c r="A67" t="s">
        <v>240</v>
      </c>
      <c r="B67" t="s">
        <v>1245</v>
      </c>
    </row>
    <row r="68" spans="1:2" x14ac:dyDescent="0.25">
      <c r="A68" t="s">
        <v>243</v>
      </c>
      <c r="B68" t="s">
        <v>1246</v>
      </c>
    </row>
    <row r="69" spans="1:2" x14ac:dyDescent="0.25">
      <c r="A69" t="s">
        <v>246</v>
      </c>
      <c r="B69" t="s">
        <v>1247</v>
      </c>
    </row>
    <row r="70" spans="1:2" x14ac:dyDescent="0.25">
      <c r="A70" t="s">
        <v>249</v>
      </c>
      <c r="B70" t="s">
        <v>1248</v>
      </c>
    </row>
    <row r="71" spans="1:2" x14ac:dyDescent="0.25">
      <c r="A71" t="s">
        <v>252</v>
      </c>
      <c r="B71" t="s">
        <v>1249</v>
      </c>
    </row>
    <row r="72" spans="1:2" x14ac:dyDescent="0.25">
      <c r="A72" t="s">
        <v>255</v>
      </c>
      <c r="B72" t="s">
        <v>1250</v>
      </c>
    </row>
    <row r="73" spans="1:2" x14ac:dyDescent="0.25">
      <c r="A73" t="s">
        <v>258</v>
      </c>
      <c r="B73" t="s">
        <v>1251</v>
      </c>
    </row>
    <row r="74" spans="1:2" x14ac:dyDescent="0.25">
      <c r="A74" t="s">
        <v>261</v>
      </c>
      <c r="B74" t="s">
        <v>1252</v>
      </c>
    </row>
    <row r="75" spans="1:2" x14ac:dyDescent="0.25">
      <c r="A75" t="s">
        <v>264</v>
      </c>
      <c r="B75" t="s">
        <v>1253</v>
      </c>
    </row>
    <row r="76" spans="1:2" x14ac:dyDescent="0.25">
      <c r="A76" t="s">
        <v>267</v>
      </c>
      <c r="B76" t="s">
        <v>1254</v>
      </c>
    </row>
    <row r="77" spans="1:2" x14ac:dyDescent="0.25">
      <c r="A77" t="s">
        <v>270</v>
      </c>
      <c r="B77" t="s">
        <v>1255</v>
      </c>
    </row>
    <row r="78" spans="1:2" x14ac:dyDescent="0.25">
      <c r="A78" t="s">
        <v>273</v>
      </c>
      <c r="B78" t="s">
        <v>1256</v>
      </c>
    </row>
    <row r="79" spans="1:2" x14ac:dyDescent="0.25">
      <c r="A79" t="s">
        <v>277</v>
      </c>
      <c r="B79" t="s">
        <v>1257</v>
      </c>
    </row>
    <row r="80" spans="1:2" x14ac:dyDescent="0.25">
      <c r="A80" t="s">
        <v>280</v>
      </c>
      <c r="B80" t="s">
        <v>1258</v>
      </c>
    </row>
    <row r="81" spans="1:2" x14ac:dyDescent="0.25">
      <c r="A81" t="s">
        <v>283</v>
      </c>
      <c r="B81" t="s">
        <v>1259</v>
      </c>
    </row>
    <row r="82" spans="1:2" x14ac:dyDescent="0.25">
      <c r="A82" t="s">
        <v>286</v>
      </c>
      <c r="B82" t="s">
        <v>1260</v>
      </c>
    </row>
    <row r="83" spans="1:2" x14ac:dyDescent="0.25">
      <c r="A83" t="s">
        <v>289</v>
      </c>
      <c r="B83" t="s">
        <v>1261</v>
      </c>
    </row>
    <row r="84" spans="1:2" x14ac:dyDescent="0.25">
      <c r="A84" t="s">
        <v>292</v>
      </c>
      <c r="B84" t="s">
        <v>1262</v>
      </c>
    </row>
    <row r="85" spans="1:2" x14ac:dyDescent="0.25">
      <c r="A85" t="s">
        <v>295</v>
      </c>
      <c r="B85" t="s">
        <v>1263</v>
      </c>
    </row>
    <row r="86" spans="1:2" x14ac:dyDescent="0.25">
      <c r="A86" t="s">
        <v>298</v>
      </c>
      <c r="B86" t="s">
        <v>1264</v>
      </c>
    </row>
    <row r="87" spans="1:2" x14ac:dyDescent="0.25">
      <c r="A87" t="s">
        <v>301</v>
      </c>
      <c r="B87" t="s">
        <v>1265</v>
      </c>
    </row>
    <row r="88" spans="1:2" x14ac:dyDescent="0.25">
      <c r="A88" t="s">
        <v>304</v>
      </c>
      <c r="B88" t="s">
        <v>1266</v>
      </c>
    </row>
    <row r="89" spans="1:2" x14ac:dyDescent="0.25">
      <c r="A89" t="s">
        <v>307</v>
      </c>
      <c r="B89" t="s">
        <v>1267</v>
      </c>
    </row>
    <row r="90" spans="1:2" x14ac:dyDescent="0.25">
      <c r="A90" t="s">
        <v>310</v>
      </c>
      <c r="B90" t="s">
        <v>1268</v>
      </c>
    </row>
    <row r="91" spans="1:2" x14ac:dyDescent="0.25">
      <c r="A91" t="s">
        <v>313</v>
      </c>
      <c r="B91" t="s">
        <v>1269</v>
      </c>
    </row>
    <row r="92" spans="1:2" x14ac:dyDescent="0.25">
      <c r="A92" t="s">
        <v>316</v>
      </c>
      <c r="B92" t="s">
        <v>1270</v>
      </c>
    </row>
    <row r="93" spans="1:2" x14ac:dyDescent="0.25">
      <c r="A93" t="s">
        <v>319</v>
      </c>
      <c r="B93" t="s">
        <v>1271</v>
      </c>
    </row>
    <row r="94" spans="1:2" x14ac:dyDescent="0.25">
      <c r="A94" t="s">
        <v>322</v>
      </c>
      <c r="B94" t="s">
        <v>1272</v>
      </c>
    </row>
    <row r="95" spans="1:2" x14ac:dyDescent="0.25">
      <c r="A95" t="s">
        <v>325</v>
      </c>
      <c r="B95" t="s">
        <v>1273</v>
      </c>
    </row>
    <row r="96" spans="1:2" x14ac:dyDescent="0.25">
      <c r="A96" t="s">
        <v>328</v>
      </c>
      <c r="B96" t="s">
        <v>1274</v>
      </c>
    </row>
    <row r="97" spans="1:2" x14ac:dyDescent="0.25">
      <c r="A97" t="s">
        <v>331</v>
      </c>
      <c r="B97" t="s">
        <v>1275</v>
      </c>
    </row>
    <row r="98" spans="1:2" x14ac:dyDescent="0.25">
      <c r="A98" t="s">
        <v>334</v>
      </c>
      <c r="B98" t="s">
        <v>1276</v>
      </c>
    </row>
    <row r="99" spans="1:2" x14ac:dyDescent="0.25">
      <c r="A99" t="s">
        <v>337</v>
      </c>
      <c r="B99" t="s">
        <v>1277</v>
      </c>
    </row>
    <row r="100" spans="1:2" x14ac:dyDescent="0.25">
      <c r="A100" t="s">
        <v>340</v>
      </c>
      <c r="B100" t="s">
        <v>1278</v>
      </c>
    </row>
    <row r="101" spans="1:2" x14ac:dyDescent="0.25">
      <c r="A101" t="s">
        <v>343</v>
      </c>
      <c r="B101" t="s">
        <v>1279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workbookViewId="0">
      <selection activeCell="D13" sqref="D13"/>
    </sheetView>
  </sheetViews>
  <sheetFormatPr defaultRowHeight="15" x14ac:dyDescent="0.25"/>
  <cols>
    <col min="1" max="1" width="11.7109375" customWidth="1"/>
    <col min="2" max="2" width="15.140625" customWidth="1"/>
    <col min="3" max="3" width="13.85546875" customWidth="1"/>
  </cols>
  <sheetData>
    <row r="1" spans="1:3" x14ac:dyDescent="0.25">
      <c r="A1" t="s">
        <v>1280</v>
      </c>
      <c r="B1" t="s">
        <v>1281</v>
      </c>
      <c r="C1" t="s">
        <v>1147</v>
      </c>
    </row>
    <row r="2" spans="1:3" x14ac:dyDescent="0.25">
      <c r="A2" t="s">
        <v>1282</v>
      </c>
      <c r="B2" t="s">
        <v>1283</v>
      </c>
      <c r="C2" t="s">
        <v>65</v>
      </c>
    </row>
    <row r="3" spans="1:3" x14ac:dyDescent="0.25">
      <c r="A3" t="s">
        <v>1284</v>
      </c>
      <c r="B3" t="s">
        <v>1285</v>
      </c>
      <c r="C3" t="s">
        <v>65</v>
      </c>
    </row>
    <row r="4" spans="1:3" x14ac:dyDescent="0.25">
      <c r="A4" t="s">
        <v>1286</v>
      </c>
      <c r="B4" t="s">
        <v>1287</v>
      </c>
      <c r="C4" t="s">
        <v>19</v>
      </c>
    </row>
    <row r="5" spans="1:3" x14ac:dyDescent="0.25">
      <c r="A5" t="s">
        <v>1288</v>
      </c>
      <c r="B5" t="s">
        <v>1289</v>
      </c>
      <c r="C5" t="s">
        <v>27</v>
      </c>
    </row>
    <row r="6" spans="1:3" x14ac:dyDescent="0.25">
      <c r="A6" t="s">
        <v>1290</v>
      </c>
      <c r="B6" t="s">
        <v>1291</v>
      </c>
      <c r="C6" t="s">
        <v>27</v>
      </c>
    </row>
    <row r="7" spans="1:3" x14ac:dyDescent="0.25">
      <c r="A7" t="s">
        <v>1292</v>
      </c>
      <c r="B7" t="s">
        <v>1293</v>
      </c>
      <c r="C7" t="s">
        <v>27</v>
      </c>
    </row>
    <row r="8" spans="1:3" x14ac:dyDescent="0.25">
      <c r="A8" t="s">
        <v>1294</v>
      </c>
      <c r="B8" t="s">
        <v>1295</v>
      </c>
      <c r="C8" t="s">
        <v>19</v>
      </c>
    </row>
    <row r="9" spans="1:3" x14ac:dyDescent="0.25">
      <c r="A9" t="s">
        <v>1296</v>
      </c>
      <c r="B9" t="s">
        <v>1297</v>
      </c>
      <c r="C9" t="s">
        <v>27</v>
      </c>
    </row>
    <row r="10" spans="1:3" x14ac:dyDescent="0.25">
      <c r="A10" t="s">
        <v>1298</v>
      </c>
      <c r="B10" t="s">
        <v>1299</v>
      </c>
      <c r="C10" t="s">
        <v>19</v>
      </c>
    </row>
    <row r="11" spans="1:3" x14ac:dyDescent="0.25">
      <c r="A11" t="s">
        <v>1300</v>
      </c>
      <c r="B11" t="s">
        <v>1301</v>
      </c>
      <c r="C11" t="s">
        <v>19</v>
      </c>
    </row>
    <row r="12" spans="1:3" x14ac:dyDescent="0.25">
      <c r="A12" t="s">
        <v>1302</v>
      </c>
      <c r="B12" t="s">
        <v>1303</v>
      </c>
      <c r="C12" t="s">
        <v>38</v>
      </c>
    </row>
    <row r="13" spans="1:3" x14ac:dyDescent="0.25">
      <c r="A13" t="s">
        <v>1304</v>
      </c>
      <c r="B13" t="s">
        <v>1305</v>
      </c>
      <c r="C13" t="s">
        <v>3</v>
      </c>
    </row>
    <row r="14" spans="1:3" x14ac:dyDescent="0.25">
      <c r="A14" t="s">
        <v>1306</v>
      </c>
      <c r="B14" t="s">
        <v>1307</v>
      </c>
      <c r="C14" t="s">
        <v>65</v>
      </c>
    </row>
    <row r="15" spans="1:3" x14ac:dyDescent="0.25">
      <c r="A15" t="s">
        <v>1308</v>
      </c>
      <c r="B15" t="s">
        <v>1309</v>
      </c>
      <c r="C15" t="s">
        <v>38</v>
      </c>
    </row>
    <row r="16" spans="1:3" x14ac:dyDescent="0.25">
      <c r="A16" t="s">
        <v>1310</v>
      </c>
      <c r="B16" t="s">
        <v>1311</v>
      </c>
      <c r="C16" t="s">
        <v>38</v>
      </c>
    </row>
    <row r="17" spans="1:3" x14ac:dyDescent="0.25">
      <c r="A17" t="s">
        <v>1312</v>
      </c>
      <c r="B17" t="s">
        <v>1313</v>
      </c>
      <c r="C17" t="s">
        <v>65</v>
      </c>
    </row>
    <row r="18" spans="1:3" x14ac:dyDescent="0.25">
      <c r="A18" t="s">
        <v>1314</v>
      </c>
      <c r="B18" t="s">
        <v>1315</v>
      </c>
      <c r="C18" t="s">
        <v>38</v>
      </c>
    </row>
    <row r="19" spans="1:3" x14ac:dyDescent="0.25">
      <c r="A19" t="s">
        <v>1316</v>
      </c>
      <c r="B19" t="s">
        <v>1317</v>
      </c>
      <c r="C19" t="s">
        <v>38</v>
      </c>
    </row>
    <row r="20" spans="1:3" x14ac:dyDescent="0.25">
      <c r="A20" t="s">
        <v>1318</v>
      </c>
      <c r="B20" t="s">
        <v>1319</v>
      </c>
      <c r="C20" t="s">
        <v>38</v>
      </c>
    </row>
    <row r="21" spans="1:3" x14ac:dyDescent="0.25">
      <c r="A21" t="s">
        <v>1320</v>
      </c>
      <c r="B21" t="s">
        <v>1321</v>
      </c>
      <c r="C21" t="s">
        <v>38</v>
      </c>
    </row>
    <row r="22" spans="1:3" x14ac:dyDescent="0.25">
      <c r="A22" t="s">
        <v>1322</v>
      </c>
      <c r="B22" t="s">
        <v>1323</v>
      </c>
      <c r="C22" t="s">
        <v>19</v>
      </c>
    </row>
    <row r="23" spans="1:3" x14ac:dyDescent="0.25">
      <c r="A23" t="s">
        <v>1324</v>
      </c>
      <c r="B23" t="s">
        <v>1325</v>
      </c>
      <c r="C23" t="s">
        <v>38</v>
      </c>
    </row>
    <row r="24" spans="1:3" x14ac:dyDescent="0.25">
      <c r="A24" t="s">
        <v>1326</v>
      </c>
      <c r="B24" t="s">
        <v>1327</v>
      </c>
      <c r="C24" t="s">
        <v>3</v>
      </c>
    </row>
    <row r="25" spans="1:3" x14ac:dyDescent="0.25">
      <c r="A25" t="s">
        <v>1328</v>
      </c>
      <c r="B25" t="s">
        <v>1329</v>
      </c>
      <c r="C25" t="s">
        <v>65</v>
      </c>
    </row>
    <row r="26" spans="1:3" x14ac:dyDescent="0.25">
      <c r="A26" t="s">
        <v>1330</v>
      </c>
      <c r="B26" t="s">
        <v>1331</v>
      </c>
      <c r="C26" t="s">
        <v>19</v>
      </c>
    </row>
    <row r="27" spans="1:3" x14ac:dyDescent="0.25">
      <c r="A27" t="s">
        <v>1332</v>
      </c>
      <c r="B27" t="s">
        <v>1333</v>
      </c>
      <c r="C27" t="s">
        <v>3</v>
      </c>
    </row>
    <row r="28" spans="1:3" x14ac:dyDescent="0.25">
      <c r="A28" t="s">
        <v>1334</v>
      </c>
      <c r="B28" t="s">
        <v>1335</v>
      </c>
      <c r="C28" t="s">
        <v>38</v>
      </c>
    </row>
    <row r="29" spans="1:3" x14ac:dyDescent="0.25">
      <c r="A29" t="s">
        <v>1336</v>
      </c>
      <c r="B29" t="s">
        <v>1337</v>
      </c>
      <c r="C29" t="s">
        <v>27</v>
      </c>
    </row>
    <row r="30" spans="1:3" x14ac:dyDescent="0.25">
      <c r="A30" t="s">
        <v>1338</v>
      </c>
      <c r="B30" t="s">
        <v>1339</v>
      </c>
      <c r="C30" t="s">
        <v>19</v>
      </c>
    </row>
    <row r="31" spans="1:3" x14ac:dyDescent="0.25">
      <c r="A31" t="s">
        <v>1340</v>
      </c>
      <c r="B31" t="s">
        <v>1341</v>
      </c>
      <c r="C31" t="s">
        <v>38</v>
      </c>
    </row>
    <row r="32" spans="1:3" x14ac:dyDescent="0.25">
      <c r="A32" t="s">
        <v>1342</v>
      </c>
      <c r="B32" t="s">
        <v>1343</v>
      </c>
      <c r="C32" t="s">
        <v>19</v>
      </c>
    </row>
    <row r="33" spans="1:3" x14ac:dyDescent="0.25">
      <c r="A33" t="s">
        <v>1344</v>
      </c>
      <c r="B33" t="s">
        <v>1345</v>
      </c>
      <c r="C33" t="s">
        <v>38</v>
      </c>
    </row>
    <row r="34" spans="1:3" x14ac:dyDescent="0.25">
      <c r="A34" t="s">
        <v>1346</v>
      </c>
      <c r="B34" t="s">
        <v>1347</v>
      </c>
      <c r="C34" t="s">
        <v>19</v>
      </c>
    </row>
    <row r="35" spans="1:3" x14ac:dyDescent="0.25">
      <c r="A35" t="s">
        <v>1348</v>
      </c>
      <c r="B35" t="s">
        <v>1349</v>
      </c>
      <c r="C35" t="s">
        <v>27</v>
      </c>
    </row>
    <row r="36" spans="1:3" x14ac:dyDescent="0.25">
      <c r="A36" t="s">
        <v>1350</v>
      </c>
      <c r="B36" t="s">
        <v>1351</v>
      </c>
      <c r="C36" t="s">
        <v>38</v>
      </c>
    </row>
    <row r="37" spans="1:3" x14ac:dyDescent="0.25">
      <c r="A37" t="s">
        <v>1352</v>
      </c>
      <c r="B37" t="s">
        <v>1353</v>
      </c>
      <c r="C37" t="s">
        <v>38</v>
      </c>
    </row>
    <row r="38" spans="1:3" x14ac:dyDescent="0.25">
      <c r="A38" t="s">
        <v>1354</v>
      </c>
      <c r="B38" t="s">
        <v>1355</v>
      </c>
      <c r="C38" t="s">
        <v>3</v>
      </c>
    </row>
    <row r="39" spans="1:3" x14ac:dyDescent="0.25">
      <c r="A39" t="s">
        <v>1356</v>
      </c>
      <c r="B39" t="s">
        <v>1357</v>
      </c>
      <c r="C39" t="s">
        <v>19</v>
      </c>
    </row>
    <row r="40" spans="1:3" x14ac:dyDescent="0.25">
      <c r="A40" t="s">
        <v>1358</v>
      </c>
      <c r="B40" t="s">
        <v>1359</v>
      </c>
      <c r="C40" t="s">
        <v>3</v>
      </c>
    </row>
    <row r="41" spans="1:3" x14ac:dyDescent="0.25">
      <c r="A41" t="s">
        <v>1360</v>
      </c>
      <c r="B41" t="s">
        <v>1361</v>
      </c>
      <c r="C41" t="s">
        <v>3</v>
      </c>
    </row>
    <row r="42" spans="1:3" x14ac:dyDescent="0.25">
      <c r="A42" t="s">
        <v>1362</v>
      </c>
      <c r="B42" t="s">
        <v>1363</v>
      </c>
      <c r="C42" t="s">
        <v>38</v>
      </c>
    </row>
    <row r="43" spans="1:3" x14ac:dyDescent="0.25">
      <c r="A43" t="s">
        <v>1364</v>
      </c>
      <c r="B43" t="s">
        <v>1365</v>
      </c>
      <c r="C43" t="s">
        <v>27</v>
      </c>
    </row>
    <row r="44" spans="1:3" x14ac:dyDescent="0.25">
      <c r="A44" t="s">
        <v>1366</v>
      </c>
      <c r="B44" t="s">
        <v>1367</v>
      </c>
      <c r="C44" t="s">
        <v>19</v>
      </c>
    </row>
    <row r="45" spans="1:3" x14ac:dyDescent="0.25">
      <c r="A45" t="s">
        <v>1368</v>
      </c>
      <c r="B45" t="s">
        <v>1369</v>
      </c>
      <c r="C45" t="s">
        <v>38</v>
      </c>
    </row>
    <row r="46" spans="1:3" x14ac:dyDescent="0.25">
      <c r="A46" t="s">
        <v>1370</v>
      </c>
      <c r="B46" t="s">
        <v>1371</v>
      </c>
      <c r="C46" t="s">
        <v>65</v>
      </c>
    </row>
    <row r="47" spans="1:3" x14ac:dyDescent="0.25">
      <c r="A47" t="s">
        <v>1372</v>
      </c>
      <c r="B47" t="s">
        <v>1373</v>
      </c>
      <c r="C47" t="s">
        <v>65</v>
      </c>
    </row>
    <row r="48" spans="1:3" x14ac:dyDescent="0.25">
      <c r="A48" t="s">
        <v>1374</v>
      </c>
      <c r="B48" t="s">
        <v>1375</v>
      </c>
      <c r="C48" t="s">
        <v>27</v>
      </c>
    </row>
    <row r="49" spans="1:3" x14ac:dyDescent="0.25">
      <c r="A49" t="s">
        <v>1376</v>
      </c>
      <c r="B49" t="s">
        <v>1377</v>
      </c>
      <c r="C49" t="s">
        <v>65</v>
      </c>
    </row>
    <row r="50" spans="1:3" x14ac:dyDescent="0.25">
      <c r="A50" t="s">
        <v>1378</v>
      </c>
      <c r="B50" t="s">
        <v>1379</v>
      </c>
      <c r="C50" t="s">
        <v>65</v>
      </c>
    </row>
    <row r="51" spans="1:3" x14ac:dyDescent="0.25">
      <c r="A51" t="s">
        <v>1380</v>
      </c>
      <c r="B51" t="s">
        <v>1381</v>
      </c>
      <c r="C51" t="s">
        <v>27</v>
      </c>
    </row>
    <row r="52" spans="1:3" x14ac:dyDescent="0.25">
      <c r="A52" t="s">
        <v>1382</v>
      </c>
      <c r="B52" t="s">
        <v>1383</v>
      </c>
      <c r="C52" t="s">
        <v>19</v>
      </c>
    </row>
    <row r="53" spans="1:3" x14ac:dyDescent="0.25">
      <c r="A53" t="s">
        <v>1384</v>
      </c>
      <c r="B53" t="s">
        <v>1385</v>
      </c>
      <c r="C53" t="s">
        <v>19</v>
      </c>
    </row>
    <row r="54" spans="1:3" x14ac:dyDescent="0.25">
      <c r="A54" t="s">
        <v>1386</v>
      </c>
      <c r="B54" t="s">
        <v>1387</v>
      </c>
      <c r="C54" t="s">
        <v>38</v>
      </c>
    </row>
    <row r="55" spans="1:3" x14ac:dyDescent="0.25">
      <c r="A55" t="s">
        <v>1388</v>
      </c>
      <c r="B55" t="s">
        <v>1389</v>
      </c>
      <c r="C55" t="s">
        <v>65</v>
      </c>
    </row>
    <row r="56" spans="1:3" x14ac:dyDescent="0.25">
      <c r="A56" t="s">
        <v>1390</v>
      </c>
      <c r="B56" t="s">
        <v>1391</v>
      </c>
      <c r="C56" t="s">
        <v>65</v>
      </c>
    </row>
    <row r="57" spans="1:3" x14ac:dyDescent="0.25">
      <c r="A57" t="s">
        <v>1392</v>
      </c>
      <c r="B57" t="s">
        <v>1393</v>
      </c>
      <c r="C57" t="s">
        <v>65</v>
      </c>
    </row>
    <row r="58" spans="1:3" x14ac:dyDescent="0.25">
      <c r="A58" t="s">
        <v>1394</v>
      </c>
      <c r="B58" t="s">
        <v>1395</v>
      </c>
      <c r="C58" t="s">
        <v>38</v>
      </c>
    </row>
    <row r="59" spans="1:3" x14ac:dyDescent="0.25">
      <c r="A59" t="s">
        <v>1396</v>
      </c>
      <c r="B59" t="s">
        <v>1397</v>
      </c>
      <c r="C59" t="s">
        <v>65</v>
      </c>
    </row>
    <row r="60" spans="1:3" x14ac:dyDescent="0.25">
      <c r="A60" t="s">
        <v>1398</v>
      </c>
      <c r="B60" t="s">
        <v>1399</v>
      </c>
      <c r="C60" t="s">
        <v>38</v>
      </c>
    </row>
    <row r="61" spans="1:3" x14ac:dyDescent="0.25">
      <c r="A61" t="s">
        <v>1400</v>
      </c>
      <c r="B61" t="s">
        <v>1401</v>
      </c>
      <c r="C61" t="s">
        <v>65</v>
      </c>
    </row>
    <row r="62" spans="1:3" x14ac:dyDescent="0.25">
      <c r="A62" t="s">
        <v>1402</v>
      </c>
      <c r="B62" t="s">
        <v>1403</v>
      </c>
      <c r="C62" t="s">
        <v>27</v>
      </c>
    </row>
    <row r="63" spans="1:3" x14ac:dyDescent="0.25">
      <c r="A63" t="s">
        <v>1404</v>
      </c>
      <c r="B63" t="s">
        <v>1405</v>
      </c>
      <c r="C63" t="s">
        <v>3</v>
      </c>
    </row>
    <row r="64" spans="1:3" x14ac:dyDescent="0.25">
      <c r="A64" t="s">
        <v>1406</v>
      </c>
      <c r="B64" t="s">
        <v>1407</v>
      </c>
      <c r="C64" t="s">
        <v>19</v>
      </c>
    </row>
    <row r="65" spans="1:3" x14ac:dyDescent="0.25">
      <c r="A65" t="s">
        <v>1408</v>
      </c>
      <c r="B65" t="s">
        <v>1409</v>
      </c>
      <c r="C65" t="s">
        <v>65</v>
      </c>
    </row>
    <row r="66" spans="1:3" x14ac:dyDescent="0.25">
      <c r="A66" t="s">
        <v>1410</v>
      </c>
      <c r="B66" t="s">
        <v>1411</v>
      </c>
      <c r="C66" t="s">
        <v>3</v>
      </c>
    </row>
    <row r="67" spans="1:3" x14ac:dyDescent="0.25">
      <c r="A67" t="s">
        <v>1412</v>
      </c>
      <c r="B67" t="s">
        <v>1413</v>
      </c>
      <c r="C67" t="s">
        <v>38</v>
      </c>
    </row>
    <row r="68" spans="1:3" x14ac:dyDescent="0.25">
      <c r="A68" t="s">
        <v>1414</v>
      </c>
      <c r="B68" t="s">
        <v>1415</v>
      </c>
      <c r="C68" t="s">
        <v>65</v>
      </c>
    </row>
    <row r="69" spans="1:3" x14ac:dyDescent="0.25">
      <c r="A69" t="s">
        <v>1416</v>
      </c>
      <c r="B69" t="s">
        <v>1417</v>
      </c>
      <c r="C69" t="s">
        <v>27</v>
      </c>
    </row>
    <row r="70" spans="1:3" x14ac:dyDescent="0.25">
      <c r="A70" t="s">
        <v>1418</v>
      </c>
      <c r="B70" t="s">
        <v>1419</v>
      </c>
      <c r="C70" t="s">
        <v>19</v>
      </c>
    </row>
    <row r="71" spans="1:3" x14ac:dyDescent="0.25">
      <c r="A71" t="s">
        <v>1420</v>
      </c>
      <c r="B71" t="s">
        <v>1421</v>
      </c>
      <c r="C71" t="s">
        <v>27</v>
      </c>
    </row>
    <row r="72" spans="1:3" x14ac:dyDescent="0.25">
      <c r="A72" t="s">
        <v>1422</v>
      </c>
      <c r="B72" t="s">
        <v>1423</v>
      </c>
      <c r="C72" t="s">
        <v>19</v>
      </c>
    </row>
    <row r="73" spans="1:3" x14ac:dyDescent="0.25">
      <c r="A73" t="s">
        <v>1424</v>
      </c>
      <c r="B73" t="s">
        <v>1425</v>
      </c>
      <c r="C73" t="s">
        <v>27</v>
      </c>
    </row>
    <row r="74" spans="1:3" x14ac:dyDescent="0.25">
      <c r="A74" t="s">
        <v>1426</v>
      </c>
      <c r="B74" t="s">
        <v>1427</v>
      </c>
      <c r="C74" t="s">
        <v>27</v>
      </c>
    </row>
    <row r="75" spans="1:3" x14ac:dyDescent="0.25">
      <c r="A75" t="s">
        <v>1428</v>
      </c>
      <c r="B75" t="s">
        <v>1429</v>
      </c>
      <c r="C75" t="s">
        <v>3</v>
      </c>
    </row>
    <row r="76" spans="1:3" x14ac:dyDescent="0.25">
      <c r="A76" t="s">
        <v>1430</v>
      </c>
      <c r="B76" t="s">
        <v>1431</v>
      </c>
      <c r="C76" t="s">
        <v>38</v>
      </c>
    </row>
    <row r="77" spans="1:3" x14ac:dyDescent="0.25">
      <c r="A77" t="s">
        <v>1432</v>
      </c>
      <c r="B77" t="s">
        <v>1433</v>
      </c>
      <c r="C77" t="s">
        <v>65</v>
      </c>
    </row>
    <row r="78" spans="1:3" x14ac:dyDescent="0.25">
      <c r="A78" t="s">
        <v>1434</v>
      </c>
      <c r="B78" t="s">
        <v>1435</v>
      </c>
      <c r="C78" t="s">
        <v>38</v>
      </c>
    </row>
    <row r="79" spans="1:3" x14ac:dyDescent="0.25">
      <c r="A79" t="s">
        <v>1436</v>
      </c>
      <c r="B79" t="s">
        <v>1437</v>
      </c>
      <c r="C79" t="s">
        <v>3</v>
      </c>
    </row>
    <row r="80" spans="1:3" x14ac:dyDescent="0.25">
      <c r="A80" t="s">
        <v>1438</v>
      </c>
      <c r="B80" t="s">
        <v>1439</v>
      </c>
      <c r="C80" t="s">
        <v>27</v>
      </c>
    </row>
    <row r="81" spans="1:3" x14ac:dyDescent="0.25">
      <c r="A81" t="s">
        <v>1440</v>
      </c>
      <c r="B81" t="s">
        <v>1441</v>
      </c>
      <c r="C81" t="s">
        <v>65</v>
      </c>
    </row>
    <row r="82" spans="1:3" x14ac:dyDescent="0.25">
      <c r="A82" t="s">
        <v>1442</v>
      </c>
      <c r="B82" t="s">
        <v>1443</v>
      </c>
      <c r="C82" t="s">
        <v>19</v>
      </c>
    </row>
    <row r="83" spans="1:3" x14ac:dyDescent="0.25">
      <c r="A83" t="s">
        <v>1444</v>
      </c>
      <c r="B83" t="s">
        <v>1445</v>
      </c>
      <c r="C83" t="s">
        <v>38</v>
      </c>
    </row>
    <row r="84" spans="1:3" x14ac:dyDescent="0.25">
      <c r="A84" t="s">
        <v>1446</v>
      </c>
      <c r="B84" t="s">
        <v>1447</v>
      </c>
      <c r="C84" t="s">
        <v>3</v>
      </c>
    </row>
    <row r="85" spans="1:3" x14ac:dyDescent="0.25">
      <c r="A85" t="s">
        <v>1448</v>
      </c>
      <c r="B85" t="s">
        <v>1449</v>
      </c>
      <c r="C85" t="s">
        <v>38</v>
      </c>
    </row>
    <row r="86" spans="1:3" x14ac:dyDescent="0.25">
      <c r="A86" t="s">
        <v>1450</v>
      </c>
      <c r="B86" t="s">
        <v>1451</v>
      </c>
      <c r="C86" t="s">
        <v>3</v>
      </c>
    </row>
    <row r="87" spans="1:3" x14ac:dyDescent="0.25">
      <c r="A87" t="s">
        <v>1452</v>
      </c>
      <c r="B87" t="s">
        <v>1453</v>
      </c>
      <c r="C87" t="s">
        <v>27</v>
      </c>
    </row>
    <row r="88" spans="1:3" x14ac:dyDescent="0.25">
      <c r="A88" t="s">
        <v>1454</v>
      </c>
      <c r="B88" t="s">
        <v>1455</v>
      </c>
      <c r="C88" t="s">
        <v>3</v>
      </c>
    </row>
    <row r="89" spans="1:3" x14ac:dyDescent="0.25">
      <c r="A89" t="s">
        <v>1456</v>
      </c>
      <c r="B89" t="s">
        <v>1457</v>
      </c>
      <c r="C89" t="s">
        <v>27</v>
      </c>
    </row>
    <row r="90" spans="1:3" x14ac:dyDescent="0.25">
      <c r="A90" t="s">
        <v>1458</v>
      </c>
      <c r="B90" t="s">
        <v>1459</v>
      </c>
      <c r="C90" t="s">
        <v>65</v>
      </c>
    </row>
    <row r="91" spans="1:3" x14ac:dyDescent="0.25">
      <c r="A91" t="s">
        <v>1460</v>
      </c>
      <c r="B91" t="s">
        <v>1461</v>
      </c>
      <c r="C91" t="s">
        <v>65</v>
      </c>
    </row>
    <row r="92" spans="1:3" x14ac:dyDescent="0.25">
      <c r="A92" t="s">
        <v>1462</v>
      </c>
      <c r="B92" t="s">
        <v>1463</v>
      </c>
      <c r="C92" t="s">
        <v>19</v>
      </c>
    </row>
    <row r="93" spans="1:3" x14ac:dyDescent="0.25">
      <c r="A93" t="s">
        <v>1464</v>
      </c>
      <c r="B93" t="s">
        <v>1465</v>
      </c>
      <c r="C93" t="s">
        <v>38</v>
      </c>
    </row>
    <row r="94" spans="1:3" x14ac:dyDescent="0.25">
      <c r="A94" t="s">
        <v>1466</v>
      </c>
      <c r="B94" t="s">
        <v>1467</v>
      </c>
      <c r="C94" t="s">
        <v>27</v>
      </c>
    </row>
    <row r="95" spans="1:3" x14ac:dyDescent="0.25">
      <c r="A95" t="s">
        <v>1468</v>
      </c>
      <c r="B95" t="s">
        <v>1469</v>
      </c>
      <c r="C95" t="s">
        <v>27</v>
      </c>
    </row>
    <row r="96" spans="1:3" x14ac:dyDescent="0.25">
      <c r="A96" t="s">
        <v>1470</v>
      </c>
      <c r="B96" t="s">
        <v>1471</v>
      </c>
      <c r="C96" t="s">
        <v>38</v>
      </c>
    </row>
    <row r="97" spans="1:3" x14ac:dyDescent="0.25">
      <c r="A97" t="s">
        <v>1472</v>
      </c>
      <c r="B97" t="s">
        <v>1473</v>
      </c>
      <c r="C97" t="s">
        <v>65</v>
      </c>
    </row>
    <row r="98" spans="1:3" x14ac:dyDescent="0.25">
      <c r="A98" t="s">
        <v>1474</v>
      </c>
      <c r="B98" t="s">
        <v>1475</v>
      </c>
      <c r="C98" t="s">
        <v>3</v>
      </c>
    </row>
    <row r="99" spans="1:3" x14ac:dyDescent="0.25">
      <c r="A99" t="s">
        <v>1476</v>
      </c>
      <c r="B99" t="s">
        <v>1477</v>
      </c>
      <c r="C99" t="s">
        <v>27</v>
      </c>
    </row>
    <row r="100" spans="1:3" x14ac:dyDescent="0.25">
      <c r="A100" t="s">
        <v>1478</v>
      </c>
      <c r="B100" t="s">
        <v>1479</v>
      </c>
      <c r="C100" t="s">
        <v>19</v>
      </c>
    </row>
    <row r="101" spans="1:3" x14ac:dyDescent="0.25">
      <c r="A101" t="s">
        <v>1480</v>
      </c>
      <c r="B101" t="s">
        <v>1481</v>
      </c>
      <c r="C101" t="s">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rawdata</vt:lpstr>
      <vt:lpstr>course</vt:lpstr>
      <vt:lpstr>faculty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2026-09-12T07:15:08Z</dcterms:modified>
</cp:coreProperties>
</file>