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jone30rw/Desktop/"/>
    </mc:Choice>
  </mc:AlternateContent>
  <xr:revisionPtr revIDLastSave="0" documentId="13_ncr:1_{CCD09412-568A-9144-AFAB-2DD770AA6CAD}" xr6:coauthVersionLast="45" xr6:coauthVersionMax="45" xr10:uidLastSave="{00000000-0000-0000-0000-000000000000}"/>
  <bookViews>
    <workbookView xWindow="0" yWindow="0" windowWidth="28800" windowHeight="18000" firstSheet="1" activeTab="11" xr2:uid="{00000000-000D-0000-FFFF-FFFF00000000}"/>
  </bookViews>
  <sheets>
    <sheet name="Raw" sheetId="1" r:id="rId1"/>
    <sheet name="CC" sheetId="2" r:id="rId2"/>
    <sheet name="HAL" sheetId="3" r:id="rId3"/>
    <sheet name="MI" sheetId="4" r:id="rId4"/>
    <sheet name="PyLint" sheetId="5" r:id="rId5"/>
    <sheet name="File Changes Count (commit)" sheetId="6" state="hidden" r:id="rId6"/>
    <sheet name="Line Addition Removal by File" sheetId="7" r:id="rId7"/>
    <sheet name="Contributors" sheetId="9" r:id="rId8"/>
    <sheet name="File Name Found in Issues" sheetId="15" state="hidden" r:id="rId9"/>
    <sheet name="Issue File Hit Count" sheetId="14" r:id="rId10"/>
    <sheet name="Cross Check" sheetId="8" r:id="rId11"/>
    <sheet name="Wrap Up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2" i="8" l="1"/>
  <c r="AX31" i="8"/>
  <c r="AX30" i="8"/>
  <c r="AX29" i="8"/>
  <c r="AX28" i="8"/>
  <c r="AX27" i="8"/>
  <c r="AX26" i="8"/>
  <c r="AX25" i="8"/>
  <c r="AX24" i="8"/>
  <c r="AX23" i="8"/>
  <c r="AX22" i="8"/>
  <c r="AX21" i="8"/>
  <c r="AX20" i="8"/>
  <c r="AX19" i="8"/>
  <c r="AX18" i="8"/>
  <c r="AX17" i="8"/>
  <c r="AX16" i="8"/>
  <c r="AX15" i="8"/>
  <c r="AX14" i="8"/>
  <c r="AX13" i="8"/>
  <c r="AX12" i="8"/>
  <c r="AX11" i="8"/>
  <c r="AX10" i="8"/>
  <c r="AX9" i="8"/>
  <c r="AX8" i="8"/>
  <c r="AX7" i="8"/>
  <c r="AX6" i="8"/>
  <c r="AX5" i="8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G14" i="2"/>
  <c r="G9" i="2"/>
  <c r="G12" i="2"/>
  <c r="G8" i="2"/>
  <c r="G6" i="2"/>
  <c r="G5" i="2"/>
  <c r="G17" i="2"/>
  <c r="G7" i="2"/>
  <c r="G16" i="2"/>
  <c r="G18" i="2"/>
  <c r="G11" i="2"/>
  <c r="G10" i="2"/>
  <c r="G13" i="2"/>
  <c r="G19" i="2"/>
  <c r="G20" i="2"/>
  <c r="G15" i="2"/>
  <c r="D39" i="6"/>
  <c r="D38" i="6"/>
  <c r="D33" i="6"/>
  <c r="D31" i="6"/>
  <c r="D29" i="6"/>
  <c r="D24" i="6"/>
  <c r="D22" i="6"/>
  <c r="D20" i="6"/>
  <c r="D18" i="6"/>
  <c r="D17" i="6"/>
  <c r="D14" i="6"/>
  <c r="D13" i="6"/>
  <c r="D11" i="6"/>
  <c r="D7" i="6"/>
  <c r="D6" i="6"/>
  <c r="D5" i="6"/>
  <c r="D4" i="6"/>
</calcChain>
</file>

<file path=xl/sharedStrings.xml><?xml version="1.0" encoding="utf-8"?>
<sst xmlns="http://schemas.openxmlformats.org/spreadsheetml/2006/main" count="604" uniqueCount="127">
  <si>
    <t>Halstead by File</t>
  </si>
  <si>
    <t>Cyclomatic Complexity By File</t>
  </si>
  <si>
    <t>Raw Stats By File</t>
  </si>
  <si>
    <t>Comment Stats</t>
  </si>
  <si>
    <t>File</t>
  </si>
  <si>
    <t>h1</t>
  </si>
  <si>
    <t>h2</t>
  </si>
  <si>
    <t>N1</t>
  </si>
  <si>
    <t>N2</t>
  </si>
  <si>
    <t>File Name</t>
  </si>
  <si>
    <t>LOC</t>
  </si>
  <si>
    <t>LLOC</t>
  </si>
  <si>
    <t>SLOC</t>
  </si>
  <si>
    <t>Comments</t>
  </si>
  <si>
    <t>Single</t>
  </si>
  <si>
    <t>Multi</t>
  </si>
  <si>
    <t>Blank</t>
  </si>
  <si>
    <t>C%L</t>
  </si>
  <si>
    <t>C%S</t>
  </si>
  <si>
    <t>(C+M)%L</t>
  </si>
  <si>
    <t>flask/app.py</t>
  </si>
  <si>
    <t>flask/blueprints.py</t>
  </si>
  <si>
    <t>flask/cli.py</t>
  </si>
  <si>
    <t>flask/config.py</t>
  </si>
  <si>
    <t>flask/ctx.py</t>
  </si>
  <si>
    <t>flask/debughelpers.py</t>
  </si>
  <si>
    <t>flask/globals.py</t>
  </si>
  <si>
    <t>flask/helpers.py</t>
  </si>
  <si>
    <t>flask/logging.py</t>
  </si>
  <si>
    <t>flask/sessions.py</t>
  </si>
  <si>
    <t>flask/signals.py</t>
  </si>
  <si>
    <t>flask/templating.py</t>
  </si>
  <si>
    <t>flask/testing.py</t>
  </si>
  <si>
    <t>flask/views.py</t>
  </si>
  <si>
    <t>flask/wrappers.py</t>
  </si>
  <si>
    <t>flask/_compat.py</t>
  </si>
  <si>
    <t>flask/__init__.py</t>
  </si>
  <si>
    <t>flask/__main__.py</t>
  </si>
  <si>
    <t>flask/json/tag.py</t>
  </si>
  <si>
    <t>flask/json/__init__.py</t>
  </si>
  <si>
    <t>LLOC: Logical LOC</t>
  </si>
  <si>
    <t>SLOC: Source LOC</t>
  </si>
  <si>
    <t>Maintainability Index By File</t>
  </si>
  <si>
    <t>PyLint Score By File</t>
  </si>
  <si>
    <t>File changes count in commit</t>
  </si>
  <si>
    <t>*file been in multiple directory through the life time of the project</t>
  </si>
  <si>
    <t>*</t>
  </si>
  <si>
    <t>tests/flask_tests.py</t>
  </si>
  <si>
    <t>setup.py</t>
  </si>
  <si>
    <t>flask.py</t>
  </si>
  <si>
    <t>tests/test_helpers.py</t>
  </si>
  <si>
    <t>tests/test_basic.py</t>
  </si>
  <si>
    <t>docs/conf.py</t>
  </si>
  <si>
    <t>flask/testsuite/basic.py</t>
  </si>
  <si>
    <t>flask/testsuite/helpers.py</t>
  </si>
  <si>
    <t>tests/test_cli.py</t>
  </si>
  <si>
    <t>flask/json.py</t>
  </si>
  <si>
    <t>tests/test_testing.py</t>
  </si>
  <si>
    <t>tests/test_blueprints.py</t>
  </si>
  <si>
    <t>flask/testsuite/testing.py</t>
  </si>
  <si>
    <t>tests/test_templating.py</t>
  </si>
  <si>
    <t>flask/testsuite/blueprints.py</t>
  </si>
  <si>
    <t>tests/test_reqctx.py</t>
  </si>
  <si>
    <t>examples/minitwit/minitwit.py</t>
  </si>
  <si>
    <t>flask/testsuite/__init__.py</t>
  </si>
  <si>
    <t>flask/module.py</t>
  </si>
  <si>
    <t>tests/test_config.py</t>
  </si>
  <si>
    <t>flask/testsuite/config.py</t>
  </si>
  <si>
    <t>flask/run.py</t>
  </si>
  <si>
    <t>Count</t>
  </si>
  <si>
    <t>Avg</t>
  </si>
  <si>
    <t>Sum</t>
  </si>
  <si>
    <t>Vocabulary</t>
  </si>
  <si>
    <t>Length</t>
  </si>
  <si>
    <t>Volume</t>
  </si>
  <si>
    <t>Difficulty</t>
  </si>
  <si>
    <t>Effort</t>
  </si>
  <si>
    <t>Time</t>
  </si>
  <si>
    <t>Bugs</t>
  </si>
  <si>
    <t>Calculated 
Length</t>
  </si>
  <si>
    <t>Index</t>
  </si>
  <si>
    <t>Score</t>
  </si>
  <si>
    <t>Added</t>
  </si>
  <si>
    <t>Removed</t>
  </si>
  <si>
    <t>Line Addition/Removal by File</t>
  </si>
  <si>
    <t>*File has been in multiple directory through the life time of the project.</t>
  </si>
  <si>
    <t>SumxAvg</t>
  </si>
  <si>
    <t>Total</t>
  </si>
  <si>
    <t>Number of Contributors</t>
  </si>
  <si>
    <t>*Sorted by Count</t>
  </si>
  <si>
    <t>Rnk</t>
  </si>
  <si>
    <t>flask/exthook.py</t>
  </si>
  <si>
    <t>flask/ext/__init__.py</t>
  </si>
  <si>
    <t>flask/conf.py</t>
  </si>
  <si>
    <t>flask/session.py</t>
  </si>
  <si>
    <t>flask/exceptions.py</t>
  </si>
  <si>
    <t xml:space="preserve"> flask/debughelpers.py</t>
  </si>
  <si>
    <t xml:space="preserve"> flask/signals.py</t>
  </si>
  <si>
    <t xml:space="preserve"> flask/app.py</t>
  </si>
  <si>
    <t xml:space="preserve"> flask/helpers.py</t>
  </si>
  <si>
    <t xml:space="preserve"> flask/cli.py</t>
  </si>
  <si>
    <t xml:space="preserve"> flask/ctx.py</t>
  </si>
  <si>
    <t xml:space="preserve"> flask/json/__init__.py</t>
  </si>
  <si>
    <t xml:space="preserve"> flask/testing.py</t>
  </si>
  <si>
    <t xml:space="preserve"> flask/blueprints.py</t>
  </si>
  <si>
    <t xml:space="preserve"> flask/config.py</t>
  </si>
  <si>
    <t xml:space="preserve"> flask/json/tag.py</t>
  </si>
  <si>
    <t xml:space="preserve"> flask/sessions.py</t>
  </si>
  <si>
    <t xml:space="preserve"> flask/logging.py</t>
  </si>
  <si>
    <t xml:space="preserve"> flask/wrappers.py</t>
  </si>
  <si>
    <t xml:space="preserve"> flask/templating.py</t>
  </si>
  <si>
    <t xml:space="preserve"> flask/views.py</t>
  </si>
  <si>
    <t xml:space="preserve"> flask/_compat.py</t>
  </si>
  <si>
    <t xml:space="preserve"> flask/globals.py</t>
  </si>
  <si>
    <t xml:space="preserve"> flask/__main__.py</t>
  </si>
  <si>
    <t xml:space="preserve"> flask/__init__.py</t>
  </si>
  <si>
    <t>File Name Found in Issues</t>
  </si>
  <si>
    <t>Issue File Hit Count</t>
  </si>
  <si>
    <t>Avg(Rank)</t>
  </si>
  <si>
    <t>*Sorted by Avg(Rank) - ASC</t>
  </si>
  <si>
    <t>*Sorted by LOC - DESC</t>
  </si>
  <si>
    <t>*Sorted by SumxAvg - DESC</t>
  </si>
  <si>
    <t>*Sorted by Vocabulary - DESC</t>
  </si>
  <si>
    <t>*Sorted by Index - ASC</t>
  </si>
  <si>
    <t>*Sorted by Score - ASC</t>
  </si>
  <si>
    <t>*Sorted by Total - DESC</t>
  </si>
  <si>
    <t>*Sorted by Count -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</si>
</sst>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Calibri"/>
    </font>
    <font>
      <sz val="10"/>
      <name val="Arial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Arial"/>
      <family val="2"/>
    </font>
    <font>
      <b/>
      <sz val="10"/>
      <color theme="1"/>
      <name val="Calibri"/>
      <family val="2"/>
      <scheme val="major"/>
    </font>
    <font>
      <b/>
      <sz val="10"/>
      <name val="Calibri"/>
      <family val="2"/>
      <scheme val="major"/>
    </font>
    <font>
      <sz val="10"/>
      <color rgb="FF000000"/>
      <name val="Calibri"/>
      <family val="2"/>
      <scheme val="major"/>
    </font>
    <font>
      <sz val="10"/>
      <name val="Calibri"/>
      <family val="2"/>
      <scheme val="major"/>
    </font>
    <font>
      <b/>
      <sz val="1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0" borderId="0" xfId="0" applyFont="1" applyAlignment="1">
      <alignment horizontal="left"/>
    </xf>
    <xf numFmtId="0" fontId="2" fillId="0" borderId="4" xfId="0" applyFont="1" applyBorder="1" applyAlignment="1"/>
    <xf numFmtId="0" fontId="1" fillId="0" borderId="0" xfId="0" applyFont="1" applyAlignment="1"/>
    <xf numFmtId="0" fontId="2" fillId="0" borderId="4" xfId="0" applyFont="1" applyBorder="1" applyAlignment="1">
      <alignment horizontal="left"/>
    </xf>
    <xf numFmtId="0" fontId="1" fillId="0" borderId="4" xfId="0" applyFont="1" applyBorder="1" applyAlignment="1"/>
    <xf numFmtId="0" fontId="2" fillId="0" borderId="4" xfId="0" applyFont="1" applyBorder="1"/>
    <xf numFmtId="0" fontId="1" fillId="0" borderId="4" xfId="0" applyFont="1" applyBorder="1" applyAlignment="1">
      <alignment horizontal="left"/>
    </xf>
    <xf numFmtId="0" fontId="0" fillId="0" borderId="5" xfId="0" applyFont="1" applyBorder="1" applyAlignment="1"/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9" fillId="0" borderId="0" xfId="0" applyFont="1" applyAlignment="1"/>
    <xf numFmtId="0" fontId="8" fillId="3" borderId="4" xfId="0" applyFont="1" applyFill="1" applyBorder="1" applyAlignment="1">
      <alignment horizontal="center" vertical="center"/>
    </xf>
    <xf numFmtId="0" fontId="10" fillId="0" borderId="4" xfId="0" applyFont="1" applyBorder="1" applyAlignment="1"/>
    <xf numFmtId="0" fontId="10" fillId="0" borderId="4" xfId="0" applyFont="1" applyBorder="1" applyAlignment="1">
      <alignment horizontal="center" vertical="center"/>
    </xf>
    <xf numFmtId="9" fontId="10" fillId="0" borderId="4" xfId="0" applyNumberFormat="1" applyFont="1" applyBorder="1" applyAlignment="1">
      <alignment horizontal="center" vertical="center"/>
    </xf>
    <xf numFmtId="0" fontId="11" fillId="3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left" wrapText="1"/>
    </xf>
    <xf numFmtId="0" fontId="13" fillId="0" borderId="5" xfId="0" applyFont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3" fillId="0" borderId="5" xfId="0" applyFont="1" applyBorder="1" applyAlignment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/>
    <xf numFmtId="0" fontId="14" fillId="0" borderId="4" xfId="0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2" fontId="14" fillId="0" borderId="4" xfId="0" applyNumberFormat="1" applyFont="1" applyBorder="1" applyAlignment="1">
      <alignment horizontal="center" vertical="center"/>
    </xf>
    <xf numFmtId="0" fontId="13" fillId="0" borderId="0" xfId="0" applyFont="1" applyAlignment="1"/>
    <xf numFmtId="0" fontId="12" fillId="2" borderId="4" xfId="0" applyFont="1" applyFill="1" applyBorder="1" applyAlignment="1">
      <alignment horizontal="left" wrapText="1"/>
    </xf>
    <xf numFmtId="2" fontId="12" fillId="2" borderId="4" xfId="0" applyNumberFormat="1" applyFont="1" applyFill="1" applyBorder="1" applyAlignment="1">
      <alignment horizontal="center" vertical="center" wrapText="1"/>
    </xf>
    <xf numFmtId="1" fontId="12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11" fillId="3" borderId="5" xfId="0" applyFont="1" applyFill="1" applyBorder="1" applyAlignment="1">
      <alignment vertic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/>
    <xf numFmtId="0" fontId="4" fillId="0" borderId="6" xfId="0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/>
    <xf numFmtId="0" fontId="6" fillId="0" borderId="5" xfId="0" applyFont="1" applyBorder="1" applyAlignment="1"/>
    <xf numFmtId="0" fontId="11" fillId="3" borderId="3" xfId="0" applyFont="1" applyFill="1" applyBorder="1" applyAlignment="1">
      <alignment horizontal="center" vertical="center"/>
    </xf>
    <xf numFmtId="0" fontId="14" fillId="0" borderId="3" xfId="0" applyFont="1" applyBorder="1" applyAlignment="1"/>
    <xf numFmtId="0" fontId="12" fillId="2" borderId="3" xfId="0" applyFont="1" applyFill="1" applyBorder="1" applyAlignment="1">
      <alignment horizontal="left" wrapText="1"/>
    </xf>
    <xf numFmtId="2" fontId="4" fillId="0" borderId="5" xfId="0" applyNumberFormat="1" applyFont="1" applyBorder="1" applyAlignment="1">
      <alignment horizontal="center" vertical="center"/>
    </xf>
    <xf numFmtId="2" fontId="13" fillId="0" borderId="0" xfId="0" applyNumberFormat="1" applyFont="1" applyAlignment="1"/>
    <xf numFmtId="0" fontId="11" fillId="3" borderId="5" xfId="0" applyFont="1" applyFill="1" applyBorder="1" applyAlignment="1">
      <alignment horizontal="center" vertical="center"/>
    </xf>
    <xf numFmtId="164" fontId="0" fillId="0" borderId="5" xfId="0" applyNumberFormat="1" applyFont="1" applyBorder="1" applyAlignment="1"/>
    <xf numFmtId="0" fontId="7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1" fillId="3" borderId="5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left" wrapText="1"/>
    </xf>
    <xf numFmtId="0" fontId="12" fillId="2" borderId="10" xfId="0" applyFont="1" applyFill="1" applyBorder="1" applyAlignment="1">
      <alignment horizontal="left" wrapText="1"/>
    </xf>
    <xf numFmtId="0" fontId="12" fillId="2" borderId="1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" fillId="0" borderId="1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left" vertical="center" wrapText="1"/>
    </xf>
    <xf numFmtId="0" fontId="11" fillId="3" borderId="9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Raw Stats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Check'!$E$4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Check'!$D$5:$D$24</c:f>
              <c:strCache>
                <c:ptCount val="20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flask/blueprints.py</c:v>
                </c:pt>
                <c:pt idx="4">
                  <c:v>flask/ctx.py</c:v>
                </c:pt>
                <c:pt idx="5">
                  <c:v>flask/sessions.py</c:v>
                </c:pt>
                <c:pt idx="6">
                  <c:v>flask/json/__init__.py</c:v>
                </c:pt>
                <c:pt idx="7">
                  <c:v>flask/json/tag.py</c:v>
                </c:pt>
                <c:pt idx="8">
                  <c:v>flask/config.py</c:v>
                </c:pt>
                <c:pt idx="9">
                  <c:v>flask/testing.py</c:v>
                </c:pt>
                <c:pt idx="10">
                  <c:v>flask/debughelpers.py</c:v>
                </c:pt>
                <c:pt idx="11">
                  <c:v>flask/views.py</c:v>
                </c:pt>
                <c:pt idx="12">
                  <c:v>flask/templating.py</c:v>
                </c:pt>
                <c:pt idx="13">
                  <c:v>flask/_compat.py</c:v>
                </c:pt>
                <c:pt idx="14">
                  <c:v>flask/wrappers.py</c:v>
                </c:pt>
                <c:pt idx="15">
                  <c:v>flask/logging.py</c:v>
                </c:pt>
                <c:pt idx="16">
                  <c:v>flask/signals.py</c:v>
                </c:pt>
                <c:pt idx="17">
                  <c:v>flask/globals.py</c:v>
                </c:pt>
                <c:pt idx="18">
                  <c:v>flask/__init__.py</c:v>
                </c:pt>
                <c:pt idx="19">
                  <c:v>flask/__main__.py</c:v>
                </c:pt>
              </c:strCache>
            </c:strRef>
          </c:cat>
          <c:val>
            <c:numRef>
              <c:f>'Cross Check'!$E$5:$E$24</c:f>
              <c:numCache>
                <c:formatCode>General</c:formatCode>
                <c:ptCount val="20"/>
                <c:pt idx="0">
                  <c:v>2455</c:v>
                </c:pt>
                <c:pt idx="1">
                  <c:v>1153</c:v>
                </c:pt>
                <c:pt idx="2">
                  <c:v>971</c:v>
                </c:pt>
                <c:pt idx="3">
                  <c:v>569</c:v>
                </c:pt>
                <c:pt idx="4">
                  <c:v>475</c:v>
                </c:pt>
                <c:pt idx="5">
                  <c:v>394</c:v>
                </c:pt>
                <c:pt idx="6">
                  <c:v>376</c:v>
                </c:pt>
                <c:pt idx="7">
                  <c:v>309</c:v>
                </c:pt>
                <c:pt idx="8">
                  <c:v>301</c:v>
                </c:pt>
                <c:pt idx="9">
                  <c:v>283</c:v>
                </c:pt>
                <c:pt idx="10">
                  <c:v>183</c:v>
                </c:pt>
                <c:pt idx="11">
                  <c:v>163</c:v>
                </c:pt>
                <c:pt idx="12">
                  <c:v>155</c:v>
                </c:pt>
                <c:pt idx="13">
                  <c:v>145</c:v>
                </c:pt>
                <c:pt idx="14">
                  <c:v>137</c:v>
                </c:pt>
                <c:pt idx="15">
                  <c:v>109</c:v>
                </c:pt>
                <c:pt idx="16">
                  <c:v>65</c:v>
                </c:pt>
                <c:pt idx="17">
                  <c:v>62</c:v>
                </c:pt>
                <c:pt idx="18">
                  <c:v>60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3D4F-8ADC-06A8D6D5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064288"/>
        <c:axId val="1399775536"/>
      </c:lineChart>
      <c:lineChart>
        <c:grouping val="standard"/>
        <c:varyColors val="0"/>
        <c:ser>
          <c:idx val="1"/>
          <c:order val="1"/>
          <c:tx>
            <c:strRef>
              <c:f>'Cross Check'!$L$4</c:f>
              <c:strCache>
                <c:ptCount val="1"/>
                <c:pt idx="0">
                  <c:v>C%L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'Cross Check'!$D$5:$D$24</c:f>
              <c:strCache>
                <c:ptCount val="20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flask/blueprints.py</c:v>
                </c:pt>
                <c:pt idx="4">
                  <c:v>flask/ctx.py</c:v>
                </c:pt>
                <c:pt idx="5">
                  <c:v>flask/sessions.py</c:v>
                </c:pt>
                <c:pt idx="6">
                  <c:v>flask/json/__init__.py</c:v>
                </c:pt>
                <c:pt idx="7">
                  <c:v>flask/json/tag.py</c:v>
                </c:pt>
                <c:pt idx="8">
                  <c:v>flask/config.py</c:v>
                </c:pt>
                <c:pt idx="9">
                  <c:v>flask/testing.py</c:v>
                </c:pt>
                <c:pt idx="10">
                  <c:v>flask/debughelpers.py</c:v>
                </c:pt>
                <c:pt idx="11">
                  <c:v>flask/views.py</c:v>
                </c:pt>
                <c:pt idx="12">
                  <c:v>flask/templating.py</c:v>
                </c:pt>
                <c:pt idx="13">
                  <c:v>flask/_compat.py</c:v>
                </c:pt>
                <c:pt idx="14">
                  <c:v>flask/wrappers.py</c:v>
                </c:pt>
                <c:pt idx="15">
                  <c:v>flask/logging.py</c:v>
                </c:pt>
                <c:pt idx="16">
                  <c:v>flask/signals.py</c:v>
                </c:pt>
                <c:pt idx="17">
                  <c:v>flask/globals.py</c:v>
                </c:pt>
                <c:pt idx="18">
                  <c:v>flask/__init__.py</c:v>
                </c:pt>
                <c:pt idx="19">
                  <c:v>flask/__main__.py</c:v>
                </c:pt>
              </c:strCache>
            </c:strRef>
          </c:cat>
          <c:val>
            <c:numRef>
              <c:f>'Cross Check'!$L$5:$L$24</c:f>
              <c:numCache>
                <c:formatCode>0%</c:formatCode>
                <c:ptCount val="20"/>
                <c:pt idx="0">
                  <c:v>0.13</c:v>
                </c:pt>
                <c:pt idx="1">
                  <c:v>0.08</c:v>
                </c:pt>
                <c:pt idx="2">
                  <c:v>0.05</c:v>
                </c:pt>
                <c:pt idx="3">
                  <c:v>0.05</c:v>
                </c:pt>
                <c:pt idx="4">
                  <c:v>0.09</c:v>
                </c:pt>
                <c:pt idx="5">
                  <c:v>0.12</c:v>
                </c:pt>
                <c:pt idx="6">
                  <c:v>0.01</c:v>
                </c:pt>
                <c:pt idx="7">
                  <c:v>0.02</c:v>
                </c:pt>
                <c:pt idx="8">
                  <c:v>0</c:v>
                </c:pt>
                <c:pt idx="9">
                  <c:v>0.04</c:v>
                </c:pt>
                <c:pt idx="10">
                  <c:v>0.01</c:v>
                </c:pt>
                <c:pt idx="11">
                  <c:v>0.14000000000000001</c:v>
                </c:pt>
                <c:pt idx="12">
                  <c:v>0.01</c:v>
                </c:pt>
                <c:pt idx="13">
                  <c:v>0.16</c:v>
                </c:pt>
                <c:pt idx="14">
                  <c:v>0.15</c:v>
                </c:pt>
                <c:pt idx="15">
                  <c:v>0.05</c:v>
                </c:pt>
                <c:pt idx="16">
                  <c:v>0.08</c:v>
                </c:pt>
                <c:pt idx="17">
                  <c:v>0.03</c:v>
                </c:pt>
                <c:pt idx="18">
                  <c:v>0.05</c:v>
                </c:pt>
                <c:pt idx="19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5-3D4F-8ADC-06A8D6D5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455600"/>
        <c:axId val="1401759168"/>
      </c:lineChart>
      <c:catAx>
        <c:axId val="13990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775536"/>
        <c:crosses val="autoZero"/>
        <c:auto val="1"/>
        <c:lblAlgn val="ctr"/>
        <c:lblOffset val="100"/>
        <c:noMultiLvlLbl val="0"/>
      </c:catAx>
      <c:valAx>
        <c:axId val="13997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64288"/>
        <c:crosses val="autoZero"/>
        <c:crossBetween val="between"/>
      </c:valAx>
      <c:valAx>
        <c:axId val="14017591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Comment % Logical</a:t>
                </a:r>
                <a:r>
                  <a:rPr lang="en-US" baseline="0"/>
                  <a:t> LOC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55600"/>
        <c:crosses val="max"/>
        <c:crossBetween val="between"/>
      </c:valAx>
      <c:catAx>
        <c:axId val="1407455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17591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Cyclomatic Complexity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Check'!$U$4</c:f>
              <c:strCache>
                <c:ptCount val="1"/>
                <c:pt idx="0">
                  <c:v>SumxAvg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Check'!$Q$5:$Q$20</c:f>
              <c:strCache>
                <c:ptCount val="16"/>
                <c:pt idx="0">
                  <c:v> flask/app.py</c:v>
                </c:pt>
                <c:pt idx="1">
                  <c:v> flask/cli.py</c:v>
                </c:pt>
                <c:pt idx="2">
                  <c:v> flask/ctx.py</c:v>
                </c:pt>
                <c:pt idx="3">
                  <c:v> flask/config.py</c:v>
                </c:pt>
                <c:pt idx="4">
                  <c:v> flask/testing.py</c:v>
                </c:pt>
                <c:pt idx="5">
                  <c:v> flask/blueprints.py</c:v>
                </c:pt>
                <c:pt idx="6">
                  <c:v> flask/sessions.py</c:v>
                </c:pt>
                <c:pt idx="7">
                  <c:v> flask/templating.py</c:v>
                </c:pt>
                <c:pt idx="8">
                  <c:v> flask/json/tag.py</c:v>
                </c:pt>
                <c:pt idx="9">
                  <c:v> flask/views.py</c:v>
                </c:pt>
                <c:pt idx="10">
                  <c:v> flask/json/__init__.py</c:v>
                </c:pt>
                <c:pt idx="11">
                  <c:v> flask/helpers.py</c:v>
                </c:pt>
                <c:pt idx="12">
                  <c:v> flask/wrappers.py</c:v>
                </c:pt>
                <c:pt idx="13">
                  <c:v> flask/debughelpers.py</c:v>
                </c:pt>
                <c:pt idx="14">
                  <c:v> flask/_compat.py</c:v>
                </c:pt>
                <c:pt idx="15">
                  <c:v> flask/signals.py</c:v>
                </c:pt>
              </c:strCache>
            </c:strRef>
          </c:cat>
          <c:val>
            <c:numRef>
              <c:f>'Cross Check'!$U$5:$U$20</c:f>
              <c:numCache>
                <c:formatCode>General</c:formatCode>
                <c:ptCount val="16"/>
                <c:pt idx="0">
                  <c:v>586.57999999999993</c:v>
                </c:pt>
                <c:pt idx="1">
                  <c:v>141.12</c:v>
                </c:pt>
                <c:pt idx="2">
                  <c:v>127.73</c:v>
                </c:pt>
                <c:pt idx="3">
                  <c:v>108</c:v>
                </c:pt>
                <c:pt idx="4">
                  <c:v>106.64</c:v>
                </c:pt>
                <c:pt idx="5">
                  <c:v>81.09</c:v>
                </c:pt>
                <c:pt idx="6">
                  <c:v>76.260000000000005</c:v>
                </c:pt>
                <c:pt idx="7">
                  <c:v>69.08</c:v>
                </c:pt>
                <c:pt idx="8">
                  <c:v>66.739999999999995</c:v>
                </c:pt>
                <c:pt idx="9">
                  <c:v>56.25</c:v>
                </c:pt>
                <c:pt idx="10">
                  <c:v>49</c:v>
                </c:pt>
                <c:pt idx="11">
                  <c:v>48</c:v>
                </c:pt>
                <c:pt idx="12">
                  <c:v>46.26</c:v>
                </c:pt>
                <c:pt idx="13">
                  <c:v>12</c:v>
                </c:pt>
                <c:pt idx="14">
                  <c:v>9.1199999999999992</c:v>
                </c:pt>
                <c:pt idx="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E-7242-8632-966C38E3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7402544"/>
        <c:axId val="1408051616"/>
      </c:lineChart>
      <c:catAx>
        <c:axId val="140740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51616"/>
        <c:crosses val="autoZero"/>
        <c:auto val="1"/>
        <c:lblAlgn val="ctr"/>
        <c:lblOffset val="100"/>
        <c:noMultiLvlLbl val="0"/>
      </c:catAx>
      <c:valAx>
        <c:axId val="140805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Sum(CC)</a:t>
                </a:r>
                <a:r>
                  <a:rPr lang="en-US" baseline="0"/>
                  <a:t> x Avg (CC)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4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Halstead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Check'!$AC$4</c:f>
              <c:strCache>
                <c:ptCount val="1"/>
                <c:pt idx="0">
                  <c:v>Vocabulary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Check'!$X$5:$X$24</c:f>
              <c:strCache>
                <c:ptCount val="20"/>
                <c:pt idx="0">
                  <c:v> flask/app.py</c:v>
                </c:pt>
                <c:pt idx="1">
                  <c:v> flask/helpers.py</c:v>
                </c:pt>
                <c:pt idx="2">
                  <c:v> flask/cli.py</c:v>
                </c:pt>
                <c:pt idx="3">
                  <c:v> flask/ctx.py</c:v>
                </c:pt>
                <c:pt idx="4">
                  <c:v> flask/debughelpers.py</c:v>
                </c:pt>
                <c:pt idx="5">
                  <c:v> flask/json/__init__.py</c:v>
                </c:pt>
                <c:pt idx="6">
                  <c:v> flask/testing.py</c:v>
                </c:pt>
                <c:pt idx="7">
                  <c:v> flask/blueprints.py</c:v>
                </c:pt>
                <c:pt idx="8">
                  <c:v> flask/config.py</c:v>
                </c:pt>
                <c:pt idx="9">
                  <c:v> flask/json/tag.py</c:v>
                </c:pt>
                <c:pt idx="10">
                  <c:v> flask/sessions.py</c:v>
                </c:pt>
                <c:pt idx="11">
                  <c:v> flask/logging.py</c:v>
                </c:pt>
                <c:pt idx="12">
                  <c:v> flask/wrappers.py</c:v>
                </c:pt>
                <c:pt idx="13">
                  <c:v> flask/templating.py</c:v>
                </c:pt>
                <c:pt idx="14">
                  <c:v> flask/views.py</c:v>
                </c:pt>
                <c:pt idx="15">
                  <c:v> flask/_compat.py</c:v>
                </c:pt>
                <c:pt idx="16">
                  <c:v> flask/globals.py</c:v>
                </c:pt>
                <c:pt idx="17">
                  <c:v> flask/__main__.py</c:v>
                </c:pt>
                <c:pt idx="18">
                  <c:v> flask/signals.py</c:v>
                </c:pt>
                <c:pt idx="19">
                  <c:v> flask/__init__.py</c:v>
                </c:pt>
              </c:strCache>
            </c:strRef>
          </c:cat>
          <c:val>
            <c:numRef>
              <c:f>'Cross Check'!$AC$5:$AC$24</c:f>
              <c:numCache>
                <c:formatCode>General</c:formatCode>
                <c:ptCount val="20"/>
                <c:pt idx="0">
                  <c:v>194</c:v>
                </c:pt>
                <c:pt idx="1">
                  <c:v>187</c:v>
                </c:pt>
                <c:pt idx="2">
                  <c:v>139</c:v>
                </c:pt>
                <c:pt idx="3">
                  <c:v>72</c:v>
                </c:pt>
                <c:pt idx="4">
                  <c:v>71</c:v>
                </c:pt>
                <c:pt idx="5">
                  <c:v>61</c:v>
                </c:pt>
                <c:pt idx="6">
                  <c:v>50</c:v>
                </c:pt>
                <c:pt idx="7">
                  <c:v>38</c:v>
                </c:pt>
                <c:pt idx="8">
                  <c:v>38</c:v>
                </c:pt>
                <c:pt idx="9">
                  <c:v>32</c:v>
                </c:pt>
                <c:pt idx="10">
                  <c:v>31</c:v>
                </c:pt>
                <c:pt idx="11">
                  <c:v>21</c:v>
                </c:pt>
                <c:pt idx="12">
                  <c:v>20</c:v>
                </c:pt>
                <c:pt idx="13">
                  <c:v>18</c:v>
                </c:pt>
                <c:pt idx="14">
                  <c:v>16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9647-BC1B-A9D3C393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8135808"/>
        <c:axId val="1407886576"/>
      </c:lineChart>
      <c:lineChart>
        <c:grouping val="standard"/>
        <c:varyColors val="0"/>
        <c:ser>
          <c:idx val="1"/>
          <c:order val="1"/>
          <c:tx>
            <c:strRef>
              <c:f>'Cross Check'!$AG$4</c:f>
              <c:strCache>
                <c:ptCount val="1"/>
                <c:pt idx="0">
                  <c:v>Difficulty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'Cross Check'!$X$5:$X$24</c:f>
              <c:strCache>
                <c:ptCount val="20"/>
                <c:pt idx="0">
                  <c:v> flask/app.py</c:v>
                </c:pt>
                <c:pt idx="1">
                  <c:v> flask/helpers.py</c:v>
                </c:pt>
                <c:pt idx="2">
                  <c:v> flask/cli.py</c:v>
                </c:pt>
                <c:pt idx="3">
                  <c:v> flask/ctx.py</c:v>
                </c:pt>
                <c:pt idx="4">
                  <c:v> flask/debughelpers.py</c:v>
                </c:pt>
                <c:pt idx="5">
                  <c:v> flask/json/__init__.py</c:v>
                </c:pt>
                <c:pt idx="6">
                  <c:v> flask/testing.py</c:v>
                </c:pt>
                <c:pt idx="7">
                  <c:v> flask/blueprints.py</c:v>
                </c:pt>
                <c:pt idx="8">
                  <c:v> flask/config.py</c:v>
                </c:pt>
                <c:pt idx="9">
                  <c:v> flask/json/tag.py</c:v>
                </c:pt>
                <c:pt idx="10">
                  <c:v> flask/sessions.py</c:v>
                </c:pt>
                <c:pt idx="11">
                  <c:v> flask/logging.py</c:v>
                </c:pt>
                <c:pt idx="12">
                  <c:v> flask/wrappers.py</c:v>
                </c:pt>
                <c:pt idx="13">
                  <c:v> flask/templating.py</c:v>
                </c:pt>
                <c:pt idx="14">
                  <c:v> flask/views.py</c:v>
                </c:pt>
                <c:pt idx="15">
                  <c:v> flask/_compat.py</c:v>
                </c:pt>
                <c:pt idx="16">
                  <c:v> flask/globals.py</c:v>
                </c:pt>
                <c:pt idx="17">
                  <c:v> flask/__main__.py</c:v>
                </c:pt>
                <c:pt idx="18">
                  <c:v> flask/signals.py</c:v>
                </c:pt>
                <c:pt idx="19">
                  <c:v> flask/__init__.py</c:v>
                </c:pt>
              </c:strCache>
            </c:strRef>
          </c:cat>
          <c:val>
            <c:numRef>
              <c:f>'Cross Check'!$AG$5:$AG$24</c:f>
              <c:numCache>
                <c:formatCode>0.0</c:formatCode>
                <c:ptCount val="20"/>
                <c:pt idx="0">
                  <c:v>6.5274725274725203</c:v>
                </c:pt>
                <c:pt idx="1">
                  <c:v>7.6069364161849702</c:v>
                </c:pt>
                <c:pt idx="2">
                  <c:v>8.2862903225806406</c:v>
                </c:pt>
                <c:pt idx="3">
                  <c:v>6.4016393442622901</c:v>
                </c:pt>
                <c:pt idx="4">
                  <c:v>6.05</c:v>
                </c:pt>
                <c:pt idx="5">
                  <c:v>4.7596153846153797</c:v>
                </c:pt>
                <c:pt idx="6">
                  <c:v>5.1585365853658498</c:v>
                </c:pt>
                <c:pt idx="7">
                  <c:v>5.4310344827586201</c:v>
                </c:pt>
                <c:pt idx="8">
                  <c:v>4.6551724137930997</c:v>
                </c:pt>
                <c:pt idx="9">
                  <c:v>5.2272727272727204</c:v>
                </c:pt>
                <c:pt idx="10">
                  <c:v>4.5217391304347796</c:v>
                </c:pt>
                <c:pt idx="11">
                  <c:v>2.65625</c:v>
                </c:pt>
                <c:pt idx="12">
                  <c:v>2.5</c:v>
                </c:pt>
                <c:pt idx="13">
                  <c:v>1.8</c:v>
                </c:pt>
                <c:pt idx="14">
                  <c:v>3.6</c:v>
                </c:pt>
                <c:pt idx="15">
                  <c:v>2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9647-BC1B-A9D3C3936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1383664"/>
        <c:axId val="1407310544"/>
      </c:lineChart>
      <c:catAx>
        <c:axId val="140813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886576"/>
        <c:crosses val="autoZero"/>
        <c:auto val="1"/>
        <c:lblAlgn val="ctr"/>
        <c:lblOffset val="100"/>
        <c:noMultiLvlLbl val="0"/>
      </c:catAx>
      <c:valAx>
        <c:axId val="140788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Vocublary</a:t>
                </a:r>
                <a:r>
                  <a:rPr lang="en-US" baseline="0"/>
                  <a:t> Size (Words)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135808"/>
        <c:crosses val="autoZero"/>
        <c:crossBetween val="between"/>
      </c:valAx>
      <c:valAx>
        <c:axId val="1407310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Difficulity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83664"/>
        <c:crosses val="max"/>
        <c:crossBetween val="between"/>
      </c:valAx>
      <c:catAx>
        <c:axId val="1401383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07310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Maintainability Index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Check'!$AN$4</c:f>
              <c:strCache>
                <c:ptCount val="1"/>
                <c:pt idx="0">
                  <c:v>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Check'!$AM$5:$AM$24</c:f>
              <c:strCache>
                <c:ptCount val="20"/>
                <c:pt idx="0">
                  <c:v> flask/app.py</c:v>
                </c:pt>
                <c:pt idx="1">
                  <c:v> flask/cli.py</c:v>
                </c:pt>
                <c:pt idx="2">
                  <c:v> flask/helpers.py</c:v>
                </c:pt>
                <c:pt idx="3">
                  <c:v> flask/ctx.py</c:v>
                </c:pt>
                <c:pt idx="4">
                  <c:v> flask/blueprints.py</c:v>
                </c:pt>
                <c:pt idx="5">
                  <c:v> flask/json/__init__.py</c:v>
                </c:pt>
                <c:pt idx="6">
                  <c:v> flask/debughelpers.py</c:v>
                </c:pt>
                <c:pt idx="7">
                  <c:v> flask/config.py</c:v>
                </c:pt>
                <c:pt idx="8">
                  <c:v> flask/sessions.py</c:v>
                </c:pt>
                <c:pt idx="9">
                  <c:v> flask/json/tag.py</c:v>
                </c:pt>
                <c:pt idx="10">
                  <c:v> flask/views.py</c:v>
                </c:pt>
                <c:pt idx="11">
                  <c:v> flask/testing.py</c:v>
                </c:pt>
                <c:pt idx="12">
                  <c:v> flask/templating.py</c:v>
                </c:pt>
                <c:pt idx="13">
                  <c:v> flask/wrappers.py</c:v>
                </c:pt>
                <c:pt idx="14">
                  <c:v> flask/_compat.py</c:v>
                </c:pt>
                <c:pt idx="15">
                  <c:v> flask/__main__.py</c:v>
                </c:pt>
                <c:pt idx="16">
                  <c:v> flask/logging.py</c:v>
                </c:pt>
                <c:pt idx="17">
                  <c:v> flask/globals.py</c:v>
                </c:pt>
                <c:pt idx="18">
                  <c:v> flask/__init__.py</c:v>
                </c:pt>
                <c:pt idx="19">
                  <c:v> flask/signals.py</c:v>
                </c:pt>
              </c:strCache>
            </c:strRef>
          </c:cat>
          <c:val>
            <c:numRef>
              <c:f>'Cross Check'!$AN$5:$AN$24</c:f>
              <c:numCache>
                <c:formatCode>0.00</c:formatCode>
                <c:ptCount val="20"/>
                <c:pt idx="0">
                  <c:v>2.9941158926032401</c:v>
                </c:pt>
                <c:pt idx="1">
                  <c:v>27.590552955874699</c:v>
                </c:pt>
                <c:pt idx="2">
                  <c:v>28.703510972475499</c:v>
                </c:pt>
                <c:pt idx="3">
                  <c:v>48.797303450249103</c:v>
                </c:pt>
                <c:pt idx="4">
                  <c:v>50.930690288789201</c:v>
                </c:pt>
                <c:pt idx="5">
                  <c:v>55.065902390651601</c:v>
                </c:pt>
                <c:pt idx="6">
                  <c:v>55.813453677782299</c:v>
                </c:pt>
                <c:pt idx="7">
                  <c:v>56.2203960992288</c:v>
                </c:pt>
                <c:pt idx="8">
                  <c:v>57.149971464710603</c:v>
                </c:pt>
                <c:pt idx="9">
                  <c:v>59.694192230481697</c:v>
                </c:pt>
                <c:pt idx="10">
                  <c:v>61.433480928886503</c:v>
                </c:pt>
                <c:pt idx="11">
                  <c:v>61.829283593209603</c:v>
                </c:pt>
                <c:pt idx="12">
                  <c:v>67.289228589054503</c:v>
                </c:pt>
                <c:pt idx="13">
                  <c:v>68.877346858656395</c:v>
                </c:pt>
                <c:pt idx="14">
                  <c:v>70.907214958835596</c:v>
                </c:pt>
                <c:pt idx="15">
                  <c:v>74.846404314511602</c:v>
                </c:pt>
                <c:pt idx="16">
                  <c:v>77.217455125874906</c:v>
                </c:pt>
                <c:pt idx="17">
                  <c:v>84.167529229944506</c:v>
                </c:pt>
                <c:pt idx="18" formatCode="0">
                  <c:v>100</c:v>
                </c:pt>
                <c:pt idx="19" formatCode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33-A642-B2D2-ACB5AF5D2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804064"/>
        <c:axId val="1399022816"/>
      </c:lineChart>
      <c:catAx>
        <c:axId val="140680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</a:t>
                </a:r>
                <a:r>
                  <a:rPr lang="en-US" baseline="0"/>
                  <a:t>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22816"/>
        <c:crosses val="autoZero"/>
        <c:auto val="1"/>
        <c:lblAlgn val="ctr"/>
        <c:lblOffset val="100"/>
        <c:noMultiLvlLbl val="0"/>
      </c:catAx>
      <c:valAx>
        <c:axId val="139902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Maintainability Index 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0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PyLint Score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Check'!$AR$4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Check'!$AQ$5:$AQ$24</c:f>
              <c:strCache>
                <c:ptCount val="20"/>
                <c:pt idx="0">
                  <c:v>flask/signals.py</c:v>
                </c:pt>
                <c:pt idx="1">
                  <c:v>flask/wrappers.py</c:v>
                </c:pt>
                <c:pt idx="2">
                  <c:v>flask/_compat.py</c:v>
                </c:pt>
                <c:pt idx="3">
                  <c:v>flask/globals.py</c:v>
                </c:pt>
                <c:pt idx="4">
                  <c:v>flask/ctx.py</c:v>
                </c:pt>
                <c:pt idx="5">
                  <c:v>flask/blueprints.py</c:v>
                </c:pt>
                <c:pt idx="6">
                  <c:v>flask/sessions.py</c:v>
                </c:pt>
                <c:pt idx="7">
                  <c:v>flask/app.py</c:v>
                </c:pt>
                <c:pt idx="8">
                  <c:v>flask/testing.py</c:v>
                </c:pt>
                <c:pt idx="9">
                  <c:v>flask/json/__init__.py</c:v>
                </c:pt>
                <c:pt idx="10">
                  <c:v>flask/cli.py</c:v>
                </c:pt>
                <c:pt idx="11">
                  <c:v>flask/config.py</c:v>
                </c:pt>
                <c:pt idx="12">
                  <c:v>flask/helpers.py</c:v>
                </c:pt>
                <c:pt idx="13">
                  <c:v>flask/json/tag.py</c:v>
                </c:pt>
                <c:pt idx="14">
                  <c:v>flask/views.py</c:v>
                </c:pt>
                <c:pt idx="15">
                  <c:v>flask/debughelpers.py</c:v>
                </c:pt>
                <c:pt idx="16">
                  <c:v>flask/templating.py</c:v>
                </c:pt>
                <c:pt idx="17">
                  <c:v>flask/logging.py</c:v>
                </c:pt>
                <c:pt idx="18">
                  <c:v>flask/__main__.py</c:v>
                </c:pt>
                <c:pt idx="19">
                  <c:v>flask/__init__.py</c:v>
                </c:pt>
              </c:strCache>
            </c:strRef>
          </c:cat>
          <c:val>
            <c:numRef>
              <c:f>'Cross Check'!$AR$5:$AR$24</c:f>
              <c:numCache>
                <c:formatCode>General</c:formatCode>
                <c:ptCount val="20"/>
                <c:pt idx="0">
                  <c:v>2.2599999999999998</c:v>
                </c:pt>
                <c:pt idx="1">
                  <c:v>3.42</c:v>
                </c:pt>
                <c:pt idx="2">
                  <c:v>4.12</c:v>
                </c:pt>
                <c:pt idx="3">
                  <c:v>6.92</c:v>
                </c:pt>
                <c:pt idx="4">
                  <c:v>7.28</c:v>
                </c:pt>
                <c:pt idx="5">
                  <c:v>7.53</c:v>
                </c:pt>
                <c:pt idx="6">
                  <c:v>7.83</c:v>
                </c:pt>
                <c:pt idx="7">
                  <c:v>7.85</c:v>
                </c:pt>
                <c:pt idx="8">
                  <c:v>8.27</c:v>
                </c:pt>
                <c:pt idx="9">
                  <c:v>8.4499999999999993</c:v>
                </c:pt>
                <c:pt idx="10">
                  <c:v>8.5399999999999991</c:v>
                </c:pt>
                <c:pt idx="11">
                  <c:v>8.7200000000000006</c:v>
                </c:pt>
                <c:pt idx="12">
                  <c:v>8.84</c:v>
                </c:pt>
                <c:pt idx="13">
                  <c:v>9.2200000000000006</c:v>
                </c:pt>
                <c:pt idx="14">
                  <c:v>9.33</c:v>
                </c:pt>
                <c:pt idx="15">
                  <c:v>9.33</c:v>
                </c:pt>
                <c:pt idx="16">
                  <c:v>9.41</c:v>
                </c:pt>
                <c:pt idx="17">
                  <c:v>9.7100000000000009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3-3C4B-B327-A48C31388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512976"/>
        <c:axId val="1408665904"/>
      </c:lineChart>
      <c:catAx>
        <c:axId val="14085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665904"/>
        <c:crosses val="autoZero"/>
        <c:auto val="1"/>
        <c:lblAlgn val="ctr"/>
        <c:lblOffset val="100"/>
        <c:noMultiLvlLbl val="0"/>
      </c:catAx>
      <c:valAx>
        <c:axId val="14086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PyLint</a:t>
                </a:r>
                <a:r>
                  <a:rPr lang="en-US" baseline="0"/>
                  <a:t> Score Scale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1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Line Addition/Removal by File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Check'!$AV$4</c:f>
              <c:strCache>
                <c:ptCount val="1"/>
                <c:pt idx="0">
                  <c:v>Added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Check'!$AV$5:$AV$32</c:f>
            </c:numRef>
          </c:val>
          <c:smooth val="0"/>
          <c:extLst>
            <c:ext xmlns:c16="http://schemas.microsoft.com/office/drawing/2014/chart" uri="{C3380CC4-5D6E-409C-BE32-E72D297353CC}">
              <c16:uniqueId val="{00000000-F247-0C40-ACB9-AFDF5D8D4518}"/>
            </c:ext>
          </c:extLst>
        </c:ser>
        <c:ser>
          <c:idx val="1"/>
          <c:order val="1"/>
          <c:tx>
            <c:strRef>
              <c:f>'Cross Check'!$AW$4</c:f>
              <c:strCache>
                <c:ptCount val="1"/>
                <c:pt idx="0">
                  <c:v>Removed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Check'!$AW$5:$AW$32</c:f>
            </c:numRef>
          </c:val>
          <c:smooth val="0"/>
          <c:extLst>
            <c:ext xmlns:c16="http://schemas.microsoft.com/office/drawing/2014/chart" uri="{C3380CC4-5D6E-409C-BE32-E72D297353CC}">
              <c16:uniqueId val="{00000001-F247-0C40-ACB9-AFDF5D8D4518}"/>
            </c:ext>
          </c:extLst>
        </c:ser>
        <c:ser>
          <c:idx val="2"/>
          <c:order val="2"/>
          <c:tx>
            <c:strRef>
              <c:f>'Cross Check'!$AX$4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'Cross Check'!$AU$5:$AU$32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flask/sessions.py</c:v>
                </c:pt>
                <c:pt idx="4">
                  <c:v>flask/wrappers.py</c:v>
                </c:pt>
                <c:pt idx="5">
                  <c:v>flask/blueprints.py</c:v>
                </c:pt>
                <c:pt idx="6">
                  <c:v>flask/ctx.py</c:v>
                </c:pt>
                <c:pt idx="7">
                  <c:v>flask/testing.py</c:v>
                </c:pt>
                <c:pt idx="8">
                  <c:v>flask/module.py</c:v>
                </c:pt>
                <c:pt idx="9">
                  <c:v>flask/json/tag.py</c:v>
                </c:pt>
                <c:pt idx="10">
                  <c:v>flask/templating.py</c:v>
                </c:pt>
                <c:pt idx="11">
                  <c:v>flask/run.py</c:v>
                </c:pt>
                <c:pt idx="12">
                  <c:v>flask/__init__.py</c:v>
                </c:pt>
                <c:pt idx="13">
                  <c:v>flask/json.py</c:v>
                </c:pt>
                <c:pt idx="14">
                  <c:v>flask/config.py</c:v>
                </c:pt>
                <c:pt idx="15">
                  <c:v>flask/debughelpers.py</c:v>
                </c:pt>
                <c:pt idx="16">
                  <c:v>flask/_compat.py</c:v>
                </c:pt>
                <c:pt idx="17">
                  <c:v>flask/logging.py</c:v>
                </c:pt>
                <c:pt idx="18">
                  <c:v>flask/json/__init__.py</c:v>
                </c:pt>
                <c:pt idx="19">
                  <c:v>flask/exthook.py</c:v>
                </c:pt>
                <c:pt idx="20">
                  <c:v>flask/views.py</c:v>
                </c:pt>
                <c:pt idx="21">
                  <c:v>flask/ext/__init__.py</c:v>
                </c:pt>
                <c:pt idx="22">
                  <c:v>flask/signals.py</c:v>
                </c:pt>
                <c:pt idx="23">
                  <c:v>flask/conf.py</c:v>
                </c:pt>
                <c:pt idx="24">
                  <c:v>flask/globals.py</c:v>
                </c:pt>
                <c:pt idx="25">
                  <c:v>flask/session.py</c:v>
                </c:pt>
                <c:pt idx="26">
                  <c:v>flask/exceptions.py</c:v>
                </c:pt>
                <c:pt idx="27">
                  <c:v>flask/__main__.py</c:v>
                </c:pt>
              </c:strCache>
            </c:strRef>
          </c:cat>
          <c:val>
            <c:numRef>
              <c:f>'Cross Check'!$AX$5:$AX$32</c:f>
              <c:numCache>
                <c:formatCode>0.00</c:formatCode>
                <c:ptCount val="28"/>
                <c:pt idx="0">
                  <c:v>6599</c:v>
                </c:pt>
                <c:pt idx="1">
                  <c:v>3266</c:v>
                </c:pt>
                <c:pt idx="2">
                  <c:v>3104</c:v>
                </c:pt>
                <c:pt idx="3">
                  <c:v>1468</c:v>
                </c:pt>
                <c:pt idx="4">
                  <c:v>1344</c:v>
                </c:pt>
                <c:pt idx="5">
                  <c:v>977</c:v>
                </c:pt>
                <c:pt idx="6">
                  <c:v>947</c:v>
                </c:pt>
                <c:pt idx="7">
                  <c:v>720</c:v>
                </c:pt>
                <c:pt idx="8">
                  <c:v>552</c:v>
                </c:pt>
                <c:pt idx="9">
                  <c:v>543</c:v>
                </c:pt>
                <c:pt idx="10">
                  <c:v>539</c:v>
                </c:pt>
                <c:pt idx="11">
                  <c:v>516</c:v>
                </c:pt>
                <c:pt idx="12">
                  <c:v>472</c:v>
                </c:pt>
                <c:pt idx="13">
                  <c:v>442</c:v>
                </c:pt>
                <c:pt idx="14">
                  <c:v>375</c:v>
                </c:pt>
                <c:pt idx="15">
                  <c:v>335</c:v>
                </c:pt>
                <c:pt idx="16">
                  <c:v>335</c:v>
                </c:pt>
                <c:pt idx="17">
                  <c:v>323</c:v>
                </c:pt>
                <c:pt idx="18">
                  <c:v>303</c:v>
                </c:pt>
                <c:pt idx="19">
                  <c:v>302</c:v>
                </c:pt>
                <c:pt idx="20">
                  <c:v>299</c:v>
                </c:pt>
                <c:pt idx="21">
                  <c:v>272</c:v>
                </c:pt>
                <c:pt idx="22">
                  <c:v>147</c:v>
                </c:pt>
                <c:pt idx="23">
                  <c:v>139</c:v>
                </c:pt>
                <c:pt idx="24">
                  <c:v>124</c:v>
                </c:pt>
                <c:pt idx="25">
                  <c:v>106</c:v>
                </c:pt>
                <c:pt idx="26">
                  <c:v>100</c:v>
                </c:pt>
                <c:pt idx="2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47-0C40-ACB9-AFDF5D8D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923136"/>
        <c:axId val="1440395136"/>
      </c:lineChart>
      <c:catAx>
        <c:axId val="130492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95136"/>
        <c:crosses val="autoZero"/>
        <c:auto val="1"/>
        <c:lblAlgn val="ctr"/>
        <c:lblOffset val="100"/>
        <c:noMultiLvlLbl val="0"/>
      </c:catAx>
      <c:valAx>
        <c:axId val="14403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LOC Added/Removed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92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Number of Contributors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Check'!$BC$4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Check'!$BB$5:$BB$32</c:f>
              <c:strCache>
                <c:ptCount val="28"/>
                <c:pt idx="0">
                  <c:v>flask/app.py</c:v>
                </c:pt>
                <c:pt idx="1">
                  <c:v>flask/helpers.py</c:v>
                </c:pt>
                <c:pt idx="2">
                  <c:v>flask/cli.py</c:v>
                </c:pt>
                <c:pt idx="3">
                  <c:v>flask/wrappers.py</c:v>
                </c:pt>
                <c:pt idx="4">
                  <c:v>flask/blueprints.py</c:v>
                </c:pt>
                <c:pt idx="5">
                  <c:v>flask/sessions.py</c:v>
                </c:pt>
                <c:pt idx="6">
                  <c:v>flask/ctx.py</c:v>
                </c:pt>
                <c:pt idx="7">
                  <c:v>flask/json.py</c:v>
                </c:pt>
                <c:pt idx="8">
                  <c:v>flask/testing.py</c:v>
                </c:pt>
                <c:pt idx="9">
                  <c:v>flask/config.py</c:v>
                </c:pt>
                <c:pt idx="10">
                  <c:v>flask/views.py</c:v>
                </c:pt>
                <c:pt idx="11">
                  <c:v>flask/_compat.py</c:v>
                </c:pt>
                <c:pt idx="12">
                  <c:v>flask/templating.py</c:v>
                </c:pt>
                <c:pt idx="13">
                  <c:v>flask/__init__.py</c:v>
                </c:pt>
                <c:pt idx="14">
                  <c:v>flask/signals.py</c:v>
                </c:pt>
                <c:pt idx="15">
                  <c:v>flask/exthook.py</c:v>
                </c:pt>
                <c:pt idx="16">
                  <c:v>flask/module.py</c:v>
                </c:pt>
                <c:pt idx="17">
                  <c:v>flask/debughelpers.py</c:v>
                </c:pt>
                <c:pt idx="18">
                  <c:v>flask/logging.py</c:v>
                </c:pt>
                <c:pt idx="19">
                  <c:v>flask/globals.py</c:v>
                </c:pt>
                <c:pt idx="20">
                  <c:v>flask/__main__.py</c:v>
                </c:pt>
                <c:pt idx="21">
                  <c:v>flask/json/__init__.py</c:v>
                </c:pt>
                <c:pt idx="22">
                  <c:v>flask/ext/__init__.py</c:v>
                </c:pt>
                <c:pt idx="23">
                  <c:v>flask/json/tag.py</c:v>
                </c:pt>
                <c:pt idx="24">
                  <c:v>flask/session.py</c:v>
                </c:pt>
                <c:pt idx="25">
                  <c:v>flask/run.py</c:v>
                </c:pt>
                <c:pt idx="26">
                  <c:v>flask/exceptions.py</c:v>
                </c:pt>
                <c:pt idx="27">
                  <c:v>flask/conf.py</c:v>
                </c:pt>
              </c:strCache>
            </c:strRef>
          </c:cat>
          <c:val>
            <c:numRef>
              <c:f>'Cross Check'!$BC$5:$BC$32</c:f>
              <c:numCache>
                <c:formatCode>General</c:formatCode>
                <c:ptCount val="28"/>
                <c:pt idx="0">
                  <c:v>108</c:v>
                </c:pt>
                <c:pt idx="1">
                  <c:v>67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  <c:pt idx="5">
                  <c:v>23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19</c:v>
                </c:pt>
                <c:pt idx="10">
                  <c:v>19</c:v>
                </c:pt>
                <c:pt idx="11">
                  <c:v>16</c:v>
                </c:pt>
                <c:pt idx="12">
                  <c:v>15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8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3-F04A-895D-0B5F8EDED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675504"/>
        <c:axId val="1397802848"/>
      </c:lineChart>
      <c:catAx>
        <c:axId val="139967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802848"/>
        <c:crosses val="autoZero"/>
        <c:auto val="1"/>
        <c:lblAlgn val="ctr"/>
        <c:lblOffset val="100"/>
        <c:noMultiLvlLbl val="0"/>
      </c:catAx>
      <c:valAx>
        <c:axId val="13978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Contributors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6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Issue File Hit Count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'Cross Check'!$BG$4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'Cross Check'!$BF$5:$BF$26</c:f>
              <c:strCache>
                <c:ptCount val="22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flask/logging.py</c:v>
                </c:pt>
                <c:pt idx="4">
                  <c:v>flask/json.py</c:v>
                </c:pt>
                <c:pt idx="5">
                  <c:v>flask/_compat.py</c:v>
                </c:pt>
                <c:pt idx="6">
                  <c:v>flask/wrappers.py</c:v>
                </c:pt>
                <c:pt idx="7">
                  <c:v>flask/blueprints.py</c:v>
                </c:pt>
                <c:pt idx="8">
                  <c:v>flask/templating.py</c:v>
                </c:pt>
                <c:pt idx="9">
                  <c:v>flask/__init__.py</c:v>
                </c:pt>
                <c:pt idx="10">
                  <c:v>flask/ctx.py</c:v>
                </c:pt>
                <c:pt idx="11">
                  <c:v>flask/__main__.py</c:v>
                </c:pt>
                <c:pt idx="12">
                  <c:v>flask/sessions.py</c:v>
                </c:pt>
                <c:pt idx="13">
                  <c:v>flask/exthook.py</c:v>
                </c:pt>
                <c:pt idx="14">
                  <c:v>flask/ext/__init__.py</c:v>
                </c:pt>
                <c:pt idx="15">
                  <c:v>flask/globals.py</c:v>
                </c:pt>
                <c:pt idx="16">
                  <c:v>flask/views.py</c:v>
                </c:pt>
                <c:pt idx="17">
                  <c:v>flask/config.py</c:v>
                </c:pt>
                <c:pt idx="18">
                  <c:v>flask/testing.py</c:v>
                </c:pt>
                <c:pt idx="19">
                  <c:v>flask/debughelpers.py</c:v>
                </c:pt>
                <c:pt idx="20">
                  <c:v>flask/json/__init__.py</c:v>
                </c:pt>
                <c:pt idx="21">
                  <c:v>flask/json/tag.py</c:v>
                </c:pt>
              </c:strCache>
            </c:strRef>
          </c:cat>
          <c:val>
            <c:numRef>
              <c:f>'Cross Check'!$BG$5:$BG$26</c:f>
              <c:numCache>
                <c:formatCode>General</c:formatCode>
                <c:ptCount val="22"/>
                <c:pt idx="0">
                  <c:v>52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39-6F44-BA2C-9F7F867A2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2173264"/>
        <c:axId val="1408588896"/>
      </c:lineChart>
      <c:catAx>
        <c:axId val="145217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588896"/>
        <c:crosses val="autoZero"/>
        <c:auto val="1"/>
        <c:lblAlgn val="ctr"/>
        <c:lblOffset val="100"/>
        <c:noMultiLvlLbl val="0"/>
      </c:catAx>
      <c:valAx>
        <c:axId val="14085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17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'Wrap Up'!$D$4</c:f>
              <c:strCache>
                <c:ptCount val="1"/>
                <c:pt idx="0">
                  <c:v>Avg(Rank)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'Wrap Up'!$C$5:$C$32</c:f>
              <c:strCache>
                <c:ptCount val="28"/>
                <c:pt idx="0">
                  <c:v>flask/app.py</c:v>
                </c:pt>
                <c:pt idx="1">
                  <c:v>flask/cli.py</c:v>
                </c:pt>
                <c:pt idx="2">
                  <c:v>flask/helpers.py</c:v>
                </c:pt>
                <c:pt idx="3">
                  <c:v>flask/ctx.py</c:v>
                </c:pt>
                <c:pt idx="4">
                  <c:v>flask/blueprints.py</c:v>
                </c:pt>
                <c:pt idx="5">
                  <c:v>flask/sessions.py</c:v>
                </c:pt>
                <c:pt idx="6">
                  <c:v>flask/json.py</c:v>
                </c:pt>
                <c:pt idx="7">
                  <c:v>flask/wrappers.py</c:v>
                </c:pt>
                <c:pt idx="8">
                  <c:v>flask/testing.py</c:v>
                </c:pt>
                <c:pt idx="9">
                  <c:v>flask/config.py</c:v>
                </c:pt>
                <c:pt idx="10">
                  <c:v>flask/templating.py</c:v>
                </c:pt>
                <c:pt idx="11">
                  <c:v>flask/_compat.py</c:v>
                </c:pt>
                <c:pt idx="12">
                  <c:v>flask/json/__init__.py</c:v>
                </c:pt>
                <c:pt idx="13">
                  <c:v>flask/module.py</c:v>
                </c:pt>
                <c:pt idx="14">
                  <c:v>flask/json/tag.py</c:v>
                </c:pt>
                <c:pt idx="15">
                  <c:v>flask/debughelpers.py</c:v>
                </c:pt>
                <c:pt idx="16">
                  <c:v>flask/views.py</c:v>
                </c:pt>
                <c:pt idx="17">
                  <c:v>flask/logging.py</c:v>
                </c:pt>
                <c:pt idx="18">
                  <c:v>flask/signals.py</c:v>
                </c:pt>
                <c:pt idx="19">
                  <c:v>flask/__init__.py</c:v>
                </c:pt>
                <c:pt idx="20">
                  <c:v>flask/exthook.py</c:v>
                </c:pt>
                <c:pt idx="21">
                  <c:v>flask/globals.py</c:v>
                </c:pt>
                <c:pt idx="22">
                  <c:v>flask/run.py</c:v>
                </c:pt>
                <c:pt idx="23">
                  <c:v>flask/__main__.py</c:v>
                </c:pt>
                <c:pt idx="24">
                  <c:v>flask/ext/__init__.py</c:v>
                </c:pt>
                <c:pt idx="25">
                  <c:v>flask/session.py</c:v>
                </c:pt>
                <c:pt idx="26">
                  <c:v>flask/conf.py</c:v>
                </c:pt>
                <c:pt idx="27">
                  <c:v>flask/exceptions.py</c:v>
                </c:pt>
              </c:strCache>
            </c:strRef>
          </c:cat>
          <c:val>
            <c:numRef>
              <c:f>'Wrap Up'!$D$5:$D$32</c:f>
              <c:numCache>
                <c:formatCode>0.0</c:formatCode>
                <c:ptCount val="28"/>
                <c:pt idx="0">
                  <c:v>1.875</c:v>
                </c:pt>
                <c:pt idx="1">
                  <c:v>3.5</c:v>
                </c:pt>
                <c:pt idx="2">
                  <c:v>5</c:v>
                </c:pt>
                <c:pt idx="3">
                  <c:v>5.75</c:v>
                </c:pt>
                <c:pt idx="4">
                  <c:v>6</c:v>
                </c:pt>
                <c:pt idx="5">
                  <c:v>7.875</c:v>
                </c:pt>
                <c:pt idx="6">
                  <c:v>9</c:v>
                </c:pt>
                <c:pt idx="7">
                  <c:v>9.125</c:v>
                </c:pt>
                <c:pt idx="8">
                  <c:v>9.875</c:v>
                </c:pt>
                <c:pt idx="9">
                  <c:v>10.625</c:v>
                </c:pt>
                <c:pt idx="10">
                  <c:v>12.25</c:v>
                </c:pt>
                <c:pt idx="11">
                  <c:v>12.25</c:v>
                </c:pt>
                <c:pt idx="12">
                  <c:v>12.75</c:v>
                </c:pt>
                <c:pt idx="13">
                  <c:v>13</c:v>
                </c:pt>
                <c:pt idx="14">
                  <c:v>13.375</c:v>
                </c:pt>
                <c:pt idx="15">
                  <c:v>13.375</c:v>
                </c:pt>
                <c:pt idx="16">
                  <c:v>14</c:v>
                </c:pt>
                <c:pt idx="17">
                  <c:v>14.857142857142801</c:v>
                </c:pt>
                <c:pt idx="18">
                  <c:v>15.857142857142801</c:v>
                </c:pt>
                <c:pt idx="19">
                  <c:v>16.428571428571399</c:v>
                </c:pt>
                <c:pt idx="20">
                  <c:v>16.6666666666666</c:v>
                </c:pt>
                <c:pt idx="21">
                  <c:v>16.857142857142801</c:v>
                </c:pt>
                <c:pt idx="22">
                  <c:v>19</c:v>
                </c:pt>
                <c:pt idx="23">
                  <c:v>19.1428571428571</c:v>
                </c:pt>
                <c:pt idx="24">
                  <c:v>20</c:v>
                </c:pt>
                <c:pt idx="25">
                  <c:v>25.5</c:v>
                </c:pt>
                <c:pt idx="26">
                  <c:v>26</c:v>
                </c:pt>
                <c:pt idx="2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7E47-95BD-5B25AABC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9758992"/>
        <c:axId val="1409146608"/>
      </c:lineChart>
      <c:catAx>
        <c:axId val="1439758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46608"/>
        <c:crosses val="autoZero"/>
        <c:auto val="1"/>
        <c:lblAlgn val="ctr"/>
        <c:lblOffset val="100"/>
        <c:noMultiLvlLbl val="0"/>
      </c:catAx>
      <c:valAx>
        <c:axId val="14091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5899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114300</xdr:rowOff>
    </xdr:from>
    <xdr:to>
      <xdr:col>20</xdr:col>
      <xdr:colOff>400050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65EE4B-4974-D347-AC43-FEF8BECD8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6350</xdr:colOff>
      <xdr:row>45</xdr:row>
      <xdr:rowOff>95250</xdr:rowOff>
    </xdr:from>
    <xdr:to>
      <xdr:col>20</xdr:col>
      <xdr:colOff>381000</xdr:colOff>
      <xdr:row>68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1CF460-0321-4F44-9621-6613F819A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25400</xdr:colOff>
      <xdr:row>24</xdr:row>
      <xdr:rowOff>120650</xdr:rowOff>
    </xdr:from>
    <xdr:to>
      <xdr:col>36</xdr:col>
      <xdr:colOff>711200</xdr:colOff>
      <xdr:row>49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159A26-7D3E-2E4B-8DB3-8808E7F97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25400</xdr:colOff>
      <xdr:row>51</xdr:row>
      <xdr:rowOff>44450</xdr:rowOff>
    </xdr:from>
    <xdr:to>
      <xdr:col>36</xdr:col>
      <xdr:colOff>698500</xdr:colOff>
      <xdr:row>76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AECB44-5D56-0540-A497-DAC3E8B165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133350</xdr:colOff>
      <xdr:row>25</xdr:row>
      <xdr:rowOff>31750</xdr:rowOff>
    </xdr:from>
    <xdr:to>
      <xdr:col>44</xdr:col>
      <xdr:colOff>749300</xdr:colOff>
      <xdr:row>48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A8DCD9-DD6A-F348-80B9-BD2CDCF81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165099</xdr:colOff>
      <xdr:row>49</xdr:row>
      <xdr:rowOff>6350</xdr:rowOff>
    </xdr:from>
    <xdr:to>
      <xdr:col>49</xdr:col>
      <xdr:colOff>378882</xdr:colOff>
      <xdr:row>77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FBB84C-DEF2-D246-972E-341983BE8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177799</xdr:colOff>
      <xdr:row>32</xdr:row>
      <xdr:rowOff>133350</xdr:rowOff>
    </xdr:from>
    <xdr:to>
      <xdr:col>61</xdr:col>
      <xdr:colOff>279400</xdr:colOff>
      <xdr:row>64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974FFE-BFE1-BE44-951D-39288DC0F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59</xdr:col>
      <xdr:colOff>406400</xdr:colOff>
      <xdr:row>2</xdr:row>
      <xdr:rowOff>6350</xdr:rowOff>
    </xdr:from>
    <xdr:to>
      <xdr:col>68</xdr:col>
      <xdr:colOff>228600</xdr:colOff>
      <xdr:row>25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430B7-8831-8F47-8B93-D1242ED09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217715</xdr:colOff>
      <xdr:row>3</xdr:row>
      <xdr:rowOff>7257</xdr:rowOff>
    </xdr:from>
    <xdr:to>
      <xdr:col>12</xdr:col>
      <xdr:colOff>511025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7945A4-F47F-8945-8900-0DBDB9E8F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C2:M27"/>
  <sheetViews>
    <sheetView zoomScale="140" zoomScaleNormal="140" workbookViewId="0">
      <selection activeCell="C3" sqref="C3:J3"/>
    </sheetView>
  </sheetViews>
  <sheetFormatPr baseColWidth="10" defaultColWidth="14.5" defaultRowHeight="15" customHeight="1" x14ac:dyDescent="0.2"/>
  <cols>
    <col min="1" max="2" width="5.5" style="12" customWidth="1"/>
    <col min="3" max="3" width="18.33203125" style="12" bestFit="1" customWidth="1"/>
    <col min="4" max="4" width="5.1640625" style="12" bestFit="1" customWidth="1"/>
    <col min="5" max="5" width="5.6640625" style="12" bestFit="1" customWidth="1"/>
    <col min="6" max="6" width="5.83203125" style="12" bestFit="1" customWidth="1"/>
    <col min="7" max="7" width="9.83203125" style="12" bestFit="1" customWidth="1"/>
    <col min="8" max="8" width="6.33203125" style="12" bestFit="1" customWidth="1"/>
    <col min="9" max="9" width="5" style="12" bestFit="1" customWidth="1"/>
    <col min="10" max="10" width="5.83203125" style="12" bestFit="1" customWidth="1"/>
    <col min="11" max="11" width="4.83203125" style="12" bestFit="1" customWidth="1"/>
    <col min="12" max="12" width="5" style="12" bestFit="1" customWidth="1"/>
    <col min="13" max="13" width="8.1640625" style="12" bestFit="1" customWidth="1"/>
    <col min="14" max="19" width="4" style="12" customWidth="1"/>
    <col min="20" max="16384" width="14.5" style="12"/>
  </cols>
  <sheetData>
    <row r="2" spans="3:13" ht="15" customHeight="1" x14ac:dyDescent="0.2">
      <c r="C2" s="53" t="s">
        <v>120</v>
      </c>
      <c r="D2" s="54"/>
      <c r="E2" s="54"/>
      <c r="F2" s="54"/>
      <c r="G2" s="54"/>
      <c r="H2" s="54"/>
      <c r="I2" s="54"/>
      <c r="J2" s="54"/>
      <c r="K2" s="54"/>
      <c r="L2" s="54"/>
      <c r="M2" s="55"/>
    </row>
    <row r="3" spans="3:13" ht="15" customHeight="1" x14ac:dyDescent="0.2">
      <c r="C3" s="49" t="s">
        <v>2</v>
      </c>
      <c r="D3" s="50"/>
      <c r="E3" s="50"/>
      <c r="F3" s="50"/>
      <c r="G3" s="50"/>
      <c r="H3" s="50"/>
      <c r="I3" s="50"/>
      <c r="J3" s="51"/>
      <c r="K3" s="49" t="s">
        <v>3</v>
      </c>
      <c r="L3" s="50"/>
      <c r="M3" s="51"/>
    </row>
    <row r="4" spans="3:13" ht="15" customHeight="1" x14ac:dyDescent="0.2">
      <c r="C4" s="13" t="s">
        <v>9</v>
      </c>
      <c r="D4" s="13" t="s">
        <v>10</v>
      </c>
      <c r="E4" s="13" t="s">
        <v>11</v>
      </c>
      <c r="F4" s="13" t="s">
        <v>12</v>
      </c>
      <c r="G4" s="13" t="s">
        <v>13</v>
      </c>
      <c r="H4" s="13" t="s">
        <v>14</v>
      </c>
      <c r="I4" s="13" t="s">
        <v>15</v>
      </c>
      <c r="J4" s="13" t="s">
        <v>16</v>
      </c>
      <c r="K4" s="13" t="s">
        <v>17</v>
      </c>
      <c r="L4" s="13" t="s">
        <v>18</v>
      </c>
      <c r="M4" s="13" t="s">
        <v>19</v>
      </c>
    </row>
    <row r="5" spans="3:13" ht="15" customHeight="1" x14ac:dyDescent="0.2">
      <c r="C5" s="14" t="s">
        <v>20</v>
      </c>
      <c r="D5" s="15">
        <v>2455</v>
      </c>
      <c r="E5" s="15">
        <v>741</v>
      </c>
      <c r="F5" s="15">
        <v>832</v>
      </c>
      <c r="G5" s="15">
        <v>323</v>
      </c>
      <c r="H5" s="15">
        <v>319</v>
      </c>
      <c r="I5" s="15">
        <v>882</v>
      </c>
      <c r="J5" s="15">
        <v>422</v>
      </c>
      <c r="K5" s="16">
        <v>0.13</v>
      </c>
      <c r="L5" s="16">
        <v>0.39</v>
      </c>
      <c r="M5" s="16">
        <v>0.49</v>
      </c>
    </row>
    <row r="6" spans="3:13" ht="15" customHeight="1" x14ac:dyDescent="0.2">
      <c r="C6" s="14" t="s">
        <v>27</v>
      </c>
      <c r="D6" s="15">
        <v>1153</v>
      </c>
      <c r="E6" s="15">
        <v>424</v>
      </c>
      <c r="F6" s="15">
        <v>475</v>
      </c>
      <c r="G6" s="15">
        <v>89</v>
      </c>
      <c r="H6" s="15">
        <v>90</v>
      </c>
      <c r="I6" s="15">
        <v>376</v>
      </c>
      <c r="J6" s="15">
        <v>212</v>
      </c>
      <c r="K6" s="16">
        <v>0.08</v>
      </c>
      <c r="L6" s="16">
        <v>0.19</v>
      </c>
      <c r="M6" s="16">
        <v>0.4</v>
      </c>
    </row>
    <row r="7" spans="3:13" ht="15" customHeight="1" x14ac:dyDescent="0.2">
      <c r="C7" s="14" t="s">
        <v>22</v>
      </c>
      <c r="D7" s="15">
        <v>971</v>
      </c>
      <c r="E7" s="15">
        <v>472</v>
      </c>
      <c r="F7" s="15">
        <v>601</v>
      </c>
      <c r="G7" s="15">
        <v>50</v>
      </c>
      <c r="H7" s="15">
        <v>44</v>
      </c>
      <c r="I7" s="15">
        <v>126</v>
      </c>
      <c r="J7" s="15">
        <v>200</v>
      </c>
      <c r="K7" s="16">
        <v>0.05</v>
      </c>
      <c r="L7" s="16">
        <v>0.08</v>
      </c>
      <c r="M7" s="16">
        <v>0.18</v>
      </c>
    </row>
    <row r="8" spans="3:13" ht="15" customHeight="1" x14ac:dyDescent="0.2">
      <c r="C8" s="14" t="s">
        <v>21</v>
      </c>
      <c r="D8" s="15">
        <v>569</v>
      </c>
      <c r="E8" s="15">
        <v>230</v>
      </c>
      <c r="F8" s="15">
        <v>242</v>
      </c>
      <c r="G8" s="15">
        <v>28</v>
      </c>
      <c r="H8" s="15">
        <v>28</v>
      </c>
      <c r="I8" s="15">
        <v>198</v>
      </c>
      <c r="J8" s="15">
        <v>101</v>
      </c>
      <c r="K8" s="16">
        <v>0.05</v>
      </c>
      <c r="L8" s="16">
        <v>0.12</v>
      </c>
      <c r="M8" s="16">
        <v>0.4</v>
      </c>
    </row>
    <row r="9" spans="3:13" ht="15" customHeight="1" x14ac:dyDescent="0.2">
      <c r="C9" s="14" t="s">
        <v>24</v>
      </c>
      <c r="D9" s="15">
        <v>475</v>
      </c>
      <c r="E9" s="15">
        <v>182</v>
      </c>
      <c r="F9" s="15">
        <v>184</v>
      </c>
      <c r="G9" s="15">
        <v>41</v>
      </c>
      <c r="H9" s="15">
        <v>44</v>
      </c>
      <c r="I9" s="15">
        <v>148</v>
      </c>
      <c r="J9" s="15">
        <v>99</v>
      </c>
      <c r="K9" s="16">
        <v>0.09</v>
      </c>
      <c r="L9" s="16">
        <v>0.22</v>
      </c>
      <c r="M9" s="16">
        <v>0.4</v>
      </c>
    </row>
    <row r="10" spans="3:13" ht="15" customHeight="1" x14ac:dyDescent="0.2">
      <c r="C10" s="14" t="s">
        <v>29</v>
      </c>
      <c r="D10" s="15">
        <v>394</v>
      </c>
      <c r="E10" s="15">
        <v>150</v>
      </c>
      <c r="F10" s="15">
        <v>162</v>
      </c>
      <c r="G10" s="15">
        <v>49</v>
      </c>
      <c r="H10" s="15">
        <v>51</v>
      </c>
      <c r="I10" s="15">
        <v>103</v>
      </c>
      <c r="J10" s="15">
        <v>78</v>
      </c>
      <c r="K10" s="16">
        <v>0.12</v>
      </c>
      <c r="L10" s="16">
        <v>0.3</v>
      </c>
      <c r="M10" s="16">
        <v>0.39</v>
      </c>
    </row>
    <row r="11" spans="3:13" ht="15" customHeight="1" x14ac:dyDescent="0.2">
      <c r="C11" s="14" t="s">
        <v>39</v>
      </c>
      <c r="D11" s="15">
        <v>376</v>
      </c>
      <c r="E11" s="15">
        <v>147</v>
      </c>
      <c r="F11" s="15">
        <v>155</v>
      </c>
      <c r="G11" s="15">
        <v>4</v>
      </c>
      <c r="H11" s="15">
        <v>8</v>
      </c>
      <c r="I11" s="15">
        <v>128</v>
      </c>
      <c r="J11" s="15">
        <v>85</v>
      </c>
      <c r="K11" s="16">
        <v>0.01</v>
      </c>
      <c r="L11" s="16">
        <v>0.03</v>
      </c>
      <c r="M11" s="16">
        <v>0.35</v>
      </c>
    </row>
    <row r="12" spans="3:13" ht="15" customHeight="1" x14ac:dyDescent="0.2">
      <c r="C12" s="14" t="s">
        <v>38</v>
      </c>
      <c r="D12" s="15">
        <v>309</v>
      </c>
      <c r="E12" s="15">
        <v>147</v>
      </c>
      <c r="F12" s="15">
        <v>142</v>
      </c>
      <c r="G12" s="15">
        <v>7</v>
      </c>
      <c r="H12" s="15">
        <v>14</v>
      </c>
      <c r="I12" s="15">
        <v>66</v>
      </c>
      <c r="J12" s="15">
        <v>87</v>
      </c>
      <c r="K12" s="16">
        <v>0.02</v>
      </c>
      <c r="L12" s="16">
        <v>0.05</v>
      </c>
      <c r="M12" s="16">
        <v>0.24</v>
      </c>
    </row>
    <row r="13" spans="3:13" ht="15" customHeight="1" x14ac:dyDescent="0.2">
      <c r="C13" s="14" t="s">
        <v>23</v>
      </c>
      <c r="D13" s="15">
        <v>301</v>
      </c>
      <c r="E13" s="15">
        <v>107</v>
      </c>
      <c r="F13" s="15">
        <v>108</v>
      </c>
      <c r="G13" s="15">
        <v>1</v>
      </c>
      <c r="H13" s="15">
        <v>2</v>
      </c>
      <c r="I13" s="15">
        <v>130</v>
      </c>
      <c r="J13" s="15">
        <v>61</v>
      </c>
      <c r="K13" s="16">
        <v>0</v>
      </c>
      <c r="L13" s="16">
        <v>0.01</v>
      </c>
      <c r="M13" s="16">
        <v>0.44</v>
      </c>
    </row>
    <row r="14" spans="3:13" ht="15" customHeight="1" x14ac:dyDescent="0.2">
      <c r="C14" s="14" t="s">
        <v>32</v>
      </c>
      <c r="D14" s="15">
        <v>283</v>
      </c>
      <c r="E14" s="15">
        <v>114</v>
      </c>
      <c r="F14" s="15">
        <v>146</v>
      </c>
      <c r="G14" s="15">
        <v>12</v>
      </c>
      <c r="H14" s="15">
        <v>12</v>
      </c>
      <c r="I14" s="15">
        <v>75</v>
      </c>
      <c r="J14" s="15">
        <v>50</v>
      </c>
      <c r="K14" s="16">
        <v>0.04</v>
      </c>
      <c r="L14" s="16">
        <v>0.08</v>
      </c>
      <c r="M14" s="16">
        <v>0.31</v>
      </c>
    </row>
    <row r="15" spans="3:13" ht="15" customHeight="1" x14ac:dyDescent="0.2">
      <c r="C15" s="14" t="s">
        <v>25</v>
      </c>
      <c r="D15" s="15">
        <v>183</v>
      </c>
      <c r="E15" s="15">
        <v>99</v>
      </c>
      <c r="F15" s="15">
        <v>128</v>
      </c>
      <c r="G15" s="15">
        <v>2</v>
      </c>
      <c r="H15" s="15">
        <v>3</v>
      </c>
      <c r="I15" s="15">
        <v>21</v>
      </c>
      <c r="J15" s="15">
        <v>31</v>
      </c>
      <c r="K15" s="16">
        <v>0.01</v>
      </c>
      <c r="L15" s="16">
        <v>0.02</v>
      </c>
      <c r="M15" s="16">
        <v>0.13</v>
      </c>
    </row>
    <row r="16" spans="3:13" ht="15" customHeight="1" x14ac:dyDescent="0.2">
      <c r="C16" s="14" t="s">
        <v>33</v>
      </c>
      <c r="D16" s="15">
        <v>163</v>
      </c>
      <c r="E16" s="15">
        <v>52</v>
      </c>
      <c r="F16" s="15">
        <v>48</v>
      </c>
      <c r="G16" s="15">
        <v>23</v>
      </c>
      <c r="H16" s="15">
        <v>23</v>
      </c>
      <c r="I16" s="15">
        <v>55</v>
      </c>
      <c r="J16" s="15">
        <v>37</v>
      </c>
      <c r="K16" s="16">
        <v>0.14000000000000001</v>
      </c>
      <c r="L16" s="16">
        <v>0.48</v>
      </c>
      <c r="M16" s="16">
        <v>0.48</v>
      </c>
    </row>
    <row r="17" spans="3:13" ht="15" customHeight="1" x14ac:dyDescent="0.2">
      <c r="C17" s="14" t="s">
        <v>31</v>
      </c>
      <c r="D17" s="15">
        <v>155</v>
      </c>
      <c r="E17" s="15">
        <v>92</v>
      </c>
      <c r="F17" s="15">
        <v>89</v>
      </c>
      <c r="G17" s="15">
        <v>1</v>
      </c>
      <c r="H17" s="15">
        <v>2</v>
      </c>
      <c r="I17" s="15">
        <v>32</v>
      </c>
      <c r="J17" s="15">
        <v>32</v>
      </c>
      <c r="K17" s="16">
        <v>0.01</v>
      </c>
      <c r="L17" s="16">
        <v>0.01</v>
      </c>
      <c r="M17" s="16">
        <v>0.21</v>
      </c>
    </row>
    <row r="18" spans="3:13" ht="15" customHeight="1" x14ac:dyDescent="0.2">
      <c r="C18" s="14" t="s">
        <v>35</v>
      </c>
      <c r="D18" s="15">
        <v>145</v>
      </c>
      <c r="E18" s="15">
        <v>91</v>
      </c>
      <c r="F18" s="15">
        <v>83</v>
      </c>
      <c r="G18" s="15">
        <v>23</v>
      </c>
      <c r="H18" s="15">
        <v>21</v>
      </c>
      <c r="I18" s="15">
        <v>9</v>
      </c>
      <c r="J18" s="15">
        <v>32</v>
      </c>
      <c r="K18" s="16">
        <v>0.16</v>
      </c>
      <c r="L18" s="16">
        <v>0.28000000000000003</v>
      </c>
      <c r="M18" s="16">
        <v>0.22</v>
      </c>
    </row>
    <row r="19" spans="3:13" ht="15" customHeight="1" x14ac:dyDescent="0.2">
      <c r="C19" s="14" t="s">
        <v>34</v>
      </c>
      <c r="D19" s="15">
        <v>137</v>
      </c>
      <c r="E19" s="15">
        <v>49</v>
      </c>
      <c r="F19" s="15">
        <v>47</v>
      </c>
      <c r="G19" s="15">
        <v>20</v>
      </c>
      <c r="H19" s="15">
        <v>22</v>
      </c>
      <c r="I19" s="15">
        <v>37</v>
      </c>
      <c r="J19" s="15">
        <v>31</v>
      </c>
      <c r="K19" s="16">
        <v>0.15</v>
      </c>
      <c r="L19" s="16">
        <v>0.43</v>
      </c>
      <c r="M19" s="16">
        <v>0.42</v>
      </c>
    </row>
    <row r="20" spans="3:13" ht="15" customHeight="1" x14ac:dyDescent="0.2">
      <c r="C20" s="14" t="s">
        <v>28</v>
      </c>
      <c r="D20" s="15">
        <v>109</v>
      </c>
      <c r="E20" s="15">
        <v>40</v>
      </c>
      <c r="F20" s="15">
        <v>47</v>
      </c>
      <c r="G20" s="15">
        <v>5</v>
      </c>
      <c r="H20" s="15">
        <v>5</v>
      </c>
      <c r="I20" s="15">
        <v>29</v>
      </c>
      <c r="J20" s="15">
        <v>28</v>
      </c>
      <c r="K20" s="16">
        <v>0.05</v>
      </c>
      <c r="L20" s="16">
        <v>0.11</v>
      </c>
      <c r="M20" s="16">
        <v>0.31</v>
      </c>
    </row>
    <row r="21" spans="3:13" ht="15" customHeight="1" x14ac:dyDescent="0.2">
      <c r="C21" s="14" t="s">
        <v>30</v>
      </c>
      <c r="D21" s="15">
        <v>65</v>
      </c>
      <c r="E21" s="15">
        <v>33</v>
      </c>
      <c r="F21" s="15">
        <v>34</v>
      </c>
      <c r="G21" s="15">
        <v>5</v>
      </c>
      <c r="H21" s="15">
        <v>5</v>
      </c>
      <c r="I21" s="15">
        <v>13</v>
      </c>
      <c r="J21" s="15">
        <v>13</v>
      </c>
      <c r="K21" s="16">
        <v>0.08</v>
      </c>
      <c r="L21" s="16">
        <v>0.15</v>
      </c>
      <c r="M21" s="16">
        <v>0.28000000000000003</v>
      </c>
    </row>
    <row r="22" spans="3:13" ht="15" customHeight="1" x14ac:dyDescent="0.2">
      <c r="C22" s="14" t="s">
        <v>26</v>
      </c>
      <c r="D22" s="15">
        <v>62</v>
      </c>
      <c r="E22" s="15">
        <v>27</v>
      </c>
      <c r="F22" s="15">
        <v>37</v>
      </c>
      <c r="G22" s="15">
        <v>2</v>
      </c>
      <c r="H22" s="15">
        <v>2</v>
      </c>
      <c r="I22" s="15">
        <v>8</v>
      </c>
      <c r="J22" s="15">
        <v>15</v>
      </c>
      <c r="K22" s="16">
        <v>0.03</v>
      </c>
      <c r="L22" s="16">
        <v>0.05</v>
      </c>
      <c r="M22" s="16">
        <v>0.16</v>
      </c>
    </row>
    <row r="23" spans="3:13" ht="15" customHeight="1" x14ac:dyDescent="0.2">
      <c r="C23" s="14" t="s">
        <v>36</v>
      </c>
      <c r="D23" s="15">
        <v>60</v>
      </c>
      <c r="E23" s="15">
        <v>46</v>
      </c>
      <c r="F23" s="15">
        <v>45</v>
      </c>
      <c r="G23" s="15">
        <v>3</v>
      </c>
      <c r="H23" s="15">
        <v>3</v>
      </c>
      <c r="I23" s="15">
        <v>8</v>
      </c>
      <c r="J23" s="15">
        <v>4</v>
      </c>
      <c r="K23" s="16">
        <v>0.05</v>
      </c>
      <c r="L23" s="16">
        <v>7.0000000000000007E-2</v>
      </c>
      <c r="M23" s="16">
        <v>0.18</v>
      </c>
    </row>
    <row r="24" spans="3:13" ht="15" customHeight="1" x14ac:dyDescent="0.2">
      <c r="C24" s="14" t="s">
        <v>37</v>
      </c>
      <c r="D24" s="15">
        <v>15</v>
      </c>
      <c r="E24" s="15">
        <v>4</v>
      </c>
      <c r="F24" s="15">
        <v>3</v>
      </c>
      <c r="G24" s="15">
        <v>1</v>
      </c>
      <c r="H24" s="15">
        <v>1</v>
      </c>
      <c r="I24" s="15">
        <v>7</v>
      </c>
      <c r="J24" s="15">
        <v>4</v>
      </c>
      <c r="K24" s="16">
        <v>7.0000000000000007E-2</v>
      </c>
      <c r="L24" s="16">
        <v>0.33</v>
      </c>
      <c r="M24" s="16">
        <v>0.53</v>
      </c>
    </row>
    <row r="26" spans="3:13" ht="14" x14ac:dyDescent="0.2">
      <c r="C26" s="52" t="s">
        <v>40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</row>
    <row r="27" spans="3:13" ht="14" x14ac:dyDescent="0.2">
      <c r="C27" s="52" t="s">
        <v>41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</row>
  </sheetData>
  <sortState xmlns:xlrd2="http://schemas.microsoft.com/office/spreadsheetml/2017/richdata2" ref="C5:M24">
    <sortCondition descending="1" ref="D5"/>
  </sortState>
  <mergeCells count="5">
    <mergeCell ref="C3:J3"/>
    <mergeCell ref="K3:M3"/>
    <mergeCell ref="C26:M26"/>
    <mergeCell ref="C27:M27"/>
    <mergeCell ref="C2:M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3F334-F893-244D-B6A0-30E9074FBE30}">
  <dimension ref="C3:D27"/>
  <sheetViews>
    <sheetView zoomScale="140" zoomScaleNormal="140" workbookViewId="0">
      <selection activeCell="C4" sqref="C4:D4"/>
    </sheetView>
  </sheetViews>
  <sheetFormatPr baseColWidth="10" defaultRowHeight="13" x14ac:dyDescent="0.15"/>
  <cols>
    <col min="1" max="2" width="4.1640625" customWidth="1"/>
    <col min="3" max="3" width="18.33203125" bestFit="1" customWidth="1"/>
    <col min="4" max="4" width="5.1640625" bestFit="1" customWidth="1"/>
  </cols>
  <sheetData>
    <row r="3" spans="3:4" ht="14" x14ac:dyDescent="0.15">
      <c r="C3" s="64" t="s">
        <v>126</v>
      </c>
      <c r="D3" s="64"/>
    </row>
    <row r="4" spans="3:4" ht="14" x14ac:dyDescent="0.15">
      <c r="C4" s="56" t="s">
        <v>117</v>
      </c>
      <c r="D4" s="56"/>
    </row>
    <row r="5" spans="3:4" ht="14" x14ac:dyDescent="0.15">
      <c r="C5" s="47" t="s">
        <v>9</v>
      </c>
      <c r="D5" s="47" t="s">
        <v>69</v>
      </c>
    </row>
    <row r="6" spans="3:4" x14ac:dyDescent="0.15">
      <c r="C6" s="8" t="s">
        <v>20</v>
      </c>
      <c r="D6" s="8">
        <v>52</v>
      </c>
    </row>
    <row r="7" spans="3:4" x14ac:dyDescent="0.15">
      <c r="C7" s="8" t="s">
        <v>22</v>
      </c>
      <c r="D7" s="8">
        <v>17</v>
      </c>
    </row>
    <row r="8" spans="3:4" x14ac:dyDescent="0.15">
      <c r="C8" s="8" t="s">
        <v>27</v>
      </c>
      <c r="D8" s="8">
        <v>11</v>
      </c>
    </row>
    <row r="9" spans="3:4" x14ac:dyDescent="0.15">
      <c r="C9" s="8" t="s">
        <v>28</v>
      </c>
      <c r="D9" s="8">
        <v>9</v>
      </c>
    </row>
    <row r="10" spans="3:4" x14ac:dyDescent="0.15">
      <c r="C10" s="8" t="s">
        <v>56</v>
      </c>
      <c r="D10" s="8">
        <v>8</v>
      </c>
    </row>
    <row r="11" spans="3:4" x14ac:dyDescent="0.15">
      <c r="C11" s="8" t="s">
        <v>35</v>
      </c>
      <c r="D11" s="8">
        <v>5</v>
      </c>
    </row>
    <row r="12" spans="3:4" x14ac:dyDescent="0.15">
      <c r="C12" s="8" t="s">
        <v>34</v>
      </c>
      <c r="D12" s="8">
        <v>4</v>
      </c>
    </row>
    <row r="13" spans="3:4" x14ac:dyDescent="0.15">
      <c r="C13" s="8" t="s">
        <v>21</v>
      </c>
      <c r="D13" s="8">
        <v>4</v>
      </c>
    </row>
    <row r="14" spans="3:4" x14ac:dyDescent="0.15">
      <c r="C14" s="8" t="s">
        <v>31</v>
      </c>
      <c r="D14" s="8">
        <v>3</v>
      </c>
    </row>
    <row r="15" spans="3:4" x14ac:dyDescent="0.15">
      <c r="C15" s="8" t="s">
        <v>36</v>
      </c>
      <c r="D15" s="8">
        <v>3</v>
      </c>
    </row>
    <row r="16" spans="3:4" x14ac:dyDescent="0.15">
      <c r="C16" s="8" t="s">
        <v>24</v>
      </c>
      <c r="D16" s="8">
        <v>3</v>
      </c>
    </row>
    <row r="17" spans="3:4" x14ac:dyDescent="0.15">
      <c r="C17" s="8" t="s">
        <v>37</v>
      </c>
      <c r="D17" s="8">
        <v>3</v>
      </c>
    </row>
    <row r="18" spans="3:4" x14ac:dyDescent="0.15">
      <c r="C18" s="8" t="s">
        <v>29</v>
      </c>
      <c r="D18" s="8">
        <v>2</v>
      </c>
    </row>
    <row r="19" spans="3:4" x14ac:dyDescent="0.15">
      <c r="C19" s="8" t="s">
        <v>91</v>
      </c>
      <c r="D19" s="8">
        <v>2</v>
      </c>
    </row>
    <row r="20" spans="3:4" x14ac:dyDescent="0.15">
      <c r="C20" s="8" t="s">
        <v>92</v>
      </c>
      <c r="D20" s="8">
        <v>2</v>
      </c>
    </row>
    <row r="21" spans="3:4" x14ac:dyDescent="0.15">
      <c r="C21" s="8" t="s">
        <v>26</v>
      </c>
      <c r="D21" s="8">
        <v>1</v>
      </c>
    </row>
    <row r="22" spans="3:4" x14ac:dyDescent="0.15">
      <c r="C22" s="8" t="s">
        <v>33</v>
      </c>
      <c r="D22" s="8">
        <v>1</v>
      </c>
    </row>
    <row r="23" spans="3:4" x14ac:dyDescent="0.15">
      <c r="C23" s="8" t="s">
        <v>23</v>
      </c>
      <c r="D23" s="8">
        <v>0</v>
      </c>
    </row>
    <row r="24" spans="3:4" x14ac:dyDescent="0.15">
      <c r="C24" s="8" t="s">
        <v>32</v>
      </c>
      <c r="D24" s="8">
        <v>0</v>
      </c>
    </row>
    <row r="25" spans="3:4" x14ac:dyDescent="0.15">
      <c r="C25" s="8" t="s">
        <v>25</v>
      </c>
      <c r="D25" s="8">
        <v>0</v>
      </c>
    </row>
    <row r="26" spans="3:4" x14ac:dyDescent="0.15">
      <c r="C26" s="8" t="s">
        <v>39</v>
      </c>
      <c r="D26" s="8">
        <v>0</v>
      </c>
    </row>
    <row r="27" spans="3:4" x14ac:dyDescent="0.15">
      <c r="C27" s="8" t="s">
        <v>38</v>
      </c>
      <c r="D27" s="8">
        <v>0</v>
      </c>
    </row>
  </sheetData>
  <sortState xmlns:xlrd2="http://schemas.microsoft.com/office/spreadsheetml/2017/richdata2" ref="C5:D27">
    <sortCondition descending="1" ref="D6"/>
  </sortState>
  <mergeCells count="2">
    <mergeCell ref="C3:D3"/>
    <mergeCell ref="C4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458C-818E-4044-907A-D1AAD3801EBA}">
  <dimension ref="C3:BG32"/>
  <sheetViews>
    <sheetView showGridLines="0" topLeftCell="BF1" zoomScale="130" zoomScaleNormal="130" workbookViewId="0">
      <selection activeCell="BP30" sqref="BP30"/>
    </sheetView>
  </sheetViews>
  <sheetFormatPr baseColWidth="10" defaultRowHeight="13" x14ac:dyDescent="0.15"/>
  <cols>
    <col min="1" max="2" width="3" customWidth="1"/>
    <col min="3" max="3" width="4.1640625" bestFit="1" customWidth="1"/>
    <col min="4" max="4" width="16.33203125" bestFit="1" customWidth="1"/>
    <col min="5" max="5" width="4.5" bestFit="1" customWidth="1"/>
    <col min="6" max="11" width="0" hidden="1" customWidth="1"/>
    <col min="12" max="12" width="4" bestFit="1" customWidth="1"/>
    <col min="13" max="14" width="0" hidden="1" customWidth="1"/>
    <col min="16" max="16" width="4.1640625" bestFit="1" customWidth="1"/>
    <col min="17" max="17" width="20.6640625" bestFit="1" customWidth="1"/>
    <col min="18" max="20" width="0" hidden="1" customWidth="1"/>
    <col min="21" max="21" width="7.6640625" bestFit="1" customWidth="1"/>
    <col min="23" max="23" width="4.1640625" bestFit="1" customWidth="1"/>
    <col min="24" max="24" width="18.83203125" bestFit="1" customWidth="1"/>
    <col min="25" max="28" width="0" hidden="1" customWidth="1"/>
    <col min="29" max="29" width="8.83203125" bestFit="1" customWidth="1"/>
    <col min="30" max="32" width="0" hidden="1" customWidth="1"/>
    <col min="33" max="33" width="7" bestFit="1" customWidth="1"/>
    <col min="34" max="34" width="6.6640625" bestFit="1" customWidth="1"/>
    <col min="35" max="35" width="5" bestFit="1" customWidth="1"/>
    <col min="36" max="36" width="4.5" bestFit="1" customWidth="1"/>
    <col min="38" max="38" width="4.1640625" bestFit="1" customWidth="1"/>
    <col min="39" max="39" width="20.6640625" bestFit="1" customWidth="1"/>
    <col min="40" max="40" width="5.6640625" bestFit="1" customWidth="1"/>
    <col min="42" max="42" width="4.1640625" bestFit="1" customWidth="1"/>
    <col min="43" max="43" width="16.33203125" bestFit="1" customWidth="1"/>
    <col min="44" max="44" width="5" bestFit="1" customWidth="1"/>
    <col min="46" max="46" width="4.1640625" bestFit="1" customWidth="1"/>
    <col min="47" max="47" width="16.33203125" bestFit="1" customWidth="1"/>
    <col min="48" max="48" width="6.6640625" hidden="1" customWidth="1"/>
    <col min="49" max="49" width="7.6640625" hidden="1" customWidth="1"/>
    <col min="50" max="50" width="6.6640625" bestFit="1" customWidth="1"/>
    <col min="51" max="51" width="2" hidden="1" customWidth="1"/>
    <col min="53" max="53" width="4.1640625" bestFit="1" customWidth="1"/>
    <col min="54" max="54" width="16.33203125" bestFit="1" customWidth="1"/>
    <col min="55" max="55" width="5" bestFit="1" customWidth="1"/>
    <col min="57" max="57" width="4.1640625" bestFit="1" customWidth="1"/>
    <col min="58" max="58" width="18.33203125" bestFit="1" customWidth="1"/>
    <col min="59" max="59" width="5" bestFit="1" customWidth="1"/>
  </cols>
  <sheetData>
    <row r="3" spans="3:59" ht="14" x14ac:dyDescent="0.15">
      <c r="D3" s="49" t="s">
        <v>2</v>
      </c>
      <c r="E3" s="50"/>
      <c r="F3" s="50"/>
      <c r="G3" s="50"/>
      <c r="H3" s="50"/>
      <c r="I3" s="50"/>
      <c r="J3" s="50"/>
      <c r="K3" s="51"/>
      <c r="L3" s="49"/>
      <c r="M3" s="50"/>
      <c r="N3" s="51"/>
      <c r="Q3" s="56" t="s">
        <v>1</v>
      </c>
      <c r="R3" s="56"/>
      <c r="S3" s="56"/>
      <c r="T3" s="56"/>
      <c r="U3" s="56"/>
      <c r="X3" s="60" t="s">
        <v>0</v>
      </c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2"/>
      <c r="AM3" s="60" t="s">
        <v>42</v>
      </c>
      <c r="AN3" s="62"/>
      <c r="AQ3" s="60" t="s">
        <v>43</v>
      </c>
      <c r="AR3" s="62"/>
      <c r="AU3" s="56" t="s">
        <v>84</v>
      </c>
      <c r="AV3" s="56"/>
      <c r="AW3" s="56"/>
      <c r="AX3" s="56"/>
      <c r="AY3" s="56"/>
      <c r="BB3" s="56" t="s">
        <v>88</v>
      </c>
      <c r="BC3" s="56"/>
      <c r="BF3" s="56" t="s">
        <v>117</v>
      </c>
      <c r="BG3" s="56"/>
    </row>
    <row r="4" spans="3:59" ht="30" x14ac:dyDescent="0.15">
      <c r="C4" s="41" t="s">
        <v>90</v>
      </c>
      <c r="D4" s="39" t="s">
        <v>9</v>
      </c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3" t="s">
        <v>15</v>
      </c>
      <c r="K4" s="13" t="s">
        <v>16</v>
      </c>
      <c r="L4" s="13" t="s">
        <v>17</v>
      </c>
      <c r="M4" s="13" t="s">
        <v>18</v>
      </c>
      <c r="N4" s="13" t="s">
        <v>19</v>
      </c>
      <c r="P4" s="41" t="s">
        <v>90</v>
      </c>
      <c r="Q4" s="17" t="s">
        <v>4</v>
      </c>
      <c r="R4" s="17" t="s">
        <v>71</v>
      </c>
      <c r="S4" s="17" t="s">
        <v>69</v>
      </c>
      <c r="T4" s="17" t="s">
        <v>70</v>
      </c>
      <c r="U4" s="17" t="s">
        <v>86</v>
      </c>
      <c r="W4" s="41" t="s">
        <v>90</v>
      </c>
      <c r="X4" s="42" t="s">
        <v>9</v>
      </c>
      <c r="Y4" s="22" t="s">
        <v>5</v>
      </c>
      <c r="Z4" s="22" t="s">
        <v>6</v>
      </c>
      <c r="AA4" s="22" t="s">
        <v>7</v>
      </c>
      <c r="AB4" s="22" t="s">
        <v>8</v>
      </c>
      <c r="AC4" s="22" t="s">
        <v>72</v>
      </c>
      <c r="AD4" s="22" t="s">
        <v>73</v>
      </c>
      <c r="AE4" s="23" t="s">
        <v>79</v>
      </c>
      <c r="AF4" s="22" t="s">
        <v>74</v>
      </c>
      <c r="AG4" s="22" t="s">
        <v>75</v>
      </c>
      <c r="AH4" s="22" t="s">
        <v>76</v>
      </c>
      <c r="AI4" s="22" t="s">
        <v>77</v>
      </c>
      <c r="AJ4" s="22" t="s">
        <v>78</v>
      </c>
      <c r="AL4" s="41" t="s">
        <v>90</v>
      </c>
      <c r="AM4" s="42" t="s">
        <v>4</v>
      </c>
      <c r="AN4" s="22" t="s">
        <v>80</v>
      </c>
      <c r="AP4" s="41" t="s">
        <v>90</v>
      </c>
      <c r="AQ4" s="42" t="s">
        <v>4</v>
      </c>
      <c r="AR4" s="22" t="s">
        <v>81</v>
      </c>
      <c r="AT4" s="41" t="s">
        <v>90</v>
      </c>
      <c r="AU4" s="17" t="s">
        <v>9</v>
      </c>
      <c r="AV4" s="17" t="s">
        <v>82</v>
      </c>
      <c r="AW4" s="17" t="s">
        <v>83</v>
      </c>
      <c r="AX4" s="17" t="s">
        <v>87</v>
      </c>
      <c r="AY4" s="34"/>
      <c r="BA4" s="41" t="s">
        <v>90</v>
      </c>
      <c r="BB4" s="17" t="s">
        <v>9</v>
      </c>
      <c r="BC4" s="17" t="s">
        <v>69</v>
      </c>
      <c r="BE4" s="41" t="s">
        <v>90</v>
      </c>
      <c r="BF4" s="47" t="s">
        <v>9</v>
      </c>
      <c r="BG4" s="47" t="s">
        <v>69</v>
      </c>
    </row>
    <row r="5" spans="3:59" ht="16" x14ac:dyDescent="0.2">
      <c r="C5" s="8">
        <v>1</v>
      </c>
      <c r="D5" s="40" t="s">
        <v>20</v>
      </c>
      <c r="E5" s="15">
        <v>2455</v>
      </c>
      <c r="F5" s="15">
        <v>741</v>
      </c>
      <c r="G5" s="15">
        <v>832</v>
      </c>
      <c r="H5" s="15">
        <v>323</v>
      </c>
      <c r="I5" s="15">
        <v>319</v>
      </c>
      <c r="J5" s="15">
        <v>882</v>
      </c>
      <c r="K5" s="15">
        <v>422</v>
      </c>
      <c r="L5" s="16">
        <v>0.13</v>
      </c>
      <c r="M5" s="16">
        <v>0.39</v>
      </c>
      <c r="N5" s="16">
        <v>0.49</v>
      </c>
      <c r="P5" s="8">
        <v>1</v>
      </c>
      <c r="Q5" s="18" t="s">
        <v>98</v>
      </c>
      <c r="R5" s="19">
        <v>211</v>
      </c>
      <c r="S5" s="20">
        <v>76</v>
      </c>
      <c r="T5" s="19">
        <v>2.78</v>
      </c>
      <c r="U5" s="21">
        <f t="shared" ref="U5:U20" si="0">R5*T5</f>
        <v>586.57999999999993</v>
      </c>
      <c r="W5" s="8">
        <v>1</v>
      </c>
      <c r="X5" s="43" t="s">
        <v>98</v>
      </c>
      <c r="Y5" s="25">
        <v>12</v>
      </c>
      <c r="Z5" s="25">
        <v>182</v>
      </c>
      <c r="AA5" s="25">
        <v>103</v>
      </c>
      <c r="AB5" s="25">
        <v>198</v>
      </c>
      <c r="AC5" s="25">
        <v>194</v>
      </c>
      <c r="AD5" s="25">
        <v>301</v>
      </c>
      <c r="AE5" s="26">
        <v>1409.4381745248099</v>
      </c>
      <c r="AF5" s="26">
        <v>2287.57376549832</v>
      </c>
      <c r="AG5" s="26">
        <v>6.5274725274725203</v>
      </c>
      <c r="AH5" s="26">
        <v>14932.074908857199</v>
      </c>
      <c r="AI5" s="26">
        <v>829.55971715873295</v>
      </c>
      <c r="AJ5" s="27">
        <v>0.76252458849944105</v>
      </c>
      <c r="AL5" s="8">
        <v>1</v>
      </c>
      <c r="AM5" s="44" t="s">
        <v>98</v>
      </c>
      <c r="AN5" s="30">
        <v>2.9941158926032401</v>
      </c>
      <c r="AP5" s="8">
        <v>1</v>
      </c>
      <c r="AQ5" s="32" t="s">
        <v>30</v>
      </c>
      <c r="AR5" s="33">
        <v>2.2599999999999998</v>
      </c>
      <c r="AT5" s="8">
        <v>1</v>
      </c>
      <c r="AU5" s="35" t="s">
        <v>20</v>
      </c>
      <c r="AV5" s="45">
        <v>4518</v>
      </c>
      <c r="AW5" s="36">
        <v>2081</v>
      </c>
      <c r="AX5" s="45">
        <f t="shared" ref="AX5:AX32" si="1">SUM(AV5:AW5)</f>
        <v>6599</v>
      </c>
      <c r="AY5" s="11"/>
      <c r="BA5" s="8">
        <v>1</v>
      </c>
      <c r="BB5" s="35" t="s">
        <v>20</v>
      </c>
      <c r="BC5" s="36">
        <v>108</v>
      </c>
      <c r="BE5" s="8">
        <v>1</v>
      </c>
      <c r="BF5" s="8" t="s">
        <v>20</v>
      </c>
      <c r="BG5" s="8">
        <v>52</v>
      </c>
    </row>
    <row r="6" spans="3:59" ht="16" x14ac:dyDescent="0.2">
      <c r="C6" s="8">
        <v>2</v>
      </c>
      <c r="D6" s="40" t="s">
        <v>27</v>
      </c>
      <c r="E6" s="15">
        <v>1153</v>
      </c>
      <c r="F6" s="15">
        <v>424</v>
      </c>
      <c r="G6" s="15">
        <v>475</v>
      </c>
      <c r="H6" s="15">
        <v>89</v>
      </c>
      <c r="I6" s="15">
        <v>90</v>
      </c>
      <c r="J6" s="15">
        <v>376</v>
      </c>
      <c r="K6" s="15">
        <v>212</v>
      </c>
      <c r="L6" s="16">
        <v>0.08</v>
      </c>
      <c r="M6" s="16">
        <v>0.19</v>
      </c>
      <c r="N6" s="16">
        <v>0.4</v>
      </c>
      <c r="P6" s="8">
        <v>2</v>
      </c>
      <c r="Q6" s="18" t="s">
        <v>100</v>
      </c>
      <c r="R6" s="19">
        <v>49</v>
      </c>
      <c r="S6" s="20">
        <v>17</v>
      </c>
      <c r="T6" s="19">
        <v>2.88</v>
      </c>
      <c r="U6" s="21">
        <f t="shared" si="0"/>
        <v>141.12</v>
      </c>
      <c r="W6" s="8">
        <v>2</v>
      </c>
      <c r="X6" s="43" t="s">
        <v>99</v>
      </c>
      <c r="Y6" s="25">
        <v>14</v>
      </c>
      <c r="Z6" s="25">
        <v>173</v>
      </c>
      <c r="AA6" s="25">
        <v>98</v>
      </c>
      <c r="AB6" s="25">
        <v>188</v>
      </c>
      <c r="AC6" s="25">
        <v>187</v>
      </c>
      <c r="AD6" s="25">
        <v>286</v>
      </c>
      <c r="AE6" s="26">
        <v>1339.49365228996</v>
      </c>
      <c r="AF6" s="26">
        <v>2158.4118155278602</v>
      </c>
      <c r="AG6" s="26">
        <v>7.6069364161849702</v>
      </c>
      <c r="AH6" s="26">
        <v>16418.901440662801</v>
      </c>
      <c r="AI6" s="26">
        <v>912.16119114793503</v>
      </c>
      <c r="AJ6" s="27">
        <v>0.71947060517595396</v>
      </c>
      <c r="AL6" s="8">
        <v>2</v>
      </c>
      <c r="AM6" s="44" t="s">
        <v>100</v>
      </c>
      <c r="AN6" s="30">
        <v>27.590552955874699</v>
      </c>
      <c r="AP6" s="8">
        <v>2</v>
      </c>
      <c r="AQ6" s="32" t="s">
        <v>34</v>
      </c>
      <c r="AR6" s="33">
        <v>3.42</v>
      </c>
      <c r="AT6" s="8">
        <v>2</v>
      </c>
      <c r="AU6" s="35" t="s">
        <v>22</v>
      </c>
      <c r="AV6" s="36">
        <v>2120</v>
      </c>
      <c r="AW6" s="36">
        <v>1146</v>
      </c>
      <c r="AX6" s="45">
        <f t="shared" si="1"/>
        <v>3266</v>
      </c>
      <c r="AY6" s="11" t="s">
        <v>46</v>
      </c>
      <c r="BA6" s="8">
        <v>2</v>
      </c>
      <c r="BB6" s="35" t="s">
        <v>27</v>
      </c>
      <c r="BC6" s="36">
        <v>67</v>
      </c>
      <c r="BE6" s="8">
        <v>2</v>
      </c>
      <c r="BF6" s="8" t="s">
        <v>22</v>
      </c>
      <c r="BG6" s="8">
        <v>17</v>
      </c>
    </row>
    <row r="7" spans="3:59" ht="16" x14ac:dyDescent="0.2">
      <c r="C7" s="8">
        <v>3</v>
      </c>
      <c r="D7" s="40" t="s">
        <v>22</v>
      </c>
      <c r="E7" s="15">
        <v>971</v>
      </c>
      <c r="F7" s="15">
        <v>472</v>
      </c>
      <c r="G7" s="15">
        <v>601</v>
      </c>
      <c r="H7" s="15">
        <v>50</v>
      </c>
      <c r="I7" s="15">
        <v>44</v>
      </c>
      <c r="J7" s="15">
        <v>126</v>
      </c>
      <c r="K7" s="15">
        <v>200</v>
      </c>
      <c r="L7" s="16">
        <v>0.05</v>
      </c>
      <c r="M7" s="16">
        <v>0.08</v>
      </c>
      <c r="N7" s="16">
        <v>0.18</v>
      </c>
      <c r="P7" s="8">
        <v>3</v>
      </c>
      <c r="Q7" s="18" t="s">
        <v>101</v>
      </c>
      <c r="R7" s="19">
        <v>53</v>
      </c>
      <c r="S7" s="20">
        <v>22</v>
      </c>
      <c r="T7" s="19">
        <v>2.41</v>
      </c>
      <c r="U7" s="21">
        <f t="shared" si="0"/>
        <v>127.73</v>
      </c>
      <c r="W7" s="8">
        <v>3</v>
      </c>
      <c r="X7" s="43" t="s">
        <v>100</v>
      </c>
      <c r="Y7" s="25">
        <v>15</v>
      </c>
      <c r="Z7" s="25">
        <v>124</v>
      </c>
      <c r="AA7" s="25">
        <v>75</v>
      </c>
      <c r="AB7" s="25">
        <v>137</v>
      </c>
      <c r="AC7" s="25">
        <v>139</v>
      </c>
      <c r="AD7" s="25">
        <v>212</v>
      </c>
      <c r="AE7" s="26">
        <v>920.92370142209995</v>
      </c>
      <c r="AF7" s="26">
        <v>1509.21550741738</v>
      </c>
      <c r="AG7" s="26">
        <v>8.2862903225806406</v>
      </c>
      <c r="AH7" s="26">
        <v>12505.797853801299</v>
      </c>
      <c r="AI7" s="26">
        <v>694.76654743340498</v>
      </c>
      <c r="AJ7" s="27">
        <v>0.50307183580579395</v>
      </c>
      <c r="AL7" s="8">
        <v>3</v>
      </c>
      <c r="AM7" s="44" t="s">
        <v>99</v>
      </c>
      <c r="AN7" s="30">
        <v>28.703510972475499</v>
      </c>
      <c r="AP7" s="8">
        <v>3</v>
      </c>
      <c r="AQ7" s="32" t="s">
        <v>35</v>
      </c>
      <c r="AR7" s="33">
        <v>4.12</v>
      </c>
      <c r="AT7" s="8">
        <v>3</v>
      </c>
      <c r="AU7" s="35" t="s">
        <v>27</v>
      </c>
      <c r="AV7" s="36">
        <v>2137</v>
      </c>
      <c r="AW7" s="36">
        <v>967</v>
      </c>
      <c r="AX7" s="45">
        <f t="shared" si="1"/>
        <v>3104</v>
      </c>
      <c r="AY7" s="11" t="s">
        <v>46</v>
      </c>
      <c r="BA7" s="8">
        <v>3</v>
      </c>
      <c r="BB7" s="35" t="s">
        <v>22</v>
      </c>
      <c r="BC7" s="36">
        <v>45</v>
      </c>
      <c r="BE7" s="8">
        <v>3</v>
      </c>
      <c r="BF7" s="8" t="s">
        <v>27</v>
      </c>
      <c r="BG7" s="8">
        <v>11</v>
      </c>
    </row>
    <row r="8" spans="3:59" ht="16" x14ac:dyDescent="0.2">
      <c r="C8" s="8">
        <v>4</v>
      </c>
      <c r="D8" s="40" t="s">
        <v>21</v>
      </c>
      <c r="E8" s="15">
        <v>569</v>
      </c>
      <c r="F8" s="15">
        <v>230</v>
      </c>
      <c r="G8" s="15">
        <v>242</v>
      </c>
      <c r="H8" s="15">
        <v>28</v>
      </c>
      <c r="I8" s="15">
        <v>28</v>
      </c>
      <c r="J8" s="15">
        <v>198</v>
      </c>
      <c r="K8" s="15">
        <v>101</v>
      </c>
      <c r="L8" s="16">
        <v>0.05</v>
      </c>
      <c r="M8" s="16">
        <v>0.12</v>
      </c>
      <c r="N8" s="16">
        <v>0.4</v>
      </c>
      <c r="P8" s="8">
        <v>4</v>
      </c>
      <c r="Q8" s="18" t="s">
        <v>105</v>
      </c>
      <c r="R8" s="19">
        <v>36</v>
      </c>
      <c r="S8" s="20">
        <v>12</v>
      </c>
      <c r="T8" s="19">
        <v>3</v>
      </c>
      <c r="U8" s="21">
        <f t="shared" si="0"/>
        <v>108</v>
      </c>
      <c r="W8" s="8">
        <v>4</v>
      </c>
      <c r="X8" s="43" t="s">
        <v>101</v>
      </c>
      <c r="Y8" s="25">
        <v>11</v>
      </c>
      <c r="Z8" s="25">
        <v>61</v>
      </c>
      <c r="AA8" s="25">
        <v>36</v>
      </c>
      <c r="AB8" s="25">
        <v>71</v>
      </c>
      <c r="AC8" s="25">
        <v>72</v>
      </c>
      <c r="AD8" s="25">
        <v>107</v>
      </c>
      <c r="AE8" s="26">
        <v>399.82872539634599</v>
      </c>
      <c r="AF8" s="26">
        <v>660.18197515432701</v>
      </c>
      <c r="AG8" s="26">
        <v>6.4016393442622901</v>
      </c>
      <c r="AH8" s="26">
        <v>4226.2469065207297</v>
      </c>
      <c r="AI8" s="26">
        <v>234.79149480670699</v>
      </c>
      <c r="AJ8" s="27">
        <v>0.22006065838477501</v>
      </c>
      <c r="AL8" s="8">
        <v>4</v>
      </c>
      <c r="AM8" s="44" t="s">
        <v>101</v>
      </c>
      <c r="AN8" s="30">
        <v>48.797303450249103</v>
      </c>
      <c r="AP8" s="8">
        <v>4</v>
      </c>
      <c r="AQ8" s="32" t="s">
        <v>26</v>
      </c>
      <c r="AR8" s="33">
        <v>6.92</v>
      </c>
      <c r="AT8" s="8">
        <v>4</v>
      </c>
      <c r="AU8" s="35" t="s">
        <v>29</v>
      </c>
      <c r="AV8" s="36">
        <v>931</v>
      </c>
      <c r="AW8" s="36">
        <v>537</v>
      </c>
      <c r="AX8" s="45">
        <f t="shared" si="1"/>
        <v>1468</v>
      </c>
      <c r="AY8" s="11"/>
      <c r="BA8" s="8">
        <v>4</v>
      </c>
      <c r="BB8" s="35" t="s">
        <v>34</v>
      </c>
      <c r="BC8" s="36">
        <v>30</v>
      </c>
      <c r="BE8" s="8">
        <v>4</v>
      </c>
      <c r="BF8" s="8" t="s">
        <v>28</v>
      </c>
      <c r="BG8" s="8">
        <v>9</v>
      </c>
    </row>
    <row r="9" spans="3:59" ht="16" x14ac:dyDescent="0.2">
      <c r="C9" s="8">
        <v>5</v>
      </c>
      <c r="D9" s="40" t="s">
        <v>24</v>
      </c>
      <c r="E9" s="15">
        <v>475</v>
      </c>
      <c r="F9" s="15">
        <v>182</v>
      </c>
      <c r="G9" s="15">
        <v>184</v>
      </c>
      <c r="H9" s="15">
        <v>41</v>
      </c>
      <c r="I9" s="15">
        <v>44</v>
      </c>
      <c r="J9" s="15">
        <v>148</v>
      </c>
      <c r="K9" s="15">
        <v>99</v>
      </c>
      <c r="L9" s="16">
        <v>0.09</v>
      </c>
      <c r="M9" s="16">
        <v>0.22</v>
      </c>
      <c r="N9" s="16">
        <v>0.4</v>
      </c>
      <c r="P9" s="8">
        <v>5</v>
      </c>
      <c r="Q9" s="18" t="s">
        <v>103</v>
      </c>
      <c r="R9" s="19">
        <v>31</v>
      </c>
      <c r="S9" s="20">
        <v>9</v>
      </c>
      <c r="T9" s="19">
        <v>3.44</v>
      </c>
      <c r="U9" s="21">
        <f t="shared" si="0"/>
        <v>106.64</v>
      </c>
      <c r="W9" s="8">
        <v>5</v>
      </c>
      <c r="X9" s="43" t="s">
        <v>96</v>
      </c>
      <c r="Y9" s="25">
        <v>11</v>
      </c>
      <c r="Z9" s="25">
        <v>60</v>
      </c>
      <c r="AA9" s="25">
        <v>34</v>
      </c>
      <c r="AB9" s="25">
        <v>66</v>
      </c>
      <c r="AC9" s="25">
        <v>71</v>
      </c>
      <c r="AD9" s="25">
        <v>100</v>
      </c>
      <c r="AE9" s="26">
        <v>392.46718354152102</v>
      </c>
      <c r="AF9" s="26">
        <v>614.97471195046796</v>
      </c>
      <c r="AG9" s="26">
        <v>6.05</v>
      </c>
      <c r="AH9" s="26">
        <v>3720.59700730033</v>
      </c>
      <c r="AI9" s="26">
        <v>206.69983373890699</v>
      </c>
      <c r="AJ9" s="27">
        <v>0.204991570650156</v>
      </c>
      <c r="AL9" s="8">
        <v>5</v>
      </c>
      <c r="AM9" s="44" t="s">
        <v>104</v>
      </c>
      <c r="AN9" s="30">
        <v>50.930690288789201</v>
      </c>
      <c r="AP9" s="8">
        <v>5</v>
      </c>
      <c r="AQ9" s="32" t="s">
        <v>24</v>
      </c>
      <c r="AR9" s="33">
        <v>7.28</v>
      </c>
      <c r="AT9" s="8">
        <v>5</v>
      </c>
      <c r="AU9" s="35" t="s">
        <v>34</v>
      </c>
      <c r="AV9" s="36">
        <v>738</v>
      </c>
      <c r="AW9" s="36">
        <v>606</v>
      </c>
      <c r="AX9" s="45">
        <f t="shared" si="1"/>
        <v>1344</v>
      </c>
      <c r="AY9" s="11"/>
      <c r="BA9" s="8">
        <v>5</v>
      </c>
      <c r="BB9" s="35" t="s">
        <v>21</v>
      </c>
      <c r="BC9" s="36">
        <v>25</v>
      </c>
      <c r="BE9" s="8">
        <v>5</v>
      </c>
      <c r="BF9" s="8" t="s">
        <v>56</v>
      </c>
      <c r="BG9" s="8">
        <v>8</v>
      </c>
    </row>
    <row r="10" spans="3:59" ht="16" x14ac:dyDescent="0.2">
      <c r="C10" s="8">
        <v>6</v>
      </c>
      <c r="D10" s="40" t="s">
        <v>29</v>
      </c>
      <c r="E10" s="15">
        <v>394</v>
      </c>
      <c r="F10" s="15">
        <v>150</v>
      </c>
      <c r="G10" s="15">
        <v>162</v>
      </c>
      <c r="H10" s="15">
        <v>49</v>
      </c>
      <c r="I10" s="15">
        <v>51</v>
      </c>
      <c r="J10" s="15">
        <v>103</v>
      </c>
      <c r="K10" s="15">
        <v>78</v>
      </c>
      <c r="L10" s="16">
        <v>0.12</v>
      </c>
      <c r="M10" s="16">
        <v>0.3</v>
      </c>
      <c r="N10" s="16">
        <v>0.39</v>
      </c>
      <c r="P10" s="8">
        <v>6</v>
      </c>
      <c r="Q10" s="18" t="s">
        <v>104</v>
      </c>
      <c r="R10" s="19">
        <v>51</v>
      </c>
      <c r="S10" s="20">
        <v>32</v>
      </c>
      <c r="T10" s="19">
        <v>1.59</v>
      </c>
      <c r="U10" s="21">
        <f t="shared" si="0"/>
        <v>81.09</v>
      </c>
      <c r="W10" s="8">
        <v>6</v>
      </c>
      <c r="X10" s="43" t="s">
        <v>102</v>
      </c>
      <c r="Y10" s="25">
        <v>9</v>
      </c>
      <c r="Z10" s="25">
        <v>52</v>
      </c>
      <c r="AA10" s="25">
        <v>29</v>
      </c>
      <c r="AB10" s="25">
        <v>55</v>
      </c>
      <c r="AC10" s="25">
        <v>61</v>
      </c>
      <c r="AD10" s="25">
        <v>84</v>
      </c>
      <c r="AE10" s="26">
        <v>324.95219035631698</v>
      </c>
      <c r="AF10" s="26">
        <v>498.18193635528201</v>
      </c>
      <c r="AG10" s="26">
        <v>4.7596153846153797</v>
      </c>
      <c r="AH10" s="26">
        <v>2371.1544086140798</v>
      </c>
      <c r="AI10" s="26">
        <v>131.73080047856001</v>
      </c>
      <c r="AJ10" s="27">
        <v>0.16606064545176</v>
      </c>
      <c r="AL10" s="8">
        <v>6</v>
      </c>
      <c r="AM10" s="44" t="s">
        <v>102</v>
      </c>
      <c r="AN10" s="30">
        <v>55.065902390651601</v>
      </c>
      <c r="AP10" s="8">
        <v>6</v>
      </c>
      <c r="AQ10" s="32" t="s">
        <v>21</v>
      </c>
      <c r="AR10" s="33">
        <v>7.53</v>
      </c>
      <c r="AT10" s="8">
        <v>6</v>
      </c>
      <c r="AU10" s="35" t="s">
        <v>21</v>
      </c>
      <c r="AV10" s="36">
        <v>773</v>
      </c>
      <c r="AW10" s="36">
        <v>204</v>
      </c>
      <c r="AX10" s="45">
        <f t="shared" si="1"/>
        <v>977</v>
      </c>
      <c r="AY10" s="11" t="s">
        <v>46</v>
      </c>
      <c r="BA10" s="8">
        <v>6</v>
      </c>
      <c r="BB10" s="35" t="s">
        <v>29</v>
      </c>
      <c r="BC10" s="36">
        <v>23</v>
      </c>
      <c r="BE10" s="8">
        <v>6</v>
      </c>
      <c r="BF10" s="8" t="s">
        <v>35</v>
      </c>
      <c r="BG10" s="8">
        <v>5</v>
      </c>
    </row>
    <row r="11" spans="3:59" ht="16" x14ac:dyDescent="0.2">
      <c r="C11" s="8">
        <v>7</v>
      </c>
      <c r="D11" s="40" t="s">
        <v>39</v>
      </c>
      <c r="E11" s="15">
        <v>376</v>
      </c>
      <c r="F11" s="15">
        <v>147</v>
      </c>
      <c r="G11" s="15">
        <v>155</v>
      </c>
      <c r="H11" s="15">
        <v>4</v>
      </c>
      <c r="I11" s="15">
        <v>8</v>
      </c>
      <c r="J11" s="15">
        <v>128</v>
      </c>
      <c r="K11" s="15">
        <v>85</v>
      </c>
      <c r="L11" s="16">
        <v>0.01</v>
      </c>
      <c r="M11" s="16">
        <v>0.03</v>
      </c>
      <c r="N11" s="16">
        <v>0.35</v>
      </c>
      <c r="P11" s="8">
        <v>7</v>
      </c>
      <c r="Q11" s="18" t="s">
        <v>107</v>
      </c>
      <c r="R11" s="19">
        <v>41</v>
      </c>
      <c r="S11" s="20">
        <v>22</v>
      </c>
      <c r="T11" s="19">
        <v>1.86</v>
      </c>
      <c r="U11" s="21">
        <f t="shared" si="0"/>
        <v>76.260000000000005</v>
      </c>
      <c r="W11" s="8">
        <v>7</v>
      </c>
      <c r="X11" s="43" t="s">
        <v>103</v>
      </c>
      <c r="Y11" s="25">
        <v>9</v>
      </c>
      <c r="Z11" s="25">
        <v>41</v>
      </c>
      <c r="AA11" s="25">
        <v>24</v>
      </c>
      <c r="AB11" s="25">
        <v>47</v>
      </c>
      <c r="AC11" s="25">
        <v>50</v>
      </c>
      <c r="AD11" s="25">
        <v>71</v>
      </c>
      <c r="AE11" s="26">
        <v>248.188957202322</v>
      </c>
      <c r="AF11" s="26">
        <v>400.71378947400501</v>
      </c>
      <c r="AG11" s="26">
        <v>5.1585365853658498</v>
      </c>
      <c r="AH11" s="26">
        <v>2067.0967432622401</v>
      </c>
      <c r="AI11" s="26">
        <v>114.83870795901301</v>
      </c>
      <c r="AJ11" s="27">
        <v>0.133571263158001</v>
      </c>
      <c r="AL11" s="8">
        <v>7</v>
      </c>
      <c r="AM11" s="44" t="s">
        <v>96</v>
      </c>
      <c r="AN11" s="30">
        <v>55.813453677782299</v>
      </c>
      <c r="AP11" s="8">
        <v>7</v>
      </c>
      <c r="AQ11" s="32" t="s">
        <v>29</v>
      </c>
      <c r="AR11" s="33">
        <v>7.83</v>
      </c>
      <c r="AT11" s="8">
        <v>7</v>
      </c>
      <c r="AU11" s="35" t="s">
        <v>24</v>
      </c>
      <c r="AV11" s="36">
        <v>711</v>
      </c>
      <c r="AW11" s="36">
        <v>236</v>
      </c>
      <c r="AX11" s="45">
        <f t="shared" si="1"/>
        <v>947</v>
      </c>
      <c r="AY11" s="11" t="s">
        <v>46</v>
      </c>
      <c r="BA11" s="8">
        <v>7</v>
      </c>
      <c r="BB11" s="35" t="s">
        <v>24</v>
      </c>
      <c r="BC11" s="36">
        <v>22</v>
      </c>
      <c r="BE11" s="8">
        <v>7</v>
      </c>
      <c r="BF11" s="8" t="s">
        <v>34</v>
      </c>
      <c r="BG11" s="8">
        <v>4</v>
      </c>
    </row>
    <row r="12" spans="3:59" ht="16" x14ac:dyDescent="0.2">
      <c r="C12" s="8">
        <v>8</v>
      </c>
      <c r="D12" s="40" t="s">
        <v>38</v>
      </c>
      <c r="E12" s="15">
        <v>309</v>
      </c>
      <c r="F12" s="15">
        <v>147</v>
      </c>
      <c r="G12" s="15">
        <v>142</v>
      </c>
      <c r="H12" s="15">
        <v>7</v>
      </c>
      <c r="I12" s="15">
        <v>14</v>
      </c>
      <c r="J12" s="15">
        <v>66</v>
      </c>
      <c r="K12" s="15">
        <v>87</v>
      </c>
      <c r="L12" s="16">
        <v>0.02</v>
      </c>
      <c r="M12" s="16">
        <v>0.05</v>
      </c>
      <c r="N12" s="16">
        <v>0.24</v>
      </c>
      <c r="P12" s="8">
        <v>8</v>
      </c>
      <c r="Q12" s="18" t="s">
        <v>110</v>
      </c>
      <c r="R12" s="19">
        <v>22</v>
      </c>
      <c r="S12" s="20">
        <v>7</v>
      </c>
      <c r="T12" s="19">
        <v>3.14</v>
      </c>
      <c r="U12" s="21">
        <f t="shared" si="0"/>
        <v>69.08</v>
      </c>
      <c r="W12" s="8">
        <v>8</v>
      </c>
      <c r="X12" s="43" t="s">
        <v>104</v>
      </c>
      <c r="Y12" s="25">
        <v>9</v>
      </c>
      <c r="Z12" s="25">
        <v>29</v>
      </c>
      <c r="AA12" s="25">
        <v>18</v>
      </c>
      <c r="AB12" s="25">
        <v>35</v>
      </c>
      <c r="AC12" s="25">
        <v>38</v>
      </c>
      <c r="AD12" s="25">
        <v>53</v>
      </c>
      <c r="AE12" s="26">
        <v>169.41077387167999</v>
      </c>
      <c r="AF12" s="26">
        <v>278.14015821251002</v>
      </c>
      <c r="AG12" s="26">
        <v>5.4310344827586201</v>
      </c>
      <c r="AH12" s="26">
        <v>1510.5887902920799</v>
      </c>
      <c r="AI12" s="26">
        <v>83.921599460671104</v>
      </c>
      <c r="AJ12" s="27">
        <v>9.2713386070836595E-2</v>
      </c>
      <c r="AL12" s="8">
        <v>8</v>
      </c>
      <c r="AM12" s="44" t="s">
        <v>105</v>
      </c>
      <c r="AN12" s="30">
        <v>56.2203960992288</v>
      </c>
      <c r="AP12" s="8">
        <v>8</v>
      </c>
      <c r="AQ12" s="32" t="s">
        <v>20</v>
      </c>
      <c r="AR12" s="33">
        <v>7.85</v>
      </c>
      <c r="AT12" s="8">
        <v>8</v>
      </c>
      <c r="AU12" s="35" t="s">
        <v>32</v>
      </c>
      <c r="AV12" s="36">
        <v>497</v>
      </c>
      <c r="AW12" s="36">
        <v>223</v>
      </c>
      <c r="AX12" s="45">
        <f t="shared" si="1"/>
        <v>720</v>
      </c>
      <c r="AY12" s="11"/>
      <c r="BA12" s="8">
        <v>8</v>
      </c>
      <c r="BB12" s="35" t="s">
        <v>56</v>
      </c>
      <c r="BC12" s="36">
        <v>22</v>
      </c>
      <c r="BE12" s="8">
        <v>8</v>
      </c>
      <c r="BF12" s="8" t="s">
        <v>21</v>
      </c>
      <c r="BG12" s="8">
        <v>4</v>
      </c>
    </row>
    <row r="13" spans="3:59" ht="16" x14ac:dyDescent="0.2">
      <c r="C13" s="8">
        <v>9</v>
      </c>
      <c r="D13" s="40" t="s">
        <v>23</v>
      </c>
      <c r="E13" s="15">
        <v>301</v>
      </c>
      <c r="F13" s="15">
        <v>107</v>
      </c>
      <c r="G13" s="15">
        <v>108</v>
      </c>
      <c r="H13" s="15">
        <v>1</v>
      </c>
      <c r="I13" s="15">
        <v>2</v>
      </c>
      <c r="J13" s="15">
        <v>130</v>
      </c>
      <c r="K13" s="15">
        <v>61</v>
      </c>
      <c r="L13" s="16">
        <v>0</v>
      </c>
      <c r="M13" s="16">
        <v>0.01</v>
      </c>
      <c r="N13" s="16">
        <v>0.44</v>
      </c>
      <c r="P13" s="8">
        <v>9</v>
      </c>
      <c r="Q13" s="18" t="s">
        <v>106</v>
      </c>
      <c r="R13" s="19">
        <v>47</v>
      </c>
      <c r="S13" s="20">
        <v>33</v>
      </c>
      <c r="T13" s="19">
        <v>1.42</v>
      </c>
      <c r="U13" s="21">
        <f t="shared" si="0"/>
        <v>66.739999999999995</v>
      </c>
      <c r="W13" s="8">
        <v>9</v>
      </c>
      <c r="X13" s="43" t="s">
        <v>105</v>
      </c>
      <c r="Y13" s="25">
        <v>9</v>
      </c>
      <c r="Z13" s="25">
        <v>29</v>
      </c>
      <c r="AA13" s="25">
        <v>16</v>
      </c>
      <c r="AB13" s="25">
        <v>30</v>
      </c>
      <c r="AC13" s="25">
        <v>38</v>
      </c>
      <c r="AD13" s="25">
        <v>46</v>
      </c>
      <c r="AE13" s="26">
        <v>169.41077387167999</v>
      </c>
      <c r="AF13" s="26">
        <v>241.40466561840401</v>
      </c>
      <c r="AG13" s="26">
        <v>4.6551724137930997</v>
      </c>
      <c r="AH13" s="26">
        <v>1123.78033994774</v>
      </c>
      <c r="AI13" s="26">
        <v>62.432241108208103</v>
      </c>
      <c r="AJ13" s="27">
        <v>8.0468221872801601E-2</v>
      </c>
      <c r="AL13" s="8">
        <v>9</v>
      </c>
      <c r="AM13" s="44" t="s">
        <v>107</v>
      </c>
      <c r="AN13" s="30">
        <v>57.149971464710603</v>
      </c>
      <c r="AP13" s="8">
        <v>9</v>
      </c>
      <c r="AQ13" s="32" t="s">
        <v>32</v>
      </c>
      <c r="AR13" s="33">
        <v>8.27</v>
      </c>
      <c r="AT13" s="8">
        <v>9</v>
      </c>
      <c r="AU13" s="35" t="s">
        <v>65</v>
      </c>
      <c r="AV13" s="36">
        <v>276</v>
      </c>
      <c r="AW13" s="36">
        <v>276</v>
      </c>
      <c r="AX13" s="45">
        <f t="shared" si="1"/>
        <v>552</v>
      </c>
      <c r="AY13" s="11"/>
      <c r="BA13" s="8">
        <v>9</v>
      </c>
      <c r="BB13" s="35" t="s">
        <v>32</v>
      </c>
      <c r="BC13" s="36">
        <v>20</v>
      </c>
      <c r="BE13" s="8">
        <v>9</v>
      </c>
      <c r="BF13" s="8" t="s">
        <v>31</v>
      </c>
      <c r="BG13" s="8">
        <v>3</v>
      </c>
    </row>
    <row r="14" spans="3:59" ht="16" x14ac:dyDescent="0.2">
      <c r="C14" s="8">
        <v>10</v>
      </c>
      <c r="D14" s="40" t="s">
        <v>32</v>
      </c>
      <c r="E14" s="15">
        <v>283</v>
      </c>
      <c r="F14" s="15">
        <v>114</v>
      </c>
      <c r="G14" s="15">
        <v>146</v>
      </c>
      <c r="H14" s="15">
        <v>12</v>
      </c>
      <c r="I14" s="15">
        <v>12</v>
      </c>
      <c r="J14" s="15">
        <v>75</v>
      </c>
      <c r="K14" s="15">
        <v>50</v>
      </c>
      <c r="L14" s="16">
        <v>0.04</v>
      </c>
      <c r="M14" s="16">
        <v>0.08</v>
      </c>
      <c r="N14" s="16">
        <v>0.31</v>
      </c>
      <c r="P14" s="8">
        <v>10</v>
      </c>
      <c r="Q14" s="18" t="s">
        <v>111</v>
      </c>
      <c r="R14" s="19">
        <v>15</v>
      </c>
      <c r="S14" s="20">
        <v>4</v>
      </c>
      <c r="T14" s="19">
        <v>3.75</v>
      </c>
      <c r="U14" s="21">
        <f t="shared" si="0"/>
        <v>56.25</v>
      </c>
      <c r="W14" s="8">
        <v>10</v>
      </c>
      <c r="X14" s="43" t="s">
        <v>106</v>
      </c>
      <c r="Y14" s="25">
        <v>10</v>
      </c>
      <c r="Z14" s="25">
        <v>22</v>
      </c>
      <c r="AA14" s="25">
        <v>12</v>
      </c>
      <c r="AB14" s="25">
        <v>23</v>
      </c>
      <c r="AC14" s="25">
        <v>32</v>
      </c>
      <c r="AD14" s="25">
        <v>35</v>
      </c>
      <c r="AE14" s="26">
        <v>131.32677655889401</v>
      </c>
      <c r="AF14" s="26">
        <v>175</v>
      </c>
      <c r="AG14" s="26">
        <v>5.2272727272727204</v>
      </c>
      <c r="AH14" s="26">
        <v>914.77272727272702</v>
      </c>
      <c r="AI14" s="26">
        <v>50.820707070707002</v>
      </c>
      <c r="AJ14" s="27">
        <v>5.83333333333333E-2</v>
      </c>
      <c r="AL14" s="8">
        <v>10</v>
      </c>
      <c r="AM14" s="44" t="s">
        <v>106</v>
      </c>
      <c r="AN14" s="30">
        <v>59.694192230481697</v>
      </c>
      <c r="AP14" s="8">
        <v>10</v>
      </c>
      <c r="AQ14" s="32" t="s">
        <v>39</v>
      </c>
      <c r="AR14" s="33">
        <v>8.4499999999999993</v>
      </c>
      <c r="AT14" s="8">
        <v>10</v>
      </c>
      <c r="AU14" s="35" t="s">
        <v>38</v>
      </c>
      <c r="AV14" s="36">
        <v>426</v>
      </c>
      <c r="AW14" s="36">
        <v>117</v>
      </c>
      <c r="AX14" s="45">
        <f t="shared" si="1"/>
        <v>543</v>
      </c>
      <c r="AY14" s="11" t="s">
        <v>46</v>
      </c>
      <c r="BA14" s="8">
        <v>10</v>
      </c>
      <c r="BB14" s="35" t="s">
        <v>23</v>
      </c>
      <c r="BC14" s="36">
        <v>19</v>
      </c>
      <c r="BE14" s="8">
        <v>10</v>
      </c>
      <c r="BF14" s="8" t="s">
        <v>36</v>
      </c>
      <c r="BG14" s="8">
        <v>3</v>
      </c>
    </row>
    <row r="15" spans="3:59" ht="16" x14ac:dyDescent="0.2">
      <c r="C15" s="8">
        <v>11</v>
      </c>
      <c r="D15" s="40" t="s">
        <v>25</v>
      </c>
      <c r="E15" s="15">
        <v>183</v>
      </c>
      <c r="F15" s="15">
        <v>99</v>
      </c>
      <c r="G15" s="15">
        <v>128</v>
      </c>
      <c r="H15" s="15">
        <v>2</v>
      </c>
      <c r="I15" s="15">
        <v>3</v>
      </c>
      <c r="J15" s="15">
        <v>21</v>
      </c>
      <c r="K15" s="15">
        <v>31</v>
      </c>
      <c r="L15" s="16">
        <v>0.01</v>
      </c>
      <c r="M15" s="16">
        <v>0.02</v>
      </c>
      <c r="N15" s="16">
        <v>0.13</v>
      </c>
      <c r="P15" s="8">
        <v>11</v>
      </c>
      <c r="Q15" s="18" t="s">
        <v>102</v>
      </c>
      <c r="R15" s="19">
        <v>7</v>
      </c>
      <c r="S15" s="20">
        <v>1</v>
      </c>
      <c r="T15" s="19">
        <v>7</v>
      </c>
      <c r="U15" s="21">
        <f t="shared" si="0"/>
        <v>49</v>
      </c>
      <c r="W15" s="8">
        <v>11</v>
      </c>
      <c r="X15" s="43" t="s">
        <v>107</v>
      </c>
      <c r="Y15" s="25">
        <v>8</v>
      </c>
      <c r="Z15" s="25">
        <v>23</v>
      </c>
      <c r="AA15" s="25">
        <v>16</v>
      </c>
      <c r="AB15" s="25">
        <v>26</v>
      </c>
      <c r="AC15" s="25">
        <v>31</v>
      </c>
      <c r="AD15" s="25">
        <v>42</v>
      </c>
      <c r="AE15" s="26">
        <v>128.04192498931101</v>
      </c>
      <c r="AF15" s="26">
        <v>208.076245036248</v>
      </c>
      <c r="AG15" s="26">
        <v>4.5217391304347796</v>
      </c>
      <c r="AH15" s="26">
        <v>940.86649929434202</v>
      </c>
      <c r="AI15" s="26">
        <v>52.270361071907899</v>
      </c>
      <c r="AJ15" s="27">
        <v>6.9358748345416193E-2</v>
      </c>
      <c r="AL15" s="8">
        <v>11</v>
      </c>
      <c r="AM15" s="44" t="s">
        <v>111</v>
      </c>
      <c r="AN15" s="30">
        <v>61.433480928886503</v>
      </c>
      <c r="AP15" s="8">
        <v>11</v>
      </c>
      <c r="AQ15" s="32" t="s">
        <v>22</v>
      </c>
      <c r="AR15" s="33">
        <v>8.5399999999999991</v>
      </c>
      <c r="AT15" s="8">
        <v>11</v>
      </c>
      <c r="AU15" s="37" t="s">
        <v>31</v>
      </c>
      <c r="AV15" s="38">
        <v>347</v>
      </c>
      <c r="AW15" s="38">
        <v>192</v>
      </c>
      <c r="AX15" s="45">
        <f t="shared" si="1"/>
        <v>539</v>
      </c>
      <c r="AY15" s="10"/>
      <c r="BA15" s="8">
        <v>11</v>
      </c>
      <c r="BB15" s="37" t="s">
        <v>33</v>
      </c>
      <c r="BC15" s="38">
        <v>19</v>
      </c>
      <c r="BE15" s="8">
        <v>11</v>
      </c>
      <c r="BF15" s="8" t="s">
        <v>24</v>
      </c>
      <c r="BG15" s="8">
        <v>3</v>
      </c>
    </row>
    <row r="16" spans="3:59" ht="16" x14ac:dyDescent="0.2">
      <c r="C16" s="8">
        <v>12</v>
      </c>
      <c r="D16" s="40" t="s">
        <v>33</v>
      </c>
      <c r="E16" s="15">
        <v>163</v>
      </c>
      <c r="F16" s="15">
        <v>52</v>
      </c>
      <c r="G16" s="15">
        <v>48</v>
      </c>
      <c r="H16" s="15">
        <v>23</v>
      </c>
      <c r="I16" s="15">
        <v>23</v>
      </c>
      <c r="J16" s="15">
        <v>55</v>
      </c>
      <c r="K16" s="15">
        <v>37</v>
      </c>
      <c r="L16" s="16">
        <v>0.14000000000000001</v>
      </c>
      <c r="M16" s="16">
        <v>0.48</v>
      </c>
      <c r="N16" s="16">
        <v>0.48</v>
      </c>
      <c r="P16" s="8">
        <v>12</v>
      </c>
      <c r="Q16" s="18" t="s">
        <v>99</v>
      </c>
      <c r="R16" s="19">
        <v>24</v>
      </c>
      <c r="S16" s="20">
        <v>12</v>
      </c>
      <c r="T16" s="19">
        <v>2</v>
      </c>
      <c r="U16" s="21">
        <f t="shared" si="0"/>
        <v>48</v>
      </c>
      <c r="W16" s="8">
        <v>12</v>
      </c>
      <c r="X16" s="43" t="s">
        <v>108</v>
      </c>
      <c r="Y16" s="25">
        <v>5</v>
      </c>
      <c r="Z16" s="25">
        <v>16</v>
      </c>
      <c r="AA16" s="25">
        <v>10</v>
      </c>
      <c r="AB16" s="25">
        <v>17</v>
      </c>
      <c r="AC16" s="25">
        <v>21</v>
      </c>
      <c r="AD16" s="25">
        <v>27</v>
      </c>
      <c r="AE16" s="26">
        <v>75.609640474436802</v>
      </c>
      <c r="AF16" s="26">
        <v>118.592570415026</v>
      </c>
      <c r="AG16" s="26">
        <v>2.65625</v>
      </c>
      <c r="AH16" s="26">
        <v>315.01151516491399</v>
      </c>
      <c r="AI16" s="26">
        <v>17.500639731384101</v>
      </c>
      <c r="AJ16" s="27">
        <v>3.9530856805008799E-2</v>
      </c>
      <c r="AL16" s="8">
        <v>12</v>
      </c>
      <c r="AM16" s="44" t="s">
        <v>103</v>
      </c>
      <c r="AN16" s="30">
        <v>61.829283593209603</v>
      </c>
      <c r="AP16" s="8">
        <v>12</v>
      </c>
      <c r="AQ16" s="32" t="s">
        <v>23</v>
      </c>
      <c r="AR16" s="33">
        <v>8.7200000000000006</v>
      </c>
      <c r="AT16" s="8">
        <v>12</v>
      </c>
      <c r="AU16" s="32" t="s">
        <v>68</v>
      </c>
      <c r="AV16" s="33">
        <v>258</v>
      </c>
      <c r="AW16" s="33">
        <v>258</v>
      </c>
      <c r="AX16" s="45">
        <f t="shared" si="1"/>
        <v>516</v>
      </c>
      <c r="AY16" s="9"/>
      <c r="BA16" s="8">
        <v>12</v>
      </c>
      <c r="BB16" s="32" t="s">
        <v>35</v>
      </c>
      <c r="BC16" s="33">
        <v>16</v>
      </c>
      <c r="BE16" s="8">
        <v>12</v>
      </c>
      <c r="BF16" s="8" t="s">
        <v>37</v>
      </c>
      <c r="BG16" s="8">
        <v>3</v>
      </c>
    </row>
    <row r="17" spans="3:59" ht="16" x14ac:dyDescent="0.2">
      <c r="C17" s="8">
        <v>13</v>
      </c>
      <c r="D17" s="40" t="s">
        <v>31</v>
      </c>
      <c r="E17" s="15">
        <v>155</v>
      </c>
      <c r="F17" s="15">
        <v>92</v>
      </c>
      <c r="G17" s="15">
        <v>89</v>
      </c>
      <c r="H17" s="15">
        <v>1</v>
      </c>
      <c r="I17" s="15">
        <v>2</v>
      </c>
      <c r="J17" s="15">
        <v>32</v>
      </c>
      <c r="K17" s="15">
        <v>32</v>
      </c>
      <c r="L17" s="16">
        <v>0.01</v>
      </c>
      <c r="M17" s="16">
        <v>0.01</v>
      </c>
      <c r="N17" s="16">
        <v>0.21</v>
      </c>
      <c r="P17" s="8">
        <v>13</v>
      </c>
      <c r="Q17" s="18" t="s">
        <v>109</v>
      </c>
      <c r="R17" s="19">
        <v>18</v>
      </c>
      <c r="S17" s="20">
        <v>7</v>
      </c>
      <c r="T17" s="19">
        <v>2.57</v>
      </c>
      <c r="U17" s="21">
        <f t="shared" si="0"/>
        <v>46.26</v>
      </c>
      <c r="W17" s="8">
        <v>13</v>
      </c>
      <c r="X17" s="43" t="s">
        <v>109</v>
      </c>
      <c r="Y17" s="25">
        <v>5</v>
      </c>
      <c r="Z17" s="25">
        <v>15</v>
      </c>
      <c r="AA17" s="25">
        <v>7</v>
      </c>
      <c r="AB17" s="25">
        <v>15</v>
      </c>
      <c r="AC17" s="25">
        <v>20</v>
      </c>
      <c r="AD17" s="25">
        <v>22</v>
      </c>
      <c r="AE17" s="26">
        <v>70.212999408564599</v>
      </c>
      <c r="AF17" s="26">
        <v>95.082418087521901</v>
      </c>
      <c r="AG17" s="26">
        <v>2.5</v>
      </c>
      <c r="AH17" s="26">
        <v>237.70604521880401</v>
      </c>
      <c r="AI17" s="26">
        <v>13.205891401044701</v>
      </c>
      <c r="AJ17" s="27">
        <v>3.1694139362507298E-2</v>
      </c>
      <c r="AL17" s="8">
        <v>13</v>
      </c>
      <c r="AM17" s="44" t="s">
        <v>110</v>
      </c>
      <c r="AN17" s="30">
        <v>67.289228589054503</v>
      </c>
      <c r="AP17" s="8">
        <v>13</v>
      </c>
      <c r="AQ17" s="32" t="s">
        <v>27</v>
      </c>
      <c r="AR17" s="33">
        <v>8.84</v>
      </c>
      <c r="AT17" s="8">
        <v>13</v>
      </c>
      <c r="AU17" s="32" t="s">
        <v>36</v>
      </c>
      <c r="AV17" s="33">
        <v>266</v>
      </c>
      <c r="AW17" s="33">
        <v>206</v>
      </c>
      <c r="AX17" s="45">
        <f t="shared" si="1"/>
        <v>472</v>
      </c>
      <c r="AY17" s="9" t="s">
        <v>46</v>
      </c>
      <c r="BA17" s="8">
        <v>13</v>
      </c>
      <c r="BB17" s="32" t="s">
        <v>31</v>
      </c>
      <c r="BC17" s="33">
        <v>15</v>
      </c>
      <c r="BE17" s="8">
        <v>13</v>
      </c>
      <c r="BF17" s="8" t="s">
        <v>29</v>
      </c>
      <c r="BG17" s="8">
        <v>2</v>
      </c>
    </row>
    <row r="18" spans="3:59" ht="16" x14ac:dyDescent="0.2">
      <c r="C18" s="8">
        <v>14</v>
      </c>
      <c r="D18" s="40" t="s">
        <v>35</v>
      </c>
      <c r="E18" s="15">
        <v>145</v>
      </c>
      <c r="F18" s="15">
        <v>91</v>
      </c>
      <c r="G18" s="15">
        <v>83</v>
      </c>
      <c r="H18" s="15">
        <v>23</v>
      </c>
      <c r="I18" s="15">
        <v>21</v>
      </c>
      <c r="J18" s="15">
        <v>9</v>
      </c>
      <c r="K18" s="15">
        <v>32</v>
      </c>
      <c r="L18" s="16">
        <v>0.16</v>
      </c>
      <c r="M18" s="16">
        <v>0.28000000000000003</v>
      </c>
      <c r="N18" s="16">
        <v>0.22</v>
      </c>
      <c r="P18" s="8">
        <v>14</v>
      </c>
      <c r="Q18" s="18" t="s">
        <v>96</v>
      </c>
      <c r="R18" s="19">
        <v>6</v>
      </c>
      <c r="S18" s="20">
        <v>3</v>
      </c>
      <c r="T18" s="19">
        <v>2</v>
      </c>
      <c r="U18" s="21">
        <f t="shared" si="0"/>
        <v>12</v>
      </c>
      <c r="W18" s="8">
        <v>14</v>
      </c>
      <c r="X18" s="43" t="s">
        <v>110</v>
      </c>
      <c r="Y18" s="25">
        <v>3</v>
      </c>
      <c r="Z18" s="25">
        <v>15</v>
      </c>
      <c r="AA18" s="25">
        <v>9</v>
      </c>
      <c r="AB18" s="25">
        <v>18</v>
      </c>
      <c r="AC18" s="25">
        <v>18</v>
      </c>
      <c r="AD18" s="25">
        <v>27</v>
      </c>
      <c r="AE18" s="26">
        <v>63.358246436291203</v>
      </c>
      <c r="AF18" s="26">
        <v>112.58797503894201</v>
      </c>
      <c r="AG18" s="26">
        <v>1.8</v>
      </c>
      <c r="AH18" s="26">
        <v>202.65835507009601</v>
      </c>
      <c r="AI18" s="26">
        <v>11.258797503894201</v>
      </c>
      <c r="AJ18" s="27">
        <v>3.7529325012980799E-2</v>
      </c>
      <c r="AL18" s="8">
        <v>14</v>
      </c>
      <c r="AM18" s="44" t="s">
        <v>109</v>
      </c>
      <c r="AN18" s="30">
        <v>68.877346858656395</v>
      </c>
      <c r="AP18" s="8">
        <v>14</v>
      </c>
      <c r="AQ18" s="32" t="s">
        <v>38</v>
      </c>
      <c r="AR18" s="33">
        <v>9.2200000000000006</v>
      </c>
      <c r="AT18" s="8">
        <v>14</v>
      </c>
      <c r="AU18" s="32" t="s">
        <v>56</v>
      </c>
      <c r="AV18" s="33">
        <v>442</v>
      </c>
      <c r="AW18" s="33">
        <v>0</v>
      </c>
      <c r="AX18" s="45">
        <f t="shared" si="1"/>
        <v>442</v>
      </c>
      <c r="AY18" s="9" t="s">
        <v>46</v>
      </c>
      <c r="BA18" s="8">
        <v>14</v>
      </c>
      <c r="BB18" s="32" t="s">
        <v>36</v>
      </c>
      <c r="BC18" s="33">
        <v>13</v>
      </c>
      <c r="BE18" s="8">
        <v>14</v>
      </c>
      <c r="BF18" s="8" t="s">
        <v>91</v>
      </c>
      <c r="BG18" s="8">
        <v>2</v>
      </c>
    </row>
    <row r="19" spans="3:59" ht="16" x14ac:dyDescent="0.2">
      <c r="C19" s="8">
        <v>15</v>
      </c>
      <c r="D19" s="40" t="s">
        <v>34</v>
      </c>
      <c r="E19" s="15">
        <v>137</v>
      </c>
      <c r="F19" s="15">
        <v>49</v>
      </c>
      <c r="G19" s="15">
        <v>47</v>
      </c>
      <c r="H19" s="15">
        <v>20</v>
      </c>
      <c r="I19" s="15">
        <v>22</v>
      </c>
      <c r="J19" s="15">
        <v>37</v>
      </c>
      <c r="K19" s="15">
        <v>31</v>
      </c>
      <c r="L19" s="16">
        <v>0.15</v>
      </c>
      <c r="M19" s="16">
        <v>0.43</v>
      </c>
      <c r="N19" s="16">
        <v>0.42</v>
      </c>
      <c r="P19" s="8">
        <v>15</v>
      </c>
      <c r="Q19" s="18" t="s">
        <v>112</v>
      </c>
      <c r="R19" s="19">
        <v>8</v>
      </c>
      <c r="S19" s="20">
        <v>7</v>
      </c>
      <c r="T19" s="19">
        <v>1.1399999999999999</v>
      </c>
      <c r="U19" s="21">
        <f t="shared" si="0"/>
        <v>9.1199999999999992</v>
      </c>
      <c r="W19" s="8">
        <v>15</v>
      </c>
      <c r="X19" s="43" t="s">
        <v>111</v>
      </c>
      <c r="Y19" s="25">
        <v>6</v>
      </c>
      <c r="Z19" s="25">
        <v>10</v>
      </c>
      <c r="AA19" s="25">
        <v>6</v>
      </c>
      <c r="AB19" s="25">
        <v>12</v>
      </c>
      <c r="AC19" s="25">
        <v>16</v>
      </c>
      <c r="AD19" s="25">
        <v>18</v>
      </c>
      <c r="AE19" s="26">
        <v>48.729055953200501</v>
      </c>
      <c r="AF19" s="26">
        <v>72</v>
      </c>
      <c r="AG19" s="26">
        <v>3.6</v>
      </c>
      <c r="AH19" s="26">
        <v>259.2</v>
      </c>
      <c r="AI19" s="26">
        <v>14.399999999999901</v>
      </c>
      <c r="AJ19" s="27">
        <v>2.4E-2</v>
      </c>
      <c r="AL19" s="8">
        <v>15</v>
      </c>
      <c r="AM19" s="44" t="s">
        <v>112</v>
      </c>
      <c r="AN19" s="30">
        <v>70.907214958835596</v>
      </c>
      <c r="AP19" s="8">
        <v>15</v>
      </c>
      <c r="AQ19" s="32" t="s">
        <v>33</v>
      </c>
      <c r="AR19" s="33">
        <v>9.33</v>
      </c>
      <c r="AT19" s="8">
        <v>15</v>
      </c>
      <c r="AU19" s="32" t="s">
        <v>23</v>
      </c>
      <c r="AV19" s="33">
        <v>263</v>
      </c>
      <c r="AW19" s="33">
        <v>112</v>
      </c>
      <c r="AX19" s="45">
        <f t="shared" si="1"/>
        <v>375</v>
      </c>
      <c r="AY19" s="9"/>
      <c r="BA19" s="8">
        <v>15</v>
      </c>
      <c r="BB19" s="32" t="s">
        <v>30</v>
      </c>
      <c r="BC19" s="33">
        <v>10</v>
      </c>
      <c r="BE19" s="8">
        <v>15</v>
      </c>
      <c r="BF19" s="8" t="s">
        <v>92</v>
      </c>
      <c r="BG19" s="8">
        <v>2</v>
      </c>
    </row>
    <row r="20" spans="3:59" ht="16" x14ac:dyDescent="0.2">
      <c r="C20" s="8">
        <v>16</v>
      </c>
      <c r="D20" s="40" t="s">
        <v>28</v>
      </c>
      <c r="E20" s="15">
        <v>109</v>
      </c>
      <c r="F20" s="15">
        <v>40</v>
      </c>
      <c r="G20" s="15">
        <v>47</v>
      </c>
      <c r="H20" s="15">
        <v>5</v>
      </c>
      <c r="I20" s="15">
        <v>5</v>
      </c>
      <c r="J20" s="15">
        <v>29</v>
      </c>
      <c r="K20" s="15">
        <v>28</v>
      </c>
      <c r="L20" s="16">
        <v>0.05</v>
      </c>
      <c r="M20" s="16">
        <v>0.11</v>
      </c>
      <c r="N20" s="16">
        <v>0.31</v>
      </c>
      <c r="P20" s="8">
        <v>16</v>
      </c>
      <c r="Q20" s="18" t="s">
        <v>97</v>
      </c>
      <c r="R20" s="19">
        <v>4</v>
      </c>
      <c r="S20" s="19">
        <v>4</v>
      </c>
      <c r="T20" s="19">
        <v>1</v>
      </c>
      <c r="U20" s="21">
        <f t="shared" si="0"/>
        <v>4</v>
      </c>
      <c r="W20" s="8">
        <v>16</v>
      </c>
      <c r="X20" s="43" t="s">
        <v>112</v>
      </c>
      <c r="Y20" s="25">
        <v>4</v>
      </c>
      <c r="Z20" s="25">
        <v>9</v>
      </c>
      <c r="AA20" s="25">
        <v>5</v>
      </c>
      <c r="AB20" s="25">
        <v>9</v>
      </c>
      <c r="AC20" s="25">
        <v>13</v>
      </c>
      <c r="AD20" s="25">
        <v>14</v>
      </c>
      <c r="AE20" s="26">
        <v>36.529325012980799</v>
      </c>
      <c r="AF20" s="26">
        <v>51.806156053975201</v>
      </c>
      <c r="AG20" s="26">
        <v>2</v>
      </c>
      <c r="AH20" s="26">
        <v>103.61231210795</v>
      </c>
      <c r="AI20" s="26">
        <v>5.7562395615528104</v>
      </c>
      <c r="AJ20" s="27">
        <v>1.7268718684658398E-2</v>
      </c>
      <c r="AL20" s="8">
        <v>16</v>
      </c>
      <c r="AM20" s="44" t="s">
        <v>114</v>
      </c>
      <c r="AN20" s="30">
        <v>74.846404314511602</v>
      </c>
      <c r="AP20" s="8">
        <v>16</v>
      </c>
      <c r="AQ20" s="32" t="s">
        <v>25</v>
      </c>
      <c r="AR20" s="33">
        <v>9.33</v>
      </c>
      <c r="AT20" s="8">
        <v>16</v>
      </c>
      <c r="AU20" s="32" t="s">
        <v>25</v>
      </c>
      <c r="AV20" s="33">
        <v>259</v>
      </c>
      <c r="AW20" s="33">
        <v>76</v>
      </c>
      <c r="AX20" s="45">
        <f t="shared" si="1"/>
        <v>335</v>
      </c>
      <c r="AY20" s="9"/>
      <c r="BA20" s="8">
        <v>16</v>
      </c>
      <c r="BB20" s="32" t="s">
        <v>91</v>
      </c>
      <c r="BC20" s="33">
        <v>9</v>
      </c>
      <c r="BE20" s="8">
        <v>16</v>
      </c>
      <c r="BF20" s="8" t="s">
        <v>26</v>
      </c>
      <c r="BG20" s="8">
        <v>1</v>
      </c>
    </row>
    <row r="21" spans="3:59" ht="16" x14ac:dyDescent="0.2">
      <c r="C21" s="8">
        <v>17</v>
      </c>
      <c r="D21" s="40" t="s">
        <v>30</v>
      </c>
      <c r="E21" s="15">
        <v>65</v>
      </c>
      <c r="F21" s="15">
        <v>33</v>
      </c>
      <c r="G21" s="15">
        <v>34</v>
      </c>
      <c r="H21" s="15">
        <v>5</v>
      </c>
      <c r="I21" s="15">
        <v>5</v>
      </c>
      <c r="J21" s="15">
        <v>13</v>
      </c>
      <c r="K21" s="15">
        <v>13</v>
      </c>
      <c r="L21" s="16">
        <v>0.08</v>
      </c>
      <c r="M21" s="16">
        <v>0.15</v>
      </c>
      <c r="N21" s="16">
        <v>0.28000000000000003</v>
      </c>
      <c r="W21" s="8">
        <v>17</v>
      </c>
      <c r="X21" s="43" t="s">
        <v>113</v>
      </c>
      <c r="Y21" s="25">
        <v>1</v>
      </c>
      <c r="Z21" s="25">
        <v>6</v>
      </c>
      <c r="AA21" s="25">
        <v>3</v>
      </c>
      <c r="AB21" s="25">
        <v>6</v>
      </c>
      <c r="AC21" s="25">
        <v>7</v>
      </c>
      <c r="AD21" s="25">
        <v>9</v>
      </c>
      <c r="AE21" s="26">
        <v>15.509775004326899</v>
      </c>
      <c r="AF21" s="26">
        <v>25.2661942985184</v>
      </c>
      <c r="AG21" s="26">
        <v>0.5</v>
      </c>
      <c r="AH21" s="26">
        <v>12.6330971492592</v>
      </c>
      <c r="AI21" s="26">
        <v>0.70183873051440104</v>
      </c>
      <c r="AJ21" s="27">
        <v>8.4220647661728092E-3</v>
      </c>
      <c r="AL21" s="8">
        <v>17</v>
      </c>
      <c r="AM21" s="44" t="s">
        <v>108</v>
      </c>
      <c r="AN21" s="30">
        <v>77.217455125874906</v>
      </c>
      <c r="AP21" s="8">
        <v>17</v>
      </c>
      <c r="AQ21" s="32" t="s">
        <v>31</v>
      </c>
      <c r="AR21" s="33">
        <v>9.41</v>
      </c>
      <c r="AT21" s="8">
        <v>17</v>
      </c>
      <c r="AU21" s="32" t="s">
        <v>35</v>
      </c>
      <c r="AV21" s="33">
        <v>240</v>
      </c>
      <c r="AW21" s="33">
        <v>95</v>
      </c>
      <c r="AX21" s="45">
        <f t="shared" si="1"/>
        <v>335</v>
      </c>
      <c r="AY21" s="9"/>
      <c r="BA21" s="8">
        <v>17</v>
      </c>
      <c r="BB21" s="32" t="s">
        <v>65</v>
      </c>
      <c r="BC21" s="33">
        <v>8</v>
      </c>
      <c r="BE21" s="8">
        <v>17</v>
      </c>
      <c r="BF21" s="8" t="s">
        <v>33</v>
      </c>
      <c r="BG21" s="8">
        <v>1</v>
      </c>
    </row>
    <row r="22" spans="3:59" ht="16" x14ac:dyDescent="0.2">
      <c r="C22" s="8">
        <v>18</v>
      </c>
      <c r="D22" s="40" t="s">
        <v>26</v>
      </c>
      <c r="E22" s="15">
        <v>62</v>
      </c>
      <c r="F22" s="15">
        <v>27</v>
      </c>
      <c r="G22" s="15">
        <v>37</v>
      </c>
      <c r="H22" s="15">
        <v>2</v>
      </c>
      <c r="I22" s="15">
        <v>2</v>
      </c>
      <c r="J22" s="15">
        <v>8</v>
      </c>
      <c r="K22" s="15">
        <v>15</v>
      </c>
      <c r="L22" s="16">
        <v>0.03</v>
      </c>
      <c r="M22" s="16">
        <v>0.05</v>
      </c>
      <c r="N22" s="16">
        <v>0.16</v>
      </c>
      <c r="W22" s="8">
        <v>18</v>
      </c>
      <c r="X22" s="43" t="s">
        <v>114</v>
      </c>
      <c r="Y22" s="25">
        <v>1</v>
      </c>
      <c r="Z22" s="25">
        <v>2</v>
      </c>
      <c r="AA22" s="25">
        <v>1</v>
      </c>
      <c r="AB22" s="25">
        <v>2</v>
      </c>
      <c r="AC22" s="25">
        <v>3</v>
      </c>
      <c r="AD22" s="25">
        <v>3</v>
      </c>
      <c r="AE22" s="26">
        <v>2</v>
      </c>
      <c r="AF22" s="26">
        <v>4.7548875021634602</v>
      </c>
      <c r="AG22" s="26">
        <v>0.5</v>
      </c>
      <c r="AH22" s="26">
        <v>2.3774437510817301</v>
      </c>
      <c r="AI22" s="26">
        <v>0.13208020839342899</v>
      </c>
      <c r="AJ22" s="27">
        <v>1.58496250072115E-3</v>
      </c>
      <c r="AL22" s="8">
        <v>18</v>
      </c>
      <c r="AM22" s="44" t="s">
        <v>113</v>
      </c>
      <c r="AN22" s="30">
        <v>84.167529229944506</v>
      </c>
      <c r="AP22" s="8">
        <v>18</v>
      </c>
      <c r="AQ22" s="32" t="s">
        <v>28</v>
      </c>
      <c r="AR22" s="33">
        <v>9.7100000000000009</v>
      </c>
      <c r="AT22" s="8">
        <v>18</v>
      </c>
      <c r="AU22" s="32" t="s">
        <v>28</v>
      </c>
      <c r="AV22" s="33">
        <v>216</v>
      </c>
      <c r="AW22" s="33">
        <v>107</v>
      </c>
      <c r="AX22" s="45">
        <f t="shared" si="1"/>
        <v>323</v>
      </c>
      <c r="AY22" s="9"/>
      <c r="BA22" s="8">
        <v>18</v>
      </c>
      <c r="BB22" s="32" t="s">
        <v>25</v>
      </c>
      <c r="BC22" s="33">
        <v>8</v>
      </c>
      <c r="BE22" s="8">
        <v>18</v>
      </c>
      <c r="BF22" s="8" t="s">
        <v>23</v>
      </c>
      <c r="BG22" s="8">
        <v>0</v>
      </c>
    </row>
    <row r="23" spans="3:59" ht="16" x14ac:dyDescent="0.2">
      <c r="C23" s="8">
        <v>19</v>
      </c>
      <c r="D23" s="40" t="s">
        <v>36</v>
      </c>
      <c r="E23" s="15">
        <v>60</v>
      </c>
      <c r="F23" s="15">
        <v>46</v>
      </c>
      <c r="G23" s="15">
        <v>45</v>
      </c>
      <c r="H23" s="15">
        <v>3</v>
      </c>
      <c r="I23" s="15">
        <v>3</v>
      </c>
      <c r="J23" s="15">
        <v>8</v>
      </c>
      <c r="K23" s="15">
        <v>4</v>
      </c>
      <c r="L23" s="16">
        <v>0.05</v>
      </c>
      <c r="M23" s="16">
        <v>7.0000000000000007E-2</v>
      </c>
      <c r="N23" s="16">
        <v>0.18</v>
      </c>
      <c r="W23" s="8">
        <v>19</v>
      </c>
      <c r="X23" s="43" t="s">
        <v>97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7">
        <v>0</v>
      </c>
      <c r="AL23" s="8">
        <v>19</v>
      </c>
      <c r="AM23" s="44" t="s">
        <v>115</v>
      </c>
      <c r="AN23" s="31">
        <v>100</v>
      </c>
      <c r="AP23" s="8">
        <v>19</v>
      </c>
      <c r="AQ23" s="32" t="s">
        <v>37</v>
      </c>
      <c r="AR23" s="33">
        <v>10</v>
      </c>
      <c r="AT23" s="8">
        <v>19</v>
      </c>
      <c r="AU23" s="32" t="s">
        <v>39</v>
      </c>
      <c r="AV23" s="33">
        <v>204</v>
      </c>
      <c r="AW23" s="33">
        <v>99</v>
      </c>
      <c r="AX23" s="45">
        <f t="shared" si="1"/>
        <v>303</v>
      </c>
      <c r="AY23" s="9" t="s">
        <v>46</v>
      </c>
      <c r="BA23" s="8">
        <v>19</v>
      </c>
      <c r="BB23" s="32" t="s">
        <v>28</v>
      </c>
      <c r="BC23" s="33">
        <v>7</v>
      </c>
      <c r="BE23" s="8">
        <v>19</v>
      </c>
      <c r="BF23" s="8" t="s">
        <v>32</v>
      </c>
      <c r="BG23" s="8">
        <v>0</v>
      </c>
    </row>
    <row r="24" spans="3:59" ht="16" x14ac:dyDescent="0.2">
      <c r="C24" s="8">
        <v>20</v>
      </c>
      <c r="D24" s="40" t="s">
        <v>37</v>
      </c>
      <c r="E24" s="15">
        <v>15</v>
      </c>
      <c r="F24" s="15">
        <v>4</v>
      </c>
      <c r="G24" s="15">
        <v>3</v>
      </c>
      <c r="H24" s="15">
        <v>1</v>
      </c>
      <c r="I24" s="15">
        <v>1</v>
      </c>
      <c r="J24" s="15">
        <v>7</v>
      </c>
      <c r="K24" s="15">
        <v>4</v>
      </c>
      <c r="L24" s="16">
        <v>7.0000000000000007E-2</v>
      </c>
      <c r="M24" s="16">
        <v>0.33</v>
      </c>
      <c r="N24" s="16">
        <v>0.53</v>
      </c>
      <c r="W24" s="8">
        <v>20</v>
      </c>
      <c r="X24" s="43" t="s">
        <v>115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7">
        <v>0</v>
      </c>
      <c r="AL24" s="8">
        <v>20</v>
      </c>
      <c r="AM24" s="44" t="s">
        <v>97</v>
      </c>
      <c r="AN24" s="31">
        <v>100</v>
      </c>
      <c r="AP24" s="8">
        <v>20</v>
      </c>
      <c r="AQ24" s="32" t="s">
        <v>36</v>
      </c>
      <c r="AR24" s="33">
        <v>10</v>
      </c>
      <c r="AT24" s="8">
        <v>20</v>
      </c>
      <c r="AU24" s="32" t="s">
        <v>91</v>
      </c>
      <c r="AV24" s="33">
        <v>151</v>
      </c>
      <c r="AW24" s="33">
        <v>151</v>
      </c>
      <c r="AX24" s="45">
        <f t="shared" si="1"/>
        <v>302</v>
      </c>
      <c r="AY24" s="9" t="s">
        <v>46</v>
      </c>
      <c r="BA24" s="8">
        <v>20</v>
      </c>
      <c r="BB24" s="32" t="s">
        <v>26</v>
      </c>
      <c r="BC24" s="33">
        <v>6</v>
      </c>
      <c r="BE24" s="8">
        <v>20</v>
      </c>
      <c r="BF24" s="8" t="s">
        <v>25</v>
      </c>
      <c r="BG24" s="8">
        <v>0</v>
      </c>
    </row>
    <row r="25" spans="3:59" ht="14" x14ac:dyDescent="0.2">
      <c r="AT25" s="8">
        <v>21</v>
      </c>
      <c r="AU25" s="32" t="s">
        <v>33</v>
      </c>
      <c r="AV25" s="33">
        <v>231</v>
      </c>
      <c r="AW25" s="33">
        <v>68</v>
      </c>
      <c r="AX25" s="45">
        <f t="shared" si="1"/>
        <v>299</v>
      </c>
      <c r="AY25" s="9"/>
      <c r="BA25" s="8">
        <v>21</v>
      </c>
      <c r="BB25" s="32" t="s">
        <v>37</v>
      </c>
      <c r="BC25" s="33">
        <v>5</v>
      </c>
      <c r="BE25" s="8">
        <v>21</v>
      </c>
      <c r="BF25" s="8" t="s">
        <v>39</v>
      </c>
      <c r="BG25" s="8">
        <v>0</v>
      </c>
    </row>
    <row r="26" spans="3:59" ht="14" x14ac:dyDescent="0.2">
      <c r="AT26" s="8">
        <v>22</v>
      </c>
      <c r="AU26" s="32" t="s">
        <v>92</v>
      </c>
      <c r="AV26" s="33">
        <v>136</v>
      </c>
      <c r="AW26" s="33">
        <v>136</v>
      </c>
      <c r="AX26" s="45">
        <f t="shared" si="1"/>
        <v>272</v>
      </c>
      <c r="AY26" s="9"/>
      <c r="BA26" s="8">
        <v>22</v>
      </c>
      <c r="BB26" s="32" t="s">
        <v>39</v>
      </c>
      <c r="BC26" s="33">
        <v>4</v>
      </c>
      <c r="BE26" s="8">
        <v>22</v>
      </c>
      <c r="BF26" s="8" t="s">
        <v>38</v>
      </c>
      <c r="BG26" s="8">
        <v>0</v>
      </c>
    </row>
    <row r="27" spans="3:59" ht="14" x14ac:dyDescent="0.2">
      <c r="AT27" s="8">
        <v>23</v>
      </c>
      <c r="AU27" s="32" t="s">
        <v>30</v>
      </c>
      <c r="AV27" s="33">
        <v>106</v>
      </c>
      <c r="AW27" s="33">
        <v>41</v>
      </c>
      <c r="AX27" s="45">
        <f t="shared" si="1"/>
        <v>147</v>
      </c>
      <c r="AY27" s="9"/>
      <c r="BA27" s="8">
        <v>23</v>
      </c>
      <c r="BB27" s="32" t="s">
        <v>92</v>
      </c>
      <c r="BC27" s="33">
        <v>4</v>
      </c>
    </row>
    <row r="28" spans="3:59" ht="14" x14ac:dyDescent="0.2">
      <c r="AT28" s="8">
        <v>24</v>
      </c>
      <c r="AU28" s="32" t="s">
        <v>93</v>
      </c>
      <c r="AV28" s="33">
        <v>139</v>
      </c>
      <c r="AW28" s="33">
        <v>0</v>
      </c>
      <c r="AX28" s="45">
        <f t="shared" si="1"/>
        <v>139</v>
      </c>
      <c r="AY28" s="9"/>
      <c r="BA28" s="8">
        <v>24</v>
      </c>
      <c r="BB28" s="32" t="s">
        <v>38</v>
      </c>
      <c r="BC28" s="33">
        <v>3</v>
      </c>
    </row>
    <row r="29" spans="3:59" ht="14" x14ac:dyDescent="0.2">
      <c r="AT29" s="8">
        <v>25</v>
      </c>
      <c r="AU29" s="32" t="s">
        <v>26</v>
      </c>
      <c r="AV29" s="33">
        <v>93</v>
      </c>
      <c r="AW29" s="33">
        <v>31</v>
      </c>
      <c r="AX29" s="45">
        <f t="shared" si="1"/>
        <v>124</v>
      </c>
      <c r="AY29" s="9" t="s">
        <v>46</v>
      </c>
      <c r="BA29" s="8">
        <v>25</v>
      </c>
      <c r="BB29" s="32" t="s">
        <v>94</v>
      </c>
      <c r="BC29" s="33">
        <v>3</v>
      </c>
    </row>
    <row r="30" spans="3:59" ht="14" x14ac:dyDescent="0.2">
      <c r="AT30" s="8">
        <v>26</v>
      </c>
      <c r="AU30" s="32" t="s">
        <v>94</v>
      </c>
      <c r="AV30" s="33">
        <v>53</v>
      </c>
      <c r="AW30" s="33">
        <v>53</v>
      </c>
      <c r="AX30" s="45">
        <f t="shared" si="1"/>
        <v>106</v>
      </c>
      <c r="AY30" s="9"/>
      <c r="BA30" s="8">
        <v>26</v>
      </c>
      <c r="BB30" s="32" t="s">
        <v>68</v>
      </c>
      <c r="BC30" s="33">
        <v>2</v>
      </c>
    </row>
    <row r="31" spans="3:59" ht="14" x14ac:dyDescent="0.2">
      <c r="AT31" s="8">
        <v>27</v>
      </c>
      <c r="AU31" s="32" t="s">
        <v>95</v>
      </c>
      <c r="AV31" s="33">
        <v>50</v>
      </c>
      <c r="AW31" s="33">
        <v>50</v>
      </c>
      <c r="AX31" s="45">
        <f t="shared" si="1"/>
        <v>100</v>
      </c>
      <c r="AY31" s="9"/>
      <c r="BA31" s="8">
        <v>27</v>
      </c>
      <c r="BB31" s="32" t="s">
        <v>95</v>
      </c>
      <c r="BC31" s="33">
        <v>2</v>
      </c>
    </row>
    <row r="32" spans="3:59" ht="14" x14ac:dyDescent="0.2">
      <c r="AT32" s="8">
        <v>28</v>
      </c>
      <c r="AU32" s="32" t="s">
        <v>37</v>
      </c>
      <c r="AV32" s="33">
        <v>23</v>
      </c>
      <c r="AW32" s="33">
        <v>8</v>
      </c>
      <c r="AX32" s="45">
        <f t="shared" si="1"/>
        <v>31</v>
      </c>
      <c r="AY32" s="9"/>
      <c r="BA32" s="8">
        <v>28</v>
      </c>
      <c r="BB32" s="32" t="s">
        <v>93</v>
      </c>
      <c r="BC32" s="33">
        <v>1</v>
      </c>
    </row>
  </sheetData>
  <mergeCells count="9">
    <mergeCell ref="BF3:BG3"/>
    <mergeCell ref="AQ3:AR3"/>
    <mergeCell ref="AU3:AY3"/>
    <mergeCell ref="BB3:BC3"/>
    <mergeCell ref="D3:K3"/>
    <mergeCell ref="L3:N3"/>
    <mergeCell ref="Q3:U3"/>
    <mergeCell ref="X3:AJ3"/>
    <mergeCell ref="AM3:AN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F797A-F9D0-9843-AEF5-EFC8842D2AFB}">
  <dimension ref="C3:D32"/>
  <sheetViews>
    <sheetView showGridLines="0" tabSelected="1" zoomScale="140" zoomScaleNormal="140" workbookViewId="0">
      <selection activeCell="E3" sqref="E3"/>
    </sheetView>
  </sheetViews>
  <sheetFormatPr baseColWidth="10" defaultRowHeight="13" x14ac:dyDescent="0.15"/>
  <cols>
    <col min="1" max="2" width="4.6640625" customWidth="1"/>
    <col min="3" max="3" width="18.33203125" bestFit="1" customWidth="1"/>
    <col min="4" max="4" width="8.33203125" bestFit="1" customWidth="1"/>
  </cols>
  <sheetData>
    <row r="3" spans="3:4" ht="14" x14ac:dyDescent="0.15">
      <c r="C3" s="64" t="s">
        <v>119</v>
      </c>
      <c r="D3" s="64"/>
    </row>
    <row r="4" spans="3:4" ht="14" x14ac:dyDescent="0.15">
      <c r="C4" s="47" t="s">
        <v>9</v>
      </c>
      <c r="D4" s="47" t="s">
        <v>118</v>
      </c>
    </row>
    <row r="5" spans="3:4" x14ac:dyDescent="0.15">
      <c r="C5" s="8" t="s">
        <v>20</v>
      </c>
      <c r="D5" s="48">
        <v>1.875</v>
      </c>
    </row>
    <row r="6" spans="3:4" x14ac:dyDescent="0.15">
      <c r="C6" s="8" t="s">
        <v>22</v>
      </c>
      <c r="D6" s="48">
        <v>3.5</v>
      </c>
    </row>
    <row r="7" spans="3:4" x14ac:dyDescent="0.15">
      <c r="C7" s="8" t="s">
        <v>27</v>
      </c>
      <c r="D7" s="48">
        <v>5</v>
      </c>
    </row>
    <row r="8" spans="3:4" x14ac:dyDescent="0.15">
      <c r="C8" s="8" t="s">
        <v>24</v>
      </c>
      <c r="D8" s="48">
        <v>5.75</v>
      </c>
    </row>
    <row r="9" spans="3:4" x14ac:dyDescent="0.15">
      <c r="C9" s="8" t="s">
        <v>21</v>
      </c>
      <c r="D9" s="48">
        <v>6</v>
      </c>
    </row>
    <row r="10" spans="3:4" x14ac:dyDescent="0.15">
      <c r="C10" s="8" t="s">
        <v>29</v>
      </c>
      <c r="D10" s="48">
        <v>7.875</v>
      </c>
    </row>
    <row r="11" spans="3:4" x14ac:dyDescent="0.15">
      <c r="C11" s="8" t="s">
        <v>56</v>
      </c>
      <c r="D11" s="48">
        <v>9</v>
      </c>
    </row>
    <row r="12" spans="3:4" x14ac:dyDescent="0.15">
      <c r="C12" s="8" t="s">
        <v>34</v>
      </c>
      <c r="D12" s="48">
        <v>9.125</v>
      </c>
    </row>
    <row r="13" spans="3:4" x14ac:dyDescent="0.15">
      <c r="C13" s="8" t="s">
        <v>32</v>
      </c>
      <c r="D13" s="48">
        <v>9.875</v>
      </c>
    </row>
    <row r="14" spans="3:4" x14ac:dyDescent="0.15">
      <c r="C14" s="8" t="s">
        <v>23</v>
      </c>
      <c r="D14" s="48">
        <v>10.625</v>
      </c>
    </row>
    <row r="15" spans="3:4" x14ac:dyDescent="0.15">
      <c r="C15" s="8" t="s">
        <v>31</v>
      </c>
      <c r="D15" s="48">
        <v>12.25</v>
      </c>
    </row>
    <row r="16" spans="3:4" x14ac:dyDescent="0.15">
      <c r="C16" s="8" t="s">
        <v>35</v>
      </c>
      <c r="D16" s="48">
        <v>12.25</v>
      </c>
    </row>
    <row r="17" spans="3:4" x14ac:dyDescent="0.15">
      <c r="C17" s="8" t="s">
        <v>39</v>
      </c>
      <c r="D17" s="48">
        <v>12.75</v>
      </c>
    </row>
    <row r="18" spans="3:4" x14ac:dyDescent="0.15">
      <c r="C18" s="8" t="s">
        <v>65</v>
      </c>
      <c r="D18" s="48">
        <v>13</v>
      </c>
    </row>
    <row r="19" spans="3:4" x14ac:dyDescent="0.15">
      <c r="C19" s="8" t="s">
        <v>38</v>
      </c>
      <c r="D19" s="48">
        <v>13.375</v>
      </c>
    </row>
    <row r="20" spans="3:4" x14ac:dyDescent="0.15">
      <c r="C20" s="8" t="s">
        <v>25</v>
      </c>
      <c r="D20" s="48">
        <v>13.375</v>
      </c>
    </row>
    <row r="21" spans="3:4" x14ac:dyDescent="0.15">
      <c r="C21" s="8" t="s">
        <v>33</v>
      </c>
      <c r="D21" s="48">
        <v>14</v>
      </c>
    </row>
    <row r="22" spans="3:4" x14ac:dyDescent="0.15">
      <c r="C22" s="8" t="s">
        <v>28</v>
      </c>
      <c r="D22" s="48">
        <v>14.857142857142801</v>
      </c>
    </row>
    <row r="23" spans="3:4" x14ac:dyDescent="0.15">
      <c r="C23" s="8" t="s">
        <v>30</v>
      </c>
      <c r="D23" s="48">
        <v>15.857142857142801</v>
      </c>
    </row>
    <row r="24" spans="3:4" x14ac:dyDescent="0.15">
      <c r="C24" s="8" t="s">
        <v>36</v>
      </c>
      <c r="D24" s="48">
        <v>16.428571428571399</v>
      </c>
    </row>
    <row r="25" spans="3:4" x14ac:dyDescent="0.15">
      <c r="C25" s="8" t="s">
        <v>91</v>
      </c>
      <c r="D25" s="48">
        <v>16.6666666666666</v>
      </c>
    </row>
    <row r="26" spans="3:4" x14ac:dyDescent="0.15">
      <c r="C26" s="8" t="s">
        <v>26</v>
      </c>
      <c r="D26" s="48">
        <v>16.857142857142801</v>
      </c>
    </row>
    <row r="27" spans="3:4" x14ac:dyDescent="0.15">
      <c r="C27" s="8" t="s">
        <v>68</v>
      </c>
      <c r="D27" s="48">
        <v>19</v>
      </c>
    </row>
    <row r="28" spans="3:4" x14ac:dyDescent="0.15">
      <c r="C28" s="8" t="s">
        <v>37</v>
      </c>
      <c r="D28" s="48">
        <v>19.1428571428571</v>
      </c>
    </row>
    <row r="29" spans="3:4" x14ac:dyDescent="0.15">
      <c r="C29" s="8" t="s">
        <v>92</v>
      </c>
      <c r="D29" s="48">
        <v>20</v>
      </c>
    </row>
    <row r="30" spans="3:4" x14ac:dyDescent="0.15">
      <c r="C30" s="8" t="s">
        <v>94</v>
      </c>
      <c r="D30" s="48">
        <v>25.5</v>
      </c>
    </row>
    <row r="31" spans="3:4" x14ac:dyDescent="0.15">
      <c r="C31" s="8" t="s">
        <v>93</v>
      </c>
      <c r="D31" s="48">
        <v>26</v>
      </c>
    </row>
    <row r="32" spans="3:4" x14ac:dyDescent="0.15">
      <c r="C32" s="8" t="s">
        <v>95</v>
      </c>
      <c r="D32" s="48">
        <v>27</v>
      </c>
    </row>
  </sheetData>
  <sortState xmlns:xlrd2="http://schemas.microsoft.com/office/spreadsheetml/2017/richdata2" ref="C5:D32">
    <sortCondition ref="D5"/>
  </sortState>
  <mergeCells count="1"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C2:G20"/>
  <sheetViews>
    <sheetView zoomScale="140" zoomScaleNormal="140" workbookViewId="0">
      <selection activeCell="C3" sqref="C3:G3"/>
    </sheetView>
  </sheetViews>
  <sheetFormatPr baseColWidth="10" defaultColWidth="14.5" defaultRowHeight="15" customHeight="1" x14ac:dyDescent="0.15"/>
  <cols>
    <col min="1" max="2" width="5" customWidth="1"/>
    <col min="3" max="3" width="22.5" bestFit="1" customWidth="1"/>
    <col min="4" max="4" width="4.83203125" bestFit="1" customWidth="1"/>
    <col min="5" max="5" width="5.83203125" bestFit="1" customWidth="1"/>
    <col min="6" max="6" width="5.1640625" bestFit="1" customWidth="1"/>
    <col min="7" max="7" width="9" bestFit="1" customWidth="1"/>
  </cols>
  <sheetData>
    <row r="2" spans="3:7" ht="15" customHeight="1" x14ac:dyDescent="0.2">
      <c r="C2" s="57" t="s">
        <v>121</v>
      </c>
      <c r="D2" s="58"/>
      <c r="E2" s="58"/>
      <c r="F2" s="58"/>
      <c r="G2" s="59"/>
    </row>
    <row r="3" spans="3:7" ht="15" customHeight="1" x14ac:dyDescent="0.15">
      <c r="C3" s="56" t="s">
        <v>1</v>
      </c>
      <c r="D3" s="56"/>
      <c r="E3" s="56"/>
      <c r="F3" s="56"/>
      <c r="G3" s="56"/>
    </row>
    <row r="4" spans="3:7" ht="14" x14ac:dyDescent="0.15">
      <c r="C4" s="17" t="s">
        <v>4</v>
      </c>
      <c r="D4" s="17" t="s">
        <v>71</v>
      </c>
      <c r="E4" s="17" t="s">
        <v>69</v>
      </c>
      <c r="F4" s="17" t="s">
        <v>70</v>
      </c>
      <c r="G4" s="17" t="s">
        <v>86</v>
      </c>
    </row>
    <row r="5" spans="3:7" ht="16" x14ac:dyDescent="0.2">
      <c r="C5" s="18" t="s">
        <v>98</v>
      </c>
      <c r="D5" s="19">
        <v>211</v>
      </c>
      <c r="E5" s="20">
        <v>76</v>
      </c>
      <c r="F5" s="19">
        <v>2.78</v>
      </c>
      <c r="G5" s="21">
        <f t="shared" ref="G5:G20" si="0">D5*F5</f>
        <v>586.57999999999993</v>
      </c>
    </row>
    <row r="6" spans="3:7" ht="16" x14ac:dyDescent="0.2">
      <c r="C6" s="18" t="s">
        <v>100</v>
      </c>
      <c r="D6" s="19">
        <v>49</v>
      </c>
      <c r="E6" s="20">
        <v>17</v>
      </c>
      <c r="F6" s="19">
        <v>2.88</v>
      </c>
      <c r="G6" s="21">
        <f t="shared" si="0"/>
        <v>141.12</v>
      </c>
    </row>
    <row r="7" spans="3:7" ht="16" x14ac:dyDescent="0.2">
      <c r="C7" s="18" t="s">
        <v>101</v>
      </c>
      <c r="D7" s="19">
        <v>53</v>
      </c>
      <c r="E7" s="20">
        <v>22</v>
      </c>
      <c r="F7" s="19">
        <v>2.41</v>
      </c>
      <c r="G7" s="21">
        <f t="shared" si="0"/>
        <v>127.73</v>
      </c>
    </row>
    <row r="8" spans="3:7" ht="16" x14ac:dyDescent="0.2">
      <c r="C8" s="18" t="s">
        <v>105</v>
      </c>
      <c r="D8" s="19">
        <v>36</v>
      </c>
      <c r="E8" s="20">
        <v>12</v>
      </c>
      <c r="F8" s="19">
        <v>3</v>
      </c>
      <c r="G8" s="21">
        <f t="shared" si="0"/>
        <v>108</v>
      </c>
    </row>
    <row r="9" spans="3:7" ht="16" x14ac:dyDescent="0.2">
      <c r="C9" s="18" t="s">
        <v>103</v>
      </c>
      <c r="D9" s="19">
        <v>31</v>
      </c>
      <c r="E9" s="20">
        <v>9</v>
      </c>
      <c r="F9" s="19">
        <v>3.44</v>
      </c>
      <c r="G9" s="21">
        <f t="shared" si="0"/>
        <v>106.64</v>
      </c>
    </row>
    <row r="10" spans="3:7" ht="16" x14ac:dyDescent="0.2">
      <c r="C10" s="18" t="s">
        <v>104</v>
      </c>
      <c r="D10" s="19">
        <v>51</v>
      </c>
      <c r="E10" s="20">
        <v>32</v>
      </c>
      <c r="F10" s="19">
        <v>1.59</v>
      </c>
      <c r="G10" s="21">
        <f t="shared" si="0"/>
        <v>81.09</v>
      </c>
    </row>
    <row r="11" spans="3:7" ht="16" x14ac:dyDescent="0.2">
      <c r="C11" s="18" t="s">
        <v>107</v>
      </c>
      <c r="D11" s="19">
        <v>41</v>
      </c>
      <c r="E11" s="20">
        <v>22</v>
      </c>
      <c r="F11" s="19">
        <v>1.86</v>
      </c>
      <c r="G11" s="21">
        <f t="shared" si="0"/>
        <v>76.260000000000005</v>
      </c>
    </row>
    <row r="12" spans="3:7" ht="16" x14ac:dyDescent="0.2">
      <c r="C12" s="18" t="s">
        <v>110</v>
      </c>
      <c r="D12" s="19">
        <v>22</v>
      </c>
      <c r="E12" s="20">
        <v>7</v>
      </c>
      <c r="F12" s="19">
        <v>3.14</v>
      </c>
      <c r="G12" s="21">
        <f t="shared" si="0"/>
        <v>69.08</v>
      </c>
    </row>
    <row r="13" spans="3:7" ht="16" x14ac:dyDescent="0.2">
      <c r="C13" s="18" t="s">
        <v>106</v>
      </c>
      <c r="D13" s="19">
        <v>47</v>
      </c>
      <c r="E13" s="20">
        <v>33</v>
      </c>
      <c r="F13" s="19">
        <v>1.42</v>
      </c>
      <c r="G13" s="21">
        <f t="shared" si="0"/>
        <v>66.739999999999995</v>
      </c>
    </row>
    <row r="14" spans="3:7" ht="16" x14ac:dyDescent="0.2">
      <c r="C14" s="18" t="s">
        <v>111</v>
      </c>
      <c r="D14" s="19">
        <v>15</v>
      </c>
      <c r="E14" s="20">
        <v>4</v>
      </c>
      <c r="F14" s="19">
        <v>3.75</v>
      </c>
      <c r="G14" s="21">
        <f t="shared" si="0"/>
        <v>56.25</v>
      </c>
    </row>
    <row r="15" spans="3:7" ht="16" x14ac:dyDescent="0.2">
      <c r="C15" s="18" t="s">
        <v>102</v>
      </c>
      <c r="D15" s="19">
        <v>7</v>
      </c>
      <c r="E15" s="20">
        <v>1</v>
      </c>
      <c r="F15" s="19">
        <v>7</v>
      </c>
      <c r="G15" s="21">
        <f t="shared" si="0"/>
        <v>49</v>
      </c>
    </row>
    <row r="16" spans="3:7" ht="16" x14ac:dyDescent="0.2">
      <c r="C16" s="18" t="s">
        <v>99</v>
      </c>
      <c r="D16" s="19">
        <v>24</v>
      </c>
      <c r="E16" s="20">
        <v>12</v>
      </c>
      <c r="F16" s="19">
        <v>2</v>
      </c>
      <c r="G16" s="21">
        <f t="shared" si="0"/>
        <v>48</v>
      </c>
    </row>
    <row r="17" spans="3:7" ht="16" x14ac:dyDescent="0.2">
      <c r="C17" s="18" t="s">
        <v>109</v>
      </c>
      <c r="D17" s="19">
        <v>18</v>
      </c>
      <c r="E17" s="20">
        <v>7</v>
      </c>
      <c r="F17" s="19">
        <v>2.57</v>
      </c>
      <c r="G17" s="21">
        <f t="shared" si="0"/>
        <v>46.26</v>
      </c>
    </row>
    <row r="18" spans="3:7" ht="16" x14ac:dyDescent="0.2">
      <c r="C18" s="18" t="s">
        <v>96</v>
      </c>
      <c r="D18" s="19">
        <v>6</v>
      </c>
      <c r="E18" s="20">
        <v>3</v>
      </c>
      <c r="F18" s="19">
        <v>2</v>
      </c>
      <c r="G18" s="21">
        <f t="shared" si="0"/>
        <v>12</v>
      </c>
    </row>
    <row r="19" spans="3:7" ht="16" x14ac:dyDescent="0.2">
      <c r="C19" s="18" t="s">
        <v>112</v>
      </c>
      <c r="D19" s="19">
        <v>8</v>
      </c>
      <c r="E19" s="20">
        <v>7</v>
      </c>
      <c r="F19" s="19">
        <v>1.1399999999999999</v>
      </c>
      <c r="G19" s="21">
        <f t="shared" si="0"/>
        <v>9.1199999999999992</v>
      </c>
    </row>
    <row r="20" spans="3:7" ht="16" x14ac:dyDescent="0.2">
      <c r="C20" s="18" t="s">
        <v>97</v>
      </c>
      <c r="D20" s="19">
        <v>4</v>
      </c>
      <c r="E20" s="19">
        <v>4</v>
      </c>
      <c r="F20" s="19">
        <v>1</v>
      </c>
      <c r="G20" s="21">
        <f t="shared" si="0"/>
        <v>4</v>
      </c>
    </row>
  </sheetData>
  <sortState xmlns:xlrd2="http://schemas.microsoft.com/office/spreadsheetml/2017/richdata2" ref="C5:G20">
    <sortCondition descending="1" ref="G5"/>
  </sortState>
  <mergeCells count="2">
    <mergeCell ref="C3:G3"/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C2:O24"/>
  <sheetViews>
    <sheetView zoomScale="140" zoomScaleNormal="140" workbookViewId="0">
      <selection activeCell="C3" sqref="C3:O3"/>
    </sheetView>
  </sheetViews>
  <sheetFormatPr baseColWidth="10" defaultColWidth="14.5" defaultRowHeight="15" customHeight="1" x14ac:dyDescent="0.15"/>
  <cols>
    <col min="1" max="2" width="5.33203125" customWidth="1"/>
    <col min="3" max="3" width="21" bestFit="1" customWidth="1"/>
    <col min="4" max="4" width="3.1640625" customWidth="1"/>
    <col min="5" max="7" width="4.1640625" bestFit="1" customWidth="1"/>
    <col min="8" max="8" width="10.5" bestFit="1" customWidth="1"/>
    <col min="9" max="9" width="6.6640625" bestFit="1" customWidth="1"/>
    <col min="10" max="10" width="9.83203125" bestFit="1" customWidth="1"/>
    <col min="11" max="11" width="7.33203125" bestFit="1" customWidth="1"/>
    <col min="12" max="12" width="8.33203125" bestFit="1" customWidth="1"/>
    <col min="13" max="13" width="7.6640625" bestFit="1" customWidth="1"/>
    <col min="14" max="14" width="5.6640625" bestFit="1" customWidth="1"/>
    <col min="15" max="15" width="5.33203125" bestFit="1" customWidth="1"/>
  </cols>
  <sheetData>
    <row r="2" spans="3:15" ht="15" customHeight="1" x14ac:dyDescent="0.15">
      <c r="C2" s="63" t="s">
        <v>122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3:15" ht="15" customHeight="1" x14ac:dyDescent="0.15">
      <c r="C3" s="60" t="s">
        <v>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2"/>
    </row>
    <row r="4" spans="3:15" ht="30" x14ac:dyDescent="0.15">
      <c r="C4" s="22" t="s">
        <v>9</v>
      </c>
      <c r="D4" s="22" t="s">
        <v>5</v>
      </c>
      <c r="E4" s="22" t="s">
        <v>6</v>
      </c>
      <c r="F4" s="22" t="s">
        <v>7</v>
      </c>
      <c r="G4" s="22" t="s">
        <v>8</v>
      </c>
      <c r="H4" s="22" t="s">
        <v>72</v>
      </c>
      <c r="I4" s="22" t="s">
        <v>73</v>
      </c>
      <c r="J4" s="23" t="s">
        <v>79</v>
      </c>
      <c r="K4" s="22" t="s">
        <v>74</v>
      </c>
      <c r="L4" s="22" t="s">
        <v>75</v>
      </c>
      <c r="M4" s="22" t="s">
        <v>76</v>
      </c>
      <c r="N4" s="22" t="s">
        <v>77</v>
      </c>
      <c r="O4" s="22" t="s">
        <v>78</v>
      </c>
    </row>
    <row r="5" spans="3:15" ht="15" customHeight="1" x14ac:dyDescent="0.2">
      <c r="C5" s="24" t="s">
        <v>98</v>
      </c>
      <c r="D5" s="25">
        <v>12</v>
      </c>
      <c r="E5" s="25">
        <v>182</v>
      </c>
      <c r="F5" s="25">
        <v>103</v>
      </c>
      <c r="G5" s="25">
        <v>198</v>
      </c>
      <c r="H5" s="25">
        <v>194</v>
      </c>
      <c r="I5" s="25">
        <v>301</v>
      </c>
      <c r="J5" s="26">
        <v>1409.4381745248099</v>
      </c>
      <c r="K5" s="26">
        <v>2287.57376549832</v>
      </c>
      <c r="L5" s="26">
        <v>6.5274725274725203</v>
      </c>
      <c r="M5" s="26">
        <v>14932.074908857199</v>
      </c>
      <c r="N5" s="26">
        <v>829.55971715873295</v>
      </c>
      <c r="O5" s="27">
        <v>0.76252458849944105</v>
      </c>
    </row>
    <row r="6" spans="3:15" ht="15" customHeight="1" x14ac:dyDescent="0.2">
      <c r="C6" s="24" t="s">
        <v>99</v>
      </c>
      <c r="D6" s="25">
        <v>14</v>
      </c>
      <c r="E6" s="25">
        <v>173</v>
      </c>
      <c r="F6" s="25">
        <v>98</v>
      </c>
      <c r="G6" s="25">
        <v>188</v>
      </c>
      <c r="H6" s="25">
        <v>187</v>
      </c>
      <c r="I6" s="25">
        <v>286</v>
      </c>
      <c r="J6" s="26">
        <v>1339.49365228996</v>
      </c>
      <c r="K6" s="26">
        <v>2158.4118155278602</v>
      </c>
      <c r="L6" s="26">
        <v>7.6069364161849702</v>
      </c>
      <c r="M6" s="26">
        <v>16418.901440662801</v>
      </c>
      <c r="N6" s="26">
        <v>912.16119114793503</v>
      </c>
      <c r="O6" s="27">
        <v>0.71947060517595396</v>
      </c>
    </row>
    <row r="7" spans="3:15" ht="15" customHeight="1" x14ac:dyDescent="0.2">
      <c r="C7" s="24" t="s">
        <v>100</v>
      </c>
      <c r="D7" s="25">
        <v>15</v>
      </c>
      <c r="E7" s="25">
        <v>124</v>
      </c>
      <c r="F7" s="25">
        <v>75</v>
      </c>
      <c r="G7" s="25">
        <v>137</v>
      </c>
      <c r="H7" s="25">
        <v>139</v>
      </c>
      <c r="I7" s="25">
        <v>212</v>
      </c>
      <c r="J7" s="26">
        <v>920.92370142209995</v>
      </c>
      <c r="K7" s="26">
        <v>1509.21550741738</v>
      </c>
      <c r="L7" s="26">
        <v>8.2862903225806406</v>
      </c>
      <c r="M7" s="26">
        <v>12505.797853801299</v>
      </c>
      <c r="N7" s="26">
        <v>694.76654743340498</v>
      </c>
      <c r="O7" s="27">
        <v>0.50307183580579395</v>
      </c>
    </row>
    <row r="8" spans="3:15" ht="15" customHeight="1" x14ac:dyDescent="0.2">
      <c r="C8" s="24" t="s">
        <v>101</v>
      </c>
      <c r="D8" s="25">
        <v>11</v>
      </c>
      <c r="E8" s="25">
        <v>61</v>
      </c>
      <c r="F8" s="25">
        <v>36</v>
      </c>
      <c r="G8" s="25">
        <v>71</v>
      </c>
      <c r="H8" s="25">
        <v>72</v>
      </c>
      <c r="I8" s="25">
        <v>107</v>
      </c>
      <c r="J8" s="26">
        <v>399.82872539634599</v>
      </c>
      <c r="K8" s="26">
        <v>660.18197515432701</v>
      </c>
      <c r="L8" s="26">
        <v>6.4016393442622901</v>
      </c>
      <c r="M8" s="26">
        <v>4226.2469065207297</v>
      </c>
      <c r="N8" s="26">
        <v>234.79149480670699</v>
      </c>
      <c r="O8" s="27">
        <v>0.22006065838477501</v>
      </c>
    </row>
    <row r="9" spans="3:15" ht="15" customHeight="1" x14ac:dyDescent="0.2">
      <c r="C9" s="24" t="s">
        <v>96</v>
      </c>
      <c r="D9" s="25">
        <v>11</v>
      </c>
      <c r="E9" s="25">
        <v>60</v>
      </c>
      <c r="F9" s="25">
        <v>34</v>
      </c>
      <c r="G9" s="25">
        <v>66</v>
      </c>
      <c r="H9" s="25">
        <v>71</v>
      </c>
      <c r="I9" s="25">
        <v>100</v>
      </c>
      <c r="J9" s="26">
        <v>392.46718354152102</v>
      </c>
      <c r="K9" s="26">
        <v>614.97471195046796</v>
      </c>
      <c r="L9" s="26">
        <v>6.05</v>
      </c>
      <c r="M9" s="26">
        <v>3720.59700730033</v>
      </c>
      <c r="N9" s="26">
        <v>206.69983373890699</v>
      </c>
      <c r="O9" s="27">
        <v>0.204991570650156</v>
      </c>
    </row>
    <row r="10" spans="3:15" ht="15" customHeight="1" x14ac:dyDescent="0.2">
      <c r="C10" s="24" t="s">
        <v>102</v>
      </c>
      <c r="D10" s="25">
        <v>9</v>
      </c>
      <c r="E10" s="25">
        <v>52</v>
      </c>
      <c r="F10" s="25">
        <v>29</v>
      </c>
      <c r="G10" s="25">
        <v>55</v>
      </c>
      <c r="H10" s="25">
        <v>61</v>
      </c>
      <c r="I10" s="25">
        <v>84</v>
      </c>
      <c r="J10" s="26">
        <v>324.95219035631698</v>
      </c>
      <c r="K10" s="26">
        <v>498.18193635528201</v>
      </c>
      <c r="L10" s="26">
        <v>4.7596153846153797</v>
      </c>
      <c r="M10" s="26">
        <v>2371.1544086140798</v>
      </c>
      <c r="N10" s="26">
        <v>131.73080047856001</v>
      </c>
      <c r="O10" s="27">
        <v>0.16606064545176</v>
      </c>
    </row>
    <row r="11" spans="3:15" ht="15" customHeight="1" x14ac:dyDescent="0.2">
      <c r="C11" s="24" t="s">
        <v>103</v>
      </c>
      <c r="D11" s="25">
        <v>9</v>
      </c>
      <c r="E11" s="25">
        <v>41</v>
      </c>
      <c r="F11" s="25">
        <v>24</v>
      </c>
      <c r="G11" s="25">
        <v>47</v>
      </c>
      <c r="H11" s="25">
        <v>50</v>
      </c>
      <c r="I11" s="25">
        <v>71</v>
      </c>
      <c r="J11" s="26">
        <v>248.188957202322</v>
      </c>
      <c r="K11" s="26">
        <v>400.71378947400501</v>
      </c>
      <c r="L11" s="26">
        <v>5.1585365853658498</v>
      </c>
      <c r="M11" s="26">
        <v>2067.0967432622401</v>
      </c>
      <c r="N11" s="26">
        <v>114.83870795901301</v>
      </c>
      <c r="O11" s="27">
        <v>0.133571263158001</v>
      </c>
    </row>
    <row r="12" spans="3:15" ht="15" customHeight="1" x14ac:dyDescent="0.2">
      <c r="C12" s="24" t="s">
        <v>104</v>
      </c>
      <c r="D12" s="25">
        <v>9</v>
      </c>
      <c r="E12" s="25">
        <v>29</v>
      </c>
      <c r="F12" s="25">
        <v>18</v>
      </c>
      <c r="G12" s="25">
        <v>35</v>
      </c>
      <c r="H12" s="25">
        <v>38</v>
      </c>
      <c r="I12" s="25">
        <v>53</v>
      </c>
      <c r="J12" s="26">
        <v>169.41077387167999</v>
      </c>
      <c r="K12" s="26">
        <v>278.14015821251002</v>
      </c>
      <c r="L12" s="26">
        <v>5.4310344827586201</v>
      </c>
      <c r="M12" s="26">
        <v>1510.5887902920799</v>
      </c>
      <c r="N12" s="26">
        <v>83.921599460671104</v>
      </c>
      <c r="O12" s="27">
        <v>9.2713386070836595E-2</v>
      </c>
    </row>
    <row r="13" spans="3:15" ht="15" customHeight="1" x14ac:dyDescent="0.2">
      <c r="C13" s="24" t="s">
        <v>105</v>
      </c>
      <c r="D13" s="25">
        <v>9</v>
      </c>
      <c r="E13" s="25">
        <v>29</v>
      </c>
      <c r="F13" s="25">
        <v>16</v>
      </c>
      <c r="G13" s="25">
        <v>30</v>
      </c>
      <c r="H13" s="25">
        <v>38</v>
      </c>
      <c r="I13" s="25">
        <v>46</v>
      </c>
      <c r="J13" s="26">
        <v>169.41077387167999</v>
      </c>
      <c r="K13" s="26">
        <v>241.40466561840401</v>
      </c>
      <c r="L13" s="26">
        <v>4.6551724137930997</v>
      </c>
      <c r="M13" s="26">
        <v>1123.78033994774</v>
      </c>
      <c r="N13" s="26">
        <v>62.432241108208103</v>
      </c>
      <c r="O13" s="27">
        <v>8.0468221872801601E-2</v>
      </c>
    </row>
    <row r="14" spans="3:15" ht="15" customHeight="1" x14ac:dyDescent="0.2">
      <c r="C14" s="24" t="s">
        <v>106</v>
      </c>
      <c r="D14" s="25">
        <v>10</v>
      </c>
      <c r="E14" s="25">
        <v>22</v>
      </c>
      <c r="F14" s="25">
        <v>12</v>
      </c>
      <c r="G14" s="25">
        <v>23</v>
      </c>
      <c r="H14" s="25">
        <v>32</v>
      </c>
      <c r="I14" s="25">
        <v>35</v>
      </c>
      <c r="J14" s="26">
        <v>131.32677655889401</v>
      </c>
      <c r="K14" s="26">
        <v>175</v>
      </c>
      <c r="L14" s="26">
        <v>5.2272727272727204</v>
      </c>
      <c r="M14" s="26">
        <v>914.77272727272702</v>
      </c>
      <c r="N14" s="26">
        <v>50.820707070707002</v>
      </c>
      <c r="O14" s="27">
        <v>5.83333333333333E-2</v>
      </c>
    </row>
    <row r="15" spans="3:15" ht="15" customHeight="1" x14ac:dyDescent="0.2">
      <c r="C15" s="24" t="s">
        <v>107</v>
      </c>
      <c r="D15" s="25">
        <v>8</v>
      </c>
      <c r="E15" s="25">
        <v>23</v>
      </c>
      <c r="F15" s="25">
        <v>16</v>
      </c>
      <c r="G15" s="25">
        <v>26</v>
      </c>
      <c r="H15" s="25">
        <v>31</v>
      </c>
      <c r="I15" s="25">
        <v>42</v>
      </c>
      <c r="J15" s="26">
        <v>128.04192498931101</v>
      </c>
      <c r="K15" s="26">
        <v>208.076245036248</v>
      </c>
      <c r="L15" s="26">
        <v>4.5217391304347796</v>
      </c>
      <c r="M15" s="26">
        <v>940.86649929434202</v>
      </c>
      <c r="N15" s="26">
        <v>52.270361071907899</v>
      </c>
      <c r="O15" s="27">
        <v>6.9358748345416193E-2</v>
      </c>
    </row>
    <row r="16" spans="3:15" ht="15" customHeight="1" x14ac:dyDescent="0.2">
      <c r="C16" s="24" t="s">
        <v>108</v>
      </c>
      <c r="D16" s="25">
        <v>5</v>
      </c>
      <c r="E16" s="25">
        <v>16</v>
      </c>
      <c r="F16" s="25">
        <v>10</v>
      </c>
      <c r="G16" s="25">
        <v>17</v>
      </c>
      <c r="H16" s="25">
        <v>21</v>
      </c>
      <c r="I16" s="25">
        <v>27</v>
      </c>
      <c r="J16" s="26">
        <v>75.609640474436802</v>
      </c>
      <c r="K16" s="26">
        <v>118.592570415026</v>
      </c>
      <c r="L16" s="26">
        <v>2.65625</v>
      </c>
      <c r="M16" s="26">
        <v>315.01151516491399</v>
      </c>
      <c r="N16" s="26">
        <v>17.500639731384101</v>
      </c>
      <c r="O16" s="27">
        <v>3.9530856805008799E-2</v>
      </c>
    </row>
    <row r="17" spans="3:15" ht="15" customHeight="1" x14ac:dyDescent="0.2">
      <c r="C17" s="24" t="s">
        <v>109</v>
      </c>
      <c r="D17" s="25">
        <v>5</v>
      </c>
      <c r="E17" s="25">
        <v>15</v>
      </c>
      <c r="F17" s="25">
        <v>7</v>
      </c>
      <c r="G17" s="25">
        <v>15</v>
      </c>
      <c r="H17" s="25">
        <v>20</v>
      </c>
      <c r="I17" s="25">
        <v>22</v>
      </c>
      <c r="J17" s="26">
        <v>70.212999408564599</v>
      </c>
      <c r="K17" s="26">
        <v>95.082418087521901</v>
      </c>
      <c r="L17" s="26">
        <v>2.5</v>
      </c>
      <c r="M17" s="26">
        <v>237.70604521880401</v>
      </c>
      <c r="N17" s="26">
        <v>13.205891401044701</v>
      </c>
      <c r="O17" s="27">
        <v>3.1694139362507298E-2</v>
      </c>
    </row>
    <row r="18" spans="3:15" ht="15" customHeight="1" x14ac:dyDescent="0.2">
      <c r="C18" s="24" t="s">
        <v>110</v>
      </c>
      <c r="D18" s="25">
        <v>3</v>
      </c>
      <c r="E18" s="25">
        <v>15</v>
      </c>
      <c r="F18" s="25">
        <v>9</v>
      </c>
      <c r="G18" s="25">
        <v>18</v>
      </c>
      <c r="H18" s="25">
        <v>18</v>
      </c>
      <c r="I18" s="25">
        <v>27</v>
      </c>
      <c r="J18" s="26">
        <v>63.358246436291203</v>
      </c>
      <c r="K18" s="26">
        <v>112.58797503894201</v>
      </c>
      <c r="L18" s="26">
        <v>1.8</v>
      </c>
      <c r="M18" s="26">
        <v>202.65835507009601</v>
      </c>
      <c r="N18" s="26">
        <v>11.258797503894201</v>
      </c>
      <c r="O18" s="27">
        <v>3.7529325012980799E-2</v>
      </c>
    </row>
    <row r="19" spans="3:15" ht="15" customHeight="1" x14ac:dyDescent="0.2">
      <c r="C19" s="24" t="s">
        <v>111</v>
      </c>
      <c r="D19" s="25">
        <v>6</v>
      </c>
      <c r="E19" s="25">
        <v>10</v>
      </c>
      <c r="F19" s="25">
        <v>6</v>
      </c>
      <c r="G19" s="25">
        <v>12</v>
      </c>
      <c r="H19" s="25">
        <v>16</v>
      </c>
      <c r="I19" s="25">
        <v>18</v>
      </c>
      <c r="J19" s="26">
        <v>48.729055953200501</v>
      </c>
      <c r="K19" s="26">
        <v>72</v>
      </c>
      <c r="L19" s="26">
        <v>3.6</v>
      </c>
      <c r="M19" s="26">
        <v>259.2</v>
      </c>
      <c r="N19" s="26">
        <v>14.399999999999901</v>
      </c>
      <c r="O19" s="27">
        <v>2.4E-2</v>
      </c>
    </row>
    <row r="20" spans="3:15" ht="15" customHeight="1" x14ac:dyDescent="0.2">
      <c r="C20" s="24" t="s">
        <v>112</v>
      </c>
      <c r="D20" s="25">
        <v>4</v>
      </c>
      <c r="E20" s="25">
        <v>9</v>
      </c>
      <c r="F20" s="25">
        <v>5</v>
      </c>
      <c r="G20" s="25">
        <v>9</v>
      </c>
      <c r="H20" s="25">
        <v>13</v>
      </c>
      <c r="I20" s="25">
        <v>14</v>
      </c>
      <c r="J20" s="26">
        <v>36.529325012980799</v>
      </c>
      <c r="K20" s="26">
        <v>51.806156053975201</v>
      </c>
      <c r="L20" s="26">
        <v>2</v>
      </c>
      <c r="M20" s="26">
        <v>103.61231210795</v>
      </c>
      <c r="N20" s="26">
        <v>5.7562395615528104</v>
      </c>
      <c r="O20" s="27">
        <v>1.7268718684658398E-2</v>
      </c>
    </row>
    <row r="21" spans="3:15" ht="15" customHeight="1" x14ac:dyDescent="0.2">
      <c r="C21" s="24" t="s">
        <v>113</v>
      </c>
      <c r="D21" s="25">
        <v>1</v>
      </c>
      <c r="E21" s="25">
        <v>6</v>
      </c>
      <c r="F21" s="25">
        <v>3</v>
      </c>
      <c r="G21" s="25">
        <v>6</v>
      </c>
      <c r="H21" s="25">
        <v>7</v>
      </c>
      <c r="I21" s="25">
        <v>9</v>
      </c>
      <c r="J21" s="26">
        <v>15.509775004326899</v>
      </c>
      <c r="K21" s="26">
        <v>25.2661942985184</v>
      </c>
      <c r="L21" s="26">
        <v>0.5</v>
      </c>
      <c r="M21" s="26">
        <v>12.6330971492592</v>
      </c>
      <c r="N21" s="26">
        <v>0.70183873051440104</v>
      </c>
      <c r="O21" s="27">
        <v>8.4220647661728092E-3</v>
      </c>
    </row>
    <row r="22" spans="3:15" ht="15" customHeight="1" x14ac:dyDescent="0.2">
      <c r="C22" s="24" t="s">
        <v>114</v>
      </c>
      <c r="D22" s="25">
        <v>1</v>
      </c>
      <c r="E22" s="25">
        <v>2</v>
      </c>
      <c r="F22" s="25">
        <v>1</v>
      </c>
      <c r="G22" s="25">
        <v>2</v>
      </c>
      <c r="H22" s="25">
        <v>3</v>
      </c>
      <c r="I22" s="25">
        <v>3</v>
      </c>
      <c r="J22" s="26">
        <v>2</v>
      </c>
      <c r="K22" s="26">
        <v>4.7548875021634602</v>
      </c>
      <c r="L22" s="26">
        <v>0.5</v>
      </c>
      <c r="M22" s="26">
        <v>2.3774437510817301</v>
      </c>
      <c r="N22" s="26">
        <v>0.13208020839342899</v>
      </c>
      <c r="O22" s="27">
        <v>1.58496250072115E-3</v>
      </c>
    </row>
    <row r="23" spans="3:15" ht="15" customHeight="1" x14ac:dyDescent="0.2">
      <c r="C23" s="24" t="s">
        <v>97</v>
      </c>
      <c r="D23" s="25">
        <v>0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7">
        <v>0</v>
      </c>
    </row>
    <row r="24" spans="3:15" ht="15" customHeight="1" x14ac:dyDescent="0.2">
      <c r="C24" s="24" t="s">
        <v>115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7">
        <v>0</v>
      </c>
    </row>
  </sheetData>
  <sortState xmlns:xlrd2="http://schemas.microsoft.com/office/spreadsheetml/2017/richdata2" ref="C5:O24">
    <sortCondition descending="1" ref="H5"/>
  </sortState>
  <mergeCells count="2">
    <mergeCell ref="C3:O3"/>
    <mergeCell ref="C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2:D24"/>
  <sheetViews>
    <sheetView zoomScale="140" zoomScaleNormal="140" workbookViewId="0">
      <selection activeCell="C3" sqref="C3:D3"/>
    </sheetView>
  </sheetViews>
  <sheetFormatPr baseColWidth="10" defaultColWidth="14.5" defaultRowHeight="15" customHeight="1" x14ac:dyDescent="0.2"/>
  <cols>
    <col min="1" max="2" width="4.6640625" style="28" customWidth="1"/>
    <col min="3" max="3" width="22.5" style="28" bestFit="1" customWidth="1"/>
    <col min="4" max="4" width="5.6640625" style="28" bestFit="1" customWidth="1"/>
    <col min="5" max="16384" width="14.5" style="28"/>
  </cols>
  <sheetData>
    <row r="2" spans="3:4" ht="15" customHeight="1" x14ac:dyDescent="0.2">
      <c r="C2" s="63" t="s">
        <v>123</v>
      </c>
      <c r="D2" s="63"/>
    </row>
    <row r="3" spans="3:4" ht="15" customHeight="1" x14ac:dyDescent="0.2">
      <c r="C3" s="60" t="s">
        <v>42</v>
      </c>
      <c r="D3" s="62"/>
    </row>
    <row r="4" spans="3:4" ht="15" customHeight="1" x14ac:dyDescent="0.2">
      <c r="C4" s="22" t="s">
        <v>4</v>
      </c>
      <c r="D4" s="22" t="s">
        <v>80</v>
      </c>
    </row>
    <row r="5" spans="3:4" ht="16" x14ac:dyDescent="0.2">
      <c r="C5" s="29" t="s">
        <v>98</v>
      </c>
      <c r="D5" s="30">
        <v>2.9941158926032401</v>
      </c>
    </row>
    <row r="6" spans="3:4" ht="16" x14ac:dyDescent="0.2">
      <c r="C6" s="29" t="s">
        <v>100</v>
      </c>
      <c r="D6" s="30">
        <v>27.590552955874699</v>
      </c>
    </row>
    <row r="7" spans="3:4" ht="16" x14ac:dyDescent="0.2">
      <c r="C7" s="29" t="s">
        <v>99</v>
      </c>
      <c r="D7" s="30">
        <v>28.703510972475499</v>
      </c>
    </row>
    <row r="8" spans="3:4" ht="16" x14ac:dyDescent="0.2">
      <c r="C8" s="29" t="s">
        <v>101</v>
      </c>
      <c r="D8" s="30">
        <v>48.797303450249103</v>
      </c>
    </row>
    <row r="9" spans="3:4" ht="16" x14ac:dyDescent="0.2">
      <c r="C9" s="29" t="s">
        <v>104</v>
      </c>
      <c r="D9" s="30">
        <v>50.930690288789201</v>
      </c>
    </row>
    <row r="10" spans="3:4" ht="16" x14ac:dyDescent="0.2">
      <c r="C10" s="29" t="s">
        <v>102</v>
      </c>
      <c r="D10" s="30">
        <v>55.065902390651601</v>
      </c>
    </row>
    <row r="11" spans="3:4" ht="16" x14ac:dyDescent="0.2">
      <c r="C11" s="29" t="s">
        <v>96</v>
      </c>
      <c r="D11" s="30">
        <v>55.813453677782299</v>
      </c>
    </row>
    <row r="12" spans="3:4" ht="16" x14ac:dyDescent="0.2">
      <c r="C12" s="29" t="s">
        <v>105</v>
      </c>
      <c r="D12" s="30">
        <v>56.2203960992288</v>
      </c>
    </row>
    <row r="13" spans="3:4" ht="16" x14ac:dyDescent="0.2">
      <c r="C13" s="29" t="s">
        <v>107</v>
      </c>
      <c r="D13" s="30">
        <v>57.149971464710603</v>
      </c>
    </row>
    <row r="14" spans="3:4" ht="16" x14ac:dyDescent="0.2">
      <c r="C14" s="29" t="s">
        <v>106</v>
      </c>
      <c r="D14" s="30">
        <v>59.694192230481697</v>
      </c>
    </row>
    <row r="15" spans="3:4" ht="16" x14ac:dyDescent="0.2">
      <c r="C15" s="29" t="s">
        <v>111</v>
      </c>
      <c r="D15" s="30">
        <v>61.433480928886503</v>
      </c>
    </row>
    <row r="16" spans="3:4" ht="16" x14ac:dyDescent="0.2">
      <c r="C16" s="29" t="s">
        <v>103</v>
      </c>
      <c r="D16" s="30">
        <v>61.829283593209603</v>
      </c>
    </row>
    <row r="17" spans="3:4" ht="16" x14ac:dyDescent="0.2">
      <c r="C17" s="29" t="s">
        <v>110</v>
      </c>
      <c r="D17" s="30">
        <v>67.289228589054503</v>
      </c>
    </row>
    <row r="18" spans="3:4" ht="16" x14ac:dyDescent="0.2">
      <c r="C18" s="29" t="s">
        <v>109</v>
      </c>
      <c r="D18" s="30">
        <v>68.877346858656395</v>
      </c>
    </row>
    <row r="19" spans="3:4" ht="16" x14ac:dyDescent="0.2">
      <c r="C19" s="29" t="s">
        <v>112</v>
      </c>
      <c r="D19" s="30">
        <v>70.907214958835596</v>
      </c>
    </row>
    <row r="20" spans="3:4" ht="16" x14ac:dyDescent="0.2">
      <c r="C20" s="29" t="s">
        <v>114</v>
      </c>
      <c r="D20" s="30">
        <v>74.846404314511602</v>
      </c>
    </row>
    <row r="21" spans="3:4" ht="16" x14ac:dyDescent="0.2">
      <c r="C21" s="29" t="s">
        <v>108</v>
      </c>
      <c r="D21" s="30">
        <v>77.217455125874906</v>
      </c>
    </row>
    <row r="22" spans="3:4" ht="16" x14ac:dyDescent="0.2">
      <c r="C22" s="29" t="s">
        <v>113</v>
      </c>
      <c r="D22" s="30">
        <v>84.167529229944506</v>
      </c>
    </row>
    <row r="23" spans="3:4" ht="16" x14ac:dyDescent="0.2">
      <c r="C23" s="29" t="s">
        <v>115</v>
      </c>
      <c r="D23" s="31">
        <v>100</v>
      </c>
    </row>
    <row r="24" spans="3:4" ht="16" x14ac:dyDescent="0.2">
      <c r="C24" s="29" t="s">
        <v>97</v>
      </c>
      <c r="D24" s="31">
        <v>100</v>
      </c>
    </row>
  </sheetData>
  <mergeCells count="2">
    <mergeCell ref="C3:D3"/>
    <mergeCell ref="C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2:D24"/>
  <sheetViews>
    <sheetView zoomScale="140" zoomScaleNormal="140" workbookViewId="0">
      <selection activeCell="C5" sqref="C5:D24"/>
    </sheetView>
  </sheetViews>
  <sheetFormatPr baseColWidth="10" defaultColWidth="14.5" defaultRowHeight="15" customHeight="1" x14ac:dyDescent="0.2"/>
  <cols>
    <col min="1" max="2" width="6.1640625" style="28" customWidth="1"/>
    <col min="3" max="3" width="19.1640625" style="28" customWidth="1"/>
    <col min="4" max="4" width="6" style="28" bestFit="1" customWidth="1"/>
    <col min="5" max="16384" width="14.5" style="28"/>
  </cols>
  <sheetData>
    <row r="2" spans="3:4" ht="15" customHeight="1" x14ac:dyDescent="0.2">
      <c r="C2" s="64" t="s">
        <v>124</v>
      </c>
      <c r="D2" s="64"/>
    </row>
    <row r="3" spans="3:4" ht="15" customHeight="1" x14ac:dyDescent="0.2">
      <c r="C3" s="60" t="s">
        <v>43</v>
      </c>
      <c r="D3" s="62"/>
    </row>
    <row r="4" spans="3:4" ht="14" x14ac:dyDescent="0.2">
      <c r="C4" s="22" t="s">
        <v>4</v>
      </c>
      <c r="D4" s="22" t="s">
        <v>81</v>
      </c>
    </row>
    <row r="5" spans="3:4" ht="14" x14ac:dyDescent="0.2">
      <c r="C5" s="32" t="s">
        <v>30</v>
      </c>
      <c r="D5" s="33">
        <v>2.2599999999999998</v>
      </c>
    </row>
    <row r="6" spans="3:4" ht="14" x14ac:dyDescent="0.2">
      <c r="C6" s="32" t="s">
        <v>34</v>
      </c>
      <c r="D6" s="33">
        <v>3.42</v>
      </c>
    </row>
    <row r="7" spans="3:4" ht="14" x14ac:dyDescent="0.2">
      <c r="C7" s="32" t="s">
        <v>35</v>
      </c>
      <c r="D7" s="33">
        <v>4.12</v>
      </c>
    </row>
    <row r="8" spans="3:4" ht="14" x14ac:dyDescent="0.2">
      <c r="C8" s="32" t="s">
        <v>26</v>
      </c>
      <c r="D8" s="33">
        <v>6.92</v>
      </c>
    </row>
    <row r="9" spans="3:4" ht="14" x14ac:dyDescent="0.2">
      <c r="C9" s="32" t="s">
        <v>24</v>
      </c>
      <c r="D9" s="33">
        <v>7.28</v>
      </c>
    </row>
    <row r="10" spans="3:4" ht="14" x14ac:dyDescent="0.2">
      <c r="C10" s="32" t="s">
        <v>21</v>
      </c>
      <c r="D10" s="33">
        <v>7.53</v>
      </c>
    </row>
    <row r="11" spans="3:4" ht="14" x14ac:dyDescent="0.2">
      <c r="C11" s="32" t="s">
        <v>29</v>
      </c>
      <c r="D11" s="33">
        <v>7.83</v>
      </c>
    </row>
    <row r="12" spans="3:4" ht="14" x14ac:dyDescent="0.2">
      <c r="C12" s="32" t="s">
        <v>20</v>
      </c>
      <c r="D12" s="33">
        <v>7.85</v>
      </c>
    </row>
    <row r="13" spans="3:4" ht="14" x14ac:dyDescent="0.2">
      <c r="C13" s="32" t="s">
        <v>32</v>
      </c>
      <c r="D13" s="33">
        <v>8.27</v>
      </c>
    </row>
    <row r="14" spans="3:4" ht="14" x14ac:dyDescent="0.2">
      <c r="C14" s="32" t="s">
        <v>39</v>
      </c>
      <c r="D14" s="33">
        <v>8.4499999999999993</v>
      </c>
    </row>
    <row r="15" spans="3:4" ht="14" x14ac:dyDescent="0.2">
      <c r="C15" s="32" t="s">
        <v>22</v>
      </c>
      <c r="D15" s="33">
        <v>8.5399999999999991</v>
      </c>
    </row>
    <row r="16" spans="3:4" ht="14" x14ac:dyDescent="0.2">
      <c r="C16" s="32" t="s">
        <v>23</v>
      </c>
      <c r="D16" s="33">
        <v>8.7200000000000006</v>
      </c>
    </row>
    <row r="17" spans="3:4" ht="14" x14ac:dyDescent="0.2">
      <c r="C17" s="32" t="s">
        <v>27</v>
      </c>
      <c r="D17" s="33">
        <v>8.84</v>
      </c>
    </row>
    <row r="18" spans="3:4" ht="14" x14ac:dyDescent="0.2">
      <c r="C18" s="32" t="s">
        <v>38</v>
      </c>
      <c r="D18" s="33">
        <v>9.2200000000000006</v>
      </c>
    </row>
    <row r="19" spans="3:4" ht="14" x14ac:dyDescent="0.2">
      <c r="C19" s="32" t="s">
        <v>33</v>
      </c>
      <c r="D19" s="33">
        <v>9.33</v>
      </c>
    </row>
    <row r="20" spans="3:4" ht="14" x14ac:dyDescent="0.2">
      <c r="C20" s="32" t="s">
        <v>25</v>
      </c>
      <c r="D20" s="33">
        <v>9.33</v>
      </c>
    </row>
    <row r="21" spans="3:4" ht="14" x14ac:dyDescent="0.2">
      <c r="C21" s="32" t="s">
        <v>31</v>
      </c>
      <c r="D21" s="33">
        <v>9.41</v>
      </c>
    </row>
    <row r="22" spans="3:4" ht="14" x14ac:dyDescent="0.2">
      <c r="C22" s="32" t="s">
        <v>28</v>
      </c>
      <c r="D22" s="33">
        <v>9.7100000000000009</v>
      </c>
    </row>
    <row r="23" spans="3:4" ht="14" x14ac:dyDescent="0.2">
      <c r="C23" s="32" t="s">
        <v>37</v>
      </c>
      <c r="D23" s="33">
        <v>10</v>
      </c>
    </row>
    <row r="24" spans="3:4" ht="14" x14ac:dyDescent="0.2">
      <c r="C24" s="32" t="s">
        <v>36</v>
      </c>
      <c r="D24" s="33">
        <v>10</v>
      </c>
    </row>
  </sheetData>
  <sortState xmlns:xlrd2="http://schemas.microsoft.com/office/spreadsheetml/2017/richdata2" ref="C5:D24">
    <sortCondition ref="D5"/>
  </sortState>
  <mergeCells count="2">
    <mergeCell ref="C3:D3"/>
    <mergeCell ref="C2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C1:G1000"/>
  <sheetViews>
    <sheetView workbookViewId="0"/>
  </sheetViews>
  <sheetFormatPr baseColWidth="10" defaultColWidth="14.5" defaultRowHeight="15" customHeight="1" x14ac:dyDescent="0.15"/>
  <cols>
    <col min="1" max="2" width="5.1640625" customWidth="1"/>
    <col min="3" max="3" width="25.1640625" customWidth="1"/>
    <col min="4" max="4" width="4.33203125" customWidth="1"/>
    <col min="5" max="5" width="1.83203125" customWidth="1"/>
  </cols>
  <sheetData>
    <row r="1" spans="3:7" ht="14" x14ac:dyDescent="0.2">
      <c r="D1" s="1"/>
    </row>
    <row r="2" spans="3:7" ht="14" x14ac:dyDescent="0.2">
      <c r="D2" s="1"/>
    </row>
    <row r="3" spans="3:7" ht="15" customHeight="1" x14ac:dyDescent="0.15">
      <c r="C3" s="65" t="s">
        <v>44</v>
      </c>
      <c r="D3" s="66"/>
      <c r="E3" s="67"/>
      <c r="G3" s="3" t="s">
        <v>45</v>
      </c>
    </row>
    <row r="4" spans="3:7" ht="14" x14ac:dyDescent="0.2">
      <c r="C4" s="2" t="s">
        <v>20</v>
      </c>
      <c r="D4" s="4">
        <f>354+7</f>
        <v>361</v>
      </c>
      <c r="E4" s="5" t="s">
        <v>46</v>
      </c>
    </row>
    <row r="5" spans="3:7" ht="14" x14ac:dyDescent="0.2">
      <c r="C5" s="2" t="s">
        <v>27</v>
      </c>
      <c r="D5" s="4">
        <f>204+3</f>
        <v>207</v>
      </c>
      <c r="E5" s="5" t="s">
        <v>46</v>
      </c>
    </row>
    <row r="6" spans="3:7" ht="14" x14ac:dyDescent="0.2">
      <c r="C6" s="2" t="s">
        <v>47</v>
      </c>
      <c r="D6" s="4">
        <f>127+3</f>
        <v>130</v>
      </c>
      <c r="E6" s="5" t="s">
        <v>46</v>
      </c>
    </row>
    <row r="7" spans="3:7" ht="14" x14ac:dyDescent="0.2">
      <c r="C7" s="2" t="s">
        <v>22</v>
      </c>
      <c r="D7" s="4">
        <f>117+6</f>
        <v>123</v>
      </c>
      <c r="E7" s="5" t="s">
        <v>46</v>
      </c>
    </row>
    <row r="8" spans="3:7" ht="14" x14ac:dyDescent="0.2">
      <c r="C8" s="2" t="s">
        <v>48</v>
      </c>
      <c r="D8" s="4">
        <v>103</v>
      </c>
      <c r="E8" s="6"/>
    </row>
    <row r="9" spans="3:7" ht="14" x14ac:dyDescent="0.2">
      <c r="C9" s="2" t="s">
        <v>49</v>
      </c>
      <c r="D9" s="4">
        <v>103</v>
      </c>
      <c r="E9" s="6"/>
    </row>
    <row r="10" spans="3:7" ht="14" x14ac:dyDescent="0.2">
      <c r="C10" s="2" t="s">
        <v>50</v>
      </c>
      <c r="D10" s="4">
        <v>86</v>
      </c>
      <c r="E10" s="6"/>
    </row>
    <row r="11" spans="3:7" ht="14" x14ac:dyDescent="0.2">
      <c r="C11" s="2" t="s">
        <v>36</v>
      </c>
      <c r="D11" s="4">
        <f>85+6</f>
        <v>91</v>
      </c>
      <c r="E11" s="5" t="s">
        <v>46</v>
      </c>
    </row>
    <row r="12" spans="3:7" ht="14" x14ac:dyDescent="0.2">
      <c r="C12" s="2" t="s">
        <v>51</v>
      </c>
      <c r="D12" s="4">
        <v>79</v>
      </c>
      <c r="E12" s="6"/>
    </row>
    <row r="13" spans="3:7" ht="14" x14ac:dyDescent="0.2">
      <c r="C13" s="2" t="s">
        <v>34</v>
      </c>
      <c r="D13" s="4">
        <f>79+1</f>
        <v>80</v>
      </c>
      <c r="E13" s="5" t="s">
        <v>46</v>
      </c>
    </row>
    <row r="14" spans="3:7" ht="14" x14ac:dyDescent="0.2">
      <c r="C14" s="2" t="s">
        <v>24</v>
      </c>
      <c r="D14" s="4">
        <f>70+5</f>
        <v>75</v>
      </c>
      <c r="E14" s="5" t="s">
        <v>46</v>
      </c>
    </row>
    <row r="15" spans="3:7" ht="14" x14ac:dyDescent="0.2">
      <c r="C15" s="2" t="s">
        <v>52</v>
      </c>
      <c r="D15" s="4">
        <v>63</v>
      </c>
      <c r="E15" s="6"/>
    </row>
    <row r="16" spans="3:7" ht="14" x14ac:dyDescent="0.2">
      <c r="C16" s="2" t="s">
        <v>53</v>
      </c>
      <c r="D16" s="4">
        <v>61</v>
      </c>
      <c r="E16" s="6"/>
    </row>
    <row r="17" spans="3:5" ht="14" x14ac:dyDescent="0.2">
      <c r="C17" s="2" t="s">
        <v>29</v>
      </c>
      <c r="D17" s="4">
        <f>57+2</f>
        <v>59</v>
      </c>
      <c r="E17" s="5" t="s">
        <v>46</v>
      </c>
    </row>
    <row r="18" spans="3:5" ht="14" x14ac:dyDescent="0.2">
      <c r="C18" s="2" t="s">
        <v>21</v>
      </c>
      <c r="D18" s="4">
        <f>54+1</f>
        <v>55</v>
      </c>
      <c r="E18" s="5" t="s">
        <v>46</v>
      </c>
    </row>
    <row r="19" spans="3:5" ht="14" x14ac:dyDescent="0.2">
      <c r="C19" s="2" t="s">
        <v>54</v>
      </c>
      <c r="D19" s="4">
        <v>54</v>
      </c>
      <c r="E19" s="6"/>
    </row>
    <row r="20" spans="3:5" ht="14" x14ac:dyDescent="0.2">
      <c r="C20" s="2" t="s">
        <v>32</v>
      </c>
      <c r="D20" s="7">
        <f>48+2</f>
        <v>50</v>
      </c>
      <c r="E20" s="5" t="s">
        <v>46</v>
      </c>
    </row>
    <row r="21" spans="3:5" ht="14" x14ac:dyDescent="0.2">
      <c r="C21" s="2" t="s">
        <v>55</v>
      </c>
      <c r="D21" s="4">
        <v>45</v>
      </c>
      <c r="E21" s="6"/>
    </row>
    <row r="22" spans="3:5" ht="14" x14ac:dyDescent="0.2">
      <c r="C22" s="2" t="s">
        <v>23</v>
      </c>
      <c r="D22" s="4">
        <f>41+4</f>
        <v>45</v>
      </c>
      <c r="E22" s="5" t="s">
        <v>46</v>
      </c>
    </row>
    <row r="23" spans="3:5" ht="14" x14ac:dyDescent="0.2">
      <c r="C23" s="2" t="s">
        <v>56</v>
      </c>
      <c r="D23" s="4">
        <v>41</v>
      </c>
      <c r="E23" s="6"/>
    </row>
    <row r="24" spans="3:5" ht="14" x14ac:dyDescent="0.2">
      <c r="C24" s="2" t="s">
        <v>31</v>
      </c>
      <c r="D24" s="4">
        <f>40+1</f>
        <v>41</v>
      </c>
      <c r="E24" s="5" t="s">
        <v>46</v>
      </c>
    </row>
    <row r="25" spans="3:5" ht="14" x14ac:dyDescent="0.2">
      <c r="C25" s="2" t="s">
        <v>57</v>
      </c>
      <c r="D25" s="4">
        <v>32</v>
      </c>
      <c r="E25" s="6"/>
    </row>
    <row r="26" spans="3:5" ht="14" x14ac:dyDescent="0.2">
      <c r="C26" s="2" t="s">
        <v>58</v>
      </c>
      <c r="D26" s="4">
        <v>29</v>
      </c>
      <c r="E26" s="6"/>
    </row>
    <row r="27" spans="3:5" ht="14" x14ac:dyDescent="0.2">
      <c r="C27" s="2" t="s">
        <v>59</v>
      </c>
      <c r="D27" s="4">
        <v>28</v>
      </c>
      <c r="E27" s="6"/>
    </row>
    <row r="28" spans="3:5" ht="14" x14ac:dyDescent="0.2">
      <c r="C28" s="2" t="s">
        <v>60</v>
      </c>
      <c r="D28" s="4">
        <v>27</v>
      </c>
      <c r="E28" s="6"/>
    </row>
    <row r="29" spans="3:5" ht="14" x14ac:dyDescent="0.2">
      <c r="C29" s="2" t="s">
        <v>33</v>
      </c>
      <c r="D29" s="4">
        <f>27+1</f>
        <v>28</v>
      </c>
      <c r="E29" s="5" t="s">
        <v>46</v>
      </c>
    </row>
    <row r="30" spans="3:5" ht="14" x14ac:dyDescent="0.2">
      <c r="C30" s="2" t="s">
        <v>61</v>
      </c>
      <c r="D30" s="4">
        <v>26</v>
      </c>
      <c r="E30" s="6"/>
    </row>
    <row r="31" spans="3:5" ht="14" x14ac:dyDescent="0.2">
      <c r="C31" s="2" t="s">
        <v>35</v>
      </c>
      <c r="D31" s="4">
        <f>24+2</f>
        <v>26</v>
      </c>
      <c r="E31" s="5" t="s">
        <v>46</v>
      </c>
    </row>
    <row r="32" spans="3:5" ht="14" x14ac:dyDescent="0.2">
      <c r="C32" s="2" t="s">
        <v>62</v>
      </c>
      <c r="D32" s="4">
        <v>23</v>
      </c>
      <c r="E32" s="6"/>
    </row>
    <row r="33" spans="3:5" ht="14" x14ac:dyDescent="0.2">
      <c r="C33" s="2" t="s">
        <v>63</v>
      </c>
      <c r="D33" s="4">
        <f>23+5</f>
        <v>28</v>
      </c>
      <c r="E33" s="5" t="s">
        <v>46</v>
      </c>
    </row>
    <row r="34" spans="3:5" ht="14" x14ac:dyDescent="0.2">
      <c r="C34" s="2" t="s">
        <v>64</v>
      </c>
      <c r="D34" s="4">
        <v>23</v>
      </c>
      <c r="E34" s="6"/>
    </row>
    <row r="35" spans="3:5" ht="14" x14ac:dyDescent="0.2">
      <c r="C35" s="2" t="s">
        <v>65</v>
      </c>
      <c r="D35" s="4">
        <v>23</v>
      </c>
      <c r="E35" s="6"/>
    </row>
    <row r="36" spans="3:5" ht="14" x14ac:dyDescent="0.2">
      <c r="C36" s="2" t="s">
        <v>66</v>
      </c>
      <c r="D36" s="4">
        <v>22</v>
      </c>
      <c r="E36" s="6"/>
    </row>
    <row r="37" spans="3:5" ht="14" x14ac:dyDescent="0.2">
      <c r="C37" s="2" t="s">
        <v>67</v>
      </c>
      <c r="D37" s="4">
        <v>22</v>
      </c>
      <c r="E37" s="6"/>
    </row>
    <row r="38" spans="3:5" ht="14" x14ac:dyDescent="0.2">
      <c r="C38" s="2" t="s">
        <v>25</v>
      </c>
      <c r="D38" s="4">
        <f>21+2</f>
        <v>23</v>
      </c>
      <c r="E38" s="5" t="s">
        <v>46</v>
      </c>
    </row>
    <row r="39" spans="3:5" ht="14" x14ac:dyDescent="0.2">
      <c r="C39" s="2" t="s">
        <v>30</v>
      </c>
      <c r="D39" s="4">
        <f>21+1</f>
        <v>22</v>
      </c>
      <c r="E39" s="5" t="s">
        <v>46</v>
      </c>
    </row>
    <row r="40" spans="3:5" ht="14" x14ac:dyDescent="0.2">
      <c r="D40" s="1"/>
    </row>
    <row r="41" spans="3:5" ht="14" x14ac:dyDescent="0.2">
      <c r="D41" s="1"/>
    </row>
    <row r="42" spans="3:5" ht="14" x14ac:dyDescent="0.2">
      <c r="D42" s="1"/>
    </row>
    <row r="43" spans="3:5" ht="14" x14ac:dyDescent="0.2">
      <c r="D43" s="1"/>
    </row>
    <row r="44" spans="3:5" ht="14" x14ac:dyDescent="0.2">
      <c r="D44" s="1"/>
    </row>
    <row r="45" spans="3:5" ht="14" x14ac:dyDescent="0.2">
      <c r="D45" s="1"/>
    </row>
    <row r="46" spans="3:5" ht="14" x14ac:dyDescent="0.2">
      <c r="D46" s="1"/>
    </row>
    <row r="47" spans="3:5" ht="14" x14ac:dyDescent="0.2">
      <c r="D47" s="1"/>
    </row>
    <row r="48" spans="3:5" ht="14" x14ac:dyDescent="0.2">
      <c r="D48" s="1"/>
    </row>
    <row r="49" spans="4:4" ht="14" x14ac:dyDescent="0.2">
      <c r="D49" s="1"/>
    </row>
    <row r="50" spans="4:4" ht="14" x14ac:dyDescent="0.2">
      <c r="D50" s="1"/>
    </row>
    <row r="51" spans="4:4" ht="14" x14ac:dyDescent="0.2">
      <c r="D51" s="1"/>
    </row>
    <row r="52" spans="4:4" ht="14" x14ac:dyDescent="0.2">
      <c r="D52" s="1"/>
    </row>
    <row r="53" spans="4:4" ht="14" x14ac:dyDescent="0.2">
      <c r="D53" s="1"/>
    </row>
    <row r="54" spans="4:4" ht="14" x14ac:dyDescent="0.2">
      <c r="D54" s="1"/>
    </row>
    <row r="55" spans="4:4" ht="14" x14ac:dyDescent="0.2">
      <c r="D55" s="1"/>
    </row>
    <row r="56" spans="4:4" ht="14" x14ac:dyDescent="0.2">
      <c r="D56" s="1"/>
    </row>
    <row r="57" spans="4:4" ht="14" x14ac:dyDescent="0.2">
      <c r="D57" s="1"/>
    </row>
    <row r="58" spans="4:4" ht="14" x14ac:dyDescent="0.2">
      <c r="D58" s="1"/>
    </row>
    <row r="59" spans="4:4" ht="14" x14ac:dyDescent="0.2">
      <c r="D59" s="1"/>
    </row>
    <row r="60" spans="4:4" ht="14" x14ac:dyDescent="0.2">
      <c r="D60" s="1"/>
    </row>
    <row r="61" spans="4:4" ht="14" x14ac:dyDescent="0.2">
      <c r="D61" s="1"/>
    </row>
    <row r="62" spans="4:4" ht="14" x14ac:dyDescent="0.2">
      <c r="D62" s="1"/>
    </row>
    <row r="63" spans="4:4" ht="14" x14ac:dyDescent="0.2">
      <c r="D63" s="1"/>
    </row>
    <row r="64" spans="4:4" ht="14" x14ac:dyDescent="0.2">
      <c r="D64" s="1"/>
    </row>
    <row r="65" spans="4:4" ht="14" x14ac:dyDescent="0.2">
      <c r="D65" s="1"/>
    </row>
    <row r="66" spans="4:4" ht="14" x14ac:dyDescent="0.2">
      <c r="D66" s="1"/>
    </row>
    <row r="67" spans="4:4" ht="14" x14ac:dyDescent="0.2">
      <c r="D67" s="1"/>
    </row>
    <row r="68" spans="4:4" ht="14" x14ac:dyDescent="0.2">
      <c r="D68" s="1"/>
    </row>
    <row r="69" spans="4:4" ht="14" x14ac:dyDescent="0.2">
      <c r="D69" s="1"/>
    </row>
    <row r="70" spans="4:4" ht="14" x14ac:dyDescent="0.2">
      <c r="D70" s="1"/>
    </row>
    <row r="71" spans="4:4" ht="14" x14ac:dyDescent="0.2">
      <c r="D71" s="1"/>
    </row>
    <row r="72" spans="4:4" ht="14" x14ac:dyDescent="0.2">
      <c r="D72" s="1"/>
    </row>
    <row r="73" spans="4:4" ht="14" x14ac:dyDescent="0.2">
      <c r="D73" s="1"/>
    </row>
    <row r="74" spans="4:4" ht="14" x14ac:dyDescent="0.2">
      <c r="D74" s="1"/>
    </row>
    <row r="75" spans="4:4" ht="14" x14ac:dyDescent="0.2">
      <c r="D75" s="1"/>
    </row>
    <row r="76" spans="4:4" ht="14" x14ac:dyDescent="0.2">
      <c r="D76" s="1"/>
    </row>
    <row r="77" spans="4:4" ht="14" x14ac:dyDescent="0.2">
      <c r="D77" s="1"/>
    </row>
    <row r="78" spans="4:4" ht="14" x14ac:dyDescent="0.2">
      <c r="D78" s="1"/>
    </row>
    <row r="79" spans="4:4" ht="14" x14ac:dyDescent="0.2">
      <c r="D79" s="1"/>
    </row>
    <row r="80" spans="4:4" ht="14" x14ac:dyDescent="0.2">
      <c r="D80" s="1"/>
    </row>
    <row r="81" spans="4:4" ht="14" x14ac:dyDescent="0.2">
      <c r="D81" s="1"/>
    </row>
    <row r="82" spans="4:4" ht="14" x14ac:dyDescent="0.2">
      <c r="D82" s="1"/>
    </row>
    <row r="83" spans="4:4" ht="14" x14ac:dyDescent="0.2">
      <c r="D83" s="1"/>
    </row>
    <row r="84" spans="4:4" ht="14" x14ac:dyDescent="0.2">
      <c r="D84" s="1"/>
    </row>
    <row r="85" spans="4:4" ht="14" x14ac:dyDescent="0.2">
      <c r="D85" s="1"/>
    </row>
    <row r="86" spans="4:4" ht="14" x14ac:dyDescent="0.2">
      <c r="D86" s="1"/>
    </row>
    <row r="87" spans="4:4" ht="14" x14ac:dyDescent="0.2">
      <c r="D87" s="1"/>
    </row>
    <row r="88" spans="4:4" ht="14" x14ac:dyDescent="0.2">
      <c r="D88" s="1"/>
    </row>
    <row r="89" spans="4:4" ht="14" x14ac:dyDescent="0.2">
      <c r="D89" s="1"/>
    </row>
    <row r="90" spans="4:4" ht="14" x14ac:dyDescent="0.2">
      <c r="D90" s="1"/>
    </row>
    <row r="91" spans="4:4" ht="14" x14ac:dyDescent="0.2">
      <c r="D91" s="1"/>
    </row>
    <row r="92" spans="4:4" ht="14" x14ac:dyDescent="0.2">
      <c r="D92" s="1"/>
    </row>
    <row r="93" spans="4:4" ht="14" x14ac:dyDescent="0.2">
      <c r="D93" s="1"/>
    </row>
    <row r="94" spans="4:4" ht="14" x14ac:dyDescent="0.2">
      <c r="D94" s="1"/>
    </row>
    <row r="95" spans="4:4" ht="14" x14ac:dyDescent="0.2">
      <c r="D95" s="1"/>
    </row>
    <row r="96" spans="4:4" ht="14" x14ac:dyDescent="0.2">
      <c r="D96" s="1"/>
    </row>
    <row r="97" spans="4:4" ht="14" x14ac:dyDescent="0.2">
      <c r="D97" s="1"/>
    </row>
    <row r="98" spans="4:4" ht="14" x14ac:dyDescent="0.2">
      <c r="D98" s="1"/>
    </row>
    <row r="99" spans="4:4" ht="14" x14ac:dyDescent="0.2">
      <c r="D99" s="1"/>
    </row>
    <row r="100" spans="4:4" ht="14" x14ac:dyDescent="0.2">
      <c r="D100" s="1"/>
    </row>
    <row r="101" spans="4:4" ht="14" x14ac:dyDescent="0.2">
      <c r="D101" s="1"/>
    </row>
    <row r="102" spans="4:4" ht="14" x14ac:dyDescent="0.2">
      <c r="D102" s="1"/>
    </row>
    <row r="103" spans="4:4" ht="14" x14ac:dyDescent="0.2">
      <c r="D103" s="1"/>
    </row>
    <row r="104" spans="4:4" ht="14" x14ac:dyDescent="0.2">
      <c r="D104" s="1"/>
    </row>
    <row r="105" spans="4:4" ht="14" x14ac:dyDescent="0.2">
      <c r="D105" s="1"/>
    </row>
    <row r="106" spans="4:4" ht="14" x14ac:dyDescent="0.2">
      <c r="D106" s="1"/>
    </row>
    <row r="107" spans="4:4" ht="14" x14ac:dyDescent="0.2">
      <c r="D107" s="1"/>
    </row>
    <row r="108" spans="4:4" ht="14" x14ac:dyDescent="0.2">
      <c r="D108" s="1"/>
    </row>
    <row r="109" spans="4:4" ht="14" x14ac:dyDescent="0.2">
      <c r="D109" s="1"/>
    </row>
    <row r="110" spans="4:4" ht="14" x14ac:dyDescent="0.2">
      <c r="D110" s="1"/>
    </row>
    <row r="111" spans="4:4" ht="14" x14ac:dyDescent="0.2">
      <c r="D111" s="1"/>
    </row>
    <row r="112" spans="4:4" ht="14" x14ac:dyDescent="0.2">
      <c r="D112" s="1"/>
    </row>
    <row r="113" spans="4:4" ht="14" x14ac:dyDescent="0.2">
      <c r="D113" s="1"/>
    </row>
    <row r="114" spans="4:4" ht="14" x14ac:dyDescent="0.2">
      <c r="D114" s="1"/>
    </row>
    <row r="115" spans="4:4" ht="14" x14ac:dyDescent="0.2">
      <c r="D115" s="1"/>
    </row>
    <row r="116" spans="4:4" ht="14" x14ac:dyDescent="0.2">
      <c r="D116" s="1"/>
    </row>
    <row r="117" spans="4:4" ht="14" x14ac:dyDescent="0.2">
      <c r="D117" s="1"/>
    </row>
    <row r="118" spans="4:4" ht="14" x14ac:dyDescent="0.2">
      <c r="D118" s="1"/>
    </row>
    <row r="119" spans="4:4" ht="14" x14ac:dyDescent="0.2">
      <c r="D119" s="1"/>
    </row>
    <row r="120" spans="4:4" ht="14" x14ac:dyDescent="0.2">
      <c r="D120" s="1"/>
    </row>
    <row r="121" spans="4:4" ht="14" x14ac:dyDescent="0.2">
      <c r="D121" s="1"/>
    </row>
    <row r="122" spans="4:4" ht="14" x14ac:dyDescent="0.2">
      <c r="D122" s="1"/>
    </row>
    <row r="123" spans="4:4" ht="14" x14ac:dyDescent="0.2">
      <c r="D123" s="1"/>
    </row>
    <row r="124" spans="4:4" ht="14" x14ac:dyDescent="0.2">
      <c r="D124" s="1"/>
    </row>
    <row r="125" spans="4:4" ht="14" x14ac:dyDescent="0.2">
      <c r="D125" s="1"/>
    </row>
    <row r="126" spans="4:4" ht="14" x14ac:dyDescent="0.2">
      <c r="D126" s="1"/>
    </row>
    <row r="127" spans="4:4" ht="14" x14ac:dyDescent="0.2">
      <c r="D127" s="1"/>
    </row>
    <row r="128" spans="4:4" ht="14" x14ac:dyDescent="0.2">
      <c r="D128" s="1"/>
    </row>
    <row r="129" spans="4:4" ht="14" x14ac:dyDescent="0.2">
      <c r="D129" s="1"/>
    </row>
    <row r="130" spans="4:4" ht="14" x14ac:dyDescent="0.2">
      <c r="D130" s="1"/>
    </row>
    <row r="131" spans="4:4" ht="14" x14ac:dyDescent="0.2">
      <c r="D131" s="1"/>
    </row>
    <row r="132" spans="4:4" ht="14" x14ac:dyDescent="0.2">
      <c r="D132" s="1"/>
    </row>
    <row r="133" spans="4:4" ht="14" x14ac:dyDescent="0.2">
      <c r="D133" s="1"/>
    </row>
    <row r="134" spans="4:4" ht="14" x14ac:dyDescent="0.2">
      <c r="D134" s="1"/>
    </row>
    <row r="135" spans="4:4" ht="14" x14ac:dyDescent="0.2">
      <c r="D135" s="1"/>
    </row>
    <row r="136" spans="4:4" ht="14" x14ac:dyDescent="0.2">
      <c r="D136" s="1"/>
    </row>
    <row r="137" spans="4:4" ht="14" x14ac:dyDescent="0.2">
      <c r="D137" s="1"/>
    </row>
    <row r="138" spans="4:4" ht="14" x14ac:dyDescent="0.2">
      <c r="D138" s="1"/>
    </row>
    <row r="139" spans="4:4" ht="14" x14ac:dyDescent="0.2">
      <c r="D139" s="1"/>
    </row>
    <row r="140" spans="4:4" ht="14" x14ac:dyDescent="0.2">
      <c r="D140" s="1"/>
    </row>
    <row r="141" spans="4:4" ht="14" x14ac:dyDescent="0.2">
      <c r="D141" s="1"/>
    </row>
    <row r="142" spans="4:4" ht="14" x14ac:dyDescent="0.2">
      <c r="D142" s="1"/>
    </row>
    <row r="143" spans="4:4" ht="14" x14ac:dyDescent="0.2">
      <c r="D143" s="1"/>
    </row>
    <row r="144" spans="4:4" ht="14" x14ac:dyDescent="0.2">
      <c r="D144" s="1"/>
    </row>
    <row r="145" spans="4:4" ht="14" x14ac:dyDescent="0.2">
      <c r="D145" s="1"/>
    </row>
    <row r="146" spans="4:4" ht="14" x14ac:dyDescent="0.2">
      <c r="D146" s="1"/>
    </row>
    <row r="147" spans="4:4" ht="14" x14ac:dyDescent="0.2">
      <c r="D147" s="1"/>
    </row>
    <row r="148" spans="4:4" ht="14" x14ac:dyDescent="0.2">
      <c r="D148" s="1"/>
    </row>
    <row r="149" spans="4:4" ht="14" x14ac:dyDescent="0.2">
      <c r="D149" s="1"/>
    </row>
    <row r="150" spans="4:4" ht="14" x14ac:dyDescent="0.2">
      <c r="D150" s="1"/>
    </row>
    <row r="151" spans="4:4" ht="14" x14ac:dyDescent="0.2">
      <c r="D151" s="1"/>
    </row>
    <row r="152" spans="4:4" ht="14" x14ac:dyDescent="0.2">
      <c r="D152" s="1"/>
    </row>
    <row r="153" spans="4:4" ht="14" x14ac:dyDescent="0.2">
      <c r="D153" s="1"/>
    </row>
    <row r="154" spans="4:4" ht="14" x14ac:dyDescent="0.2">
      <c r="D154" s="1"/>
    </row>
    <row r="155" spans="4:4" ht="14" x14ac:dyDescent="0.2">
      <c r="D155" s="1"/>
    </row>
    <row r="156" spans="4:4" ht="14" x14ac:dyDescent="0.2">
      <c r="D156" s="1"/>
    </row>
    <row r="157" spans="4:4" ht="14" x14ac:dyDescent="0.2">
      <c r="D157" s="1"/>
    </row>
    <row r="158" spans="4:4" ht="14" x14ac:dyDescent="0.2">
      <c r="D158" s="1"/>
    </row>
    <row r="159" spans="4:4" ht="14" x14ac:dyDescent="0.2">
      <c r="D159" s="1"/>
    </row>
    <row r="160" spans="4:4" ht="14" x14ac:dyDescent="0.2">
      <c r="D160" s="1"/>
    </row>
    <row r="161" spans="4:4" ht="14" x14ac:dyDescent="0.2">
      <c r="D161" s="1"/>
    </row>
    <row r="162" spans="4:4" ht="14" x14ac:dyDescent="0.2">
      <c r="D162" s="1"/>
    </row>
    <row r="163" spans="4:4" ht="14" x14ac:dyDescent="0.2">
      <c r="D163" s="1"/>
    </row>
    <row r="164" spans="4:4" ht="14" x14ac:dyDescent="0.2">
      <c r="D164" s="1"/>
    </row>
    <row r="165" spans="4:4" ht="14" x14ac:dyDescent="0.2">
      <c r="D165" s="1"/>
    </row>
    <row r="166" spans="4:4" ht="14" x14ac:dyDescent="0.2">
      <c r="D166" s="1"/>
    </row>
    <row r="167" spans="4:4" ht="14" x14ac:dyDescent="0.2">
      <c r="D167" s="1"/>
    </row>
    <row r="168" spans="4:4" ht="14" x14ac:dyDescent="0.2">
      <c r="D168" s="1"/>
    </row>
    <row r="169" spans="4:4" ht="14" x14ac:dyDescent="0.2">
      <c r="D169" s="1"/>
    </row>
    <row r="170" spans="4:4" ht="14" x14ac:dyDescent="0.2">
      <c r="D170" s="1"/>
    </row>
    <row r="171" spans="4:4" ht="14" x14ac:dyDescent="0.2">
      <c r="D171" s="1"/>
    </row>
    <row r="172" spans="4:4" ht="14" x14ac:dyDescent="0.2">
      <c r="D172" s="1"/>
    </row>
    <row r="173" spans="4:4" ht="14" x14ac:dyDescent="0.2">
      <c r="D173" s="1"/>
    </row>
    <row r="174" spans="4:4" ht="14" x14ac:dyDescent="0.2">
      <c r="D174" s="1"/>
    </row>
    <row r="175" spans="4:4" ht="14" x14ac:dyDescent="0.2">
      <c r="D175" s="1"/>
    </row>
    <row r="176" spans="4:4" ht="14" x14ac:dyDescent="0.2">
      <c r="D176" s="1"/>
    </row>
    <row r="177" spans="4:4" ht="14" x14ac:dyDescent="0.2">
      <c r="D177" s="1"/>
    </row>
    <row r="178" spans="4:4" ht="14" x14ac:dyDescent="0.2">
      <c r="D178" s="1"/>
    </row>
    <row r="179" spans="4:4" ht="14" x14ac:dyDescent="0.2">
      <c r="D179" s="1"/>
    </row>
    <row r="180" spans="4:4" ht="14" x14ac:dyDescent="0.2">
      <c r="D180" s="1"/>
    </row>
    <row r="181" spans="4:4" ht="14" x14ac:dyDescent="0.2">
      <c r="D181" s="1"/>
    </row>
    <row r="182" spans="4:4" ht="14" x14ac:dyDescent="0.2">
      <c r="D182" s="1"/>
    </row>
    <row r="183" spans="4:4" ht="14" x14ac:dyDescent="0.2">
      <c r="D183" s="1"/>
    </row>
    <row r="184" spans="4:4" ht="14" x14ac:dyDescent="0.2">
      <c r="D184" s="1"/>
    </row>
    <row r="185" spans="4:4" ht="14" x14ac:dyDescent="0.2">
      <c r="D185" s="1"/>
    </row>
    <row r="186" spans="4:4" ht="14" x14ac:dyDescent="0.2">
      <c r="D186" s="1"/>
    </row>
    <row r="187" spans="4:4" ht="14" x14ac:dyDescent="0.2">
      <c r="D187" s="1"/>
    </row>
    <row r="188" spans="4:4" ht="14" x14ac:dyDescent="0.2">
      <c r="D188" s="1"/>
    </row>
    <row r="189" spans="4:4" ht="14" x14ac:dyDescent="0.2">
      <c r="D189" s="1"/>
    </row>
    <row r="190" spans="4:4" ht="14" x14ac:dyDescent="0.2">
      <c r="D190" s="1"/>
    </row>
    <row r="191" spans="4:4" ht="14" x14ac:dyDescent="0.2">
      <c r="D191" s="1"/>
    </row>
    <row r="192" spans="4:4" ht="14" x14ac:dyDescent="0.2">
      <c r="D192" s="1"/>
    </row>
    <row r="193" spans="4:4" ht="14" x14ac:dyDescent="0.2">
      <c r="D193" s="1"/>
    </row>
    <row r="194" spans="4:4" ht="14" x14ac:dyDescent="0.2">
      <c r="D194" s="1"/>
    </row>
    <row r="195" spans="4:4" ht="14" x14ac:dyDescent="0.2">
      <c r="D195" s="1"/>
    </row>
    <row r="196" spans="4:4" ht="14" x14ac:dyDescent="0.2">
      <c r="D196" s="1"/>
    </row>
    <row r="197" spans="4:4" ht="14" x14ac:dyDescent="0.2">
      <c r="D197" s="1"/>
    </row>
    <row r="198" spans="4:4" ht="14" x14ac:dyDescent="0.2">
      <c r="D198" s="1"/>
    </row>
    <row r="199" spans="4:4" ht="14" x14ac:dyDescent="0.2">
      <c r="D199" s="1"/>
    </row>
    <row r="200" spans="4:4" ht="14" x14ac:dyDescent="0.2">
      <c r="D200" s="1"/>
    </row>
    <row r="201" spans="4:4" ht="14" x14ac:dyDescent="0.2">
      <c r="D201" s="1"/>
    </row>
    <row r="202" spans="4:4" ht="14" x14ac:dyDescent="0.2">
      <c r="D202" s="1"/>
    </row>
    <row r="203" spans="4:4" ht="14" x14ac:dyDescent="0.2">
      <c r="D203" s="1"/>
    </row>
    <row r="204" spans="4:4" ht="14" x14ac:dyDescent="0.2">
      <c r="D204" s="1"/>
    </row>
    <row r="205" spans="4:4" ht="14" x14ac:dyDescent="0.2">
      <c r="D205" s="1"/>
    </row>
    <row r="206" spans="4:4" ht="14" x14ac:dyDescent="0.2">
      <c r="D206" s="1"/>
    </row>
    <row r="207" spans="4:4" ht="14" x14ac:dyDescent="0.2">
      <c r="D207" s="1"/>
    </row>
    <row r="208" spans="4:4" ht="14" x14ac:dyDescent="0.2">
      <c r="D208" s="1"/>
    </row>
    <row r="209" spans="4:4" ht="14" x14ac:dyDescent="0.2">
      <c r="D209" s="1"/>
    </row>
    <row r="210" spans="4:4" ht="14" x14ac:dyDescent="0.2">
      <c r="D210" s="1"/>
    </row>
    <row r="211" spans="4:4" ht="14" x14ac:dyDescent="0.2">
      <c r="D211" s="1"/>
    </row>
    <row r="212" spans="4:4" ht="14" x14ac:dyDescent="0.2">
      <c r="D212" s="1"/>
    </row>
    <row r="213" spans="4:4" ht="14" x14ac:dyDescent="0.2">
      <c r="D213" s="1"/>
    </row>
    <row r="214" spans="4:4" ht="14" x14ac:dyDescent="0.2">
      <c r="D214" s="1"/>
    </row>
    <row r="215" spans="4:4" ht="14" x14ac:dyDescent="0.2">
      <c r="D215" s="1"/>
    </row>
    <row r="216" spans="4:4" ht="14" x14ac:dyDescent="0.2">
      <c r="D216" s="1"/>
    </row>
    <row r="217" spans="4:4" ht="14" x14ac:dyDescent="0.2">
      <c r="D217" s="1"/>
    </row>
    <row r="218" spans="4:4" ht="14" x14ac:dyDescent="0.2">
      <c r="D218" s="1"/>
    </row>
    <row r="219" spans="4:4" ht="14" x14ac:dyDescent="0.2">
      <c r="D219" s="1"/>
    </row>
    <row r="220" spans="4:4" ht="14" x14ac:dyDescent="0.2">
      <c r="D220" s="1"/>
    </row>
    <row r="221" spans="4:4" ht="14" x14ac:dyDescent="0.2">
      <c r="D221" s="1"/>
    </row>
    <row r="222" spans="4:4" ht="14" x14ac:dyDescent="0.2">
      <c r="D222" s="1"/>
    </row>
    <row r="223" spans="4:4" ht="14" x14ac:dyDescent="0.2">
      <c r="D223" s="1"/>
    </row>
    <row r="224" spans="4:4" ht="14" x14ac:dyDescent="0.2">
      <c r="D224" s="1"/>
    </row>
    <row r="225" spans="4:4" ht="14" x14ac:dyDescent="0.2">
      <c r="D225" s="1"/>
    </row>
    <row r="226" spans="4:4" ht="14" x14ac:dyDescent="0.2">
      <c r="D226" s="1"/>
    </row>
    <row r="227" spans="4:4" ht="14" x14ac:dyDescent="0.2">
      <c r="D227" s="1"/>
    </row>
    <row r="228" spans="4:4" ht="14" x14ac:dyDescent="0.2">
      <c r="D228" s="1"/>
    </row>
    <row r="229" spans="4:4" ht="14" x14ac:dyDescent="0.2">
      <c r="D229" s="1"/>
    </row>
    <row r="230" spans="4:4" ht="14" x14ac:dyDescent="0.2">
      <c r="D230" s="1"/>
    </row>
    <row r="231" spans="4:4" ht="14" x14ac:dyDescent="0.2">
      <c r="D231" s="1"/>
    </row>
    <row r="232" spans="4:4" ht="14" x14ac:dyDescent="0.2">
      <c r="D232" s="1"/>
    </row>
    <row r="233" spans="4:4" ht="14" x14ac:dyDescent="0.2">
      <c r="D233" s="1"/>
    </row>
    <row r="234" spans="4:4" ht="14" x14ac:dyDescent="0.2">
      <c r="D234" s="1"/>
    </row>
    <row r="235" spans="4:4" ht="14" x14ac:dyDescent="0.2">
      <c r="D235" s="1"/>
    </row>
    <row r="236" spans="4:4" ht="14" x14ac:dyDescent="0.2">
      <c r="D236" s="1"/>
    </row>
    <row r="237" spans="4:4" ht="14" x14ac:dyDescent="0.2">
      <c r="D237" s="1"/>
    </row>
    <row r="238" spans="4:4" ht="14" x14ac:dyDescent="0.2">
      <c r="D238" s="1"/>
    </row>
    <row r="239" spans="4:4" ht="14" x14ac:dyDescent="0.2">
      <c r="D239" s="1"/>
    </row>
    <row r="240" spans="4:4" ht="14" x14ac:dyDescent="0.2">
      <c r="D240" s="1"/>
    </row>
    <row r="241" spans="4:4" ht="14" x14ac:dyDescent="0.2">
      <c r="D241" s="1"/>
    </row>
    <row r="242" spans="4:4" ht="14" x14ac:dyDescent="0.2">
      <c r="D242" s="1"/>
    </row>
    <row r="243" spans="4:4" ht="14" x14ac:dyDescent="0.2">
      <c r="D243" s="1"/>
    </row>
    <row r="244" spans="4:4" ht="14" x14ac:dyDescent="0.2">
      <c r="D244" s="1"/>
    </row>
    <row r="245" spans="4:4" ht="14" x14ac:dyDescent="0.2">
      <c r="D245" s="1"/>
    </row>
    <row r="246" spans="4:4" ht="14" x14ac:dyDescent="0.2">
      <c r="D246" s="1"/>
    </row>
    <row r="247" spans="4:4" ht="14" x14ac:dyDescent="0.2">
      <c r="D247" s="1"/>
    </row>
    <row r="248" spans="4:4" ht="14" x14ac:dyDescent="0.2">
      <c r="D248" s="1"/>
    </row>
    <row r="249" spans="4:4" ht="14" x14ac:dyDescent="0.2">
      <c r="D249" s="1"/>
    </row>
    <row r="250" spans="4:4" ht="14" x14ac:dyDescent="0.2">
      <c r="D250" s="1"/>
    </row>
    <row r="251" spans="4:4" ht="14" x14ac:dyDescent="0.2">
      <c r="D251" s="1"/>
    </row>
    <row r="252" spans="4:4" ht="14" x14ac:dyDescent="0.2">
      <c r="D252" s="1"/>
    </row>
    <row r="253" spans="4:4" ht="14" x14ac:dyDescent="0.2">
      <c r="D253" s="1"/>
    </row>
    <row r="254" spans="4:4" ht="14" x14ac:dyDescent="0.2">
      <c r="D254" s="1"/>
    </row>
    <row r="255" spans="4:4" ht="14" x14ac:dyDescent="0.2">
      <c r="D255" s="1"/>
    </row>
    <row r="256" spans="4:4" ht="14" x14ac:dyDescent="0.2">
      <c r="D256" s="1"/>
    </row>
    <row r="257" spans="4:4" ht="14" x14ac:dyDescent="0.2">
      <c r="D257" s="1"/>
    </row>
    <row r="258" spans="4:4" ht="14" x14ac:dyDescent="0.2">
      <c r="D258" s="1"/>
    </row>
    <row r="259" spans="4:4" ht="14" x14ac:dyDescent="0.2">
      <c r="D259" s="1"/>
    </row>
    <row r="260" spans="4:4" ht="14" x14ac:dyDescent="0.2">
      <c r="D260" s="1"/>
    </row>
    <row r="261" spans="4:4" ht="14" x14ac:dyDescent="0.2">
      <c r="D261" s="1"/>
    </row>
    <row r="262" spans="4:4" ht="14" x14ac:dyDescent="0.2">
      <c r="D262" s="1"/>
    </row>
    <row r="263" spans="4:4" ht="14" x14ac:dyDescent="0.2">
      <c r="D263" s="1"/>
    </row>
    <row r="264" spans="4:4" ht="14" x14ac:dyDescent="0.2">
      <c r="D264" s="1"/>
    </row>
    <row r="265" spans="4:4" ht="14" x14ac:dyDescent="0.2">
      <c r="D265" s="1"/>
    </row>
    <row r="266" spans="4:4" ht="14" x14ac:dyDescent="0.2">
      <c r="D266" s="1"/>
    </row>
    <row r="267" spans="4:4" ht="14" x14ac:dyDescent="0.2">
      <c r="D267" s="1"/>
    </row>
    <row r="268" spans="4:4" ht="14" x14ac:dyDescent="0.2">
      <c r="D268" s="1"/>
    </row>
    <row r="269" spans="4:4" ht="14" x14ac:dyDescent="0.2">
      <c r="D269" s="1"/>
    </row>
    <row r="270" spans="4:4" ht="14" x14ac:dyDescent="0.2">
      <c r="D270" s="1"/>
    </row>
    <row r="271" spans="4:4" ht="14" x14ac:dyDescent="0.2">
      <c r="D271" s="1"/>
    </row>
    <row r="272" spans="4:4" ht="14" x14ac:dyDescent="0.2">
      <c r="D272" s="1"/>
    </row>
    <row r="273" spans="4:4" ht="14" x14ac:dyDescent="0.2">
      <c r="D273" s="1"/>
    </row>
    <row r="274" spans="4:4" ht="14" x14ac:dyDescent="0.2">
      <c r="D274" s="1"/>
    </row>
    <row r="275" spans="4:4" ht="14" x14ac:dyDescent="0.2">
      <c r="D275" s="1"/>
    </row>
    <row r="276" spans="4:4" ht="14" x14ac:dyDescent="0.2">
      <c r="D276" s="1"/>
    </row>
    <row r="277" spans="4:4" ht="14" x14ac:dyDescent="0.2">
      <c r="D277" s="1"/>
    </row>
    <row r="278" spans="4:4" ht="14" x14ac:dyDescent="0.2">
      <c r="D278" s="1"/>
    </row>
    <row r="279" spans="4:4" ht="14" x14ac:dyDescent="0.2">
      <c r="D279" s="1"/>
    </row>
    <row r="280" spans="4:4" ht="14" x14ac:dyDescent="0.2">
      <c r="D280" s="1"/>
    </row>
    <row r="281" spans="4:4" ht="14" x14ac:dyDescent="0.2">
      <c r="D281" s="1"/>
    </row>
    <row r="282" spans="4:4" ht="14" x14ac:dyDescent="0.2">
      <c r="D282" s="1"/>
    </row>
    <row r="283" spans="4:4" ht="14" x14ac:dyDescent="0.2">
      <c r="D283" s="1"/>
    </row>
    <row r="284" spans="4:4" ht="14" x14ac:dyDescent="0.2">
      <c r="D284" s="1"/>
    </row>
    <row r="285" spans="4:4" ht="14" x14ac:dyDescent="0.2">
      <c r="D285" s="1"/>
    </row>
    <row r="286" spans="4:4" ht="14" x14ac:dyDescent="0.2">
      <c r="D286" s="1"/>
    </row>
    <row r="287" spans="4:4" ht="14" x14ac:dyDescent="0.2">
      <c r="D287" s="1"/>
    </row>
    <row r="288" spans="4:4" ht="14" x14ac:dyDescent="0.2">
      <c r="D288" s="1"/>
    </row>
    <row r="289" spans="4:4" ht="14" x14ac:dyDescent="0.2">
      <c r="D289" s="1"/>
    </row>
    <row r="290" spans="4:4" ht="14" x14ac:dyDescent="0.2">
      <c r="D290" s="1"/>
    </row>
    <row r="291" spans="4:4" ht="14" x14ac:dyDescent="0.2">
      <c r="D291" s="1"/>
    </row>
    <row r="292" spans="4:4" ht="14" x14ac:dyDescent="0.2">
      <c r="D292" s="1"/>
    </row>
    <row r="293" spans="4:4" ht="14" x14ac:dyDescent="0.2">
      <c r="D293" s="1"/>
    </row>
    <row r="294" spans="4:4" ht="14" x14ac:dyDescent="0.2">
      <c r="D294" s="1"/>
    </row>
    <row r="295" spans="4:4" ht="14" x14ac:dyDescent="0.2">
      <c r="D295" s="1"/>
    </row>
    <row r="296" spans="4:4" ht="14" x14ac:dyDescent="0.2">
      <c r="D296" s="1"/>
    </row>
    <row r="297" spans="4:4" ht="14" x14ac:dyDescent="0.2">
      <c r="D297" s="1"/>
    </row>
    <row r="298" spans="4:4" ht="14" x14ac:dyDescent="0.2">
      <c r="D298" s="1"/>
    </row>
    <row r="299" spans="4:4" ht="14" x14ac:dyDescent="0.2">
      <c r="D299" s="1"/>
    </row>
    <row r="300" spans="4:4" ht="14" x14ac:dyDescent="0.2">
      <c r="D300" s="1"/>
    </row>
    <row r="301" spans="4:4" ht="14" x14ac:dyDescent="0.2">
      <c r="D301" s="1"/>
    </row>
    <row r="302" spans="4:4" ht="14" x14ac:dyDescent="0.2">
      <c r="D302" s="1"/>
    </row>
    <row r="303" spans="4:4" ht="14" x14ac:dyDescent="0.2">
      <c r="D303" s="1"/>
    </row>
    <row r="304" spans="4:4" ht="14" x14ac:dyDescent="0.2">
      <c r="D304" s="1"/>
    </row>
    <row r="305" spans="4:4" ht="14" x14ac:dyDescent="0.2">
      <c r="D305" s="1"/>
    </row>
    <row r="306" spans="4:4" ht="14" x14ac:dyDescent="0.2">
      <c r="D306" s="1"/>
    </row>
    <row r="307" spans="4:4" ht="14" x14ac:dyDescent="0.2">
      <c r="D307" s="1"/>
    </row>
    <row r="308" spans="4:4" ht="14" x14ac:dyDescent="0.2">
      <c r="D308" s="1"/>
    </row>
    <row r="309" spans="4:4" ht="14" x14ac:dyDescent="0.2">
      <c r="D309" s="1"/>
    </row>
    <row r="310" spans="4:4" ht="14" x14ac:dyDescent="0.2">
      <c r="D310" s="1"/>
    </row>
    <row r="311" spans="4:4" ht="14" x14ac:dyDescent="0.2">
      <c r="D311" s="1"/>
    </row>
    <row r="312" spans="4:4" ht="14" x14ac:dyDescent="0.2">
      <c r="D312" s="1"/>
    </row>
    <row r="313" spans="4:4" ht="14" x14ac:dyDescent="0.2">
      <c r="D313" s="1"/>
    </row>
    <row r="314" spans="4:4" ht="14" x14ac:dyDescent="0.2">
      <c r="D314" s="1"/>
    </row>
    <row r="315" spans="4:4" ht="14" x14ac:dyDescent="0.2">
      <c r="D315" s="1"/>
    </row>
    <row r="316" spans="4:4" ht="14" x14ac:dyDescent="0.2">
      <c r="D316" s="1"/>
    </row>
    <row r="317" spans="4:4" ht="14" x14ac:dyDescent="0.2">
      <c r="D317" s="1"/>
    </row>
    <row r="318" spans="4:4" ht="14" x14ac:dyDescent="0.2">
      <c r="D318" s="1"/>
    </row>
    <row r="319" spans="4:4" ht="14" x14ac:dyDescent="0.2">
      <c r="D319" s="1"/>
    </row>
    <row r="320" spans="4:4" ht="14" x14ac:dyDescent="0.2">
      <c r="D320" s="1"/>
    </row>
    <row r="321" spans="4:4" ht="14" x14ac:dyDescent="0.2">
      <c r="D321" s="1"/>
    </row>
    <row r="322" spans="4:4" ht="14" x14ac:dyDescent="0.2">
      <c r="D322" s="1"/>
    </row>
    <row r="323" spans="4:4" ht="14" x14ac:dyDescent="0.2">
      <c r="D323" s="1"/>
    </row>
    <row r="324" spans="4:4" ht="14" x14ac:dyDescent="0.2">
      <c r="D324" s="1"/>
    </row>
    <row r="325" spans="4:4" ht="14" x14ac:dyDescent="0.2">
      <c r="D325" s="1"/>
    </row>
    <row r="326" spans="4:4" ht="14" x14ac:dyDescent="0.2">
      <c r="D326" s="1"/>
    </row>
    <row r="327" spans="4:4" ht="14" x14ac:dyDescent="0.2">
      <c r="D327" s="1"/>
    </row>
    <row r="328" spans="4:4" ht="14" x14ac:dyDescent="0.2">
      <c r="D328" s="1"/>
    </row>
    <row r="329" spans="4:4" ht="14" x14ac:dyDescent="0.2">
      <c r="D329" s="1"/>
    </row>
    <row r="330" spans="4:4" ht="14" x14ac:dyDescent="0.2">
      <c r="D330" s="1"/>
    </row>
    <row r="331" spans="4:4" ht="14" x14ac:dyDescent="0.2">
      <c r="D331" s="1"/>
    </row>
    <row r="332" spans="4:4" ht="14" x14ac:dyDescent="0.2">
      <c r="D332" s="1"/>
    </row>
    <row r="333" spans="4:4" ht="14" x14ac:dyDescent="0.2">
      <c r="D333" s="1"/>
    </row>
    <row r="334" spans="4:4" ht="14" x14ac:dyDescent="0.2">
      <c r="D334" s="1"/>
    </row>
    <row r="335" spans="4:4" ht="14" x14ac:dyDescent="0.2">
      <c r="D335" s="1"/>
    </row>
    <row r="336" spans="4:4" ht="14" x14ac:dyDescent="0.2">
      <c r="D336" s="1"/>
    </row>
    <row r="337" spans="4:4" ht="14" x14ac:dyDescent="0.2">
      <c r="D337" s="1"/>
    </row>
    <row r="338" spans="4:4" ht="14" x14ac:dyDescent="0.2">
      <c r="D338" s="1"/>
    </row>
    <row r="339" spans="4:4" ht="14" x14ac:dyDescent="0.2">
      <c r="D339" s="1"/>
    </row>
    <row r="340" spans="4:4" ht="14" x14ac:dyDescent="0.2">
      <c r="D340" s="1"/>
    </row>
    <row r="341" spans="4:4" ht="14" x14ac:dyDescent="0.2">
      <c r="D341" s="1"/>
    </row>
    <row r="342" spans="4:4" ht="14" x14ac:dyDescent="0.2">
      <c r="D342" s="1"/>
    </row>
    <row r="343" spans="4:4" ht="14" x14ac:dyDescent="0.2">
      <c r="D343" s="1"/>
    </row>
    <row r="344" spans="4:4" ht="14" x14ac:dyDescent="0.2">
      <c r="D344" s="1"/>
    </row>
    <row r="345" spans="4:4" ht="14" x14ac:dyDescent="0.2">
      <c r="D345" s="1"/>
    </row>
    <row r="346" spans="4:4" ht="14" x14ac:dyDescent="0.2">
      <c r="D346" s="1"/>
    </row>
    <row r="347" spans="4:4" ht="14" x14ac:dyDescent="0.2">
      <c r="D347" s="1"/>
    </row>
    <row r="348" spans="4:4" ht="14" x14ac:dyDescent="0.2">
      <c r="D348" s="1"/>
    </row>
    <row r="349" spans="4:4" ht="14" x14ac:dyDescent="0.2">
      <c r="D349" s="1"/>
    </row>
    <row r="350" spans="4:4" ht="14" x14ac:dyDescent="0.2">
      <c r="D350" s="1"/>
    </row>
    <row r="351" spans="4:4" ht="14" x14ac:dyDescent="0.2">
      <c r="D351" s="1"/>
    </row>
    <row r="352" spans="4:4" ht="14" x14ac:dyDescent="0.2">
      <c r="D352" s="1"/>
    </row>
    <row r="353" spans="4:4" ht="14" x14ac:dyDescent="0.2">
      <c r="D353" s="1"/>
    </row>
    <row r="354" spans="4:4" ht="14" x14ac:dyDescent="0.2">
      <c r="D354" s="1"/>
    </row>
    <row r="355" spans="4:4" ht="14" x14ac:dyDescent="0.2">
      <c r="D355" s="1"/>
    </row>
    <row r="356" spans="4:4" ht="14" x14ac:dyDescent="0.2">
      <c r="D356" s="1"/>
    </row>
    <row r="357" spans="4:4" ht="14" x14ac:dyDescent="0.2">
      <c r="D357" s="1"/>
    </row>
    <row r="358" spans="4:4" ht="14" x14ac:dyDescent="0.2">
      <c r="D358" s="1"/>
    </row>
    <row r="359" spans="4:4" ht="14" x14ac:dyDescent="0.2">
      <c r="D359" s="1"/>
    </row>
    <row r="360" spans="4:4" ht="14" x14ac:dyDescent="0.2">
      <c r="D360" s="1"/>
    </row>
    <row r="361" spans="4:4" ht="14" x14ac:dyDescent="0.2">
      <c r="D361" s="1"/>
    </row>
    <row r="362" spans="4:4" ht="14" x14ac:dyDescent="0.2">
      <c r="D362" s="1"/>
    </row>
    <row r="363" spans="4:4" ht="14" x14ac:dyDescent="0.2">
      <c r="D363" s="1"/>
    </row>
    <row r="364" spans="4:4" ht="14" x14ac:dyDescent="0.2">
      <c r="D364" s="1"/>
    </row>
    <row r="365" spans="4:4" ht="14" x14ac:dyDescent="0.2">
      <c r="D365" s="1"/>
    </row>
    <row r="366" spans="4:4" ht="14" x14ac:dyDescent="0.2">
      <c r="D366" s="1"/>
    </row>
    <row r="367" spans="4:4" ht="14" x14ac:dyDescent="0.2">
      <c r="D367" s="1"/>
    </row>
    <row r="368" spans="4:4" ht="14" x14ac:dyDescent="0.2">
      <c r="D368" s="1"/>
    </row>
    <row r="369" spans="4:4" ht="14" x14ac:dyDescent="0.2">
      <c r="D369" s="1"/>
    </row>
    <row r="370" spans="4:4" ht="14" x14ac:dyDescent="0.2">
      <c r="D370" s="1"/>
    </row>
    <row r="371" spans="4:4" ht="14" x14ac:dyDescent="0.2">
      <c r="D371" s="1"/>
    </row>
    <row r="372" spans="4:4" ht="14" x14ac:dyDescent="0.2">
      <c r="D372" s="1"/>
    </row>
    <row r="373" spans="4:4" ht="14" x14ac:dyDescent="0.2">
      <c r="D373" s="1"/>
    </row>
    <row r="374" spans="4:4" ht="14" x14ac:dyDescent="0.2">
      <c r="D374" s="1"/>
    </row>
    <row r="375" spans="4:4" ht="14" x14ac:dyDescent="0.2">
      <c r="D375" s="1"/>
    </row>
    <row r="376" spans="4:4" ht="14" x14ac:dyDescent="0.2">
      <c r="D376" s="1"/>
    </row>
    <row r="377" spans="4:4" ht="14" x14ac:dyDescent="0.2">
      <c r="D377" s="1"/>
    </row>
    <row r="378" spans="4:4" ht="14" x14ac:dyDescent="0.2">
      <c r="D378" s="1"/>
    </row>
    <row r="379" spans="4:4" ht="14" x14ac:dyDescent="0.2">
      <c r="D379" s="1"/>
    </row>
    <row r="380" spans="4:4" ht="14" x14ac:dyDescent="0.2">
      <c r="D380" s="1"/>
    </row>
    <row r="381" spans="4:4" ht="14" x14ac:dyDescent="0.2">
      <c r="D381" s="1"/>
    </row>
    <row r="382" spans="4:4" ht="14" x14ac:dyDescent="0.2">
      <c r="D382" s="1"/>
    </row>
    <row r="383" spans="4:4" ht="14" x14ac:dyDescent="0.2">
      <c r="D383" s="1"/>
    </row>
    <row r="384" spans="4:4" ht="14" x14ac:dyDescent="0.2">
      <c r="D384" s="1"/>
    </row>
    <row r="385" spans="4:4" ht="14" x14ac:dyDescent="0.2">
      <c r="D385" s="1"/>
    </row>
    <row r="386" spans="4:4" ht="14" x14ac:dyDescent="0.2">
      <c r="D386" s="1"/>
    </row>
    <row r="387" spans="4:4" ht="14" x14ac:dyDescent="0.2">
      <c r="D387" s="1"/>
    </row>
    <row r="388" spans="4:4" ht="14" x14ac:dyDescent="0.2">
      <c r="D388" s="1"/>
    </row>
    <row r="389" spans="4:4" ht="14" x14ac:dyDescent="0.2">
      <c r="D389" s="1"/>
    </row>
    <row r="390" spans="4:4" ht="14" x14ac:dyDescent="0.2">
      <c r="D390" s="1"/>
    </row>
    <row r="391" spans="4:4" ht="14" x14ac:dyDescent="0.2">
      <c r="D391" s="1"/>
    </row>
    <row r="392" spans="4:4" ht="14" x14ac:dyDescent="0.2">
      <c r="D392" s="1"/>
    </row>
    <row r="393" spans="4:4" ht="14" x14ac:dyDescent="0.2">
      <c r="D393" s="1"/>
    </row>
    <row r="394" spans="4:4" ht="14" x14ac:dyDescent="0.2">
      <c r="D394" s="1"/>
    </row>
    <row r="395" spans="4:4" ht="14" x14ac:dyDescent="0.2">
      <c r="D395" s="1"/>
    </row>
    <row r="396" spans="4:4" ht="14" x14ac:dyDescent="0.2">
      <c r="D396" s="1"/>
    </row>
    <row r="397" spans="4:4" ht="14" x14ac:dyDescent="0.2">
      <c r="D397" s="1"/>
    </row>
    <row r="398" spans="4:4" ht="14" x14ac:dyDescent="0.2">
      <c r="D398" s="1"/>
    </row>
    <row r="399" spans="4:4" ht="14" x14ac:dyDescent="0.2">
      <c r="D399" s="1"/>
    </row>
    <row r="400" spans="4:4" ht="14" x14ac:dyDescent="0.2">
      <c r="D400" s="1"/>
    </row>
    <row r="401" spans="4:4" ht="14" x14ac:dyDescent="0.2">
      <c r="D401" s="1"/>
    </row>
    <row r="402" spans="4:4" ht="14" x14ac:dyDescent="0.2">
      <c r="D402" s="1"/>
    </row>
    <row r="403" spans="4:4" ht="14" x14ac:dyDescent="0.2">
      <c r="D403" s="1"/>
    </row>
    <row r="404" spans="4:4" ht="14" x14ac:dyDescent="0.2">
      <c r="D404" s="1"/>
    </row>
    <row r="405" spans="4:4" ht="14" x14ac:dyDescent="0.2">
      <c r="D405" s="1"/>
    </row>
    <row r="406" spans="4:4" ht="14" x14ac:dyDescent="0.2">
      <c r="D406" s="1"/>
    </row>
    <row r="407" spans="4:4" ht="14" x14ac:dyDescent="0.2">
      <c r="D407" s="1"/>
    </row>
    <row r="408" spans="4:4" ht="14" x14ac:dyDescent="0.2">
      <c r="D408" s="1"/>
    </row>
    <row r="409" spans="4:4" ht="14" x14ac:dyDescent="0.2">
      <c r="D409" s="1"/>
    </row>
    <row r="410" spans="4:4" ht="14" x14ac:dyDescent="0.2">
      <c r="D410" s="1"/>
    </row>
    <row r="411" spans="4:4" ht="14" x14ac:dyDescent="0.2">
      <c r="D411" s="1"/>
    </row>
    <row r="412" spans="4:4" ht="14" x14ac:dyDescent="0.2">
      <c r="D412" s="1"/>
    </row>
    <row r="413" spans="4:4" ht="14" x14ac:dyDescent="0.2">
      <c r="D413" s="1"/>
    </row>
    <row r="414" spans="4:4" ht="14" x14ac:dyDescent="0.2">
      <c r="D414" s="1"/>
    </row>
    <row r="415" spans="4:4" ht="14" x14ac:dyDescent="0.2">
      <c r="D415" s="1"/>
    </row>
    <row r="416" spans="4:4" ht="14" x14ac:dyDescent="0.2">
      <c r="D416" s="1"/>
    </row>
    <row r="417" spans="4:4" ht="14" x14ac:dyDescent="0.2">
      <c r="D417" s="1"/>
    </row>
    <row r="418" spans="4:4" ht="14" x14ac:dyDescent="0.2">
      <c r="D418" s="1"/>
    </row>
    <row r="419" spans="4:4" ht="14" x14ac:dyDescent="0.2">
      <c r="D419" s="1"/>
    </row>
    <row r="420" spans="4:4" ht="14" x14ac:dyDescent="0.2">
      <c r="D420" s="1"/>
    </row>
    <row r="421" spans="4:4" ht="14" x14ac:dyDescent="0.2">
      <c r="D421" s="1"/>
    </row>
    <row r="422" spans="4:4" ht="14" x14ac:dyDescent="0.2">
      <c r="D422" s="1"/>
    </row>
    <row r="423" spans="4:4" ht="14" x14ac:dyDescent="0.2">
      <c r="D423" s="1"/>
    </row>
    <row r="424" spans="4:4" ht="14" x14ac:dyDescent="0.2">
      <c r="D424" s="1"/>
    </row>
    <row r="425" spans="4:4" ht="14" x14ac:dyDescent="0.2">
      <c r="D425" s="1"/>
    </row>
    <row r="426" spans="4:4" ht="14" x14ac:dyDescent="0.2">
      <c r="D426" s="1"/>
    </row>
    <row r="427" spans="4:4" ht="14" x14ac:dyDescent="0.2">
      <c r="D427" s="1"/>
    </row>
    <row r="428" spans="4:4" ht="14" x14ac:dyDescent="0.2">
      <c r="D428" s="1"/>
    </row>
    <row r="429" spans="4:4" ht="14" x14ac:dyDescent="0.2">
      <c r="D429" s="1"/>
    </row>
    <row r="430" spans="4:4" ht="14" x14ac:dyDescent="0.2">
      <c r="D430" s="1"/>
    </row>
    <row r="431" spans="4:4" ht="14" x14ac:dyDescent="0.2">
      <c r="D431" s="1"/>
    </row>
    <row r="432" spans="4:4" ht="14" x14ac:dyDescent="0.2">
      <c r="D432" s="1"/>
    </row>
    <row r="433" spans="4:4" ht="14" x14ac:dyDescent="0.2">
      <c r="D433" s="1"/>
    </row>
    <row r="434" spans="4:4" ht="14" x14ac:dyDescent="0.2">
      <c r="D434" s="1"/>
    </row>
    <row r="435" spans="4:4" ht="14" x14ac:dyDescent="0.2">
      <c r="D435" s="1"/>
    </row>
    <row r="436" spans="4:4" ht="14" x14ac:dyDescent="0.2">
      <c r="D436" s="1"/>
    </row>
    <row r="437" spans="4:4" ht="14" x14ac:dyDescent="0.2">
      <c r="D437" s="1"/>
    </row>
    <row r="438" spans="4:4" ht="14" x14ac:dyDescent="0.2">
      <c r="D438" s="1"/>
    </row>
    <row r="439" spans="4:4" ht="14" x14ac:dyDescent="0.2">
      <c r="D439" s="1"/>
    </row>
    <row r="440" spans="4:4" ht="14" x14ac:dyDescent="0.2">
      <c r="D440" s="1"/>
    </row>
    <row r="441" spans="4:4" ht="14" x14ac:dyDescent="0.2">
      <c r="D441" s="1"/>
    </row>
    <row r="442" spans="4:4" ht="14" x14ac:dyDescent="0.2">
      <c r="D442" s="1"/>
    </row>
    <row r="443" spans="4:4" ht="14" x14ac:dyDescent="0.2">
      <c r="D443" s="1"/>
    </row>
    <row r="444" spans="4:4" ht="14" x14ac:dyDescent="0.2">
      <c r="D444" s="1"/>
    </row>
    <row r="445" spans="4:4" ht="14" x14ac:dyDescent="0.2">
      <c r="D445" s="1"/>
    </row>
    <row r="446" spans="4:4" ht="14" x14ac:dyDescent="0.2">
      <c r="D446" s="1"/>
    </row>
    <row r="447" spans="4:4" ht="14" x14ac:dyDescent="0.2">
      <c r="D447" s="1"/>
    </row>
    <row r="448" spans="4:4" ht="14" x14ac:dyDescent="0.2">
      <c r="D448" s="1"/>
    </row>
    <row r="449" spans="4:4" ht="14" x14ac:dyDescent="0.2">
      <c r="D449" s="1"/>
    </row>
    <row r="450" spans="4:4" ht="14" x14ac:dyDescent="0.2">
      <c r="D450" s="1"/>
    </row>
    <row r="451" spans="4:4" ht="14" x14ac:dyDescent="0.2">
      <c r="D451" s="1"/>
    </row>
    <row r="452" spans="4:4" ht="14" x14ac:dyDescent="0.2">
      <c r="D452" s="1"/>
    </row>
    <row r="453" spans="4:4" ht="14" x14ac:dyDescent="0.2">
      <c r="D453" s="1"/>
    </row>
    <row r="454" spans="4:4" ht="14" x14ac:dyDescent="0.2">
      <c r="D454" s="1"/>
    </row>
    <row r="455" spans="4:4" ht="14" x14ac:dyDescent="0.2">
      <c r="D455" s="1"/>
    </row>
    <row r="456" spans="4:4" ht="14" x14ac:dyDescent="0.2">
      <c r="D456" s="1"/>
    </row>
    <row r="457" spans="4:4" ht="14" x14ac:dyDescent="0.2">
      <c r="D457" s="1"/>
    </row>
    <row r="458" spans="4:4" ht="14" x14ac:dyDescent="0.2">
      <c r="D458" s="1"/>
    </row>
    <row r="459" spans="4:4" ht="14" x14ac:dyDescent="0.2">
      <c r="D459" s="1"/>
    </row>
    <row r="460" spans="4:4" ht="14" x14ac:dyDescent="0.2">
      <c r="D460" s="1"/>
    </row>
    <row r="461" spans="4:4" ht="14" x14ac:dyDescent="0.2">
      <c r="D461" s="1"/>
    </row>
    <row r="462" spans="4:4" ht="14" x14ac:dyDescent="0.2">
      <c r="D462" s="1"/>
    </row>
    <row r="463" spans="4:4" ht="14" x14ac:dyDescent="0.2">
      <c r="D463" s="1"/>
    </row>
    <row r="464" spans="4:4" ht="14" x14ac:dyDescent="0.2">
      <c r="D464" s="1"/>
    </row>
    <row r="465" spans="4:4" ht="14" x14ac:dyDescent="0.2">
      <c r="D465" s="1"/>
    </row>
    <row r="466" spans="4:4" ht="14" x14ac:dyDescent="0.2">
      <c r="D466" s="1"/>
    </row>
    <row r="467" spans="4:4" ht="14" x14ac:dyDescent="0.2">
      <c r="D467" s="1"/>
    </row>
    <row r="468" spans="4:4" ht="14" x14ac:dyDescent="0.2">
      <c r="D468" s="1"/>
    </row>
    <row r="469" spans="4:4" ht="14" x14ac:dyDescent="0.2">
      <c r="D469" s="1"/>
    </row>
    <row r="470" spans="4:4" ht="14" x14ac:dyDescent="0.2">
      <c r="D470" s="1"/>
    </row>
    <row r="471" spans="4:4" ht="14" x14ac:dyDescent="0.2">
      <c r="D471" s="1"/>
    </row>
    <row r="472" spans="4:4" ht="14" x14ac:dyDescent="0.2">
      <c r="D472" s="1"/>
    </row>
    <row r="473" spans="4:4" ht="14" x14ac:dyDescent="0.2">
      <c r="D473" s="1"/>
    </row>
    <row r="474" spans="4:4" ht="14" x14ac:dyDescent="0.2">
      <c r="D474" s="1"/>
    </row>
    <row r="475" spans="4:4" ht="14" x14ac:dyDescent="0.2">
      <c r="D475" s="1"/>
    </row>
    <row r="476" spans="4:4" ht="14" x14ac:dyDescent="0.2">
      <c r="D476" s="1"/>
    </row>
    <row r="477" spans="4:4" ht="14" x14ac:dyDescent="0.2">
      <c r="D477" s="1"/>
    </row>
    <row r="478" spans="4:4" ht="14" x14ac:dyDescent="0.2">
      <c r="D478" s="1"/>
    </row>
    <row r="479" spans="4:4" ht="14" x14ac:dyDescent="0.2">
      <c r="D479" s="1"/>
    </row>
    <row r="480" spans="4:4" ht="14" x14ac:dyDescent="0.2">
      <c r="D480" s="1"/>
    </row>
    <row r="481" spans="4:4" ht="14" x14ac:dyDescent="0.2">
      <c r="D481" s="1"/>
    </row>
    <row r="482" spans="4:4" ht="14" x14ac:dyDescent="0.2">
      <c r="D482" s="1"/>
    </row>
    <row r="483" spans="4:4" ht="14" x14ac:dyDescent="0.2">
      <c r="D483" s="1"/>
    </row>
    <row r="484" spans="4:4" ht="14" x14ac:dyDescent="0.2">
      <c r="D484" s="1"/>
    </row>
    <row r="485" spans="4:4" ht="14" x14ac:dyDescent="0.2">
      <c r="D485" s="1"/>
    </row>
    <row r="486" spans="4:4" ht="14" x14ac:dyDescent="0.2">
      <c r="D486" s="1"/>
    </row>
    <row r="487" spans="4:4" ht="14" x14ac:dyDescent="0.2">
      <c r="D487" s="1"/>
    </row>
    <row r="488" spans="4:4" ht="14" x14ac:dyDescent="0.2">
      <c r="D488" s="1"/>
    </row>
    <row r="489" spans="4:4" ht="14" x14ac:dyDescent="0.2">
      <c r="D489" s="1"/>
    </row>
    <row r="490" spans="4:4" ht="14" x14ac:dyDescent="0.2">
      <c r="D490" s="1"/>
    </row>
    <row r="491" spans="4:4" ht="14" x14ac:dyDescent="0.2">
      <c r="D491" s="1"/>
    </row>
    <row r="492" spans="4:4" ht="14" x14ac:dyDescent="0.2">
      <c r="D492" s="1"/>
    </row>
    <row r="493" spans="4:4" ht="14" x14ac:dyDescent="0.2">
      <c r="D493" s="1"/>
    </row>
    <row r="494" spans="4:4" ht="14" x14ac:dyDescent="0.2">
      <c r="D494" s="1"/>
    </row>
    <row r="495" spans="4:4" ht="14" x14ac:dyDescent="0.2">
      <c r="D495" s="1"/>
    </row>
    <row r="496" spans="4:4" ht="14" x14ac:dyDescent="0.2">
      <c r="D496" s="1"/>
    </row>
    <row r="497" spans="4:4" ht="14" x14ac:dyDescent="0.2">
      <c r="D497" s="1"/>
    </row>
    <row r="498" spans="4:4" ht="14" x14ac:dyDescent="0.2">
      <c r="D498" s="1"/>
    </row>
    <row r="499" spans="4:4" ht="14" x14ac:dyDescent="0.2">
      <c r="D499" s="1"/>
    </row>
    <row r="500" spans="4:4" ht="14" x14ac:dyDescent="0.2">
      <c r="D500" s="1"/>
    </row>
    <row r="501" spans="4:4" ht="14" x14ac:dyDescent="0.2">
      <c r="D501" s="1"/>
    </row>
    <row r="502" spans="4:4" ht="14" x14ac:dyDescent="0.2">
      <c r="D502" s="1"/>
    </row>
    <row r="503" spans="4:4" ht="14" x14ac:dyDescent="0.2">
      <c r="D503" s="1"/>
    </row>
    <row r="504" spans="4:4" ht="14" x14ac:dyDescent="0.2">
      <c r="D504" s="1"/>
    </row>
    <row r="505" spans="4:4" ht="14" x14ac:dyDescent="0.2">
      <c r="D505" s="1"/>
    </row>
    <row r="506" spans="4:4" ht="14" x14ac:dyDescent="0.2">
      <c r="D506" s="1"/>
    </row>
    <row r="507" spans="4:4" ht="14" x14ac:dyDescent="0.2">
      <c r="D507" s="1"/>
    </row>
    <row r="508" spans="4:4" ht="14" x14ac:dyDescent="0.2">
      <c r="D508" s="1"/>
    </row>
    <row r="509" spans="4:4" ht="14" x14ac:dyDescent="0.2">
      <c r="D509" s="1"/>
    </row>
    <row r="510" spans="4:4" ht="14" x14ac:dyDescent="0.2">
      <c r="D510" s="1"/>
    </row>
    <row r="511" spans="4:4" ht="14" x14ac:dyDescent="0.2">
      <c r="D511" s="1"/>
    </row>
    <row r="512" spans="4:4" ht="14" x14ac:dyDescent="0.2">
      <c r="D512" s="1"/>
    </row>
    <row r="513" spans="4:4" ht="14" x14ac:dyDescent="0.2">
      <c r="D513" s="1"/>
    </row>
    <row r="514" spans="4:4" ht="14" x14ac:dyDescent="0.2">
      <c r="D514" s="1"/>
    </row>
    <row r="515" spans="4:4" ht="14" x14ac:dyDescent="0.2">
      <c r="D515" s="1"/>
    </row>
    <row r="516" spans="4:4" ht="14" x14ac:dyDescent="0.2">
      <c r="D516" s="1"/>
    </row>
    <row r="517" spans="4:4" ht="14" x14ac:dyDescent="0.2">
      <c r="D517" s="1"/>
    </row>
    <row r="518" spans="4:4" ht="14" x14ac:dyDescent="0.2">
      <c r="D518" s="1"/>
    </row>
    <row r="519" spans="4:4" ht="14" x14ac:dyDescent="0.2">
      <c r="D519" s="1"/>
    </row>
    <row r="520" spans="4:4" ht="14" x14ac:dyDescent="0.2">
      <c r="D520" s="1"/>
    </row>
    <row r="521" spans="4:4" ht="14" x14ac:dyDescent="0.2">
      <c r="D521" s="1"/>
    </row>
    <row r="522" spans="4:4" ht="14" x14ac:dyDescent="0.2">
      <c r="D522" s="1"/>
    </row>
    <row r="523" spans="4:4" ht="14" x14ac:dyDescent="0.2">
      <c r="D523" s="1"/>
    </row>
    <row r="524" spans="4:4" ht="14" x14ac:dyDescent="0.2">
      <c r="D524" s="1"/>
    </row>
    <row r="525" spans="4:4" ht="14" x14ac:dyDescent="0.2">
      <c r="D525" s="1"/>
    </row>
    <row r="526" spans="4:4" ht="14" x14ac:dyDescent="0.2">
      <c r="D526" s="1"/>
    </row>
    <row r="527" spans="4:4" ht="14" x14ac:dyDescent="0.2">
      <c r="D527" s="1"/>
    </row>
    <row r="528" spans="4:4" ht="14" x14ac:dyDescent="0.2">
      <c r="D528" s="1"/>
    </row>
    <row r="529" spans="4:4" ht="14" x14ac:dyDescent="0.2">
      <c r="D529" s="1"/>
    </row>
    <row r="530" spans="4:4" ht="14" x14ac:dyDescent="0.2">
      <c r="D530" s="1"/>
    </row>
    <row r="531" spans="4:4" ht="14" x14ac:dyDescent="0.2">
      <c r="D531" s="1"/>
    </row>
    <row r="532" spans="4:4" ht="14" x14ac:dyDescent="0.2">
      <c r="D532" s="1"/>
    </row>
    <row r="533" spans="4:4" ht="14" x14ac:dyDescent="0.2">
      <c r="D533" s="1"/>
    </row>
    <row r="534" spans="4:4" ht="14" x14ac:dyDescent="0.2">
      <c r="D534" s="1"/>
    </row>
    <row r="535" spans="4:4" ht="14" x14ac:dyDescent="0.2">
      <c r="D535" s="1"/>
    </row>
    <row r="536" spans="4:4" ht="14" x14ac:dyDescent="0.2">
      <c r="D536" s="1"/>
    </row>
    <row r="537" spans="4:4" ht="14" x14ac:dyDescent="0.2">
      <c r="D537" s="1"/>
    </row>
    <row r="538" spans="4:4" ht="14" x14ac:dyDescent="0.2">
      <c r="D538" s="1"/>
    </row>
    <row r="539" spans="4:4" ht="14" x14ac:dyDescent="0.2">
      <c r="D539" s="1"/>
    </row>
    <row r="540" spans="4:4" ht="14" x14ac:dyDescent="0.2">
      <c r="D540" s="1"/>
    </row>
    <row r="541" spans="4:4" ht="14" x14ac:dyDescent="0.2">
      <c r="D541" s="1"/>
    </row>
    <row r="542" spans="4:4" ht="14" x14ac:dyDescent="0.2">
      <c r="D542" s="1"/>
    </row>
    <row r="543" spans="4:4" ht="14" x14ac:dyDescent="0.2">
      <c r="D543" s="1"/>
    </row>
    <row r="544" spans="4:4" ht="14" x14ac:dyDescent="0.2">
      <c r="D544" s="1"/>
    </row>
    <row r="545" spans="4:4" ht="14" x14ac:dyDescent="0.2">
      <c r="D545" s="1"/>
    </row>
    <row r="546" spans="4:4" ht="14" x14ac:dyDescent="0.2">
      <c r="D546" s="1"/>
    </row>
    <row r="547" spans="4:4" ht="14" x14ac:dyDescent="0.2">
      <c r="D547" s="1"/>
    </row>
    <row r="548" spans="4:4" ht="14" x14ac:dyDescent="0.2">
      <c r="D548" s="1"/>
    </row>
    <row r="549" spans="4:4" ht="14" x14ac:dyDescent="0.2">
      <c r="D549" s="1"/>
    </row>
    <row r="550" spans="4:4" ht="14" x14ac:dyDescent="0.2">
      <c r="D550" s="1"/>
    </row>
    <row r="551" spans="4:4" ht="14" x14ac:dyDescent="0.2">
      <c r="D551" s="1"/>
    </row>
    <row r="552" spans="4:4" ht="14" x14ac:dyDescent="0.2">
      <c r="D552" s="1"/>
    </row>
    <row r="553" spans="4:4" ht="14" x14ac:dyDescent="0.2">
      <c r="D553" s="1"/>
    </row>
    <row r="554" spans="4:4" ht="14" x14ac:dyDescent="0.2">
      <c r="D554" s="1"/>
    </row>
    <row r="555" spans="4:4" ht="14" x14ac:dyDescent="0.2">
      <c r="D555" s="1"/>
    </row>
    <row r="556" spans="4:4" ht="14" x14ac:dyDescent="0.2">
      <c r="D556" s="1"/>
    </row>
    <row r="557" spans="4:4" ht="14" x14ac:dyDescent="0.2">
      <c r="D557" s="1"/>
    </row>
    <row r="558" spans="4:4" ht="14" x14ac:dyDescent="0.2">
      <c r="D558" s="1"/>
    </row>
    <row r="559" spans="4:4" ht="14" x14ac:dyDescent="0.2">
      <c r="D559" s="1"/>
    </row>
    <row r="560" spans="4:4" ht="14" x14ac:dyDescent="0.2">
      <c r="D560" s="1"/>
    </row>
    <row r="561" spans="4:4" ht="14" x14ac:dyDescent="0.2">
      <c r="D561" s="1"/>
    </row>
    <row r="562" spans="4:4" ht="14" x14ac:dyDescent="0.2">
      <c r="D562" s="1"/>
    </row>
    <row r="563" spans="4:4" ht="14" x14ac:dyDescent="0.2">
      <c r="D563" s="1"/>
    </row>
    <row r="564" spans="4:4" ht="14" x14ac:dyDescent="0.2">
      <c r="D564" s="1"/>
    </row>
    <row r="565" spans="4:4" ht="14" x14ac:dyDescent="0.2">
      <c r="D565" s="1"/>
    </row>
    <row r="566" spans="4:4" ht="14" x14ac:dyDescent="0.2">
      <c r="D566" s="1"/>
    </row>
    <row r="567" spans="4:4" ht="14" x14ac:dyDescent="0.2">
      <c r="D567" s="1"/>
    </row>
    <row r="568" spans="4:4" ht="14" x14ac:dyDescent="0.2">
      <c r="D568" s="1"/>
    </row>
    <row r="569" spans="4:4" ht="14" x14ac:dyDescent="0.2">
      <c r="D569" s="1"/>
    </row>
    <row r="570" spans="4:4" ht="14" x14ac:dyDescent="0.2">
      <c r="D570" s="1"/>
    </row>
    <row r="571" spans="4:4" ht="14" x14ac:dyDescent="0.2">
      <c r="D571" s="1"/>
    </row>
    <row r="572" spans="4:4" ht="14" x14ac:dyDescent="0.2">
      <c r="D572" s="1"/>
    </row>
    <row r="573" spans="4:4" ht="14" x14ac:dyDescent="0.2">
      <c r="D573" s="1"/>
    </row>
    <row r="574" spans="4:4" ht="14" x14ac:dyDescent="0.2">
      <c r="D574" s="1"/>
    </row>
    <row r="575" spans="4:4" ht="14" x14ac:dyDescent="0.2">
      <c r="D575" s="1"/>
    </row>
    <row r="576" spans="4:4" ht="14" x14ac:dyDescent="0.2">
      <c r="D576" s="1"/>
    </row>
    <row r="577" spans="4:4" ht="14" x14ac:dyDescent="0.2">
      <c r="D577" s="1"/>
    </row>
    <row r="578" spans="4:4" ht="14" x14ac:dyDescent="0.2">
      <c r="D578" s="1"/>
    </row>
    <row r="579" spans="4:4" ht="14" x14ac:dyDescent="0.2">
      <c r="D579" s="1"/>
    </row>
    <row r="580" spans="4:4" ht="14" x14ac:dyDescent="0.2">
      <c r="D580" s="1"/>
    </row>
    <row r="581" spans="4:4" ht="14" x14ac:dyDescent="0.2">
      <c r="D581" s="1"/>
    </row>
    <row r="582" spans="4:4" ht="14" x14ac:dyDescent="0.2">
      <c r="D582" s="1"/>
    </row>
    <row r="583" spans="4:4" ht="14" x14ac:dyDescent="0.2">
      <c r="D583" s="1"/>
    </row>
    <row r="584" spans="4:4" ht="14" x14ac:dyDescent="0.2">
      <c r="D584" s="1"/>
    </row>
    <row r="585" spans="4:4" ht="14" x14ac:dyDescent="0.2">
      <c r="D585" s="1"/>
    </row>
    <row r="586" spans="4:4" ht="14" x14ac:dyDescent="0.2">
      <c r="D586" s="1"/>
    </row>
    <row r="587" spans="4:4" ht="14" x14ac:dyDescent="0.2">
      <c r="D587" s="1"/>
    </row>
    <row r="588" spans="4:4" ht="14" x14ac:dyDescent="0.2">
      <c r="D588" s="1"/>
    </row>
    <row r="589" spans="4:4" ht="14" x14ac:dyDescent="0.2">
      <c r="D589" s="1"/>
    </row>
    <row r="590" spans="4:4" ht="14" x14ac:dyDescent="0.2">
      <c r="D590" s="1"/>
    </row>
    <row r="591" spans="4:4" ht="14" x14ac:dyDescent="0.2">
      <c r="D591" s="1"/>
    </row>
    <row r="592" spans="4:4" ht="14" x14ac:dyDescent="0.2">
      <c r="D592" s="1"/>
    </row>
    <row r="593" spans="4:4" ht="14" x14ac:dyDescent="0.2">
      <c r="D593" s="1"/>
    </row>
    <row r="594" spans="4:4" ht="14" x14ac:dyDescent="0.2">
      <c r="D594" s="1"/>
    </row>
    <row r="595" spans="4:4" ht="14" x14ac:dyDescent="0.2">
      <c r="D595" s="1"/>
    </row>
    <row r="596" spans="4:4" ht="14" x14ac:dyDescent="0.2">
      <c r="D596" s="1"/>
    </row>
    <row r="597" spans="4:4" ht="14" x14ac:dyDescent="0.2">
      <c r="D597" s="1"/>
    </row>
    <row r="598" spans="4:4" ht="14" x14ac:dyDescent="0.2">
      <c r="D598" s="1"/>
    </row>
    <row r="599" spans="4:4" ht="14" x14ac:dyDescent="0.2">
      <c r="D599" s="1"/>
    </row>
    <row r="600" spans="4:4" ht="14" x14ac:dyDescent="0.2">
      <c r="D600" s="1"/>
    </row>
    <row r="601" spans="4:4" ht="14" x14ac:dyDescent="0.2">
      <c r="D601" s="1"/>
    </row>
    <row r="602" spans="4:4" ht="14" x14ac:dyDescent="0.2">
      <c r="D602" s="1"/>
    </row>
    <row r="603" spans="4:4" ht="14" x14ac:dyDescent="0.2">
      <c r="D603" s="1"/>
    </row>
    <row r="604" spans="4:4" ht="14" x14ac:dyDescent="0.2">
      <c r="D604" s="1"/>
    </row>
    <row r="605" spans="4:4" ht="14" x14ac:dyDescent="0.2">
      <c r="D605" s="1"/>
    </row>
    <row r="606" spans="4:4" ht="14" x14ac:dyDescent="0.2">
      <c r="D606" s="1"/>
    </row>
    <row r="607" spans="4:4" ht="14" x14ac:dyDescent="0.2">
      <c r="D607" s="1"/>
    </row>
    <row r="608" spans="4:4" ht="14" x14ac:dyDescent="0.2">
      <c r="D608" s="1"/>
    </row>
    <row r="609" spans="4:4" ht="14" x14ac:dyDescent="0.2">
      <c r="D609" s="1"/>
    </row>
    <row r="610" spans="4:4" ht="14" x14ac:dyDescent="0.2">
      <c r="D610" s="1"/>
    </row>
    <row r="611" spans="4:4" ht="14" x14ac:dyDescent="0.2">
      <c r="D611" s="1"/>
    </row>
    <row r="612" spans="4:4" ht="14" x14ac:dyDescent="0.2">
      <c r="D612" s="1"/>
    </row>
    <row r="613" spans="4:4" ht="14" x14ac:dyDescent="0.2">
      <c r="D613" s="1"/>
    </row>
    <row r="614" spans="4:4" ht="14" x14ac:dyDescent="0.2">
      <c r="D614" s="1"/>
    </row>
    <row r="615" spans="4:4" ht="14" x14ac:dyDescent="0.2">
      <c r="D615" s="1"/>
    </row>
    <row r="616" spans="4:4" ht="14" x14ac:dyDescent="0.2">
      <c r="D616" s="1"/>
    </row>
    <row r="617" spans="4:4" ht="14" x14ac:dyDescent="0.2">
      <c r="D617" s="1"/>
    </row>
    <row r="618" spans="4:4" ht="14" x14ac:dyDescent="0.2">
      <c r="D618" s="1"/>
    </row>
    <row r="619" spans="4:4" ht="14" x14ac:dyDescent="0.2">
      <c r="D619" s="1"/>
    </row>
    <row r="620" spans="4:4" ht="14" x14ac:dyDescent="0.2">
      <c r="D620" s="1"/>
    </row>
    <row r="621" spans="4:4" ht="14" x14ac:dyDescent="0.2">
      <c r="D621" s="1"/>
    </row>
    <row r="622" spans="4:4" ht="14" x14ac:dyDescent="0.2">
      <c r="D622" s="1"/>
    </row>
    <row r="623" spans="4:4" ht="14" x14ac:dyDescent="0.2">
      <c r="D623" s="1"/>
    </row>
    <row r="624" spans="4:4" ht="14" x14ac:dyDescent="0.2">
      <c r="D624" s="1"/>
    </row>
    <row r="625" spans="4:4" ht="14" x14ac:dyDescent="0.2">
      <c r="D625" s="1"/>
    </row>
    <row r="626" spans="4:4" ht="14" x14ac:dyDescent="0.2">
      <c r="D626" s="1"/>
    </row>
    <row r="627" spans="4:4" ht="14" x14ac:dyDescent="0.2">
      <c r="D627" s="1"/>
    </row>
    <row r="628" spans="4:4" ht="14" x14ac:dyDescent="0.2">
      <c r="D628" s="1"/>
    </row>
    <row r="629" spans="4:4" ht="14" x14ac:dyDescent="0.2">
      <c r="D629" s="1"/>
    </row>
    <row r="630" spans="4:4" ht="14" x14ac:dyDescent="0.2">
      <c r="D630" s="1"/>
    </row>
    <row r="631" spans="4:4" ht="14" x14ac:dyDescent="0.2">
      <c r="D631" s="1"/>
    </row>
    <row r="632" spans="4:4" ht="14" x14ac:dyDescent="0.2">
      <c r="D632" s="1"/>
    </row>
    <row r="633" spans="4:4" ht="14" x14ac:dyDescent="0.2">
      <c r="D633" s="1"/>
    </row>
    <row r="634" spans="4:4" ht="14" x14ac:dyDescent="0.2">
      <c r="D634" s="1"/>
    </row>
    <row r="635" spans="4:4" ht="14" x14ac:dyDescent="0.2">
      <c r="D635" s="1"/>
    </row>
    <row r="636" spans="4:4" ht="14" x14ac:dyDescent="0.2">
      <c r="D636" s="1"/>
    </row>
    <row r="637" spans="4:4" ht="14" x14ac:dyDescent="0.2">
      <c r="D637" s="1"/>
    </row>
    <row r="638" spans="4:4" ht="14" x14ac:dyDescent="0.2">
      <c r="D638" s="1"/>
    </row>
    <row r="639" spans="4:4" ht="14" x14ac:dyDescent="0.2">
      <c r="D639" s="1"/>
    </row>
    <row r="640" spans="4:4" ht="14" x14ac:dyDescent="0.2">
      <c r="D640" s="1"/>
    </row>
    <row r="641" spans="4:4" ht="14" x14ac:dyDescent="0.2">
      <c r="D641" s="1"/>
    </row>
    <row r="642" spans="4:4" ht="14" x14ac:dyDescent="0.2">
      <c r="D642" s="1"/>
    </row>
    <row r="643" spans="4:4" ht="14" x14ac:dyDescent="0.2">
      <c r="D643" s="1"/>
    </row>
    <row r="644" spans="4:4" ht="14" x14ac:dyDescent="0.2">
      <c r="D644" s="1"/>
    </row>
    <row r="645" spans="4:4" ht="14" x14ac:dyDescent="0.2">
      <c r="D645" s="1"/>
    </row>
    <row r="646" spans="4:4" ht="14" x14ac:dyDescent="0.2">
      <c r="D646" s="1"/>
    </row>
    <row r="647" spans="4:4" ht="14" x14ac:dyDescent="0.2">
      <c r="D647" s="1"/>
    </row>
    <row r="648" spans="4:4" ht="14" x14ac:dyDescent="0.2">
      <c r="D648" s="1"/>
    </row>
    <row r="649" spans="4:4" ht="14" x14ac:dyDescent="0.2">
      <c r="D649" s="1"/>
    </row>
    <row r="650" spans="4:4" ht="14" x14ac:dyDescent="0.2">
      <c r="D650" s="1"/>
    </row>
    <row r="651" spans="4:4" ht="14" x14ac:dyDescent="0.2">
      <c r="D651" s="1"/>
    </row>
    <row r="652" spans="4:4" ht="14" x14ac:dyDescent="0.2">
      <c r="D652" s="1"/>
    </row>
    <row r="653" spans="4:4" ht="14" x14ac:dyDescent="0.2">
      <c r="D653" s="1"/>
    </row>
    <row r="654" spans="4:4" ht="14" x14ac:dyDescent="0.2">
      <c r="D654" s="1"/>
    </row>
    <row r="655" spans="4:4" ht="14" x14ac:dyDescent="0.2">
      <c r="D655" s="1"/>
    </row>
    <row r="656" spans="4:4" ht="14" x14ac:dyDescent="0.2">
      <c r="D656" s="1"/>
    </row>
    <row r="657" spans="4:4" ht="14" x14ac:dyDescent="0.2">
      <c r="D657" s="1"/>
    </row>
    <row r="658" spans="4:4" ht="14" x14ac:dyDescent="0.2">
      <c r="D658" s="1"/>
    </row>
    <row r="659" spans="4:4" ht="14" x14ac:dyDescent="0.2">
      <c r="D659" s="1"/>
    </row>
    <row r="660" spans="4:4" ht="14" x14ac:dyDescent="0.2">
      <c r="D660" s="1"/>
    </row>
    <row r="661" spans="4:4" ht="14" x14ac:dyDescent="0.2">
      <c r="D661" s="1"/>
    </row>
    <row r="662" spans="4:4" ht="14" x14ac:dyDescent="0.2">
      <c r="D662" s="1"/>
    </row>
    <row r="663" spans="4:4" ht="14" x14ac:dyDescent="0.2">
      <c r="D663" s="1"/>
    </row>
    <row r="664" spans="4:4" ht="14" x14ac:dyDescent="0.2">
      <c r="D664" s="1"/>
    </row>
    <row r="665" spans="4:4" ht="14" x14ac:dyDescent="0.2">
      <c r="D665" s="1"/>
    </row>
    <row r="666" spans="4:4" ht="14" x14ac:dyDescent="0.2">
      <c r="D666" s="1"/>
    </row>
    <row r="667" spans="4:4" ht="14" x14ac:dyDescent="0.2">
      <c r="D667" s="1"/>
    </row>
    <row r="668" spans="4:4" ht="14" x14ac:dyDescent="0.2">
      <c r="D668" s="1"/>
    </row>
    <row r="669" spans="4:4" ht="14" x14ac:dyDescent="0.2">
      <c r="D669" s="1"/>
    </row>
    <row r="670" spans="4:4" ht="14" x14ac:dyDescent="0.2">
      <c r="D670" s="1"/>
    </row>
    <row r="671" spans="4:4" ht="14" x14ac:dyDescent="0.2">
      <c r="D671" s="1"/>
    </row>
    <row r="672" spans="4:4" ht="14" x14ac:dyDescent="0.2">
      <c r="D672" s="1"/>
    </row>
    <row r="673" spans="4:4" ht="14" x14ac:dyDescent="0.2">
      <c r="D673" s="1"/>
    </row>
    <row r="674" spans="4:4" ht="14" x14ac:dyDescent="0.2">
      <c r="D674" s="1"/>
    </row>
    <row r="675" spans="4:4" ht="14" x14ac:dyDescent="0.2">
      <c r="D675" s="1"/>
    </row>
    <row r="676" spans="4:4" ht="14" x14ac:dyDescent="0.2">
      <c r="D676" s="1"/>
    </row>
    <row r="677" spans="4:4" ht="14" x14ac:dyDescent="0.2">
      <c r="D677" s="1"/>
    </row>
    <row r="678" spans="4:4" ht="14" x14ac:dyDescent="0.2">
      <c r="D678" s="1"/>
    </row>
    <row r="679" spans="4:4" ht="14" x14ac:dyDescent="0.2">
      <c r="D679" s="1"/>
    </row>
    <row r="680" spans="4:4" ht="14" x14ac:dyDescent="0.2">
      <c r="D680" s="1"/>
    </row>
    <row r="681" spans="4:4" ht="14" x14ac:dyDescent="0.2">
      <c r="D681" s="1"/>
    </row>
    <row r="682" spans="4:4" ht="14" x14ac:dyDescent="0.2">
      <c r="D682" s="1"/>
    </row>
    <row r="683" spans="4:4" ht="14" x14ac:dyDescent="0.2">
      <c r="D683" s="1"/>
    </row>
    <row r="684" spans="4:4" ht="14" x14ac:dyDescent="0.2">
      <c r="D684" s="1"/>
    </row>
    <row r="685" spans="4:4" ht="14" x14ac:dyDescent="0.2">
      <c r="D685" s="1"/>
    </row>
    <row r="686" spans="4:4" ht="14" x14ac:dyDescent="0.2">
      <c r="D686" s="1"/>
    </row>
    <row r="687" spans="4:4" ht="14" x14ac:dyDescent="0.2">
      <c r="D687" s="1"/>
    </row>
    <row r="688" spans="4:4" ht="14" x14ac:dyDescent="0.2">
      <c r="D688" s="1"/>
    </row>
    <row r="689" spans="4:4" ht="14" x14ac:dyDescent="0.2">
      <c r="D689" s="1"/>
    </row>
    <row r="690" spans="4:4" ht="14" x14ac:dyDescent="0.2">
      <c r="D690" s="1"/>
    </row>
    <row r="691" spans="4:4" ht="14" x14ac:dyDescent="0.2">
      <c r="D691" s="1"/>
    </row>
    <row r="692" spans="4:4" ht="14" x14ac:dyDescent="0.2">
      <c r="D692" s="1"/>
    </row>
    <row r="693" spans="4:4" ht="14" x14ac:dyDescent="0.2">
      <c r="D693" s="1"/>
    </row>
    <row r="694" spans="4:4" ht="14" x14ac:dyDescent="0.2">
      <c r="D694" s="1"/>
    </row>
    <row r="695" spans="4:4" ht="14" x14ac:dyDescent="0.2">
      <c r="D695" s="1"/>
    </row>
    <row r="696" spans="4:4" ht="14" x14ac:dyDescent="0.2">
      <c r="D696" s="1"/>
    </row>
    <row r="697" spans="4:4" ht="14" x14ac:dyDescent="0.2">
      <c r="D697" s="1"/>
    </row>
    <row r="698" spans="4:4" ht="14" x14ac:dyDescent="0.2">
      <c r="D698" s="1"/>
    </row>
    <row r="699" spans="4:4" ht="14" x14ac:dyDescent="0.2">
      <c r="D699" s="1"/>
    </row>
    <row r="700" spans="4:4" ht="14" x14ac:dyDescent="0.2">
      <c r="D700" s="1"/>
    </row>
    <row r="701" spans="4:4" ht="14" x14ac:dyDescent="0.2">
      <c r="D701" s="1"/>
    </row>
    <row r="702" spans="4:4" ht="14" x14ac:dyDescent="0.2">
      <c r="D702" s="1"/>
    </row>
    <row r="703" spans="4:4" ht="14" x14ac:dyDescent="0.2">
      <c r="D703" s="1"/>
    </row>
    <row r="704" spans="4:4" ht="14" x14ac:dyDescent="0.2">
      <c r="D704" s="1"/>
    </row>
    <row r="705" spans="4:4" ht="14" x14ac:dyDescent="0.2">
      <c r="D705" s="1"/>
    </row>
    <row r="706" spans="4:4" ht="14" x14ac:dyDescent="0.2">
      <c r="D706" s="1"/>
    </row>
    <row r="707" spans="4:4" ht="14" x14ac:dyDescent="0.2">
      <c r="D707" s="1"/>
    </row>
    <row r="708" spans="4:4" ht="14" x14ac:dyDescent="0.2">
      <c r="D708" s="1"/>
    </row>
    <row r="709" spans="4:4" ht="14" x14ac:dyDescent="0.2">
      <c r="D709" s="1"/>
    </row>
    <row r="710" spans="4:4" ht="14" x14ac:dyDescent="0.2">
      <c r="D710" s="1"/>
    </row>
    <row r="711" spans="4:4" ht="14" x14ac:dyDescent="0.2">
      <c r="D711" s="1"/>
    </row>
    <row r="712" spans="4:4" ht="14" x14ac:dyDescent="0.2">
      <c r="D712" s="1"/>
    </row>
    <row r="713" spans="4:4" ht="14" x14ac:dyDescent="0.2">
      <c r="D713" s="1"/>
    </row>
    <row r="714" spans="4:4" ht="14" x14ac:dyDescent="0.2">
      <c r="D714" s="1"/>
    </row>
    <row r="715" spans="4:4" ht="14" x14ac:dyDescent="0.2">
      <c r="D715" s="1"/>
    </row>
    <row r="716" spans="4:4" ht="14" x14ac:dyDescent="0.2">
      <c r="D716" s="1"/>
    </row>
    <row r="717" spans="4:4" ht="14" x14ac:dyDescent="0.2">
      <c r="D717" s="1"/>
    </row>
    <row r="718" spans="4:4" ht="14" x14ac:dyDescent="0.2">
      <c r="D718" s="1"/>
    </row>
    <row r="719" spans="4:4" ht="14" x14ac:dyDescent="0.2">
      <c r="D719" s="1"/>
    </row>
    <row r="720" spans="4:4" ht="14" x14ac:dyDescent="0.2">
      <c r="D720" s="1"/>
    </row>
    <row r="721" spans="4:4" ht="14" x14ac:dyDescent="0.2">
      <c r="D721" s="1"/>
    </row>
    <row r="722" spans="4:4" ht="14" x14ac:dyDescent="0.2">
      <c r="D722" s="1"/>
    </row>
    <row r="723" spans="4:4" ht="14" x14ac:dyDescent="0.2">
      <c r="D723" s="1"/>
    </row>
    <row r="724" spans="4:4" ht="14" x14ac:dyDescent="0.2">
      <c r="D724" s="1"/>
    </row>
    <row r="725" spans="4:4" ht="14" x14ac:dyDescent="0.2">
      <c r="D725" s="1"/>
    </row>
    <row r="726" spans="4:4" ht="14" x14ac:dyDescent="0.2">
      <c r="D726" s="1"/>
    </row>
    <row r="727" spans="4:4" ht="14" x14ac:dyDescent="0.2">
      <c r="D727" s="1"/>
    </row>
    <row r="728" spans="4:4" ht="14" x14ac:dyDescent="0.2">
      <c r="D728" s="1"/>
    </row>
    <row r="729" spans="4:4" ht="14" x14ac:dyDescent="0.2">
      <c r="D729" s="1"/>
    </row>
    <row r="730" spans="4:4" ht="14" x14ac:dyDescent="0.2">
      <c r="D730" s="1"/>
    </row>
    <row r="731" spans="4:4" ht="14" x14ac:dyDescent="0.2">
      <c r="D731" s="1"/>
    </row>
    <row r="732" spans="4:4" ht="14" x14ac:dyDescent="0.2">
      <c r="D732" s="1"/>
    </row>
    <row r="733" spans="4:4" ht="14" x14ac:dyDescent="0.2">
      <c r="D733" s="1"/>
    </row>
    <row r="734" spans="4:4" ht="14" x14ac:dyDescent="0.2">
      <c r="D734" s="1"/>
    </row>
    <row r="735" spans="4:4" ht="14" x14ac:dyDescent="0.2">
      <c r="D735" s="1"/>
    </row>
    <row r="736" spans="4:4" ht="14" x14ac:dyDescent="0.2">
      <c r="D736" s="1"/>
    </row>
    <row r="737" spans="4:4" ht="14" x14ac:dyDescent="0.2">
      <c r="D737" s="1"/>
    </row>
    <row r="738" spans="4:4" ht="14" x14ac:dyDescent="0.2">
      <c r="D738" s="1"/>
    </row>
    <row r="739" spans="4:4" ht="14" x14ac:dyDescent="0.2">
      <c r="D739" s="1"/>
    </row>
    <row r="740" spans="4:4" ht="14" x14ac:dyDescent="0.2">
      <c r="D740" s="1"/>
    </row>
    <row r="741" spans="4:4" ht="14" x14ac:dyDescent="0.2">
      <c r="D741" s="1"/>
    </row>
    <row r="742" spans="4:4" ht="14" x14ac:dyDescent="0.2">
      <c r="D742" s="1"/>
    </row>
    <row r="743" spans="4:4" ht="14" x14ac:dyDescent="0.2">
      <c r="D743" s="1"/>
    </row>
    <row r="744" spans="4:4" ht="14" x14ac:dyDescent="0.2">
      <c r="D744" s="1"/>
    </row>
    <row r="745" spans="4:4" ht="14" x14ac:dyDescent="0.2">
      <c r="D745" s="1"/>
    </row>
    <row r="746" spans="4:4" ht="14" x14ac:dyDescent="0.2">
      <c r="D746" s="1"/>
    </row>
    <row r="747" spans="4:4" ht="14" x14ac:dyDescent="0.2">
      <c r="D747" s="1"/>
    </row>
    <row r="748" spans="4:4" ht="14" x14ac:dyDescent="0.2">
      <c r="D748" s="1"/>
    </row>
    <row r="749" spans="4:4" ht="14" x14ac:dyDescent="0.2">
      <c r="D749" s="1"/>
    </row>
    <row r="750" spans="4:4" ht="14" x14ac:dyDescent="0.2">
      <c r="D750" s="1"/>
    </row>
    <row r="751" spans="4:4" ht="14" x14ac:dyDescent="0.2">
      <c r="D751" s="1"/>
    </row>
    <row r="752" spans="4:4" ht="14" x14ac:dyDescent="0.2">
      <c r="D752" s="1"/>
    </row>
    <row r="753" spans="4:4" ht="14" x14ac:dyDescent="0.2">
      <c r="D753" s="1"/>
    </row>
    <row r="754" spans="4:4" ht="14" x14ac:dyDescent="0.2">
      <c r="D754" s="1"/>
    </row>
    <row r="755" spans="4:4" ht="14" x14ac:dyDescent="0.2">
      <c r="D755" s="1"/>
    </row>
    <row r="756" spans="4:4" ht="14" x14ac:dyDescent="0.2">
      <c r="D756" s="1"/>
    </row>
    <row r="757" spans="4:4" ht="14" x14ac:dyDescent="0.2">
      <c r="D757" s="1"/>
    </row>
    <row r="758" spans="4:4" ht="14" x14ac:dyDescent="0.2">
      <c r="D758" s="1"/>
    </row>
    <row r="759" spans="4:4" ht="14" x14ac:dyDescent="0.2">
      <c r="D759" s="1"/>
    </row>
    <row r="760" spans="4:4" ht="14" x14ac:dyDescent="0.2">
      <c r="D760" s="1"/>
    </row>
    <row r="761" spans="4:4" ht="14" x14ac:dyDescent="0.2">
      <c r="D761" s="1"/>
    </row>
    <row r="762" spans="4:4" ht="14" x14ac:dyDescent="0.2">
      <c r="D762" s="1"/>
    </row>
    <row r="763" spans="4:4" ht="14" x14ac:dyDescent="0.2">
      <c r="D763" s="1"/>
    </row>
    <row r="764" spans="4:4" ht="14" x14ac:dyDescent="0.2">
      <c r="D764" s="1"/>
    </row>
    <row r="765" spans="4:4" ht="14" x14ac:dyDescent="0.2">
      <c r="D765" s="1"/>
    </row>
    <row r="766" spans="4:4" ht="14" x14ac:dyDescent="0.2">
      <c r="D766" s="1"/>
    </row>
    <row r="767" spans="4:4" ht="14" x14ac:dyDescent="0.2">
      <c r="D767" s="1"/>
    </row>
    <row r="768" spans="4:4" ht="14" x14ac:dyDescent="0.2">
      <c r="D768" s="1"/>
    </row>
    <row r="769" spans="4:4" ht="14" x14ac:dyDescent="0.2">
      <c r="D769" s="1"/>
    </row>
    <row r="770" spans="4:4" ht="14" x14ac:dyDescent="0.2">
      <c r="D770" s="1"/>
    </row>
    <row r="771" spans="4:4" ht="14" x14ac:dyDescent="0.2">
      <c r="D771" s="1"/>
    </row>
    <row r="772" spans="4:4" ht="14" x14ac:dyDescent="0.2">
      <c r="D772" s="1"/>
    </row>
    <row r="773" spans="4:4" ht="14" x14ac:dyDescent="0.2">
      <c r="D773" s="1"/>
    </row>
    <row r="774" spans="4:4" ht="14" x14ac:dyDescent="0.2">
      <c r="D774" s="1"/>
    </row>
    <row r="775" spans="4:4" ht="14" x14ac:dyDescent="0.2">
      <c r="D775" s="1"/>
    </row>
    <row r="776" spans="4:4" ht="14" x14ac:dyDescent="0.2">
      <c r="D776" s="1"/>
    </row>
    <row r="777" spans="4:4" ht="14" x14ac:dyDescent="0.2">
      <c r="D777" s="1"/>
    </row>
    <row r="778" spans="4:4" ht="14" x14ac:dyDescent="0.2">
      <c r="D778" s="1"/>
    </row>
    <row r="779" spans="4:4" ht="14" x14ac:dyDescent="0.2">
      <c r="D779" s="1"/>
    </row>
    <row r="780" spans="4:4" ht="14" x14ac:dyDescent="0.2">
      <c r="D780" s="1"/>
    </row>
    <row r="781" spans="4:4" ht="14" x14ac:dyDescent="0.2">
      <c r="D781" s="1"/>
    </row>
    <row r="782" spans="4:4" ht="14" x14ac:dyDescent="0.2">
      <c r="D782" s="1"/>
    </row>
    <row r="783" spans="4:4" ht="14" x14ac:dyDescent="0.2">
      <c r="D783" s="1"/>
    </row>
    <row r="784" spans="4:4" ht="14" x14ac:dyDescent="0.2">
      <c r="D784" s="1"/>
    </row>
    <row r="785" spans="4:4" ht="14" x14ac:dyDescent="0.2">
      <c r="D785" s="1"/>
    </row>
    <row r="786" spans="4:4" ht="14" x14ac:dyDescent="0.2">
      <c r="D786" s="1"/>
    </row>
    <row r="787" spans="4:4" ht="14" x14ac:dyDescent="0.2">
      <c r="D787" s="1"/>
    </row>
    <row r="788" spans="4:4" ht="14" x14ac:dyDescent="0.2">
      <c r="D788" s="1"/>
    </row>
    <row r="789" spans="4:4" ht="14" x14ac:dyDescent="0.2">
      <c r="D789" s="1"/>
    </row>
    <row r="790" spans="4:4" ht="14" x14ac:dyDescent="0.2">
      <c r="D790" s="1"/>
    </row>
    <row r="791" spans="4:4" ht="14" x14ac:dyDescent="0.2">
      <c r="D791" s="1"/>
    </row>
    <row r="792" spans="4:4" ht="14" x14ac:dyDescent="0.2">
      <c r="D792" s="1"/>
    </row>
    <row r="793" spans="4:4" ht="14" x14ac:dyDescent="0.2">
      <c r="D793" s="1"/>
    </row>
    <row r="794" spans="4:4" ht="14" x14ac:dyDescent="0.2">
      <c r="D794" s="1"/>
    </row>
    <row r="795" spans="4:4" ht="14" x14ac:dyDescent="0.2">
      <c r="D795" s="1"/>
    </row>
    <row r="796" spans="4:4" ht="14" x14ac:dyDescent="0.2">
      <c r="D796" s="1"/>
    </row>
    <row r="797" spans="4:4" ht="14" x14ac:dyDescent="0.2">
      <c r="D797" s="1"/>
    </row>
    <row r="798" spans="4:4" ht="14" x14ac:dyDescent="0.2">
      <c r="D798" s="1"/>
    </row>
    <row r="799" spans="4:4" ht="14" x14ac:dyDescent="0.2">
      <c r="D799" s="1"/>
    </row>
    <row r="800" spans="4:4" ht="14" x14ac:dyDescent="0.2">
      <c r="D800" s="1"/>
    </row>
    <row r="801" spans="4:4" ht="14" x14ac:dyDescent="0.2">
      <c r="D801" s="1"/>
    </row>
    <row r="802" spans="4:4" ht="14" x14ac:dyDescent="0.2">
      <c r="D802" s="1"/>
    </row>
    <row r="803" spans="4:4" ht="14" x14ac:dyDescent="0.2">
      <c r="D803" s="1"/>
    </row>
    <row r="804" spans="4:4" ht="14" x14ac:dyDescent="0.2">
      <c r="D804" s="1"/>
    </row>
    <row r="805" spans="4:4" ht="14" x14ac:dyDescent="0.2">
      <c r="D805" s="1"/>
    </row>
    <row r="806" spans="4:4" ht="14" x14ac:dyDescent="0.2">
      <c r="D806" s="1"/>
    </row>
    <row r="807" spans="4:4" ht="14" x14ac:dyDescent="0.2">
      <c r="D807" s="1"/>
    </row>
    <row r="808" spans="4:4" ht="14" x14ac:dyDescent="0.2">
      <c r="D808" s="1"/>
    </row>
    <row r="809" spans="4:4" ht="14" x14ac:dyDescent="0.2">
      <c r="D809" s="1"/>
    </row>
    <row r="810" spans="4:4" ht="14" x14ac:dyDescent="0.2">
      <c r="D810" s="1"/>
    </row>
    <row r="811" spans="4:4" ht="14" x14ac:dyDescent="0.2">
      <c r="D811" s="1"/>
    </row>
    <row r="812" spans="4:4" ht="14" x14ac:dyDescent="0.2">
      <c r="D812" s="1"/>
    </row>
    <row r="813" spans="4:4" ht="14" x14ac:dyDescent="0.2">
      <c r="D813" s="1"/>
    </row>
    <row r="814" spans="4:4" ht="14" x14ac:dyDescent="0.2">
      <c r="D814" s="1"/>
    </row>
    <row r="815" spans="4:4" ht="14" x14ac:dyDescent="0.2">
      <c r="D815" s="1"/>
    </row>
    <row r="816" spans="4:4" ht="14" x14ac:dyDescent="0.2">
      <c r="D816" s="1"/>
    </row>
    <row r="817" spans="4:4" ht="14" x14ac:dyDescent="0.2">
      <c r="D817" s="1"/>
    </row>
    <row r="818" spans="4:4" ht="14" x14ac:dyDescent="0.2">
      <c r="D818" s="1"/>
    </row>
    <row r="819" spans="4:4" ht="14" x14ac:dyDescent="0.2">
      <c r="D819" s="1"/>
    </row>
    <row r="820" spans="4:4" ht="14" x14ac:dyDescent="0.2">
      <c r="D820" s="1"/>
    </row>
    <row r="821" spans="4:4" ht="14" x14ac:dyDescent="0.2">
      <c r="D821" s="1"/>
    </row>
    <row r="822" spans="4:4" ht="14" x14ac:dyDescent="0.2">
      <c r="D822" s="1"/>
    </row>
    <row r="823" spans="4:4" ht="14" x14ac:dyDescent="0.2">
      <c r="D823" s="1"/>
    </row>
    <row r="824" spans="4:4" ht="14" x14ac:dyDescent="0.2">
      <c r="D824" s="1"/>
    </row>
    <row r="825" spans="4:4" ht="14" x14ac:dyDescent="0.2">
      <c r="D825" s="1"/>
    </row>
    <row r="826" spans="4:4" ht="14" x14ac:dyDescent="0.2">
      <c r="D826" s="1"/>
    </row>
    <row r="827" spans="4:4" ht="14" x14ac:dyDescent="0.2">
      <c r="D827" s="1"/>
    </row>
    <row r="828" spans="4:4" ht="14" x14ac:dyDescent="0.2">
      <c r="D828" s="1"/>
    </row>
    <row r="829" spans="4:4" ht="14" x14ac:dyDescent="0.2">
      <c r="D829" s="1"/>
    </row>
    <row r="830" spans="4:4" ht="14" x14ac:dyDescent="0.2">
      <c r="D830" s="1"/>
    </row>
    <row r="831" spans="4:4" ht="14" x14ac:dyDescent="0.2">
      <c r="D831" s="1"/>
    </row>
    <row r="832" spans="4:4" ht="14" x14ac:dyDescent="0.2">
      <c r="D832" s="1"/>
    </row>
    <row r="833" spans="4:4" ht="14" x14ac:dyDescent="0.2">
      <c r="D833" s="1"/>
    </row>
    <row r="834" spans="4:4" ht="14" x14ac:dyDescent="0.2">
      <c r="D834" s="1"/>
    </row>
    <row r="835" spans="4:4" ht="14" x14ac:dyDescent="0.2">
      <c r="D835" s="1"/>
    </row>
    <row r="836" spans="4:4" ht="14" x14ac:dyDescent="0.2">
      <c r="D836" s="1"/>
    </row>
    <row r="837" spans="4:4" ht="14" x14ac:dyDescent="0.2">
      <c r="D837" s="1"/>
    </row>
    <row r="838" spans="4:4" ht="14" x14ac:dyDescent="0.2">
      <c r="D838" s="1"/>
    </row>
    <row r="839" spans="4:4" ht="14" x14ac:dyDescent="0.2">
      <c r="D839" s="1"/>
    </row>
    <row r="840" spans="4:4" ht="14" x14ac:dyDescent="0.2">
      <c r="D840" s="1"/>
    </row>
    <row r="841" spans="4:4" ht="14" x14ac:dyDescent="0.2">
      <c r="D841" s="1"/>
    </row>
    <row r="842" spans="4:4" ht="14" x14ac:dyDescent="0.2">
      <c r="D842" s="1"/>
    </row>
    <row r="843" spans="4:4" ht="14" x14ac:dyDescent="0.2">
      <c r="D843" s="1"/>
    </row>
    <row r="844" spans="4:4" ht="14" x14ac:dyDescent="0.2">
      <c r="D844" s="1"/>
    </row>
    <row r="845" spans="4:4" ht="14" x14ac:dyDescent="0.2">
      <c r="D845" s="1"/>
    </row>
    <row r="846" spans="4:4" ht="14" x14ac:dyDescent="0.2">
      <c r="D846" s="1"/>
    </row>
    <row r="847" spans="4:4" ht="14" x14ac:dyDescent="0.2">
      <c r="D847" s="1"/>
    </row>
    <row r="848" spans="4:4" ht="14" x14ac:dyDescent="0.2">
      <c r="D848" s="1"/>
    </row>
    <row r="849" spans="4:4" ht="14" x14ac:dyDescent="0.2">
      <c r="D849" s="1"/>
    </row>
    <row r="850" spans="4:4" ht="14" x14ac:dyDescent="0.2">
      <c r="D850" s="1"/>
    </row>
    <row r="851" spans="4:4" ht="14" x14ac:dyDescent="0.2">
      <c r="D851" s="1"/>
    </row>
    <row r="852" spans="4:4" ht="14" x14ac:dyDescent="0.2">
      <c r="D852" s="1"/>
    </row>
    <row r="853" spans="4:4" ht="14" x14ac:dyDescent="0.2">
      <c r="D853" s="1"/>
    </row>
    <row r="854" spans="4:4" ht="14" x14ac:dyDescent="0.2">
      <c r="D854" s="1"/>
    </row>
    <row r="855" spans="4:4" ht="14" x14ac:dyDescent="0.2">
      <c r="D855" s="1"/>
    </row>
    <row r="856" spans="4:4" ht="14" x14ac:dyDescent="0.2">
      <c r="D856" s="1"/>
    </row>
    <row r="857" spans="4:4" ht="14" x14ac:dyDescent="0.2">
      <c r="D857" s="1"/>
    </row>
    <row r="858" spans="4:4" ht="14" x14ac:dyDescent="0.2">
      <c r="D858" s="1"/>
    </row>
    <row r="859" spans="4:4" ht="14" x14ac:dyDescent="0.2">
      <c r="D859" s="1"/>
    </row>
    <row r="860" spans="4:4" ht="14" x14ac:dyDescent="0.2">
      <c r="D860" s="1"/>
    </row>
    <row r="861" spans="4:4" ht="14" x14ac:dyDescent="0.2">
      <c r="D861" s="1"/>
    </row>
    <row r="862" spans="4:4" ht="14" x14ac:dyDescent="0.2">
      <c r="D862" s="1"/>
    </row>
    <row r="863" spans="4:4" ht="14" x14ac:dyDescent="0.2">
      <c r="D863" s="1"/>
    </row>
    <row r="864" spans="4:4" ht="14" x14ac:dyDescent="0.2">
      <c r="D864" s="1"/>
    </row>
    <row r="865" spans="4:4" ht="14" x14ac:dyDescent="0.2">
      <c r="D865" s="1"/>
    </row>
    <row r="866" spans="4:4" ht="14" x14ac:dyDescent="0.2">
      <c r="D866" s="1"/>
    </row>
    <row r="867" spans="4:4" ht="14" x14ac:dyDescent="0.2">
      <c r="D867" s="1"/>
    </row>
    <row r="868" spans="4:4" ht="14" x14ac:dyDescent="0.2">
      <c r="D868" s="1"/>
    </row>
    <row r="869" spans="4:4" ht="14" x14ac:dyDescent="0.2">
      <c r="D869" s="1"/>
    </row>
    <row r="870" spans="4:4" ht="14" x14ac:dyDescent="0.2">
      <c r="D870" s="1"/>
    </row>
    <row r="871" spans="4:4" ht="14" x14ac:dyDescent="0.2">
      <c r="D871" s="1"/>
    </row>
    <row r="872" spans="4:4" ht="14" x14ac:dyDescent="0.2">
      <c r="D872" s="1"/>
    </row>
    <row r="873" spans="4:4" ht="14" x14ac:dyDescent="0.2">
      <c r="D873" s="1"/>
    </row>
    <row r="874" spans="4:4" ht="14" x14ac:dyDescent="0.2">
      <c r="D874" s="1"/>
    </row>
    <row r="875" spans="4:4" ht="14" x14ac:dyDescent="0.2">
      <c r="D875" s="1"/>
    </row>
    <row r="876" spans="4:4" ht="14" x14ac:dyDescent="0.2">
      <c r="D876" s="1"/>
    </row>
    <row r="877" spans="4:4" ht="14" x14ac:dyDescent="0.2">
      <c r="D877" s="1"/>
    </row>
    <row r="878" spans="4:4" ht="14" x14ac:dyDescent="0.2">
      <c r="D878" s="1"/>
    </row>
    <row r="879" spans="4:4" ht="14" x14ac:dyDescent="0.2">
      <c r="D879" s="1"/>
    </row>
    <row r="880" spans="4:4" ht="14" x14ac:dyDescent="0.2">
      <c r="D880" s="1"/>
    </row>
    <row r="881" spans="4:4" ht="14" x14ac:dyDescent="0.2">
      <c r="D881" s="1"/>
    </row>
    <row r="882" spans="4:4" ht="14" x14ac:dyDescent="0.2">
      <c r="D882" s="1"/>
    </row>
    <row r="883" spans="4:4" ht="14" x14ac:dyDescent="0.2">
      <c r="D883" s="1"/>
    </row>
    <row r="884" spans="4:4" ht="14" x14ac:dyDescent="0.2">
      <c r="D884" s="1"/>
    </row>
    <row r="885" spans="4:4" ht="14" x14ac:dyDescent="0.2">
      <c r="D885" s="1"/>
    </row>
    <row r="886" spans="4:4" ht="14" x14ac:dyDescent="0.2">
      <c r="D886" s="1"/>
    </row>
    <row r="887" spans="4:4" ht="14" x14ac:dyDescent="0.2">
      <c r="D887" s="1"/>
    </row>
    <row r="888" spans="4:4" ht="14" x14ac:dyDescent="0.2">
      <c r="D888" s="1"/>
    </row>
    <row r="889" spans="4:4" ht="14" x14ac:dyDescent="0.2">
      <c r="D889" s="1"/>
    </row>
    <row r="890" spans="4:4" ht="14" x14ac:dyDescent="0.2">
      <c r="D890" s="1"/>
    </row>
    <row r="891" spans="4:4" ht="14" x14ac:dyDescent="0.2">
      <c r="D891" s="1"/>
    </row>
    <row r="892" spans="4:4" ht="14" x14ac:dyDescent="0.2">
      <c r="D892" s="1"/>
    </row>
    <row r="893" spans="4:4" ht="14" x14ac:dyDescent="0.2">
      <c r="D893" s="1"/>
    </row>
    <row r="894" spans="4:4" ht="14" x14ac:dyDescent="0.2">
      <c r="D894" s="1"/>
    </row>
    <row r="895" spans="4:4" ht="14" x14ac:dyDescent="0.2">
      <c r="D895" s="1"/>
    </row>
    <row r="896" spans="4:4" ht="14" x14ac:dyDescent="0.2">
      <c r="D896" s="1"/>
    </row>
    <row r="897" spans="4:4" ht="14" x14ac:dyDescent="0.2">
      <c r="D897" s="1"/>
    </row>
    <row r="898" spans="4:4" ht="14" x14ac:dyDescent="0.2">
      <c r="D898" s="1"/>
    </row>
    <row r="899" spans="4:4" ht="14" x14ac:dyDescent="0.2">
      <c r="D899" s="1"/>
    </row>
    <row r="900" spans="4:4" ht="14" x14ac:dyDescent="0.2">
      <c r="D900" s="1"/>
    </row>
    <row r="901" spans="4:4" ht="14" x14ac:dyDescent="0.2">
      <c r="D901" s="1"/>
    </row>
    <row r="902" spans="4:4" ht="14" x14ac:dyDescent="0.2">
      <c r="D902" s="1"/>
    </row>
    <row r="903" spans="4:4" ht="14" x14ac:dyDescent="0.2">
      <c r="D903" s="1"/>
    </row>
    <row r="904" spans="4:4" ht="14" x14ac:dyDescent="0.2">
      <c r="D904" s="1"/>
    </row>
    <row r="905" spans="4:4" ht="14" x14ac:dyDescent="0.2">
      <c r="D905" s="1"/>
    </row>
    <row r="906" spans="4:4" ht="14" x14ac:dyDescent="0.2">
      <c r="D906" s="1"/>
    </row>
    <row r="907" spans="4:4" ht="14" x14ac:dyDescent="0.2">
      <c r="D907" s="1"/>
    </row>
    <row r="908" spans="4:4" ht="14" x14ac:dyDescent="0.2">
      <c r="D908" s="1"/>
    </row>
    <row r="909" spans="4:4" ht="14" x14ac:dyDescent="0.2">
      <c r="D909" s="1"/>
    </row>
    <row r="910" spans="4:4" ht="14" x14ac:dyDescent="0.2">
      <c r="D910" s="1"/>
    </row>
    <row r="911" spans="4:4" ht="14" x14ac:dyDescent="0.2">
      <c r="D911" s="1"/>
    </row>
    <row r="912" spans="4:4" ht="14" x14ac:dyDescent="0.2">
      <c r="D912" s="1"/>
    </row>
    <row r="913" spans="4:4" ht="14" x14ac:dyDescent="0.2">
      <c r="D913" s="1"/>
    </row>
    <row r="914" spans="4:4" ht="14" x14ac:dyDescent="0.2">
      <c r="D914" s="1"/>
    </row>
    <row r="915" spans="4:4" ht="14" x14ac:dyDescent="0.2">
      <c r="D915" s="1"/>
    </row>
    <row r="916" spans="4:4" ht="14" x14ac:dyDescent="0.2">
      <c r="D916" s="1"/>
    </row>
    <row r="917" spans="4:4" ht="14" x14ac:dyDescent="0.2">
      <c r="D917" s="1"/>
    </row>
    <row r="918" spans="4:4" ht="14" x14ac:dyDescent="0.2">
      <c r="D918" s="1"/>
    </row>
    <row r="919" spans="4:4" ht="14" x14ac:dyDescent="0.2">
      <c r="D919" s="1"/>
    </row>
    <row r="920" spans="4:4" ht="14" x14ac:dyDescent="0.2">
      <c r="D920" s="1"/>
    </row>
    <row r="921" spans="4:4" ht="14" x14ac:dyDescent="0.2">
      <c r="D921" s="1"/>
    </row>
    <row r="922" spans="4:4" ht="14" x14ac:dyDescent="0.2">
      <c r="D922" s="1"/>
    </row>
    <row r="923" spans="4:4" ht="14" x14ac:dyDescent="0.2">
      <c r="D923" s="1"/>
    </row>
    <row r="924" spans="4:4" ht="14" x14ac:dyDescent="0.2">
      <c r="D924" s="1"/>
    </row>
    <row r="925" spans="4:4" ht="14" x14ac:dyDescent="0.2">
      <c r="D925" s="1"/>
    </row>
    <row r="926" spans="4:4" ht="14" x14ac:dyDescent="0.2">
      <c r="D926" s="1"/>
    </row>
    <row r="927" spans="4:4" ht="14" x14ac:dyDescent="0.2">
      <c r="D927" s="1"/>
    </row>
    <row r="928" spans="4:4" ht="14" x14ac:dyDescent="0.2">
      <c r="D928" s="1"/>
    </row>
    <row r="929" spans="4:4" ht="14" x14ac:dyDescent="0.2">
      <c r="D929" s="1"/>
    </row>
    <row r="930" spans="4:4" ht="14" x14ac:dyDescent="0.2">
      <c r="D930" s="1"/>
    </row>
    <row r="931" spans="4:4" ht="14" x14ac:dyDescent="0.2">
      <c r="D931" s="1"/>
    </row>
    <row r="932" spans="4:4" ht="14" x14ac:dyDescent="0.2">
      <c r="D932" s="1"/>
    </row>
    <row r="933" spans="4:4" ht="14" x14ac:dyDescent="0.2">
      <c r="D933" s="1"/>
    </row>
    <row r="934" spans="4:4" ht="14" x14ac:dyDescent="0.2">
      <c r="D934" s="1"/>
    </row>
    <row r="935" spans="4:4" ht="14" x14ac:dyDescent="0.2">
      <c r="D935" s="1"/>
    </row>
    <row r="936" spans="4:4" ht="14" x14ac:dyDescent="0.2">
      <c r="D936" s="1"/>
    </row>
    <row r="937" spans="4:4" ht="14" x14ac:dyDescent="0.2">
      <c r="D937" s="1"/>
    </row>
    <row r="938" spans="4:4" ht="14" x14ac:dyDescent="0.2">
      <c r="D938" s="1"/>
    </row>
    <row r="939" spans="4:4" ht="14" x14ac:dyDescent="0.2">
      <c r="D939" s="1"/>
    </row>
    <row r="940" spans="4:4" ht="14" x14ac:dyDescent="0.2">
      <c r="D940" s="1"/>
    </row>
    <row r="941" spans="4:4" ht="14" x14ac:dyDescent="0.2">
      <c r="D941" s="1"/>
    </row>
    <row r="942" spans="4:4" ht="14" x14ac:dyDescent="0.2">
      <c r="D942" s="1"/>
    </row>
    <row r="943" spans="4:4" ht="14" x14ac:dyDescent="0.2">
      <c r="D943" s="1"/>
    </row>
    <row r="944" spans="4:4" ht="14" x14ac:dyDescent="0.2">
      <c r="D944" s="1"/>
    </row>
    <row r="945" spans="4:4" ht="14" x14ac:dyDescent="0.2">
      <c r="D945" s="1"/>
    </row>
    <row r="946" spans="4:4" ht="14" x14ac:dyDescent="0.2">
      <c r="D946" s="1"/>
    </row>
    <row r="947" spans="4:4" ht="14" x14ac:dyDescent="0.2">
      <c r="D947" s="1"/>
    </row>
    <row r="948" spans="4:4" ht="14" x14ac:dyDescent="0.2">
      <c r="D948" s="1"/>
    </row>
    <row r="949" spans="4:4" ht="14" x14ac:dyDescent="0.2">
      <c r="D949" s="1"/>
    </row>
    <row r="950" spans="4:4" ht="14" x14ac:dyDescent="0.2">
      <c r="D950" s="1"/>
    </row>
    <row r="951" spans="4:4" ht="14" x14ac:dyDescent="0.2">
      <c r="D951" s="1"/>
    </row>
    <row r="952" spans="4:4" ht="14" x14ac:dyDescent="0.2">
      <c r="D952" s="1"/>
    </row>
    <row r="953" spans="4:4" ht="14" x14ac:dyDescent="0.2">
      <c r="D953" s="1"/>
    </row>
    <row r="954" spans="4:4" ht="14" x14ac:dyDescent="0.2">
      <c r="D954" s="1"/>
    </row>
    <row r="955" spans="4:4" ht="14" x14ac:dyDescent="0.2">
      <c r="D955" s="1"/>
    </row>
    <row r="956" spans="4:4" ht="14" x14ac:dyDescent="0.2">
      <c r="D956" s="1"/>
    </row>
    <row r="957" spans="4:4" ht="14" x14ac:dyDescent="0.2">
      <c r="D957" s="1"/>
    </row>
    <row r="958" spans="4:4" ht="14" x14ac:dyDescent="0.2">
      <c r="D958" s="1"/>
    </row>
    <row r="959" spans="4:4" ht="14" x14ac:dyDescent="0.2">
      <c r="D959" s="1"/>
    </row>
    <row r="960" spans="4:4" ht="14" x14ac:dyDescent="0.2">
      <c r="D960" s="1"/>
    </row>
    <row r="961" spans="4:4" ht="14" x14ac:dyDescent="0.2">
      <c r="D961" s="1"/>
    </row>
    <row r="962" spans="4:4" ht="14" x14ac:dyDescent="0.2">
      <c r="D962" s="1"/>
    </row>
    <row r="963" spans="4:4" ht="14" x14ac:dyDescent="0.2">
      <c r="D963" s="1"/>
    </row>
    <row r="964" spans="4:4" ht="14" x14ac:dyDescent="0.2">
      <c r="D964" s="1"/>
    </row>
    <row r="965" spans="4:4" ht="14" x14ac:dyDescent="0.2">
      <c r="D965" s="1"/>
    </row>
    <row r="966" spans="4:4" ht="14" x14ac:dyDescent="0.2">
      <c r="D966" s="1"/>
    </row>
    <row r="967" spans="4:4" ht="14" x14ac:dyDescent="0.2">
      <c r="D967" s="1"/>
    </row>
    <row r="968" spans="4:4" ht="14" x14ac:dyDescent="0.2">
      <c r="D968" s="1"/>
    </row>
    <row r="969" spans="4:4" ht="14" x14ac:dyDescent="0.2">
      <c r="D969" s="1"/>
    </row>
    <row r="970" spans="4:4" ht="14" x14ac:dyDescent="0.2">
      <c r="D970" s="1"/>
    </row>
    <row r="971" spans="4:4" ht="14" x14ac:dyDescent="0.2">
      <c r="D971" s="1"/>
    </row>
    <row r="972" spans="4:4" ht="14" x14ac:dyDescent="0.2">
      <c r="D972" s="1"/>
    </row>
    <row r="973" spans="4:4" ht="14" x14ac:dyDescent="0.2">
      <c r="D973" s="1"/>
    </row>
    <row r="974" spans="4:4" ht="14" x14ac:dyDescent="0.2">
      <c r="D974" s="1"/>
    </row>
    <row r="975" spans="4:4" ht="14" x14ac:dyDescent="0.2">
      <c r="D975" s="1"/>
    </row>
    <row r="976" spans="4:4" ht="14" x14ac:dyDescent="0.2">
      <c r="D976" s="1"/>
    </row>
    <row r="977" spans="4:4" ht="14" x14ac:dyDescent="0.2">
      <c r="D977" s="1"/>
    </row>
    <row r="978" spans="4:4" ht="14" x14ac:dyDescent="0.2">
      <c r="D978" s="1"/>
    </row>
    <row r="979" spans="4:4" ht="14" x14ac:dyDescent="0.2">
      <c r="D979" s="1"/>
    </row>
    <row r="980" spans="4:4" ht="14" x14ac:dyDescent="0.2">
      <c r="D980" s="1"/>
    </row>
    <row r="981" spans="4:4" ht="14" x14ac:dyDescent="0.2">
      <c r="D981" s="1"/>
    </row>
    <row r="982" spans="4:4" ht="14" x14ac:dyDescent="0.2">
      <c r="D982" s="1"/>
    </row>
    <row r="983" spans="4:4" ht="14" x14ac:dyDescent="0.2">
      <c r="D983" s="1"/>
    </row>
    <row r="984" spans="4:4" ht="14" x14ac:dyDescent="0.2">
      <c r="D984" s="1"/>
    </row>
    <row r="985" spans="4:4" ht="14" x14ac:dyDescent="0.2">
      <c r="D985" s="1"/>
    </row>
    <row r="986" spans="4:4" ht="14" x14ac:dyDescent="0.2">
      <c r="D986" s="1"/>
    </row>
    <row r="987" spans="4:4" ht="14" x14ac:dyDescent="0.2">
      <c r="D987" s="1"/>
    </row>
    <row r="988" spans="4:4" ht="14" x14ac:dyDescent="0.2">
      <c r="D988" s="1"/>
    </row>
    <row r="989" spans="4:4" ht="14" x14ac:dyDescent="0.2">
      <c r="D989" s="1"/>
    </row>
    <row r="990" spans="4:4" ht="14" x14ac:dyDescent="0.2">
      <c r="D990" s="1"/>
    </row>
    <row r="991" spans="4:4" ht="14" x14ac:dyDescent="0.2">
      <c r="D991" s="1"/>
    </row>
    <row r="992" spans="4:4" ht="14" x14ac:dyDescent="0.2">
      <c r="D992" s="1"/>
    </row>
    <row r="993" spans="4:4" ht="14" x14ac:dyDescent="0.2">
      <c r="D993" s="1"/>
    </row>
    <row r="994" spans="4:4" ht="14" x14ac:dyDescent="0.2">
      <c r="D994" s="1"/>
    </row>
    <row r="995" spans="4:4" ht="14" x14ac:dyDescent="0.2">
      <c r="D995" s="1"/>
    </row>
    <row r="996" spans="4:4" ht="14" x14ac:dyDescent="0.2">
      <c r="D996" s="1"/>
    </row>
    <row r="997" spans="4:4" ht="14" x14ac:dyDescent="0.2">
      <c r="D997" s="1"/>
    </row>
    <row r="998" spans="4:4" ht="14" x14ac:dyDescent="0.2">
      <c r="D998" s="1"/>
    </row>
    <row r="999" spans="4:4" ht="14" x14ac:dyDescent="0.2">
      <c r="D999" s="1"/>
    </row>
    <row r="1000" spans="4:4" ht="14" x14ac:dyDescent="0.2">
      <c r="D1000" s="1"/>
    </row>
  </sheetData>
  <mergeCells count="1">
    <mergeCell ref="C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C2:L34"/>
  <sheetViews>
    <sheetView zoomScale="140" zoomScaleNormal="140" workbookViewId="0">
      <selection activeCell="C3" sqref="C3:G3"/>
    </sheetView>
  </sheetViews>
  <sheetFormatPr baseColWidth="10" defaultColWidth="14.5" defaultRowHeight="15" customHeight="1" x14ac:dyDescent="0.2"/>
  <cols>
    <col min="1" max="2" width="5.33203125" style="28" customWidth="1"/>
    <col min="3" max="3" width="23.5" style="28" bestFit="1" customWidth="1"/>
    <col min="4" max="4" width="6.6640625" style="28" bestFit="1" customWidth="1"/>
    <col min="5" max="5" width="7.6640625" style="28" bestFit="1" customWidth="1"/>
    <col min="6" max="6" width="6.6640625" style="28" bestFit="1" customWidth="1"/>
    <col min="7" max="7" width="1.83203125" style="28" customWidth="1"/>
    <col min="8" max="16384" width="14.5" style="28"/>
  </cols>
  <sheetData>
    <row r="2" spans="3:12" ht="15" customHeight="1" x14ac:dyDescent="0.2">
      <c r="C2" s="64" t="s">
        <v>125</v>
      </c>
      <c r="D2" s="64"/>
      <c r="E2" s="64"/>
      <c r="F2" s="64"/>
      <c r="G2" s="64"/>
    </row>
    <row r="3" spans="3:12" ht="15" customHeight="1" x14ac:dyDescent="0.2">
      <c r="C3" s="56" t="s">
        <v>84</v>
      </c>
      <c r="D3" s="56"/>
      <c r="E3" s="56"/>
      <c r="F3" s="56"/>
      <c r="G3" s="56"/>
    </row>
    <row r="4" spans="3:12" ht="15" customHeight="1" x14ac:dyDescent="0.2">
      <c r="C4" s="17" t="s">
        <v>9</v>
      </c>
      <c r="D4" s="17" t="s">
        <v>82</v>
      </c>
      <c r="E4" s="17" t="s">
        <v>83</v>
      </c>
      <c r="F4" s="17" t="s">
        <v>87</v>
      </c>
      <c r="G4" s="34"/>
    </row>
    <row r="5" spans="3:12" ht="14" x14ac:dyDescent="0.2">
      <c r="C5" s="35" t="s">
        <v>20</v>
      </c>
      <c r="D5" s="45">
        <v>4518</v>
      </c>
      <c r="E5" s="36">
        <v>2081</v>
      </c>
      <c r="F5" s="45">
        <f t="shared" ref="F5:F32" si="0">SUM(D5:E5)</f>
        <v>6599</v>
      </c>
      <c r="G5" s="11"/>
      <c r="L5" s="46"/>
    </row>
    <row r="6" spans="3:12" ht="14" x14ac:dyDescent="0.2">
      <c r="C6" s="35" t="s">
        <v>22</v>
      </c>
      <c r="D6" s="36">
        <v>2120</v>
      </c>
      <c r="E6" s="36">
        <v>1146</v>
      </c>
      <c r="F6" s="45">
        <f t="shared" si="0"/>
        <v>3266</v>
      </c>
      <c r="G6" s="11" t="s">
        <v>46</v>
      </c>
      <c r="L6" s="46"/>
    </row>
    <row r="7" spans="3:12" ht="14" x14ac:dyDescent="0.2">
      <c r="C7" s="35" t="s">
        <v>27</v>
      </c>
      <c r="D7" s="36">
        <v>2137</v>
      </c>
      <c r="E7" s="36">
        <v>967</v>
      </c>
      <c r="F7" s="45">
        <f t="shared" si="0"/>
        <v>3104</v>
      </c>
      <c r="G7" s="11" t="s">
        <v>46</v>
      </c>
      <c r="L7" s="46"/>
    </row>
    <row r="8" spans="3:12" ht="14" x14ac:dyDescent="0.2">
      <c r="C8" s="35" t="s">
        <v>29</v>
      </c>
      <c r="D8" s="36">
        <v>931</v>
      </c>
      <c r="E8" s="36">
        <v>537</v>
      </c>
      <c r="F8" s="45">
        <f t="shared" si="0"/>
        <v>1468</v>
      </c>
      <c r="G8" s="11"/>
      <c r="L8" s="46"/>
    </row>
    <row r="9" spans="3:12" ht="14" x14ac:dyDescent="0.2">
      <c r="C9" s="35" t="s">
        <v>34</v>
      </c>
      <c r="D9" s="36">
        <v>738</v>
      </c>
      <c r="E9" s="36">
        <v>606</v>
      </c>
      <c r="F9" s="45">
        <f t="shared" si="0"/>
        <v>1344</v>
      </c>
      <c r="G9" s="11"/>
      <c r="L9" s="46"/>
    </row>
    <row r="10" spans="3:12" ht="14" x14ac:dyDescent="0.2">
      <c r="C10" s="35" t="s">
        <v>21</v>
      </c>
      <c r="D10" s="36">
        <v>773</v>
      </c>
      <c r="E10" s="36">
        <v>204</v>
      </c>
      <c r="F10" s="45">
        <f t="shared" si="0"/>
        <v>977</v>
      </c>
      <c r="G10" s="11" t="s">
        <v>46</v>
      </c>
      <c r="L10" s="46"/>
    </row>
    <row r="11" spans="3:12" ht="14" x14ac:dyDescent="0.2">
      <c r="C11" s="35" t="s">
        <v>24</v>
      </c>
      <c r="D11" s="36">
        <v>711</v>
      </c>
      <c r="E11" s="36">
        <v>236</v>
      </c>
      <c r="F11" s="45">
        <f t="shared" si="0"/>
        <v>947</v>
      </c>
      <c r="G11" s="11" t="s">
        <v>46</v>
      </c>
      <c r="L11" s="46"/>
    </row>
    <row r="12" spans="3:12" ht="14" x14ac:dyDescent="0.2">
      <c r="C12" s="35" t="s">
        <v>32</v>
      </c>
      <c r="D12" s="36">
        <v>497</v>
      </c>
      <c r="E12" s="36">
        <v>223</v>
      </c>
      <c r="F12" s="45">
        <f t="shared" si="0"/>
        <v>720</v>
      </c>
      <c r="G12" s="11"/>
      <c r="L12" s="46"/>
    </row>
    <row r="13" spans="3:12" ht="14" x14ac:dyDescent="0.2">
      <c r="C13" s="35" t="s">
        <v>65</v>
      </c>
      <c r="D13" s="36">
        <v>276</v>
      </c>
      <c r="E13" s="36">
        <v>276</v>
      </c>
      <c r="F13" s="45">
        <f t="shared" si="0"/>
        <v>552</v>
      </c>
      <c r="G13" s="11"/>
      <c r="L13" s="46"/>
    </row>
    <row r="14" spans="3:12" ht="14" x14ac:dyDescent="0.2">
      <c r="C14" s="35" t="s">
        <v>38</v>
      </c>
      <c r="D14" s="36">
        <v>426</v>
      </c>
      <c r="E14" s="36">
        <v>117</v>
      </c>
      <c r="F14" s="45">
        <f t="shared" si="0"/>
        <v>543</v>
      </c>
      <c r="G14" s="11" t="s">
        <v>46</v>
      </c>
      <c r="L14" s="46"/>
    </row>
    <row r="15" spans="3:12" ht="14" x14ac:dyDescent="0.2">
      <c r="C15" s="37" t="s">
        <v>31</v>
      </c>
      <c r="D15" s="38">
        <v>347</v>
      </c>
      <c r="E15" s="38">
        <v>192</v>
      </c>
      <c r="F15" s="45">
        <f t="shared" si="0"/>
        <v>539</v>
      </c>
      <c r="G15" s="10"/>
      <c r="L15" s="46"/>
    </row>
    <row r="16" spans="3:12" ht="14" x14ac:dyDescent="0.2">
      <c r="C16" s="32" t="s">
        <v>68</v>
      </c>
      <c r="D16" s="33">
        <v>258</v>
      </c>
      <c r="E16" s="33">
        <v>258</v>
      </c>
      <c r="F16" s="45">
        <f t="shared" si="0"/>
        <v>516</v>
      </c>
      <c r="G16" s="9"/>
      <c r="L16" s="46"/>
    </row>
    <row r="17" spans="3:12" ht="14" x14ac:dyDescent="0.2">
      <c r="C17" s="32" t="s">
        <v>36</v>
      </c>
      <c r="D17" s="33">
        <v>266</v>
      </c>
      <c r="E17" s="33">
        <v>206</v>
      </c>
      <c r="F17" s="45">
        <f t="shared" si="0"/>
        <v>472</v>
      </c>
      <c r="G17" s="9" t="s">
        <v>46</v>
      </c>
      <c r="L17" s="46"/>
    </row>
    <row r="18" spans="3:12" ht="14" x14ac:dyDescent="0.2">
      <c r="C18" s="32" t="s">
        <v>56</v>
      </c>
      <c r="D18" s="33">
        <v>442</v>
      </c>
      <c r="E18" s="33">
        <v>0</v>
      </c>
      <c r="F18" s="45">
        <f t="shared" si="0"/>
        <v>442</v>
      </c>
      <c r="G18" s="9" t="s">
        <v>46</v>
      </c>
      <c r="L18" s="46"/>
    </row>
    <row r="19" spans="3:12" ht="14" x14ac:dyDescent="0.2">
      <c r="C19" s="32" t="s">
        <v>23</v>
      </c>
      <c r="D19" s="33">
        <v>263</v>
      </c>
      <c r="E19" s="33">
        <v>112</v>
      </c>
      <c r="F19" s="45">
        <f t="shared" si="0"/>
        <v>375</v>
      </c>
      <c r="G19" s="9"/>
      <c r="L19" s="46"/>
    </row>
    <row r="20" spans="3:12" ht="14" x14ac:dyDescent="0.2">
      <c r="C20" s="32" t="s">
        <v>25</v>
      </c>
      <c r="D20" s="33">
        <v>259</v>
      </c>
      <c r="E20" s="33">
        <v>76</v>
      </c>
      <c r="F20" s="45">
        <f t="shared" si="0"/>
        <v>335</v>
      </c>
      <c r="G20" s="9"/>
      <c r="L20" s="46"/>
    </row>
    <row r="21" spans="3:12" ht="14" x14ac:dyDescent="0.2">
      <c r="C21" s="32" t="s">
        <v>35</v>
      </c>
      <c r="D21" s="33">
        <v>240</v>
      </c>
      <c r="E21" s="33">
        <v>95</v>
      </c>
      <c r="F21" s="45">
        <f t="shared" si="0"/>
        <v>335</v>
      </c>
      <c r="G21" s="9"/>
      <c r="L21" s="46"/>
    </row>
    <row r="22" spans="3:12" ht="14" x14ac:dyDescent="0.2">
      <c r="C22" s="32" t="s">
        <v>28</v>
      </c>
      <c r="D22" s="33">
        <v>216</v>
      </c>
      <c r="E22" s="33">
        <v>107</v>
      </c>
      <c r="F22" s="45">
        <f t="shared" si="0"/>
        <v>323</v>
      </c>
      <c r="G22" s="9"/>
      <c r="L22" s="46"/>
    </row>
    <row r="23" spans="3:12" ht="14" x14ac:dyDescent="0.2">
      <c r="C23" s="32" t="s">
        <v>39</v>
      </c>
      <c r="D23" s="33">
        <v>204</v>
      </c>
      <c r="E23" s="33">
        <v>99</v>
      </c>
      <c r="F23" s="45">
        <f t="shared" si="0"/>
        <v>303</v>
      </c>
      <c r="G23" s="9" t="s">
        <v>46</v>
      </c>
      <c r="L23" s="46"/>
    </row>
    <row r="24" spans="3:12" ht="14" x14ac:dyDescent="0.2">
      <c r="C24" s="32" t="s">
        <v>91</v>
      </c>
      <c r="D24" s="33">
        <v>151</v>
      </c>
      <c r="E24" s="33">
        <v>151</v>
      </c>
      <c r="F24" s="45">
        <f t="shared" si="0"/>
        <v>302</v>
      </c>
      <c r="G24" s="9" t="s">
        <v>46</v>
      </c>
      <c r="L24" s="46"/>
    </row>
    <row r="25" spans="3:12" ht="14" x14ac:dyDescent="0.2">
      <c r="C25" s="32" t="s">
        <v>33</v>
      </c>
      <c r="D25" s="33">
        <v>231</v>
      </c>
      <c r="E25" s="33">
        <v>68</v>
      </c>
      <c r="F25" s="45">
        <f t="shared" si="0"/>
        <v>299</v>
      </c>
      <c r="G25" s="9"/>
      <c r="L25" s="46"/>
    </row>
    <row r="26" spans="3:12" ht="14" x14ac:dyDescent="0.2">
      <c r="C26" s="32" t="s">
        <v>92</v>
      </c>
      <c r="D26" s="33">
        <v>136</v>
      </c>
      <c r="E26" s="33">
        <v>136</v>
      </c>
      <c r="F26" s="45">
        <f t="shared" si="0"/>
        <v>272</v>
      </c>
      <c r="G26" s="9"/>
      <c r="L26" s="46"/>
    </row>
    <row r="27" spans="3:12" ht="14" x14ac:dyDescent="0.2">
      <c r="C27" s="32" t="s">
        <v>30</v>
      </c>
      <c r="D27" s="33">
        <v>106</v>
      </c>
      <c r="E27" s="33">
        <v>41</v>
      </c>
      <c r="F27" s="45">
        <f t="shared" si="0"/>
        <v>147</v>
      </c>
      <c r="G27" s="9"/>
      <c r="L27" s="46"/>
    </row>
    <row r="28" spans="3:12" ht="14" x14ac:dyDescent="0.2">
      <c r="C28" s="32" t="s">
        <v>93</v>
      </c>
      <c r="D28" s="33">
        <v>139</v>
      </c>
      <c r="E28" s="33">
        <v>0</v>
      </c>
      <c r="F28" s="45">
        <f t="shared" si="0"/>
        <v>139</v>
      </c>
      <c r="G28" s="9"/>
      <c r="L28" s="46"/>
    </row>
    <row r="29" spans="3:12" ht="14" x14ac:dyDescent="0.2">
      <c r="C29" s="32" t="s">
        <v>26</v>
      </c>
      <c r="D29" s="33">
        <v>93</v>
      </c>
      <c r="E29" s="33">
        <v>31</v>
      </c>
      <c r="F29" s="45">
        <f t="shared" si="0"/>
        <v>124</v>
      </c>
      <c r="G29" s="9" t="s">
        <v>46</v>
      </c>
      <c r="L29" s="46"/>
    </row>
    <row r="30" spans="3:12" ht="14" x14ac:dyDescent="0.2">
      <c r="C30" s="32" t="s">
        <v>94</v>
      </c>
      <c r="D30" s="33">
        <v>53</v>
      </c>
      <c r="E30" s="33">
        <v>53</v>
      </c>
      <c r="F30" s="45">
        <f t="shared" si="0"/>
        <v>106</v>
      </c>
      <c r="G30" s="9"/>
      <c r="L30" s="46"/>
    </row>
    <row r="31" spans="3:12" ht="14" x14ac:dyDescent="0.2">
      <c r="C31" s="32" t="s">
        <v>95</v>
      </c>
      <c r="D31" s="33">
        <v>50</v>
      </c>
      <c r="E31" s="33">
        <v>50</v>
      </c>
      <c r="F31" s="45">
        <f t="shared" si="0"/>
        <v>100</v>
      </c>
      <c r="G31" s="9"/>
      <c r="L31" s="46"/>
    </row>
    <row r="32" spans="3:12" ht="14" x14ac:dyDescent="0.2">
      <c r="C32" s="32" t="s">
        <v>37</v>
      </c>
      <c r="D32" s="33">
        <v>23</v>
      </c>
      <c r="E32" s="33">
        <v>8</v>
      </c>
      <c r="F32" s="45">
        <f t="shared" si="0"/>
        <v>31</v>
      </c>
      <c r="G32" s="9"/>
      <c r="L32" s="46"/>
    </row>
    <row r="34" spans="3:7" ht="30" customHeight="1" x14ac:dyDescent="0.2">
      <c r="C34" s="68" t="s">
        <v>85</v>
      </c>
      <c r="D34" s="68"/>
      <c r="E34" s="68"/>
      <c r="F34" s="68"/>
      <c r="G34" s="68"/>
    </row>
  </sheetData>
  <sortState xmlns:xlrd2="http://schemas.microsoft.com/office/spreadsheetml/2017/richdata2" ref="C2:G32">
    <sortCondition descending="1" ref="F5"/>
  </sortState>
  <mergeCells count="3">
    <mergeCell ref="C34:G34"/>
    <mergeCell ref="C2:G2"/>
    <mergeCell ref="C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23E-DA6A-FD47-9EEE-808523B7DC33}">
  <sheetPr>
    <outlinePr summaryBelow="0" summaryRight="0"/>
  </sheetPr>
  <dimension ref="C2:D34"/>
  <sheetViews>
    <sheetView zoomScale="140" zoomScaleNormal="140" workbookViewId="0">
      <selection activeCell="C3" sqref="C3:D3"/>
    </sheetView>
  </sheetViews>
  <sheetFormatPr baseColWidth="10" defaultColWidth="14.5" defaultRowHeight="15" customHeight="1" x14ac:dyDescent="0.2"/>
  <cols>
    <col min="1" max="2" width="5.33203125" style="28" customWidth="1"/>
    <col min="3" max="3" width="23.5" style="28" bestFit="1" customWidth="1"/>
    <col min="4" max="4" width="5.1640625" style="28" bestFit="1" customWidth="1"/>
    <col min="5" max="16384" width="14.5" style="28"/>
  </cols>
  <sheetData>
    <row r="2" spans="3:4" ht="15" customHeight="1" x14ac:dyDescent="0.2">
      <c r="C2" s="64" t="s">
        <v>126</v>
      </c>
      <c r="D2" s="64"/>
    </row>
    <row r="3" spans="3:4" ht="15" customHeight="1" x14ac:dyDescent="0.2">
      <c r="C3" s="56" t="s">
        <v>88</v>
      </c>
      <c r="D3" s="56"/>
    </row>
    <row r="4" spans="3:4" ht="15" customHeight="1" x14ac:dyDescent="0.2">
      <c r="C4" s="17" t="s">
        <v>9</v>
      </c>
      <c r="D4" s="17" t="s">
        <v>69</v>
      </c>
    </row>
    <row r="5" spans="3:4" ht="14" x14ac:dyDescent="0.2">
      <c r="C5" s="35" t="s">
        <v>20</v>
      </c>
      <c r="D5" s="36">
        <v>108</v>
      </c>
    </row>
    <row r="6" spans="3:4" ht="14" x14ac:dyDescent="0.2">
      <c r="C6" s="35" t="s">
        <v>27</v>
      </c>
      <c r="D6" s="36">
        <v>67</v>
      </c>
    </row>
    <row r="7" spans="3:4" ht="14" x14ac:dyDescent="0.2">
      <c r="C7" s="35" t="s">
        <v>22</v>
      </c>
      <c r="D7" s="36">
        <v>45</v>
      </c>
    </row>
    <row r="8" spans="3:4" ht="14" x14ac:dyDescent="0.2">
      <c r="C8" s="35" t="s">
        <v>34</v>
      </c>
      <c r="D8" s="36">
        <v>30</v>
      </c>
    </row>
    <row r="9" spans="3:4" ht="14" x14ac:dyDescent="0.2">
      <c r="C9" s="35" t="s">
        <v>21</v>
      </c>
      <c r="D9" s="36">
        <v>25</v>
      </c>
    </row>
    <row r="10" spans="3:4" ht="14" x14ac:dyDescent="0.2">
      <c r="C10" s="35" t="s">
        <v>29</v>
      </c>
      <c r="D10" s="36">
        <v>23</v>
      </c>
    </row>
    <row r="11" spans="3:4" ht="14" x14ac:dyDescent="0.2">
      <c r="C11" s="35" t="s">
        <v>24</v>
      </c>
      <c r="D11" s="36">
        <v>22</v>
      </c>
    </row>
    <row r="12" spans="3:4" ht="14" x14ac:dyDescent="0.2">
      <c r="C12" s="35" t="s">
        <v>56</v>
      </c>
      <c r="D12" s="36">
        <v>22</v>
      </c>
    </row>
    <row r="13" spans="3:4" ht="14" x14ac:dyDescent="0.2">
      <c r="C13" s="35" t="s">
        <v>32</v>
      </c>
      <c r="D13" s="36">
        <v>20</v>
      </c>
    </row>
    <row r="14" spans="3:4" ht="14" x14ac:dyDescent="0.2">
      <c r="C14" s="35" t="s">
        <v>23</v>
      </c>
      <c r="D14" s="36">
        <v>19</v>
      </c>
    </row>
    <row r="15" spans="3:4" ht="14" x14ac:dyDescent="0.2">
      <c r="C15" s="37" t="s">
        <v>33</v>
      </c>
      <c r="D15" s="38">
        <v>19</v>
      </c>
    </row>
    <row r="16" spans="3:4" ht="14" x14ac:dyDescent="0.2">
      <c r="C16" s="32" t="s">
        <v>35</v>
      </c>
      <c r="D16" s="33">
        <v>16</v>
      </c>
    </row>
    <row r="17" spans="3:4" ht="14" x14ac:dyDescent="0.2">
      <c r="C17" s="32" t="s">
        <v>31</v>
      </c>
      <c r="D17" s="33">
        <v>15</v>
      </c>
    </row>
    <row r="18" spans="3:4" ht="14" x14ac:dyDescent="0.2">
      <c r="C18" s="32" t="s">
        <v>36</v>
      </c>
      <c r="D18" s="33">
        <v>13</v>
      </c>
    </row>
    <row r="19" spans="3:4" ht="14" x14ac:dyDescent="0.2">
      <c r="C19" s="32" t="s">
        <v>30</v>
      </c>
      <c r="D19" s="33">
        <v>10</v>
      </c>
    </row>
    <row r="20" spans="3:4" ht="14" x14ac:dyDescent="0.2">
      <c r="C20" s="32" t="s">
        <v>91</v>
      </c>
      <c r="D20" s="33">
        <v>9</v>
      </c>
    </row>
    <row r="21" spans="3:4" ht="14" x14ac:dyDescent="0.2">
      <c r="C21" s="32" t="s">
        <v>65</v>
      </c>
      <c r="D21" s="33">
        <v>8</v>
      </c>
    </row>
    <row r="22" spans="3:4" ht="14" x14ac:dyDescent="0.2">
      <c r="C22" s="32" t="s">
        <v>25</v>
      </c>
      <c r="D22" s="33">
        <v>8</v>
      </c>
    </row>
    <row r="23" spans="3:4" ht="14" x14ac:dyDescent="0.2">
      <c r="C23" s="32" t="s">
        <v>28</v>
      </c>
      <c r="D23" s="33">
        <v>7</v>
      </c>
    </row>
    <row r="24" spans="3:4" ht="14" x14ac:dyDescent="0.2">
      <c r="C24" s="32" t="s">
        <v>26</v>
      </c>
      <c r="D24" s="33">
        <v>6</v>
      </c>
    </row>
    <row r="25" spans="3:4" ht="14" x14ac:dyDescent="0.2">
      <c r="C25" s="32" t="s">
        <v>37</v>
      </c>
      <c r="D25" s="33">
        <v>5</v>
      </c>
    </row>
    <row r="26" spans="3:4" ht="14" x14ac:dyDescent="0.2">
      <c r="C26" s="32" t="s">
        <v>39</v>
      </c>
      <c r="D26" s="33">
        <v>4</v>
      </c>
    </row>
    <row r="27" spans="3:4" ht="14" x14ac:dyDescent="0.2">
      <c r="C27" s="32" t="s">
        <v>92</v>
      </c>
      <c r="D27" s="33">
        <v>4</v>
      </c>
    </row>
    <row r="28" spans="3:4" ht="14" x14ac:dyDescent="0.2">
      <c r="C28" s="32" t="s">
        <v>38</v>
      </c>
      <c r="D28" s="33">
        <v>3</v>
      </c>
    </row>
    <row r="29" spans="3:4" ht="14" x14ac:dyDescent="0.2">
      <c r="C29" s="32" t="s">
        <v>94</v>
      </c>
      <c r="D29" s="33">
        <v>3</v>
      </c>
    </row>
    <row r="30" spans="3:4" ht="14" x14ac:dyDescent="0.2">
      <c r="C30" s="32" t="s">
        <v>68</v>
      </c>
      <c r="D30" s="33">
        <v>2</v>
      </c>
    </row>
    <row r="31" spans="3:4" ht="14" x14ac:dyDescent="0.2">
      <c r="C31" s="32" t="s">
        <v>95</v>
      </c>
      <c r="D31" s="33">
        <v>2</v>
      </c>
    </row>
    <row r="32" spans="3:4" ht="14" x14ac:dyDescent="0.2">
      <c r="C32" s="32" t="s">
        <v>93</v>
      </c>
      <c r="D32" s="33">
        <v>1</v>
      </c>
    </row>
    <row r="34" ht="14" x14ac:dyDescent="0.2"/>
  </sheetData>
  <sortState xmlns:xlrd2="http://schemas.microsoft.com/office/spreadsheetml/2017/richdata2" ref="C3:D32">
    <sortCondition descending="1" ref="D5"/>
  </sortState>
  <mergeCells count="2">
    <mergeCell ref="C3:D3"/>
    <mergeCell ref="C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E954B-9BEE-8F43-87EE-EB2C98972090}">
  <dimension ref="C3:D33"/>
  <sheetViews>
    <sheetView zoomScale="140" zoomScaleNormal="140" workbookViewId="0">
      <selection activeCell="C3" sqref="C3:D3"/>
    </sheetView>
  </sheetViews>
  <sheetFormatPr baseColWidth="10" defaultRowHeight="13" x14ac:dyDescent="0.15"/>
  <cols>
    <col min="1" max="2" width="4" customWidth="1"/>
    <col min="3" max="3" width="18.33203125" bestFit="1" customWidth="1"/>
    <col min="4" max="4" width="5.1640625" bestFit="1" customWidth="1"/>
  </cols>
  <sheetData>
    <row r="3" spans="3:4" ht="14" x14ac:dyDescent="0.15">
      <c r="C3" s="64" t="s">
        <v>89</v>
      </c>
      <c r="D3" s="64"/>
    </row>
    <row r="4" spans="3:4" ht="14" x14ac:dyDescent="0.15">
      <c r="C4" s="69" t="s">
        <v>116</v>
      </c>
      <c r="D4" s="70"/>
    </row>
    <row r="5" spans="3:4" ht="14" x14ac:dyDescent="0.15">
      <c r="C5" s="17" t="s">
        <v>9</v>
      </c>
      <c r="D5" s="17" t="s">
        <v>69</v>
      </c>
    </row>
    <row r="6" spans="3:4" x14ac:dyDescent="0.15">
      <c r="C6" s="8" t="s">
        <v>20</v>
      </c>
      <c r="D6" s="8">
        <v>552</v>
      </c>
    </row>
    <row r="7" spans="3:4" x14ac:dyDescent="0.15">
      <c r="C7" s="8" t="s">
        <v>22</v>
      </c>
      <c r="D7" s="8">
        <v>149</v>
      </c>
    </row>
    <row r="8" spans="3:4" x14ac:dyDescent="0.15">
      <c r="C8" s="8" t="s">
        <v>27</v>
      </c>
      <c r="D8" s="8">
        <v>80</v>
      </c>
    </row>
    <row r="9" spans="3:4" x14ac:dyDescent="0.15">
      <c r="C9" s="8" t="s">
        <v>35</v>
      </c>
      <c r="D9" s="8">
        <v>49</v>
      </c>
    </row>
    <row r="10" spans="3:4" x14ac:dyDescent="0.15">
      <c r="C10" s="8" t="s">
        <v>56</v>
      </c>
      <c r="D10" s="8">
        <v>32</v>
      </c>
    </row>
    <row r="11" spans="3:4" x14ac:dyDescent="0.15">
      <c r="C11" s="8" t="s">
        <v>32</v>
      </c>
      <c r="D11" s="8">
        <v>25</v>
      </c>
    </row>
    <row r="12" spans="3:4" x14ac:dyDescent="0.15">
      <c r="C12" s="8" t="s">
        <v>29</v>
      </c>
      <c r="D12" s="8">
        <v>25</v>
      </c>
    </row>
    <row r="13" spans="3:4" x14ac:dyDescent="0.15">
      <c r="C13" s="8" t="s">
        <v>24</v>
      </c>
      <c r="D13" s="8">
        <v>24</v>
      </c>
    </row>
    <row r="14" spans="3:4" x14ac:dyDescent="0.15">
      <c r="C14" s="8" t="s">
        <v>31</v>
      </c>
      <c r="D14" s="8">
        <v>22</v>
      </c>
    </row>
    <row r="15" spans="3:4" x14ac:dyDescent="0.15">
      <c r="C15" s="8" t="s">
        <v>21</v>
      </c>
      <c r="D15" s="8">
        <v>16</v>
      </c>
    </row>
    <row r="16" spans="3:4" x14ac:dyDescent="0.15">
      <c r="C16" s="8" t="s">
        <v>26</v>
      </c>
      <c r="D16" s="8">
        <v>14</v>
      </c>
    </row>
    <row r="17" spans="3:4" x14ac:dyDescent="0.15">
      <c r="C17" s="8" t="s">
        <v>23</v>
      </c>
      <c r="D17" s="8">
        <v>13</v>
      </c>
    </row>
    <row r="18" spans="3:4" x14ac:dyDescent="0.15">
      <c r="C18" s="8" t="s">
        <v>33</v>
      </c>
      <c r="D18" s="8">
        <v>13</v>
      </c>
    </row>
    <row r="19" spans="3:4" x14ac:dyDescent="0.15">
      <c r="C19" s="8" t="s">
        <v>36</v>
      </c>
      <c r="D19" s="8">
        <v>13</v>
      </c>
    </row>
    <row r="20" spans="3:4" x14ac:dyDescent="0.15">
      <c r="C20" s="8" t="s">
        <v>28</v>
      </c>
      <c r="D20" s="8">
        <v>10</v>
      </c>
    </row>
    <row r="21" spans="3:4" x14ac:dyDescent="0.15">
      <c r="C21" s="8" t="s">
        <v>25</v>
      </c>
      <c r="D21" s="8">
        <v>9</v>
      </c>
    </row>
    <row r="22" spans="3:4" x14ac:dyDescent="0.15">
      <c r="C22" s="8" t="s">
        <v>91</v>
      </c>
      <c r="D22" s="8">
        <v>8</v>
      </c>
    </row>
    <row r="23" spans="3:4" x14ac:dyDescent="0.15">
      <c r="C23" s="8" t="s">
        <v>34</v>
      </c>
      <c r="D23" s="8">
        <v>7</v>
      </c>
    </row>
    <row r="24" spans="3:4" x14ac:dyDescent="0.15">
      <c r="C24" s="8" t="s">
        <v>39</v>
      </c>
      <c r="D24" s="8">
        <v>5</v>
      </c>
    </row>
    <row r="25" spans="3:4" x14ac:dyDescent="0.15">
      <c r="C25" s="8" t="s">
        <v>37</v>
      </c>
      <c r="D25" s="8">
        <v>3</v>
      </c>
    </row>
    <row r="26" spans="3:4" x14ac:dyDescent="0.15">
      <c r="C26" s="8" t="s">
        <v>92</v>
      </c>
      <c r="D26" s="8">
        <v>1</v>
      </c>
    </row>
    <row r="27" spans="3:4" x14ac:dyDescent="0.15">
      <c r="C27" s="8" t="s">
        <v>38</v>
      </c>
      <c r="D27" s="8">
        <v>1</v>
      </c>
    </row>
    <row r="28" spans="3:4" x14ac:dyDescent="0.15">
      <c r="C28" s="8" t="s">
        <v>93</v>
      </c>
      <c r="D28" s="8">
        <v>0</v>
      </c>
    </row>
    <row r="29" spans="3:4" x14ac:dyDescent="0.15">
      <c r="C29" s="8" t="s">
        <v>30</v>
      </c>
      <c r="D29" s="8">
        <v>0</v>
      </c>
    </row>
    <row r="30" spans="3:4" x14ac:dyDescent="0.15">
      <c r="C30" s="8" t="s">
        <v>65</v>
      </c>
      <c r="D30" s="8">
        <v>0</v>
      </c>
    </row>
    <row r="31" spans="3:4" x14ac:dyDescent="0.15">
      <c r="C31" s="8" t="s">
        <v>94</v>
      </c>
      <c r="D31" s="8">
        <v>0</v>
      </c>
    </row>
    <row r="32" spans="3:4" x14ac:dyDescent="0.15">
      <c r="C32" s="8" t="s">
        <v>95</v>
      </c>
      <c r="D32" s="8">
        <v>0</v>
      </c>
    </row>
    <row r="33" spans="3:4" x14ac:dyDescent="0.15">
      <c r="C33" s="8" t="s">
        <v>68</v>
      </c>
      <c r="D33" s="8">
        <v>0</v>
      </c>
    </row>
  </sheetData>
  <sortState xmlns:xlrd2="http://schemas.microsoft.com/office/spreadsheetml/2017/richdata2" ref="C5:D33">
    <sortCondition descending="1" ref="D6"/>
  </sortState>
  <mergeCells count="2">
    <mergeCell ref="C4:D4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Raw</vt:lpstr>
      <vt:lpstr>CC</vt:lpstr>
      <vt:lpstr>HAL</vt:lpstr>
      <vt:lpstr>MI</vt:lpstr>
      <vt:lpstr>PyLint</vt:lpstr>
      <vt:lpstr>File Changes Count (commit)</vt:lpstr>
      <vt:lpstr>Line Addition Removal by File</vt:lpstr>
      <vt:lpstr>Contributors</vt:lpstr>
      <vt:lpstr>File Name Found in Issues</vt:lpstr>
      <vt:lpstr>Issue File Hit Count</vt:lpstr>
      <vt:lpstr>Cross Check</vt:lpstr>
      <vt:lpstr>Wrap 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2019-11-28T09:28:36Z</dcterms:modified>
</cp:coreProperties>
</file>