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12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<sst xmlns="http://schemas.openxmlformats.org/spreadsheetml/2006/main" count="193" uniqueCount="115">
  <si>
    <t>date</t>
  </si>
  <si>
    <t>name</t>
  </si>
  <si>
    <t>number</t>
  </si>
  <si>
    <t>p_number</t>
  </si>
  <si>
    <t>v_number</t>
  </si>
  <si>
    <t>Vehicle</t>
  </si>
  <si>
    <t>c_number</t>
  </si>
  <si>
    <t>e_number</t>
  </si>
  <si>
    <t>Location</t>
  </si>
  <si>
    <t>HP_bank</t>
  </si>
  <si>
    <t>business_type</t>
  </si>
  <si>
    <t>insurance_type</t>
  </si>
  <si>
    <t>insurance_portal</t>
  </si>
  <si>
    <t>I_company</t>
  </si>
  <si>
    <t>payment</t>
  </si>
  <si>
    <t>payment_sos</t>
  </si>
  <si>
    <t>PS_date</t>
  </si>
  <si>
    <t>PE_date</t>
  </si>
  <si>
    <t>Ncb</t>
  </si>
  <si>
    <t>Premium</t>
  </si>
  <si>
    <t>odNetPremium</t>
  </si>
  <si>
    <t>commissionPercentage</t>
  </si>
  <si>
    <t>PayoutDiscount</t>
  </si>
  <si>
    <t>payout_discount</t>
  </si>
  <si>
    <t>profit</t>
  </si>
  <si>
    <t>tdsPercentage</t>
  </si>
  <si>
    <t>profit_after_tds</t>
  </si>
  <si>
    <t>net_profit</t>
  </si>
  <si>
    <t>Executive</t>
  </si>
  <si>
    <t>DSA</t>
  </si>
  <si>
    <t>DIPIKA DEVANG BHATT</t>
  </si>
  <si>
    <t>GJ-06-LC-9833</t>
  </si>
  <si>
    <t>ACTIVA-4G</t>
  </si>
  <si>
    <t>VADODARA</t>
  </si>
  <si>
    <t>NA</t>
  </si>
  <si>
    <t>New</t>
  </si>
  <si>
    <t>Full</t>
  </si>
  <si>
    <t>MintPro</t>
  </si>
  <si>
    <t>BAJAJ</t>
  </si>
  <si>
    <t>SELF</t>
  </si>
  <si>
    <t>NIRAV</t>
  </si>
  <si>
    <t>VANJARA GOVINDBHAI BHIMJI</t>
  </si>
  <si>
    <t>GJ-16-BK-9064</t>
  </si>
  <si>
    <t>TRACTOR 275 BP XP</t>
  </si>
  <si>
    <t>RYNB0150</t>
  </si>
  <si>
    <t>RYNB07250</t>
  </si>
  <si>
    <t>ANKLESHWER</t>
  </si>
  <si>
    <t>AU</t>
  </si>
  <si>
    <t>ICICI LOMBARD</t>
  </si>
  <si>
    <t>PRAKASH RAM</t>
  </si>
  <si>
    <t>GJ-06-KD-4736</t>
  </si>
  <si>
    <t>S-CROSS ZETA</t>
  </si>
  <si>
    <t>HERO</t>
  </si>
  <si>
    <t>Data</t>
  </si>
  <si>
    <t>Agency</t>
  </si>
  <si>
    <t>TATA AIG</t>
  </si>
  <si>
    <t>LALABHAI VANKAR</t>
  </si>
  <si>
    <t>GJ-35-B-2210</t>
  </si>
  <si>
    <t>DZIRE VDI</t>
  </si>
  <si>
    <t>A23037</t>
  </si>
  <si>
    <t>MAHISAGAR</t>
  </si>
  <si>
    <t xml:space="preserve">BAJAJ </t>
  </si>
  <si>
    <t>SUSEELA IYAPPAN ERUPULAMATTIL</t>
  </si>
  <si>
    <t>GJ-16-BG-9814</t>
  </si>
  <si>
    <t>MAHINDRA BOLERO</t>
  </si>
  <si>
    <t>DEEPAK RAHUJA</t>
  </si>
  <si>
    <t>GJ-24-AA-3135</t>
  </si>
  <si>
    <t>INNOVA CRYSTA 2.4G</t>
  </si>
  <si>
    <t>A008774</t>
  </si>
  <si>
    <t>HARPALSINH KALYANSINH SOLANKI</t>
  </si>
  <si>
    <t>GJ-06-LK-7137</t>
  </si>
  <si>
    <t>SWIFT</t>
  </si>
  <si>
    <t>TP</t>
  </si>
  <si>
    <t>LIBERTY</t>
  </si>
  <si>
    <t>CC/HDFC</t>
  </si>
  <si>
    <t>VINAYAK</t>
  </si>
  <si>
    <t>VIPULKUMAR PRAJAPTI</t>
  </si>
  <si>
    <t>GJ-23-BQ-0307</t>
  </si>
  <si>
    <t>ANAND</t>
  </si>
  <si>
    <t>BAJAJ(MINTPRO)</t>
  </si>
  <si>
    <t>ICICI/CC</t>
  </si>
  <si>
    <t>CHETAN SIR</t>
  </si>
  <si>
    <t>KAMAL DEVANAND PARPIYAMI</t>
  </si>
  <si>
    <t>9687668676/DL</t>
  </si>
  <si>
    <t>GJ-06-EQ-0638</t>
  </si>
  <si>
    <t>NEW VERNA 1.4 VTVT</t>
  </si>
  <si>
    <t>M028700</t>
  </si>
  <si>
    <t>GO DIGIT(MINTRO)</t>
  </si>
  <si>
    <t>SAMANDARSINH NARAYANSINH CHAUHAN</t>
  </si>
  <si>
    <t>GJ-07-AR-3318</t>
  </si>
  <si>
    <t>M&amp;M SCORPIO 9STR</t>
  </si>
  <si>
    <t>K60729</t>
  </si>
  <si>
    <t>K67671</t>
  </si>
  <si>
    <t>ARUNA</t>
  </si>
  <si>
    <t>HETALKUMAR RAMESHKUMAR PATEL</t>
  </si>
  <si>
    <t>9825299953/D</t>
  </si>
  <si>
    <t>GJ-23-BN-5265</t>
  </si>
  <si>
    <t>ACTIVA 4G</t>
  </si>
  <si>
    <t>U475267</t>
  </si>
  <si>
    <t>HDFC MINTPRO</t>
  </si>
  <si>
    <t>MITESH</t>
  </si>
  <si>
    <t>GJ-07-CN-0951</t>
  </si>
  <si>
    <t>AVIATOR</t>
  </si>
  <si>
    <t>ASADBHAI VHORA</t>
  </si>
  <si>
    <t>GJ-23-AG6353</t>
  </si>
  <si>
    <t>SPLENDOR PLUS</t>
  </si>
  <si>
    <t>C07138</t>
  </si>
  <si>
    <t>C08246</t>
  </si>
  <si>
    <t>KHEDA</t>
  </si>
  <si>
    <t>HIREN KAKKAD</t>
  </si>
  <si>
    <t>GJ-07-BR-3452</t>
  </si>
  <si>
    <t>ERTIGA ZDI</t>
  </si>
  <si>
    <t>MA3FLEB1S00326763</t>
  </si>
  <si>
    <t>D13A-5123933</t>
  </si>
  <si>
    <t>YES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</si>
</sst>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yyyy/mm/dd;@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44" fontId="2" fillId="2" borderId="2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" fontId="2" fillId="2" borderId="2" xfId="0" applyNumberFormat="1" applyFont="1" applyFill="1" applyBorder="1" applyAlignment="1">
      <alignment horizontal="right" vertical="center" wrapText="1"/>
    </xf>
    <xf numFmtId="10" fontId="2" fillId="2" borderId="2" xfId="2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10" fontId="3" fillId="3" borderId="4" xfId="2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" fontId="3" fillId="4" borderId="4" xfId="0" applyNumberFormat="1" applyFont="1" applyFill="1" applyBorder="1" applyAlignment="1">
      <alignment horizontal="right"/>
    </xf>
    <xf numFmtId="10" fontId="3" fillId="4" borderId="4" xfId="2" applyNumberFormat="1" applyFont="1" applyFill="1" applyBorder="1" applyAlignment="1">
      <alignment horizontal="right"/>
    </xf>
    <xf numFmtId="166" fontId="3" fillId="4" borderId="4" xfId="0" applyNumberFormat="1" applyFont="1" applyFill="1" applyBorder="1" applyAlignment="1">
      <alignment horizontal="right"/>
    </xf>
    <xf numFmtId="164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right"/>
    </xf>
    <xf numFmtId="10" fontId="3" fillId="5" borderId="4" xfId="2" applyNumberFormat="1" applyFont="1" applyFill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3" fontId="3" fillId="5" borderId="4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rav%20Work%20Fina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Final Sheet gOPAL"/>
      <sheetName val="Sheet8"/>
      <sheetName val="GIRIRAJ DATA"/>
      <sheetName val="RENEWAL"/>
      <sheetName val="MIS"/>
      <sheetName val="Sheet6"/>
      <sheetName val="Sheet2"/>
      <sheetName val="Sheet1"/>
      <sheetName val="Sheet3"/>
      <sheetName val="Sheet7"/>
      <sheetName val="Sheet4"/>
      <sheetName val="Sheet5"/>
      <sheetName val="Nirav Work Final Shee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topLeftCell="K1" workbookViewId="0">
      <selection activeCell="R17" activeCellId="1" sqref="K16 R17"/>
    </sheetView>
  </sheetViews>
  <sheetFormatPr defaultRowHeight="15" x14ac:dyDescent="0.25"/>
  <cols>
    <col min="3" max="3" width="16.28515625" customWidth="1"/>
    <col min="16" max="16" width="16.5703125" customWidth="1"/>
    <col min="18" max="18" width="15.42578125" customWidth="1"/>
    <col min="20" max="20" width="13.85546875" customWidth="1"/>
    <col min="21" max="21" width="21.42578125" customWidth="1"/>
    <col min="22" max="22" width="25.7109375" customWidth="1"/>
    <col min="23" max="23" width="20.140625" customWidth="1"/>
    <col min="24" max="24" width="30.140625" customWidth="1"/>
    <col min="25" max="25" width="11.7109375" customWidth="1"/>
    <col min="26" max="26" width="15.42578125" customWidth="1"/>
    <col min="27" max="27" width="18.85546875" customWidth="1"/>
    <col min="28" max="28" width="13.5703125" customWidth="1"/>
    <col min="29" max="29" width="12.140625" customWidth="1"/>
    <col min="30" max="30" width="16.85546875" customWidth="1"/>
  </cols>
  <sheetData>
    <row r="1" spans="1:30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6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7" t="s">
        <v>24</v>
      </c>
      <c r="Z1" s="8" t="s">
        <v>25</v>
      </c>
      <c r="AA1" s="6" t="s">
        <v>26</v>
      </c>
      <c r="AB1" s="6" t="s">
        <v>27</v>
      </c>
      <c r="AC1" s="6" t="s">
        <v>28</v>
      </c>
      <c r="AD1" s="27" t="s">
        <v>29</v>
      </c>
    </row>
    <row r="2" spans="1:30" ht="16.5" thickTop="1" x14ac:dyDescent="0.25">
      <c r="A2" s="9">
        <v>44202</v>
      </c>
      <c r="B2" s="10" t="s">
        <v>30</v>
      </c>
      <c r="C2" s="11">
        <v>9327851453</v>
      </c>
      <c r="D2" s="11"/>
      <c r="E2" s="11" t="s">
        <v>31</v>
      </c>
      <c r="F2" s="11" t="s">
        <v>32</v>
      </c>
      <c r="G2" s="11">
        <v>493991</v>
      </c>
      <c r="H2" s="11">
        <v>493994</v>
      </c>
      <c r="I2" s="11" t="s">
        <v>33</v>
      </c>
      <c r="J2" s="11" t="s">
        <v>34</v>
      </c>
      <c r="K2" s="11" t="s">
        <v>35</v>
      </c>
      <c r="L2" s="11" t="s">
        <v>36</v>
      </c>
      <c r="M2" s="11" t="s">
        <v>37</v>
      </c>
      <c r="N2" s="11" t="s">
        <v>38</v>
      </c>
      <c r="O2" s="11" t="s">
        <v>39</v>
      </c>
      <c r="P2" s="11"/>
      <c r="Q2" s="12">
        <v>44205</v>
      </c>
      <c r="R2" s="12">
        <v>44569</v>
      </c>
      <c r="S2" s="11"/>
      <c r="T2" s="13">
        <v>1514</v>
      </c>
      <c r="U2" s="13">
        <v>532</v>
      </c>
      <c r="V2" s="14">
        <v>0.5</v>
      </c>
      <c r="W2" s="14">
        <v>0</v>
      </c>
      <c r="X2" s="15" t="e">
        <f>[1]!Table26[[#This Row],[odNetPremium]]*[1]!Table26[[#This Row],[Payout/ Discount %]]</f>
        <v>#REF!</v>
      </c>
      <c r="Y2" s="16" t="e">
        <f>[1]!Table26[[#This Row],[odNetPremium]]*[1]!Table26[[#This Row],[commissionPercentage]]</f>
        <v>#REF!</v>
      </c>
      <c r="Z2" s="17" t="e">
        <f>VLOOKUP([1]!Table26[[#This Row],[Insurance_portal]],[1]!Portal[#All],2,0)</f>
        <v>#REF!</v>
      </c>
      <c r="AA2" s="16" t="e">
        <f>[1]!Table26[[#This Row],[profit]]-([1]!Table26[[#This Row],[profit]]*[1]!Table26[[#This Row],[tdsPercentage]])</f>
        <v>#REF!</v>
      </c>
      <c r="AB2" s="18" t="e">
        <f>[1]!Table26[[#This Row],[profit_after_tds]]-[1]!Table26[[#This Row],[payout_discount]]</f>
        <v>#REF!</v>
      </c>
      <c r="AC2" s="11" t="s">
        <v>40</v>
      </c>
      <c r="AD2" s="11" t="s">
        <v>40</v>
      </c>
    </row>
    <row r="3" spans="1:30" ht="15.75" x14ac:dyDescent="0.25">
      <c r="A3" s="19">
        <v>44202</v>
      </c>
      <c r="B3" s="20" t="s">
        <v>41</v>
      </c>
      <c r="C3" s="21">
        <v>9824792047</v>
      </c>
      <c r="D3" s="21"/>
      <c r="E3" s="21" t="s">
        <v>42</v>
      </c>
      <c r="F3" s="21" t="s">
        <v>43</v>
      </c>
      <c r="G3" s="21" t="s">
        <v>44</v>
      </c>
      <c r="H3" s="21" t="s">
        <v>45</v>
      </c>
      <c r="I3" s="21" t="s">
        <v>46</v>
      </c>
      <c r="J3" s="21" t="s">
        <v>47</v>
      </c>
      <c r="K3" s="21" t="s">
        <v>35</v>
      </c>
      <c r="L3" s="21" t="s">
        <v>36</v>
      </c>
      <c r="M3" s="21" t="s">
        <v>37</v>
      </c>
      <c r="N3" s="21" t="s">
        <v>48</v>
      </c>
      <c r="O3" s="21"/>
      <c r="P3" s="21"/>
      <c r="Q3" s="22">
        <v>44202</v>
      </c>
      <c r="R3" s="22">
        <v>44566</v>
      </c>
      <c r="S3" s="21"/>
      <c r="T3" s="23">
        <v>9429</v>
      </c>
      <c r="U3" s="23">
        <v>7991</v>
      </c>
      <c r="V3" s="24">
        <v>0.25</v>
      </c>
      <c r="W3" s="24">
        <v>0.05</v>
      </c>
      <c r="X3" s="15" t="e">
        <f>[1]!Table26[[#This Row],[odNetPremium]]*[1]!Table26[[#This Row],[Payout/ Discount %]]</f>
        <v>#REF!</v>
      </c>
      <c r="Y3" s="16" t="e">
        <f>[1]!Table26[[#This Row],[odNetPremium]]*[1]!Table26[[#This Row],[commissionPercentage]]</f>
        <v>#REF!</v>
      </c>
      <c r="Z3" s="17" t="e">
        <f>VLOOKUP([1]!Table26[[#This Row],[Insurance_portal]],[1]!Portal[#All],2,0)</f>
        <v>#REF!</v>
      </c>
      <c r="AA3" s="18" t="e">
        <f>[1]!Table26[[#This Row],[profit]]-([1]!Table26[[#This Row],[profit]]*[1]!Table26[[#This Row],[tdsPercentage]])</f>
        <v>#REF!</v>
      </c>
      <c r="AB3" s="18" t="e">
        <f>[1]!Table26[[#This Row],[profit_after_tds]]-[1]!Table26[[#This Row],[payout_discount]]</f>
        <v>#REF!</v>
      </c>
      <c r="AC3" s="21" t="s">
        <v>40</v>
      </c>
      <c r="AD3" s="21" t="s">
        <v>40</v>
      </c>
    </row>
    <row r="4" spans="1:30" ht="15.75" x14ac:dyDescent="0.25">
      <c r="A4" s="9">
        <v>44205</v>
      </c>
      <c r="B4" s="10" t="s">
        <v>49</v>
      </c>
      <c r="C4" s="11">
        <v>9427352419</v>
      </c>
      <c r="D4" s="11"/>
      <c r="E4" s="11" t="s">
        <v>50</v>
      </c>
      <c r="F4" s="11" t="s">
        <v>51</v>
      </c>
      <c r="G4" s="11">
        <v>138868</v>
      </c>
      <c r="H4" s="11">
        <v>322519</v>
      </c>
      <c r="I4" s="11" t="s">
        <v>33</v>
      </c>
      <c r="J4" s="11" t="s">
        <v>52</v>
      </c>
      <c r="K4" s="11" t="s">
        <v>53</v>
      </c>
      <c r="L4" s="11" t="s">
        <v>36</v>
      </c>
      <c r="M4" s="11" t="s">
        <v>54</v>
      </c>
      <c r="N4" s="11" t="s">
        <v>55</v>
      </c>
      <c r="O4" s="11"/>
      <c r="P4" s="11"/>
      <c r="Q4" s="12">
        <v>44102</v>
      </c>
      <c r="R4" s="12">
        <v>44466</v>
      </c>
      <c r="S4" s="11"/>
      <c r="T4" s="13">
        <v>13337</v>
      </c>
      <c r="U4" s="13">
        <v>7405</v>
      </c>
      <c r="V4" s="14"/>
      <c r="W4" s="14"/>
      <c r="X4" s="15" t="e">
        <f>[1]!Table26[[#This Row],[odNetPremium]]*[1]!Table26[[#This Row],[Payout/ Discount %]]</f>
        <v>#REF!</v>
      </c>
      <c r="Y4" s="16" t="e">
        <f>[1]!Table26[[#This Row],[odNetPremium]]*[1]!Table26[[#This Row],[commissionPercentage]]</f>
        <v>#REF!</v>
      </c>
      <c r="Z4" s="17" t="e">
        <f>VLOOKUP([1]!Table26[[#This Row],[Insurance_portal]],[1]!Portal[#All],2,0)</f>
        <v>#REF!</v>
      </c>
      <c r="AA4" s="18" t="e">
        <f>[1]!Table26[[#This Row],[profit]]-([1]!Table26[[#This Row],[profit]]*[1]!Table26[[#This Row],[tdsPercentage]])</f>
        <v>#REF!</v>
      </c>
      <c r="AB4" s="18" t="e">
        <f>[1]!Table26[[#This Row],[profit_after_tds]]-[1]!Table26[[#This Row],[payout_discount]]</f>
        <v>#REF!</v>
      </c>
      <c r="AC4" s="11" t="s">
        <v>40</v>
      </c>
      <c r="AD4" s="11"/>
    </row>
    <row r="5" spans="1:30" ht="15.75" x14ac:dyDescent="0.25">
      <c r="A5" s="19">
        <v>44205</v>
      </c>
      <c r="B5" s="20" t="s">
        <v>56</v>
      </c>
      <c r="C5" s="21">
        <v>9924096606</v>
      </c>
      <c r="D5" s="21"/>
      <c r="E5" s="21" t="s">
        <v>57</v>
      </c>
      <c r="F5" s="21" t="s">
        <v>58</v>
      </c>
      <c r="G5" s="21" t="s">
        <v>59</v>
      </c>
      <c r="H5" s="21">
        <v>2939231</v>
      </c>
      <c r="I5" s="21" t="s">
        <v>60</v>
      </c>
      <c r="J5" s="21" t="s">
        <v>47</v>
      </c>
      <c r="K5" s="21" t="s">
        <v>53</v>
      </c>
      <c r="L5" s="21" t="s">
        <v>36</v>
      </c>
      <c r="M5" s="21" t="s">
        <v>54</v>
      </c>
      <c r="N5" s="21" t="s">
        <v>61</v>
      </c>
      <c r="O5" s="21"/>
      <c r="P5" s="21"/>
      <c r="Q5" s="22">
        <v>43861</v>
      </c>
      <c r="R5" s="22">
        <v>44226</v>
      </c>
      <c r="S5" s="21"/>
      <c r="T5" s="23">
        <v>15115</v>
      </c>
      <c r="U5" s="23">
        <v>8957</v>
      </c>
      <c r="V5" s="24"/>
      <c r="W5" s="24"/>
      <c r="X5" s="15" t="e">
        <f>[1]!Table26[[#This Row],[odNetPremium]]*[1]!Table26[[#This Row],[Payout/ Discount %]]</f>
        <v>#REF!</v>
      </c>
      <c r="Y5" s="16" t="e">
        <f>[1]!Table26[[#This Row],[odNetPremium]]*[1]!Table26[[#This Row],[commissionPercentage]]</f>
        <v>#REF!</v>
      </c>
      <c r="Z5" s="17" t="e">
        <f>VLOOKUP([1]!Table26[[#This Row],[Insurance_portal]],[1]!Portal[#All],2,0)</f>
        <v>#REF!</v>
      </c>
      <c r="AA5" s="18" t="e">
        <f>[1]!Table26[[#This Row],[profit]]-([1]!Table26[[#This Row],[profit]]*[1]!Table26[[#This Row],[tdsPercentage]])</f>
        <v>#REF!</v>
      </c>
      <c r="AB5" s="18" t="e">
        <f>[1]!Table26[[#This Row],[profit_after_tds]]-[1]!Table26[[#This Row],[payout_discount]]</f>
        <v>#REF!</v>
      </c>
      <c r="AC5" s="21" t="s">
        <v>40</v>
      </c>
      <c r="AD5" s="21"/>
    </row>
    <row r="6" spans="1:30" ht="15.75" x14ac:dyDescent="0.25">
      <c r="A6" s="9">
        <v>44208</v>
      </c>
      <c r="B6" s="10" t="s">
        <v>62</v>
      </c>
      <c r="C6" s="11">
        <v>9427144804</v>
      </c>
      <c r="D6" s="11"/>
      <c r="E6" s="11" t="s">
        <v>63</v>
      </c>
      <c r="F6" s="11" t="s">
        <v>64</v>
      </c>
      <c r="G6" s="11">
        <v>41294</v>
      </c>
      <c r="H6" s="11">
        <v>47831</v>
      </c>
      <c r="I6" s="11" t="s">
        <v>46</v>
      </c>
      <c r="J6" s="11"/>
      <c r="K6" s="11" t="s">
        <v>53</v>
      </c>
      <c r="L6" s="11" t="s">
        <v>36</v>
      </c>
      <c r="M6" s="11" t="s">
        <v>54</v>
      </c>
      <c r="N6" s="11" t="s">
        <v>55</v>
      </c>
      <c r="O6" s="11"/>
      <c r="P6" s="11"/>
      <c r="Q6" s="12">
        <v>43875</v>
      </c>
      <c r="R6" s="12">
        <v>44240</v>
      </c>
      <c r="S6" s="11"/>
      <c r="T6" s="13">
        <v>18455</v>
      </c>
      <c r="U6" s="13">
        <v>6974</v>
      </c>
      <c r="V6" s="14"/>
      <c r="W6" s="14"/>
      <c r="X6" s="15" t="e">
        <f>[1]!Table26[[#This Row],[odNetPremium]]*[1]!Table26[[#This Row],[Payout/ Discount %]]</f>
        <v>#REF!</v>
      </c>
      <c r="Y6" s="16" t="e">
        <f>[1]!Table26[[#This Row],[odNetPremium]]*[1]!Table26[[#This Row],[commissionPercentage]]</f>
        <v>#REF!</v>
      </c>
      <c r="Z6" s="17" t="e">
        <f>VLOOKUP([1]!Table26[[#This Row],[Insurance_portal]],[1]!Portal[#All],2,0)</f>
        <v>#REF!</v>
      </c>
      <c r="AA6" s="18" t="e">
        <f>[1]!Table26[[#This Row],[profit]]-([1]!Table26[[#This Row],[profit]]*[1]!Table26[[#This Row],[tdsPercentage]])</f>
        <v>#REF!</v>
      </c>
      <c r="AB6" s="18" t="e">
        <f>[1]!Table26[[#This Row],[profit_after_tds]]-[1]!Table26[[#This Row],[payout_discount]]</f>
        <v>#REF!</v>
      </c>
      <c r="AC6" s="11" t="s">
        <v>40</v>
      </c>
      <c r="AD6" s="11"/>
    </row>
    <row r="7" spans="1:30" ht="15.75" x14ac:dyDescent="0.25">
      <c r="A7" s="19">
        <v>44209</v>
      </c>
      <c r="B7" s="20" t="s">
        <v>65</v>
      </c>
      <c r="C7" s="21">
        <v>9824086177</v>
      </c>
      <c r="D7" s="21"/>
      <c r="E7" s="21" t="s">
        <v>66</v>
      </c>
      <c r="F7" s="21" t="s">
        <v>67</v>
      </c>
      <c r="G7" s="21">
        <v>500844</v>
      </c>
      <c r="H7" s="21" t="s">
        <v>68</v>
      </c>
      <c r="I7" s="21" t="s">
        <v>33</v>
      </c>
      <c r="J7" s="21"/>
      <c r="K7" s="21" t="s">
        <v>53</v>
      </c>
      <c r="L7" s="21" t="s">
        <v>36</v>
      </c>
      <c r="M7" s="21" t="s">
        <v>54</v>
      </c>
      <c r="N7" s="21" t="s">
        <v>48</v>
      </c>
      <c r="O7" s="21"/>
      <c r="P7" s="21"/>
      <c r="Q7" s="22">
        <v>43992</v>
      </c>
      <c r="R7" s="22">
        <v>44356</v>
      </c>
      <c r="S7" s="21"/>
      <c r="T7" s="23">
        <v>15187</v>
      </c>
      <c r="U7" s="23"/>
      <c r="V7" s="24"/>
      <c r="W7" s="24"/>
      <c r="X7" s="15" t="e">
        <f>[1]!Table26[[#This Row],[odNetPremium]]*[1]!Table26[[#This Row],[Payout/ Discount %]]</f>
        <v>#REF!</v>
      </c>
      <c r="Y7" s="16" t="e">
        <f>[1]!Table26[[#This Row],[odNetPremium]]*[1]!Table26[[#This Row],[commissionPercentage]]</f>
        <v>#REF!</v>
      </c>
      <c r="Z7" s="17" t="e">
        <f>VLOOKUP([1]!Table26[[#This Row],[Insurance_portal]],[1]!Portal[#All],2,0)</f>
        <v>#REF!</v>
      </c>
      <c r="AA7" s="18" t="e">
        <f>[1]!Table26[[#This Row],[profit]]-([1]!Table26[[#This Row],[profit]]*[1]!Table26[[#This Row],[tdsPercentage]])</f>
        <v>#REF!</v>
      </c>
      <c r="AB7" s="18" t="e">
        <f>[1]!Table26[[#This Row],[profit_after_tds]]-[1]!Table26[[#This Row],[payout_discount]]</f>
        <v>#REF!</v>
      </c>
      <c r="AC7" s="21" t="s">
        <v>40</v>
      </c>
      <c r="AD7" s="21"/>
    </row>
    <row r="8" spans="1:30" ht="15.75" x14ac:dyDescent="0.25">
      <c r="A8" s="9">
        <v>44209</v>
      </c>
      <c r="B8" s="10" t="s">
        <v>69</v>
      </c>
      <c r="C8" s="11">
        <v>8160808181</v>
      </c>
      <c r="D8" s="11"/>
      <c r="E8" s="11" t="s">
        <v>70</v>
      </c>
      <c r="F8" s="11" t="s">
        <v>71</v>
      </c>
      <c r="G8" s="11">
        <v>397325</v>
      </c>
      <c r="H8" s="11">
        <v>1180461</v>
      </c>
      <c r="I8" s="11" t="s">
        <v>33</v>
      </c>
      <c r="J8" s="11"/>
      <c r="K8" s="11" t="s">
        <v>35</v>
      </c>
      <c r="L8" s="11" t="s">
        <v>72</v>
      </c>
      <c r="M8" s="11" t="s">
        <v>37</v>
      </c>
      <c r="N8" s="11" t="s">
        <v>73</v>
      </c>
      <c r="O8" s="11" t="s">
        <v>74</v>
      </c>
      <c r="P8" s="11"/>
      <c r="Q8" s="12">
        <v>44211</v>
      </c>
      <c r="R8" s="12">
        <v>44575</v>
      </c>
      <c r="S8" s="11"/>
      <c r="T8" s="13">
        <v>4361</v>
      </c>
      <c r="U8" s="13">
        <v>3221</v>
      </c>
      <c r="V8" s="14">
        <v>0.3</v>
      </c>
      <c r="W8" s="25">
        <v>0.12</v>
      </c>
      <c r="X8" s="15" t="e">
        <f>[1]!Table26[[#This Row],[odNetPremium]]*[1]!Table26[[#This Row],[Payout/ Discount %]]</f>
        <v>#REF!</v>
      </c>
      <c r="Y8" s="16" t="e">
        <f>[1]!Table26[[#This Row],[odNetPremium]]*[1]!Table26[[#This Row],[commissionPercentage]]</f>
        <v>#REF!</v>
      </c>
      <c r="Z8" s="17" t="e">
        <f>VLOOKUP([1]!Table26[[#This Row],[Insurance_portal]],[1]!Portal[#All],2,0)</f>
        <v>#REF!</v>
      </c>
      <c r="AA8" s="18" t="e">
        <f>[1]!Table26[[#This Row],[profit]]-([1]!Table26[[#This Row],[profit]]*[1]!Table26[[#This Row],[tdsPercentage]])</f>
        <v>#REF!</v>
      </c>
      <c r="AB8" s="18" t="e">
        <f>[1]!Table26[[#This Row],[profit_after_tds]]-[1]!Table26[[#This Row],[payout_discount]]</f>
        <v>#REF!</v>
      </c>
      <c r="AC8" s="11" t="s">
        <v>40</v>
      </c>
      <c r="AD8" s="11" t="s">
        <v>75</v>
      </c>
    </row>
    <row r="9" spans="1:30" ht="15.75" x14ac:dyDescent="0.25">
      <c r="A9" s="19">
        <v>44210</v>
      </c>
      <c r="B9" s="20" t="s">
        <v>76</v>
      </c>
      <c r="C9" s="21">
        <v>9879611838</v>
      </c>
      <c r="D9" s="21"/>
      <c r="E9" s="21" t="s">
        <v>77</v>
      </c>
      <c r="F9" s="21" t="s">
        <v>32</v>
      </c>
      <c r="G9" s="21">
        <v>635517</v>
      </c>
      <c r="H9" s="21">
        <v>635552</v>
      </c>
      <c r="I9" s="21" t="s">
        <v>78</v>
      </c>
      <c r="J9" s="21"/>
      <c r="K9" s="21" t="s">
        <v>35</v>
      </c>
      <c r="L9" s="21" t="s">
        <v>36</v>
      </c>
      <c r="M9" s="21" t="s">
        <v>37</v>
      </c>
      <c r="N9" s="21" t="s">
        <v>79</v>
      </c>
      <c r="O9" s="21" t="s">
        <v>80</v>
      </c>
      <c r="P9" s="21"/>
      <c r="Q9" s="22">
        <v>44213</v>
      </c>
      <c r="R9" s="22">
        <v>44577</v>
      </c>
      <c r="S9" s="21"/>
      <c r="T9" s="23">
        <v>1484</v>
      </c>
      <c r="U9" s="23">
        <v>507</v>
      </c>
      <c r="V9" s="24">
        <v>0.5</v>
      </c>
      <c r="W9" s="24">
        <v>0</v>
      </c>
      <c r="X9" s="15" t="e">
        <f>[1]!Table26[[#This Row],[odNetPremium]]*[1]!Table26[[#This Row],[Payout/ Discount %]]</f>
        <v>#REF!</v>
      </c>
      <c r="Y9" s="16" t="e">
        <f>[1]!Table26[[#This Row],[odNetPremium]]*[1]!Table26[[#This Row],[commissionPercentage]]</f>
        <v>#REF!</v>
      </c>
      <c r="Z9" s="17" t="e">
        <f>VLOOKUP([1]!Table26[[#This Row],[Insurance_portal]],[1]!Portal[#All],2,0)</f>
        <v>#REF!</v>
      </c>
      <c r="AA9" s="18" t="e">
        <f>[1]!Table26[[#This Row],[profit]]-([1]!Table26[[#This Row],[profit]]*[1]!Table26[[#This Row],[tdsPercentage]])</f>
        <v>#REF!</v>
      </c>
      <c r="AB9" s="18" t="e">
        <f>[1]!Table26[[#This Row],[profit_after_tds]]-[1]!Table26[[#This Row],[payout_discount]]</f>
        <v>#REF!</v>
      </c>
      <c r="AC9" s="21" t="s">
        <v>40</v>
      </c>
      <c r="AD9" s="21" t="s">
        <v>81</v>
      </c>
    </row>
    <row r="10" spans="1:30" ht="15.75" x14ac:dyDescent="0.25">
      <c r="A10" s="9">
        <v>44214</v>
      </c>
      <c r="B10" s="10" t="s">
        <v>82</v>
      </c>
      <c r="C10" s="11" t="s">
        <v>83</v>
      </c>
      <c r="D10" s="11"/>
      <c r="E10" s="11" t="s">
        <v>84</v>
      </c>
      <c r="F10" s="11" t="s">
        <v>85</v>
      </c>
      <c r="G10" s="11" t="s">
        <v>86</v>
      </c>
      <c r="H10" s="11">
        <v>309365</v>
      </c>
      <c r="I10" s="11" t="s">
        <v>33</v>
      </c>
      <c r="J10" s="11"/>
      <c r="K10" s="11" t="s">
        <v>35</v>
      </c>
      <c r="L10" s="11" t="s">
        <v>72</v>
      </c>
      <c r="M10" s="11" t="s">
        <v>37</v>
      </c>
      <c r="N10" s="11" t="s">
        <v>87</v>
      </c>
      <c r="O10" s="11" t="s">
        <v>80</v>
      </c>
      <c r="P10" s="11"/>
      <c r="Q10" s="12">
        <v>44215</v>
      </c>
      <c r="R10" s="12">
        <v>44579</v>
      </c>
      <c r="S10" s="11"/>
      <c r="T10" s="13">
        <v>4338</v>
      </c>
      <c r="U10" s="13">
        <v>3221</v>
      </c>
      <c r="V10" s="14">
        <v>0.34</v>
      </c>
      <c r="W10" s="14">
        <v>0.11</v>
      </c>
      <c r="X10" s="15" t="e">
        <f>[1]!Table26[[#This Row],[odNetPremium]]*[1]!Table26[[#This Row],[Payout/ Discount %]]</f>
        <v>#REF!</v>
      </c>
      <c r="Y10" s="16" t="e">
        <f>[1]!Table26[[#This Row],[odNetPremium]]*[1]!Table26[[#This Row],[commissionPercentage]]</f>
        <v>#REF!</v>
      </c>
      <c r="Z10" s="17" t="e">
        <f>VLOOKUP([1]!Table26[[#This Row],[Insurance_portal]],[1]!Portal[#All],2,0)</f>
        <v>#REF!</v>
      </c>
      <c r="AA10" s="18" t="e">
        <f>[1]!Table26[[#This Row],[profit]]-([1]!Table26[[#This Row],[profit]]*[1]!Table26[[#This Row],[tdsPercentage]])</f>
        <v>#REF!</v>
      </c>
      <c r="AB10" s="18" t="e">
        <f>[1]!Table26[[#This Row],[profit_after_tds]]-[1]!Table26[[#This Row],[payout_discount]]</f>
        <v>#REF!</v>
      </c>
      <c r="AC10" s="11" t="s">
        <v>40</v>
      </c>
      <c r="AD10" s="11" t="s">
        <v>75</v>
      </c>
    </row>
    <row r="11" spans="1:30" ht="15.75" x14ac:dyDescent="0.25">
      <c r="A11" s="19">
        <v>44215</v>
      </c>
      <c r="B11" s="20" t="s">
        <v>88</v>
      </c>
      <c r="C11" s="21">
        <v>9723569819</v>
      </c>
      <c r="D11" s="21"/>
      <c r="E11" s="21" t="s">
        <v>89</v>
      </c>
      <c r="F11" s="21" t="s">
        <v>90</v>
      </c>
      <c r="G11" s="21" t="s">
        <v>91</v>
      </c>
      <c r="H11" s="21" t="s">
        <v>92</v>
      </c>
      <c r="I11" s="21" t="s">
        <v>78</v>
      </c>
      <c r="J11" s="21"/>
      <c r="K11" s="21" t="s">
        <v>53</v>
      </c>
      <c r="L11" s="21" t="s">
        <v>36</v>
      </c>
      <c r="M11" s="21" t="s">
        <v>37</v>
      </c>
      <c r="N11" s="21" t="s">
        <v>73</v>
      </c>
      <c r="O11" s="21"/>
      <c r="P11" s="21"/>
      <c r="Q11" s="22">
        <v>44217</v>
      </c>
      <c r="R11" s="22">
        <v>44581</v>
      </c>
      <c r="S11" s="21"/>
      <c r="T11" s="23">
        <v>10343</v>
      </c>
      <c r="U11" s="23">
        <v>8765</v>
      </c>
      <c r="V11" s="24"/>
      <c r="W11" s="24"/>
      <c r="X11" s="15" t="e">
        <f>[1]!Table26[[#This Row],[odNetPremium]]*[1]!Table26[[#This Row],[Payout/ Discount %]]</f>
        <v>#REF!</v>
      </c>
      <c r="Y11" s="16" t="e">
        <f>[1]!Table26[[#This Row],[odNetPremium]]*[1]!Table26[[#This Row],[commissionPercentage]]</f>
        <v>#REF!</v>
      </c>
      <c r="Z11" s="17" t="e">
        <f>VLOOKUP([1]!Table26[[#This Row],[Insurance_portal]],[1]!Portal[#All],2,0)</f>
        <v>#REF!</v>
      </c>
      <c r="AA11" s="18" t="e">
        <f>[1]!Table26[[#This Row],[profit]]-([1]!Table26[[#This Row],[profit]]*[1]!Table26[[#This Row],[tdsPercentage]])</f>
        <v>#REF!</v>
      </c>
      <c r="AB11" s="18" t="e">
        <f>[1]!Table26[[#This Row],[profit_after_tds]]-[1]!Table26[[#This Row],[payout_discount]]</f>
        <v>#REF!</v>
      </c>
      <c r="AC11" s="21" t="s">
        <v>40</v>
      </c>
      <c r="AD11" s="21" t="s">
        <v>93</v>
      </c>
    </row>
    <row r="12" spans="1:30" ht="15.75" x14ac:dyDescent="0.25">
      <c r="A12" s="9">
        <v>44218</v>
      </c>
      <c r="B12" s="10" t="s">
        <v>94</v>
      </c>
      <c r="C12" s="11" t="s">
        <v>95</v>
      </c>
      <c r="D12" s="11"/>
      <c r="E12" s="11" t="s">
        <v>96</v>
      </c>
      <c r="F12" s="11" t="s">
        <v>97</v>
      </c>
      <c r="G12" s="11" t="s">
        <v>98</v>
      </c>
      <c r="H12" s="11">
        <v>75311</v>
      </c>
      <c r="I12" s="11" t="s">
        <v>78</v>
      </c>
      <c r="J12" s="11"/>
      <c r="K12" s="11" t="s">
        <v>35</v>
      </c>
      <c r="L12" s="11" t="s">
        <v>72</v>
      </c>
      <c r="M12" s="11" t="s">
        <v>37</v>
      </c>
      <c r="N12" s="11" t="s">
        <v>99</v>
      </c>
      <c r="O12" s="11" t="s">
        <v>80</v>
      </c>
      <c r="P12" s="11"/>
      <c r="Q12" s="12">
        <v>44219</v>
      </c>
      <c r="R12" s="12">
        <v>44583</v>
      </c>
      <c r="S12" s="11"/>
      <c r="T12" s="13">
        <v>887</v>
      </c>
      <c r="U12" s="13">
        <v>752</v>
      </c>
      <c r="V12" s="14">
        <v>0.35</v>
      </c>
      <c r="W12" s="14">
        <v>0.27</v>
      </c>
      <c r="X12" s="15" t="e">
        <f>[1]!Table26[[#This Row],[odNetPremium]]*[1]!Table26[[#This Row],[Payout/ Discount %]]</f>
        <v>#REF!</v>
      </c>
      <c r="Y12" s="16" t="e">
        <f>[1]!Table26[[#This Row],[odNetPremium]]*[1]!Table26[[#This Row],[commissionPercentage]]</f>
        <v>#REF!</v>
      </c>
      <c r="Z12" s="17" t="e">
        <f>VLOOKUP([1]!Table26[[#This Row],[Insurance_portal]],[1]!Portal[#All],2,0)</f>
        <v>#REF!</v>
      </c>
      <c r="AA12" s="18" t="e">
        <f>[1]!Table26[[#This Row],[profit]]-([1]!Table26[[#This Row],[profit]]*[1]!Table26[[#This Row],[tdsPercentage]])</f>
        <v>#REF!</v>
      </c>
      <c r="AB12" s="18" t="e">
        <f>[1]!Table26[[#This Row],[profit_after_tds]]-[1]!Table26[[#This Row],[payout_discount]]</f>
        <v>#REF!</v>
      </c>
      <c r="AC12" s="11" t="s">
        <v>40</v>
      </c>
      <c r="AD12" s="11" t="s">
        <v>100</v>
      </c>
    </row>
    <row r="13" spans="1:30" ht="15.75" x14ac:dyDescent="0.25">
      <c r="A13" s="19">
        <v>44218</v>
      </c>
      <c r="B13" s="20" t="s">
        <v>94</v>
      </c>
      <c r="C13" s="21" t="s">
        <v>95</v>
      </c>
      <c r="D13" s="21"/>
      <c r="E13" s="21" t="s">
        <v>101</v>
      </c>
      <c r="F13" s="21" t="s">
        <v>102</v>
      </c>
      <c r="G13" s="21">
        <v>38637</v>
      </c>
      <c r="H13" s="21">
        <v>67876</v>
      </c>
      <c r="I13" s="21" t="s">
        <v>78</v>
      </c>
      <c r="J13" s="21"/>
      <c r="K13" s="21" t="s">
        <v>35</v>
      </c>
      <c r="L13" s="21" t="s">
        <v>72</v>
      </c>
      <c r="M13" s="21" t="s">
        <v>37</v>
      </c>
      <c r="N13" s="21" t="s">
        <v>99</v>
      </c>
      <c r="O13" s="21" t="s">
        <v>80</v>
      </c>
      <c r="P13" s="21"/>
      <c r="Q13" s="22">
        <v>44219</v>
      </c>
      <c r="R13" s="22">
        <v>44583</v>
      </c>
      <c r="S13" s="21"/>
      <c r="T13" s="23">
        <v>887</v>
      </c>
      <c r="U13" s="23">
        <v>752</v>
      </c>
      <c r="V13" s="24">
        <v>0.35</v>
      </c>
      <c r="W13" s="24">
        <v>0.27</v>
      </c>
      <c r="X13" s="15" t="e">
        <f>[1]!Table26[[#This Row],[odNetPremium]]*[1]!Table26[[#This Row],[Payout/ Discount %]]</f>
        <v>#REF!</v>
      </c>
      <c r="Y13" s="16" t="e">
        <f>[1]!Table26[[#This Row],[odNetPremium]]*[1]!Table26[[#This Row],[commissionPercentage]]</f>
        <v>#REF!</v>
      </c>
      <c r="Z13" s="17" t="e">
        <f>VLOOKUP([1]!Table26[[#This Row],[Insurance_portal]],[1]!Portal[#All],2,0)</f>
        <v>#REF!</v>
      </c>
      <c r="AA13" s="18" t="e">
        <f>[1]!Table26[[#This Row],[profit]]-([1]!Table26[[#This Row],[profit]]*[1]!Table26[[#This Row],[tdsPercentage]])</f>
        <v>#REF!</v>
      </c>
      <c r="AB13" s="18" t="e">
        <f>[1]!Table26[[#This Row],[profit_after_tds]]-[1]!Table26[[#This Row],[payout_discount]]</f>
        <v>#REF!</v>
      </c>
      <c r="AC13" s="21" t="s">
        <v>40</v>
      </c>
      <c r="AD13" s="21" t="s">
        <v>100</v>
      </c>
    </row>
    <row r="14" spans="1:30" ht="15.75" x14ac:dyDescent="0.25">
      <c r="A14" s="9">
        <v>44218</v>
      </c>
      <c r="B14" s="10" t="s">
        <v>103</v>
      </c>
      <c r="C14" s="11" t="s">
        <v>95</v>
      </c>
      <c r="D14" s="11"/>
      <c r="E14" s="11" t="s">
        <v>104</v>
      </c>
      <c r="F14" s="11" t="s">
        <v>105</v>
      </c>
      <c r="G14" s="11" t="s">
        <v>106</v>
      </c>
      <c r="H14" s="11" t="s">
        <v>107</v>
      </c>
      <c r="I14" s="11" t="s">
        <v>108</v>
      </c>
      <c r="J14" s="11"/>
      <c r="K14" s="11" t="s">
        <v>35</v>
      </c>
      <c r="L14" s="11" t="s">
        <v>72</v>
      </c>
      <c r="M14" s="11" t="s">
        <v>37</v>
      </c>
      <c r="N14" s="11" t="s">
        <v>99</v>
      </c>
      <c r="O14" s="11" t="s">
        <v>80</v>
      </c>
      <c r="P14" s="11"/>
      <c r="Q14" s="12">
        <v>44219</v>
      </c>
      <c r="R14" s="12">
        <v>44583</v>
      </c>
      <c r="S14" s="11"/>
      <c r="T14" s="13">
        <v>887</v>
      </c>
      <c r="U14" s="13">
        <v>752</v>
      </c>
      <c r="V14" s="14">
        <v>0.35</v>
      </c>
      <c r="W14" s="14">
        <v>0.27</v>
      </c>
      <c r="X14" s="15" t="e">
        <f>[1]!Table26[[#This Row],[odNetPremium]]*[1]!Table26[[#This Row],[Payout/ Discount %]]</f>
        <v>#REF!</v>
      </c>
      <c r="Y14" s="16" t="e">
        <f>[1]!Table26[[#This Row],[odNetPremium]]*[1]!Table26[[#This Row],[commissionPercentage]]</f>
        <v>#REF!</v>
      </c>
      <c r="Z14" s="17" t="e">
        <f>VLOOKUP([1]!Table26[[#This Row],[Insurance_portal]],[1]!Portal[#All],2,0)</f>
        <v>#REF!</v>
      </c>
      <c r="AA14" s="18" t="e">
        <f>[1]!Table26[[#This Row],[profit]]-([1]!Table26[[#This Row],[profit]]*[1]!Table26[[#This Row],[tdsPercentage]])</f>
        <v>#REF!</v>
      </c>
      <c r="AB14" s="18" t="e">
        <f>[1]!Table26[[#This Row],[profit_after_tds]]-[1]!Table26[[#This Row],[payout_discount]]</f>
        <v>#REF!</v>
      </c>
      <c r="AC14" s="11" t="s">
        <v>40</v>
      </c>
      <c r="AD14" s="11" t="s">
        <v>100</v>
      </c>
    </row>
    <row r="15" spans="1:30" ht="15.75" x14ac:dyDescent="0.25">
      <c r="A15" s="19">
        <v>44222</v>
      </c>
      <c r="B15" s="20" t="s">
        <v>109</v>
      </c>
      <c r="C15" s="21">
        <v>9427383546</v>
      </c>
      <c r="D15" s="21"/>
      <c r="E15" s="21" t="s">
        <v>110</v>
      </c>
      <c r="F15" s="21" t="s">
        <v>111</v>
      </c>
      <c r="G15" s="21" t="s">
        <v>112</v>
      </c>
      <c r="H15" s="21" t="s">
        <v>113</v>
      </c>
      <c r="I15" s="21" t="s">
        <v>33</v>
      </c>
      <c r="J15" s="21" t="s">
        <v>114</v>
      </c>
      <c r="K15" s="21" t="s">
        <v>53</v>
      </c>
      <c r="L15" s="21" t="s">
        <v>36</v>
      </c>
      <c r="M15" s="21" t="s">
        <v>54</v>
      </c>
      <c r="N15" s="21" t="s">
        <v>48</v>
      </c>
      <c r="O15" s="21"/>
      <c r="P15" s="21"/>
      <c r="Q15" s="22">
        <v>43991</v>
      </c>
      <c r="R15" s="22">
        <v>44355</v>
      </c>
      <c r="S15" s="21"/>
      <c r="T15" s="26">
        <v>16636</v>
      </c>
      <c r="U15" s="23">
        <v>10187</v>
      </c>
      <c r="V15" s="24"/>
      <c r="W15" s="24"/>
      <c r="X15" s="15" t="e">
        <f>[1]!Table26[[#This Row],[odNetPremium]]*[1]!Table26[[#This Row],[Payout/ Discount %]]</f>
        <v>#REF!</v>
      </c>
      <c r="Y15" s="16" t="e">
        <f>[1]!Table26[[#This Row],[odNetPremium]]*[1]!Table26[[#This Row],[commissionPercentage]]</f>
        <v>#REF!</v>
      </c>
      <c r="Z15" s="17" t="e">
        <f>VLOOKUP([1]!Table26[[#This Row],[Insurance_portal]],[1]!Portal[#All],2,0)</f>
        <v>#REF!</v>
      </c>
      <c r="AA15" s="18" t="e">
        <f>[1]!Table26[[#This Row],[profit]]-([1]!Table26[[#This Row],[profit]]*[1]!Table26[[#This Row],[tdsPercentage]])</f>
        <v>#REF!</v>
      </c>
      <c r="AB15" s="18" t="e">
        <f>[1]!Table26[[#This Row],[profit_after_tds]]-[1]!Table26[[#This Row],[payout_discount]]</f>
        <v>#REF!</v>
      </c>
      <c r="AC15" s="21" t="s">
        <v>40</v>
      </c>
      <c r="AD15" s="21"/>
    </row>
  </sheetData>
  <conditionalFormatting sqref="A2:A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{A63F72BF-C4EB-4DE5-881E-9AF9180088E1}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F72BF-C4EB-4DE5-881E-9AF918008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A2:AD15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'D:\[Nirav Work Final Sheet.xlsx]Sheet1'!#REF!</xm:f>
          </x14:formula1>
          <xm:sqref>K2:K15</xm:sqref>
        </x14:dataValidation>
        <x14:dataValidation type="list" allowBlank="1" showInputMessage="1" showErrorMessage="1">
          <x14:formula1>
            <xm:f>'D:\[Nirav Work Final Sheet.xlsx]Sheet1'!#REF!</xm:f>
          </x14:formula1>
          <xm:sqref>L2:M15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2024-01-31T09:41:48Z</dcterms:created>
  <dcterms:modified xsi:type="dcterms:W3CDTF">2024-01-31T10:02:30Z</dcterms:modified>
</cp:coreProperties>
</file>