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ennessy\Desktop\Data Analytics Bootcamp\Week 1_Excel\Module 1\Starter_Code\"/>
    </mc:Choice>
  </mc:AlternateContent>
  <xr:revisionPtr revIDLastSave="0" documentId="13_ncr:1_{070CAD5F-B305-4906-8CE4-26CDC9972A9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owdfunding" sheetId="1" r:id="rId1"/>
    <sheet name="Successful vs Failed" sheetId="8" r:id="rId2"/>
    <sheet name="Outcomes Based on Goal" sheetId="7" r:id="rId3"/>
    <sheet name="Pivot Chart per Parent Category" sheetId="2" r:id="rId4"/>
    <sheet name="Pivot Chart per Sub-Category" sheetId="5" r:id="rId5"/>
    <sheet name="Outcomes Based on Launch Date" sheetId="6" r:id="rId6"/>
  </sheets>
  <definedNames>
    <definedName name="_xlnm._FilterDatabase" localSheetId="0" hidden="1">Crowdfunding!$A$1:$T$1001</definedName>
    <definedName name="_xlnm._FilterDatabase" localSheetId="1" hidden="1">'Successful vs Failed'!$A$1:$B$1</definedName>
    <definedName name="_xlchart.v1.0" hidden="1">'Successful vs Failed'!$A$2:$A$566</definedName>
    <definedName name="_xlchart.v1.1" hidden="1">'Successful vs Failed'!$B$1</definedName>
    <definedName name="_xlchart.v1.2" hidden="1">'Successful vs Failed'!$B$2:$B$566</definedName>
    <definedName name="_xlchart.v1.3" hidden="1">'Successful vs Failed'!$D$1</definedName>
    <definedName name="_xlchart.v1.4" hidden="1">'Successful vs Failed'!$D$2:$D$566</definedName>
    <definedName name="_xlchart.v1.5" hidden="1">'Successful vs Failed'!$E$1</definedName>
    <definedName name="_xlchart.v1.6" hidden="1">'Successful vs Failed'!$E$2:$E$566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8" l="1"/>
  <c r="N2" i="8"/>
  <c r="M3" i="8"/>
  <c r="M2" i="8"/>
  <c r="L3" i="8"/>
  <c r="L2" i="8"/>
  <c r="K3" i="8"/>
  <c r="K2" i="8"/>
  <c r="J3" i="8"/>
  <c r="J2" i="8"/>
  <c r="I2" i="8"/>
  <c r="I3" i="8"/>
  <c r="H3" i="8"/>
  <c r="H2" i="8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7" l="1"/>
  <c r="G11" i="7" s="1"/>
  <c r="E3" i="7"/>
  <c r="G3" i="7" s="1"/>
  <c r="E2" i="7"/>
  <c r="F2" i="7" s="1"/>
  <c r="E12" i="7"/>
  <c r="H12" i="7" s="1"/>
  <c r="E5" i="7"/>
  <c r="G5" i="7" s="1"/>
  <c r="E13" i="7"/>
  <c r="H13" i="7" s="1"/>
  <c r="E4" i="7"/>
  <c r="F4" i="7" s="1"/>
  <c r="E6" i="7"/>
  <c r="G6" i="7" s="1"/>
  <c r="E10" i="7"/>
  <c r="F10" i="7" s="1"/>
  <c r="E9" i="7"/>
  <c r="G9" i="7" s="1"/>
  <c r="E8" i="7"/>
  <c r="E7" i="7"/>
  <c r="F7" i="7" s="1"/>
  <c r="F3" i="7" l="1"/>
  <c r="H3" i="7"/>
  <c r="F12" i="7"/>
  <c r="H5" i="7"/>
  <c r="H9" i="7"/>
  <c r="F11" i="7"/>
  <c r="H11" i="7"/>
  <c r="F13" i="7"/>
  <c r="H2" i="7"/>
  <c r="G4" i="7"/>
  <c r="F5" i="7"/>
  <c r="H4" i="7"/>
  <c r="G13" i="7"/>
  <c r="G2" i="7"/>
  <c r="G12" i="7"/>
  <c r="H8" i="7"/>
  <c r="G8" i="7"/>
  <c r="F6" i="7"/>
  <c r="F9" i="7"/>
  <c r="G10" i="7"/>
  <c r="H6" i="7"/>
  <c r="G7" i="7"/>
  <c r="F8" i="7"/>
  <c r="H7" i="7"/>
  <c r="H10" i="7"/>
</calcChain>
</file>

<file path=xl/sharedStrings.xml><?xml version="1.0" encoding="utf-8"?>
<sst xmlns="http://schemas.openxmlformats.org/spreadsheetml/2006/main" count="7069" uniqueCount="2118">
  <si>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</si>
  <si>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</si>
  <si>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</si>
  <si>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</si>
  <si>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</si>
  <si>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</si>
  <si>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</si>
  <si>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</si>
  <si>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</si>
  <si>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</si>
  <si>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</si>
  <si>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</si>
  <si>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</si>
  <si>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</si>
  <si>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</si>
  <si>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</si>
  <si>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</si>
  <si>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</si>
  <si>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</si>
  <si>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</si>
  <si>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</si>
  <si>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</si>
  <si>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</si>
  <si>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</si>
  <si>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</si>
  <si>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</si>
  <si>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</si>
  <si>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</si>
  <si>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</si>
  <si>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</si>
  <si>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</si>
  <si>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</si>
  <si>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</si>
  <si>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</si>
  <si>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</si>
  <si>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</si>
  <si>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</si>
  <si>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</si>
  <si>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</si>
  <si>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</si>
  <si>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</si>
  <si>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</si>
  <si>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</si>
  <si>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</si>
  <si>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</si>
  <si>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</si>
  <si>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</si>
  <si>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</si>
  <si>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</si>
  <si>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</si>
  <si>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</si>
  <si>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</si>
  <si>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</si>
  <si>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</si>
  <si>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</si>
  <si>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</si>
  <si>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</si>
  <si>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</si>
  <si>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</si>
  <si>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</si>
  <si>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</si>
  <si>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</si>
  <si>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</si>
  <si>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</si>
  <si>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</si>
  <si>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</si>
  <si>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</si>
  <si>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</si>
  <si>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</si>
  <si>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</si>
  <si>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</si>
  <si>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</si>
  <si>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</si>
  <si>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</si>
  <si>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</si>
  <si>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</si>
  <si>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</si>
  <si>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</si>
  <si>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</si>
  <si>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</si>
  <si>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</si>
  <si>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</si>
  <si>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</si>
  <si>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</si>
  <si>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</si>
  <si>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</si>
  <si>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</si>
  <si>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</si>
  <si>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</si>
  <si>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</si>
  <si>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</si>
  <si>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</si>
  <si>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</si>
  <si>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</si>
  <si>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</si>
  <si>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</si>
  <si>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</si>
  <si>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</si>
  <si>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</si>
  <si>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</si>
  <si>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</si>
  <si>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</si>
  <si>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</si>
  <si>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</si>
  <si>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</si>
  <si>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</si>
  <si>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</si>
  <si>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</si>
  <si>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</si>
  <si>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</si>
  <si>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</si>
  <si>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</si>
  <si>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</si>
  <si>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</si>
  <si>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</si>
  <si>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</si>
  <si>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</si>
  <si>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</si>
  <si>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</si>
  <si>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</si>
  <si>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</si>
  <si>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</si>
  <si>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</si>
  <si>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</si>
  <si>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</si>
  <si>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</si>
  <si>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</si>
  <si>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</si>
  <si>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</si>
  <si>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</si>
  <si>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</si>
  <si>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</si>
  <si>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</si>
  <si>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</si>
  <si>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</si>
  <si>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</si>
  <si>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</si>
  <si>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</si>
  <si>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</si>
  <si>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</si>
  <si>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</si>
  <si>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</si>
  <si>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</si>
  <si>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</si>
  <si>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</si>
  <si>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</si>
  <si>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</si>
  <si>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</si>
  <si>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</si>
  <si>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</si>
  <si>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</si>
  <si>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</si>
  <si>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</si>
  <si>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</si>
  <si>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</si>
  <si>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</si>
  <si>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</si>
  <si>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</si>
  <si>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</si>
  <si>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</si>
  <si>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</si>
  <si>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</si>
  <si>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</si>
  <si>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</si>
  <si>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</si>
  <si>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</si>
  <si>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</si>
  <si>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</si>
  <si>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</si>
  <si>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</si>
  <si>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</si>
  <si>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</si>
  <si>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</si>
  <si>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</si>
  <si>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</si>
  <si>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</si>
  <si>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</si>
  <si>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</si>
  <si>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</si>
  <si>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</si>
  <si>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</si>
  <si>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</si>
  <si>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</si>
  <si>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</si>
  <si>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</si>
  <si>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</si>
  <si>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</si>
  <si>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</si>
  <si>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</si>
  <si>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</si>
  <si>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</si>
  <si>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</si>
  <si>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</si>
  <si>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</si>
  <si>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</si>
  <si>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</si>
  <si>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</si>
  <si>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</si>
  <si>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</si>
  <si>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</si>
  <si>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</si>
  <si>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</si>
  <si>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</si>
  <si>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</si>
  <si>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</si>
  <si>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</si>
  <si>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</si>
  <si>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</si>
  <si>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</si>
  <si>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</si>
  <si>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</si>
  <si>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</si>
  <si>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</si>
  <si>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</si>
  <si>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</si>
  <si>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</si>
  <si>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</si>
  <si>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</si>
  <si>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</si>
  <si>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</si>
  <si>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</si>
  <si>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</si>
  <si>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</si>
  <si>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</si>
  <si>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</si>
  <si>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</si>
  <si>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</si>
  <si>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</si>
  <si>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</si>
  <si>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</si>
  <si>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</si>
  <si>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</si>
  <si>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</si>
  <si>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</si>
  <si>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</si>
  <si>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</si>
  <si>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</si>
  <si>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</si>
  <si>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</si>
  <si>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</si>
  <si>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</si>
  <si>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</si>
  <si>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</si>
  <si>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</si>
  <si>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</si>
  <si>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</si>
  <si>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</si>
  <si>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</si>
  <si>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</si>
  <si>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</si>
  <si>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</si>
  <si>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</si>
  <si>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</si>
  <si>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</si>
  <si>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</si>
  <si>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</si>
  <si>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</si>
  <si>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</si>
  <si>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</si>
  <si>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</si>
  <si>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</si>
  <si>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</si>
  <si>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</si>
  <si>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</si>
  <si>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</si>
  <si>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</si>
  <si>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</si>
  <si>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</si>
  <si>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</si>
  <si>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</si>
  <si>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</si>
  <si>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</si>
  <si>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</si>
  <si>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</si>
  <si>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</si>
  <si>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</si>
  <si>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</si>
  <si>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</si>
  <si>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</si>
  <si>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</si>
  <si>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</si>
  <si>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</si>
  <si>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</si>
  <si>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</si>
  <si>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</si>
  <si>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</si>
  <si>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</si>
  <si>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</si>
  <si>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</si>
  <si>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</si>
  <si>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</si>
  <si>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</si>
  <si>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</si>
  <si>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</si>
  <si>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</si>
  <si>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</si>
  <si>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</si>
  <si>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</si>
  <si>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</si>
  <si>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</si>
  <si>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</si>
  <si>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</si>
  <si>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</si>
  <si>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</si>
  <si>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</si>
  <si>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</si>
  <si>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</si>
  <si>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</si>
  <si>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</si>
  <si>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</si>
  <si>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</si>
  <si>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</si>
  <si>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</si>
  <si>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</si>
  <si>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</si>
  <si>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</si>
  <si>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</si>
  <si>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</si>
  <si>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</si>
  <si>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</si>
  <si>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</si>
  <si>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</si>
  <si>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</si>
  <si>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</si>
  <si>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</si>
  <si>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</si>
  <si>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</si>
  <si>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</si>
  <si>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</si>
  <si>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</si>
  <si>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</si>
  <si>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</si>
  <si>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</si>
  <si>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</si>
  <si>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</si>
  <si>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</si>
  <si>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</si>
  <si>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</si>
  <si>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</si>
  <si>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</si>
  <si>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</si>
  <si>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</si>
  <si>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</si>
  <si>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</si>
  <si>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</si>
  <si>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</si>
  <si>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</si>
  <si>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</si>
  <si>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</si>
  <si>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</si>
  <si>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</si>
  <si>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</si>
  <si>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</si>
  <si>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</si>
  <si>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</si>
  <si>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</si>
  <si>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</si>
  <si>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</si>
  <si>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</si>
  <si>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</si>
  <si>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</si>
  <si>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</si>
  <si>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</si>
  <si>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</si>
  <si>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</si>
  <si>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</si>
  <si>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</si>
  <si>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</si>
  <si>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</si>
  <si>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</si>
  <si>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</si>
  <si>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</si>
  <si>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</si>
  <si>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</si>
  <si>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</si>
  <si>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</si>
  <si>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</si>
  <si>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</si>
  <si>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</si>
  <si>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</si>
  <si>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</si>
  <si>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</si>
  <si>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</si>
  <si>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</si>
  <si>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</si>
  <si>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</si>
  <si>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</si>
  <si>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</si>
  <si>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</si>
  <si>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</si>
  <si>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</si>
  <si>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</si>
  <si>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</si>
  <si>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</si>
  <si>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</si>
  <si>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</si>
  <si>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</si>
  <si>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</si>
  <si>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</si>
  <si>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</si>
  <si>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</si>
  <si>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</si>
  <si>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</si>
  <si>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</si>
  <si>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</si>
  <si>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</si>
  <si>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</si>
  <si>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</si>
  <si>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</si>
  <si>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</si>
  <si>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</si>
  <si>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</si>
  <si>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</si>
  <si>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</si>
  <si>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</si>
  <si>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</si>
  <si>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</si>
  <si>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</si>
  <si>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</si>
  <si>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</si>
  <si>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</si>
  <si>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</si>
  <si>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</si>
  <si>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</si>
  <si>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</si>
  <si>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</si>
  <si>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</si>
  <si>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</si>
  <si>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</si>
  <si>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</si>
  <si>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</si>
  <si>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</si>
  <si>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</si>
  <si>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</si>
  <si>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</si>
  <si>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</si>
  <si>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</si>
  <si>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</si>
  <si>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</si>
  <si>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</si>
  <si>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</si>
  <si>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</si>
  <si>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</si>
  <si>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</si>
  <si>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</si>
  <si>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</si>
  <si>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</si>
  <si>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</si>
  <si>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</si>
  <si>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</si>
  <si>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</si>
  <si>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</si>
  <si>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</si>
  <si>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</si>
  <si>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</si>
  <si>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</si>
  <si>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</si>
  <si>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</si>
  <si>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</si>
  <si>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</si>
  <si>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</si>
  <si>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</si>
  <si>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</si>
  <si>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</si>
  <si>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</si>
  <si>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</si>
  <si>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</si>
  <si>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</si>
  <si>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</si>
  <si>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</si>
  <si>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</si>
  <si>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</si>
  <si>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</si>
  <si>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</si>
  <si>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</si>
  <si>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</si>
  <si>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</si>
  <si>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</si>
  <si>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</si>
  <si>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</si>
  <si>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</si>
  <si>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</si>
  <si>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</si>
  <si>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</si>
  <si>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</si>
  <si>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</si>
  <si>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</si>
  <si>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</si>
  <si>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</si>
  <si>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</si>
  <si>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</si>
  <si>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</si>
  <si>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</si>
  <si>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</si>
  <si>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</si>
  <si>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</si>
  <si>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</si>
  <si>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</si>
  <si>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</si>
  <si>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</si>
  <si>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</si>
  <si>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</si>
  <si>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</si>
  <si>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</si>
  <si>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</si>
  <si>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</si>
  <si>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</si>
  <si>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</si>
  <si>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</si>
  <si>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</si>
  <si>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</si>
  <si>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</si>
  <si>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</si>
  <si>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</si>
  <si>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</si>
  <si>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</si>
  <si>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</si>
  <si>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</si>
  <si>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</si>
  <si>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</si>
  <si>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</si>
  <si>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</si>
  <si>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</si>
  <si>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</si>
  <si>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</si>
  <si>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</si>
  <si>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</si>
  <si>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</si>
  <si>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</si>
  <si>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</si>
  <si>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</si>
  <si>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</si>
  <si>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</si>
  <si>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</si>
  <si>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</si>
  <si>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</si>
  <si>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</si>
  <si>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</si>
  <si>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</si>
  <si>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</si>
  <si>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</si>
  <si>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</si>
  <si>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</si>
  <si>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</si>
  <si>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</si>
  <si>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</si>
  <si>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</si>
  <si>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</si>
  <si>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</si>
  <si>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</si>
  <si>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</si>
  <si>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</si>
  <si>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</si>
  <si>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</si>
  <si>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</si>
  <si>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</si>
  <si>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</si>
  <si>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</si>
  <si>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</si>
  <si>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</si>
  <si>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</si>
  <si>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</si>
  <si>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</si>
  <si>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</si>
  <si>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</si>
  <si>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</si>
  <si>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</si>
  <si>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</si>
  <si>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</si>
  <si>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</si>
  <si>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</si>
  <si>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</si>
  <si>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</si>
  <si>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</si>
  <si>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</si>
  <si>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</si>
  <si>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</si>
  <si>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</si>
  <si>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</si>
  <si>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</si>
  <si>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</si>
  <si>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</si>
  <si>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</si>
  <si>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</si>
  <si>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</si>
  <si>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</si>
  <si>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</si>
  <si>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</si>
  <si>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</si>
  <si>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</si>
  <si>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</si>
  <si>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</si>
  <si>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</si>
  <si>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</si>
  <si>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</si>
  <si>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</si>
  <si>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</si>
  <si>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</si>
  <si>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</si>
  <si>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</si>
  <si>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</si>
  <si>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</si>
  <si>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</si>
  <si>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</si>
  <si>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</si>
  <si>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</si>
  <si>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</si>
  <si>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</si>
  <si>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</si>
  <si>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</si>
  <si>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</si>
  <si>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</si>
  <si>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</si>
  <si>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</si>
  <si>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</si>
  <si>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</si>
  <si>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</si>
  <si>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</si>
  <si>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</si>
  <si>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</si>
  <si>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</si>
  <si>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</si>
  <si>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</si>
  <si>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</si>
  <si>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</si>
  <si>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</si>
  <si>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</si>
  <si>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</si>
  <si>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</si>
  <si>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</si>
  <si>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</si>
  <si>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</si>
  <si>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</si>
  <si>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</si>
  <si>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</si>
  <si>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</si>
  <si>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</si>
  <si>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</si>
  <si>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</si>
  <si>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</si>
  <si>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</si>
  <si>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</si>
  <si>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</si>
  <si>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</si>
  <si>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</si>
  <si>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</si>
  <si>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</si>
  <si>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</si>
  <si>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</si>
  <si>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</si>
  <si>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</si>
  <si>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</si>
  <si>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</si>
  <si>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</si>
  <si>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</si>
  <si>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</si>
  <si>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</si>
  <si>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</si>
  <si>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</si>
  <si>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</si>
  <si>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</si>
  <si>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</si>
  <si>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</si>
  <si>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</si>
  <si>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</si>
  <si>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</si>
  <si>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</si>
  <si>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</si>
  <si>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</si>
  <si>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</si>
  <si>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</si>
  <si>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</si>
  <si>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</si>
  <si>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</si>
  <si>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</si>
  <si>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</si>
  <si>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</si>
  <si>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</si>
  <si>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</si>
  <si>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</si>
  <si>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</si>
  <si>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</si>
  <si>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</si>
  <si>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</si>
  <si>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</si>
  <si>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</si>
  <si>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</si>
  <si>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</si>
  <si>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</si>
  <si>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</si>
  <si>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</si>
  <si>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</si>
  <si>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</si>
  <si>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</si>
  <si>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</si>
  <si>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</si>
  <si>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</si>
  <si>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</si>
  <si>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</si>
  <si>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</si>
  <si>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</si>
  <si>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</si>
  <si>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</si>
  <si>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</si>
  <si>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</si>
  <si>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</si>
  <si>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</si>
  <si>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</si>
  <si>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</si>
  <si>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</si>
  <si>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</si>
  <si>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</si>
  <si>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</si>
  <si>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</si>
  <si>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</si>
  <si>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</si>
  <si>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</si>
  <si>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</si>
  <si>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</si>
  <si>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</si>
  <si>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</si>
  <si>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</si>
  <si>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</si>
  <si>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</si>
  <si>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</si>
  <si>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</si>
  <si>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</si>
  <si>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</si>
  <si>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</si>
  <si>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</si>
  <si>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</si>
  <si>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</si>
  <si>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</si>
  <si>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</si>
  <si>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</si>
  <si>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</si>
  <si>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</si>
  <si>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</si>
  <si>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</si>
  <si>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</si>
  <si>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</si>
  <si>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</si>
  <si>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</si>
  <si>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</si>
  <si>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</si>
  <si>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</si>
  <si>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</si>
  <si>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</si>
  <si>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</si>
  <si>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</si>
  <si>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</si>
  <si>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</si>
  <si>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</si>
  <si>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</si>
  <si>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</si>
  <si>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</si>
  <si>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</si>
  <si>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</si>
  <si>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</si>
  <si>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</si>
  <si>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</si>
  <si>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</si>
  <si>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</si>
  <si>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</si>
  <si>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</si>
  <si>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</si>
  <si>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</si>
  <si>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</si>
  <si>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</si>
  <si>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</si>
  <si>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</si>
  <si>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</si>
  <si>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</si>
  <si>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</si>
  <si>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</si>
  <si>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</si>
  <si>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</si>
  <si>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</si>
  <si>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</si>
  <si>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</si>
  <si>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</si>
  <si>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</si>
  <si>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</si>
  <si>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</si>
  <si>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</si>
  <si>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</si>
  <si>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</si>
  <si>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</si>
  <si>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</si>
  <si>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</si>
  <si>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</si>
  <si>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</si>
  <si>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</si>
  <si>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</si>
  <si>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</si>
  <si>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</si>
  <si>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</si>
  <si>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</si>
  <si>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</si>
  <si>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</si>
  <si>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</si>
  <si>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</si>
  <si>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</si>
  <si>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</si>
  <si>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</si>
  <si>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</si>
  <si>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</si>
  <si>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</si>
  <si>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</si>
  <si>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</si>
  <si>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</si>
  <si>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</si>
  <si>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</si>
  <si>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</si>
  <si>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</si>
  <si>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</si>
  <si>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</si>
  <si>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</si>
  <si>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</si>
  <si>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</si>
  <si>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</si>
  <si>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</si>
  <si>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</si>
  <si>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</si>
  <si>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</si>
  <si>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</si>
  <si>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</si>
  <si>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</si>
  <si>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</si>
  <si>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</si>
  <si>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</si>
  <si>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</si>
  <si>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</si>
  <si>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</si>
  <si>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</si>
  <si>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</si>
  <si>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</si>
  <si>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</si>
  <si>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</si>
  <si>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</si>
  <si>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</si>
  <si>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</si>
  <si>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</si>
  <si>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</si>
  <si>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</si>
  <si>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</si>
  <si>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</si>
  <si>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</si>
  <si>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</si>
  <si>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</si>
  <si>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</si>
  <si>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</si>
  <si>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</si>
  <si>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</si>
  <si>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</si>
  <si>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</si>
  <si>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</si>
  <si>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</si>
  <si>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</si>
  <si>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</si>
  <si>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</si>
  <si>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</si>
  <si>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</si>
  <si>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</si>
  <si>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</si>
  <si>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</si>
  <si>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</si>
  <si>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</si>
  <si>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</si>
  <si>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</si>
  <si>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</si>
  <si>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</si>
  <si>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</si>
  <si>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</si>
  <si>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</si>
  <si>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</si>
  <si>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</si>
  <si>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</si>
  <si>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</si>
  <si>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</si>
  <si>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</si>
  <si>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</si>
  <si>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</si>
  <si>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</si>
  <si>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</si>
  <si>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</si>
  <si>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</si>
  <si>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</si>
  <si>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</si>
  <si>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</si>
  <si>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</si>
  <si>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</si>
  <si>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</si>
  <si>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</si>
  <si>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</si>
  <si>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</si>
  <si>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</si>
  <si>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</si>
  <si>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</si>
  <si>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</si>
  <si>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</si>
  <si>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</si>
  <si>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</si>
  <si>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</si>
  <si>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</si>
  <si>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</si>
  <si>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</si>
  <si>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</si>
  <si>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</si>
  <si>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</si>
  <si>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</si>
  <si>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</si>
  <si>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</si>
  <si>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</si>
  <si>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</si>
  <si>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</si>
  <si>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</si>
  <si>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</si>
  <si>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</si>
  <si>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</si>
  <si>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</si>
  <si>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</si>
  <si>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</si>
  <si>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</si>
  <si>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</si>
  <si>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</si>
  <si>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</si>
  <si>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</si>
  <si>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</si>
  <si>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</si>
  <si>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</si>
  <si>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</si>
  <si>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</si>
  <si>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</si>
  <si>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</si>
  <si>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</si>
  <si>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</si>
  <si>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</si>
  <si>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</si>
  <si>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</si>
  <si>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</si>
  <si>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</si>
  <si>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</si>
  <si>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</si>
  <si>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</si>
  <si>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</si>
  <si>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</si>
  <si>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</si>
  <si>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</si>
  <si>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</si>
  <si>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</si>
  <si>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</si>
  <si>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</si>
  <si>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</si>
  <si>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</si>
  <si>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</si>
  <si>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</si>
  <si>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</si>
  <si>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</si>
  <si>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</si>
  <si>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</si>
  <si>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</si>
  <si>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</si>
  <si>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</si>
  <si>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</si>
  <si>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</si>
  <si>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</si>
  <si>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</si>
  <si>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</si>
  <si>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</si>
  <si>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</si>
  <si>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</si>
  <si>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</si>
  <si>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</si>
  <si>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</si>
  <si>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</si>
  <si>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</si>
  <si>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</si>
  <si>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</si>
  <si>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</si>
  <si>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</si>
  <si>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</si>
  <si>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</si>
  <si>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</si>
  <si>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</si>
  <si>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</si>
  <si>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</si>
  <si>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</si>
  <si>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</si>
  <si>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</si>
  <si>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</si>
  <si>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</si>
  <si>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</si>
  <si>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</si>
  <si>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</si>
  <si>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</si>
  <si>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</si>
  <si>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</si>
  <si>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</si>
  <si>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</si>
  <si>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</si>
  <si>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</si>
  <si>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</si>
  <si>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</si>
  <si>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</si>
  <si>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</si>
  <si>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</si>
  <si>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</si>
  <si>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</si>
  <si>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</si>
  <si>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</si>
  <si>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</si>
  <si>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</si>
  <si>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</si>
  <si>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</si>
  <si>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</si>
  <si>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</si>
  <si>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</si>
  <si>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</si>
  <si>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</si>
  <si>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</si>
  <si>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</si>
  <si>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</si>
  <si>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</si>
  <si>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</si>
  <si>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</si>
  <si>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</si>
  <si>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</si>
  <si>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</si>
  <si>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</si>
  <si>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</si>
  <si>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</si>
  <si>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</si>
  <si>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</si>
  <si>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</si>
  <si>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</si>
  <si>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</si>
  <si>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</si>
  <si>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</si>
  <si>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</si>
  <si>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</si>
  <si>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</si>
  <si>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</si>
  <si>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</si>
  <si>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</si>
  <si>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</si>
  <si>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</si>
  <si>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</si>
  <si>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</si>
  <si>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</si>
  <si>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</si>
  <si>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</si>
  <si>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</si>
  <si>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</si>
  <si>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</si>
  <si>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</si>
  <si>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</si>
  <si>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</si>
  <si>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</si>
  <si>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</si>
  <si>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</si>
  <si>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</si>
  <si>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</si>
  <si>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</si>
  <si>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</si>
  <si>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</si>
  <si>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</si>
  <si>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</si>
  <si>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</si>
  <si>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</si>
  <si>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</si>
  <si>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</si>
  <si>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</si>
  <si>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</si>
  <si>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</si>
  <si>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</si>
  <si>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</si>
  <si>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</si>
  <si>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</si>
  <si>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</si>
  <si>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</si>
  <si>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</si>
  <si>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</si>
  <si>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</si>
  <si>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</si>
  <si>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</si>
  <si>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</si>
  <si>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</si>
  <si>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</si>
  <si>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</si>
  <si>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</si>
  <si>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</si>
  <si>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</si>
  <si>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</si>
  <si>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</si>
  <si>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</si>
  <si>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</si>
  <si>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</si>
  <si>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</si>
  <si>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</si>
  <si>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</si>
  <si>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</si>
  <si>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</si>
  <si>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</si>
  <si>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</si>
  <si>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</si>
  <si>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</si>
  <si>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</si>
  <si>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</si>
  <si>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</si>
  <si>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</si>
  <si>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</si>
  <si>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</si>
  <si>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</si>
  <si>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</si>
  <si>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</si>
  <si>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</si>
  <si>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</si>
  <si>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</si>
  <si>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</si>
  <si>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</si>
  <si>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</si>
  <si>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</si>
  <si>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</si>
  <si>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</si>
  <si>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</si>
  <si>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</si>
  <si>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</si>
  <si>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</si>
  <si>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</si>
  <si>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</si>
  <si>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</si>
  <si>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</si>
  <si>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</si>
  <si>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</si>
  <si>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</si>
  <si>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</si>
  <si>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</si>
  <si>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</si>
  <si>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</si>
  <si>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</si>
  <si>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</si>
  <si>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</si>
  <si>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</si>
  <si>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</si>
  <si>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</si>
  <si>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</si>
  <si>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</si>
  <si>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</si>
  <si>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</si>
  <si>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</si>
  <si>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</si>
  <si>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</si>
  <si>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</si>
  <si>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</si>
  <si>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</si>
  <si>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</si>
  <si>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</si>
  <si>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</si>
  <si>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</si>
  <si>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</si>
  <si>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</si>
  <si>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</si>
  <si>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</si>
  <si>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</si>
  <si>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</si>
  <si>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</si>
  <si>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</si>
  <si>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</si>
  <si>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</si>
  <si>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</si>
  <si>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</si>
  <si>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</si>
  <si>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</si>
  <si>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</si>
  <si>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</si>
  <si>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</si>
  <si>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</si>
  <si>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</si>
  <si>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</si>
  <si>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</si>
  <si>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</si>
  <si>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</si>
  <si>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</si>
  <si>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</si>
  <si>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</si>
  <si>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</si>
  <si>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</si>
  <si>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</si>
  <si>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</si>
  <si>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</si>
  <si>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</si>
  <si>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</si>
  <si>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</si>
  <si>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</si>
  <si>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</si>
  <si>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</si>
  <si>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</si>
  <si>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</si>
  <si>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</si>
  <si>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</si>
  <si>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</si>
  <si>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</si>
  <si>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</si>
  <si>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</si>
  <si>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</si>
  <si>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</si>
  <si>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</si>
  <si>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</si>
  <si>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</si>
  <si>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</si>
  <si>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</si>
  <si>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</si>
  <si>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</si>
  <si>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</si>
  <si>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</si>
  <si>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</si>
  <si>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</si>
  <si>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</si>
  <si>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</si>
  <si>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</si>
  <si>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</si>
  <si>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</si>
  <si>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</si>
  <si>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</si>
  <si>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</si>
  <si>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</si>
  <si>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</si>
  <si>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</si>
  <si>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</si>
  <si>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</si>
  <si>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</si>
  <si>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</si>
  <si>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</si>
  <si>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</si>
  <si>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</si>
  <si>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</si>
  <si>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</si>
  <si>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</si>
  <si>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</si>
  <si>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</si>
  <si>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</si>
  <si>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</si>
  <si>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</si>
  <si>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</si>
  <si>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</si>
  <si>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</si>
  <si>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</si>
  <si>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</si>
  <si>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</si>
  <si>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</si>
  <si>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</si>
  <si>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</si>
  <si>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</si>
  <si>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</si>
  <si>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</si>
  <si>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</si>
  <si>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</si>
  <si>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</si>
  <si>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</si>
  <si>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</si>
  <si>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</si>
  <si>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</si>
  <si>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</si>
  <si>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</si>
  <si>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</si>
  <si>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</si>
  <si>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</si>
  <si>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</si>
  <si>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</si>
  <si>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</si>
  <si>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</si>
  <si>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</si>
  <si>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</si>
  <si>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</si>
  <si>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</si>
  <si>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</si>
  <si>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</si>
  <si>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</si>
  <si>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</si>
  <si>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</si>
  <si>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</si>
  <si>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</si>
  <si>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</si>
  <si>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</si>
  <si>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</si>
  <si>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</si>
  <si>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</si>
  <si>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</si>
  <si>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</si>
  <si>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</si>
  <si>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</si>
  <si>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</si>
  <si>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</si>
  <si>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</si>
  <si>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</si>
  <si>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</si>
  <si>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</si>
  <si>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</si>
  <si>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</si>
  <si>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</si>
  <si>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</si>
  <si>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</si>
  <si>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</si>
  <si>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</si>
  <si>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</si>
  <si>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</si>
  <si>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</si>
  <si>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</si>
  <si>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</si>
  <si>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</si>
  <si>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</si>
  <si>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</si>
  <si>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</si>
  <si>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</si>
  <si>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</si>
  <si>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</si>
  <si>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</si>
  <si>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</si>
  <si>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</si>
  <si>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</si>
  <si>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</si>
  <si>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</si>
  <si>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</si>
  <si>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</si>
  <si>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</si>
  <si>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</si>
  <si>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</si>
  <si>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</si>
  <si>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</si>
  <si>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</si>
  <si>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</si>
  <si>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</si>
  <si>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</si>
  <si>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</si>
  <si>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</si>
  <si>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</si>
  <si>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</si>
  <si>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</si>
  <si>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</si>
  <si>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</si>
  <si>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</si>
  <si>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</si>
  <si>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</si>
  <si>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</si>
  <si>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</si>
  <si>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</si>
  <si>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</si>
  <si>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</si>
  <si>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</si>
  <si>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</si>
  <si>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</si>
  <si>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</si>
  <si>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</si>
  <si>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</si>
  <si>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</si>
  <si>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</si>
  <si>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</si>
  <si>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</si>
  <si>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</si>
  <si>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</si>
  <si>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</si>
  <si>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</si>
  <si>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</si>
  <si>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</si>
  <si>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</si>
  <si>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</si>
  <si>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</si>
  <si>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</si>
  <si>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</si>
  <si>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</si>
  <si>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</si>
  <si>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</si>
  <si>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</si>
  <si>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</si>
  <si>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</si>
  <si>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</si>
  <si>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</si>
  <si>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</si>
  <si>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</si>
  <si>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</si>
  <si>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</si>
  <si>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</si>
  <si>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</si>
  <si>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</si>
  <si>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</si>
  <si>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</si>
  <si>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</si>
  <si>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</si>
  <si>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</si>
  <si>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</si>
  <si>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</si>
  <si>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</si>
  <si>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</si>
  <si>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</si>
  <si>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</si>
  <si>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</si>
  <si>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</si>
  <si>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</si>
  <si>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</si>
  <si>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</si>
  <si>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</si>
  <si>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</si>
  <si>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</si>
  <si>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</si>
  <si>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</si>
  <si>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</si>
  <si>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</si>
  <si>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</si>
  <si>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</si>
  <si>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</si>
  <si>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</si>
  <si>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</si>
  <si>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</si>
  <si>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</si>
  <si>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</si>
  <si>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</si>
  <si>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</si>
  <si>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</si>
  <si>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</si>
  <si>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</si>
  <si>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</si>
  <si>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</si>
  <si>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</si>
  <si>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</si>
  <si>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</si>
  <si>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</si>
  <si>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</si>
  <si>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</si>
  <si>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</si>
  <si>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</si>
  <si>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</si>
  <si>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</si>
  <si>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</si>
  <si>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</si>
  <si>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</si>
  <si>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</si>
  <si>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</si>
  <si>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</si>
  <si>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</si>
  <si>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</si>
  <si>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</si>
  <si>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</si>
  <si>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</si>
  <si>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</si>
  <si>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</si>
  <si>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</si>
  <si>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</si>
  <si>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</si>
  <si>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</si>
  <si>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</si>
  <si>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</si>
  <si>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</si>
  <si>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</si>
  <si>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</si>
  <si>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</si>
  <si>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</si>
  <si>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</si>
  <si>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</si>
  <si>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</si>
  <si>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</si>
  <si>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</si>
  <si>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</si>
  <si>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</si>
  <si>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</si>
  <si>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</si>
  <si>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</si>
  <si>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</si>
  <si>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</si>
  <si>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</si>
  <si>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</si>
  <si>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</si>
  <si>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</si>
  <si>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</si>
  <si>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</si>
  <si>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</si>
  <si>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</si>
  <si>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</si>
  <si>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</si>
  <si>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</si>
  <si>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</si>
  <si>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</si>
  <si>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</si>
  <si>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</si>
  <si>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</si>
  <si>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</si>
  <si>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</si>
  <si>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</si>
  <si>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</si>
  <si>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</si>
  <si>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</si>
  <si>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</si>
  <si>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</si>
  <si>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</si>
  <si>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</si>
  <si>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</si>
  <si>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</si>
  <si>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</si>
  <si>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</si>
  <si>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</si>
  <si>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</si>
  <si>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</si>
  <si>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</si>
  <si>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</si>
  <si>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</si>
  <si>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</si>
  <si>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</si>
  <si>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</si>
  <si>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</si>
  <si>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</si>
  <si>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</si>
  <si>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</si>
  <si>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</si>
  <si>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</si>
  <si>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</si>
  <si>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</si>
  <si>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</si>
  <si>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</si>
  <si>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</si>
  <si>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</si>
  <si>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</si>
  <si>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</si>
  <si>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</si>
  <si>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</si>
  <si>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</si>
  <si>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</si>
  <si>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</si>
  <si>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</si>
  <si>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</si>
  <si>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</si>
  <si>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</si>
  <si>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</si>
  <si>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</si>
  <si>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</si>
  <si>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</si>
  <si>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</si>
  <si>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</si>
  <si>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</si>
  <si>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</si>
  <si>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</si>
  <si>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</si>
  <si>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</si>
  <si>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</si>
  <si>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</si>
  <si>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</si>
  <si>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</si>
  <si>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</si>
  <si>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</si>
  <si>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</si>
  <si>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</si>
  <si>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</si>
  <si>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</si>
  <si>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</si>
  <si>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</si>
  <si>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</si>
  <si>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</si>
  <si>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</si>
  <si>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</si>
  <si>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</si>
  <si>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</si>
  <si>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</si>
  <si>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</si>
  <si>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</si>
  <si>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</si>
  <si>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</si>
  <si>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</si>
  <si>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</si>
  <si>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</si>
  <si>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</si>
  <si>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</si>
  <si>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</si>
  <si>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</si>
  <si>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</si>
  <si>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</si>
  <si>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</si>
  <si>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</si>
  <si>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</si>
  <si>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</si>
  <si>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</si>
  <si>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</si>
  <si>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</si>
  <si>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</si>
  <si>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</si>
  <si>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</si>
  <si>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</si>
  <si>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</si>
  <si>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</si>
  <si>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</si>
  <si>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</si>
  <si>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</si>
  <si>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</si>
  <si>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</si>
  <si>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</si>
  <si>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</si>
  <si>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</si>
  <si>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</si>
  <si>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</si>
  <si>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</si>
  <si>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</si>
  <si>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</si>
  <si>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</si>
  <si>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</si>
  <si>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</si>
  <si>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</si>
  <si>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</si>
  <si>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</si>
  <si>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</si>
  <si>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</si>
  <si>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</si>
  <si>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</si>
  <si>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</si>
  <si>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</si>
  <si>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</si>
  <si>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</si>
  <si>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</si>
  <si>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</si>
  <si>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</si>
  <si>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</si>
  <si>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</si>
  <si>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</si>
  <si>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</si>
  <si>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</si>
  <si>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</si>
  <si>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</si>
  <si>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</si>
  <si>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</si>
  <si>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</si>
  <si>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</si>
  <si>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</si>
  <si>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</si>
  <si>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</si>
  <si>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</si>
  <si>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</si>
  <si>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</si>
  <si>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</si>
  <si>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</si>
  <si>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</si>
  <si>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</si>
  <si>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</si>
  <si>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</si>
  <si>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</si>
  <si>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</si>
  <si>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</si>
  <si>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</si>
  <si>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</si>
  <si>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</si>
  <si>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</si>
  <si>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</si>
  <si>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</si>
  <si>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</si>
  <si>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</si>
  <si>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</si>
  <si>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</si>
  <si>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</si>
  <si>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</si>
  <si>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</si>
  <si>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</si>
  <si>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</si>
  <si>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</si>
  <si>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</si>
  <si>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</si>
  <si>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</si>
  <si>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</si>
  <si>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</si>
  <si>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</si>
  <si>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</si>
  <si>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</si>
  <si>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</si>
  <si>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</si>
  <si>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</si>
  <si>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</si>
  <si>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</si>
  <si>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</si>
  <si>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</si>
  <si>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</si>
  <si>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</si>
  <si>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</si>
  <si>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</si>
  <si>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</si>
  <si>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</si>
  <si>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</si>
  <si>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</si>
  <si>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</si>
  <si>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</si>
  <si>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</si>
  <si>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</si>
  <si>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</si>
  <si>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</si>
  <si>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</si>
  <si>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</si>
  <si>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</si>
  <si>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</si>
  <si>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</si>
  <si>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</si>
  <si>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</si>
  <si>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</si>
  <si>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</si>
  <si>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</si>
  <si>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</si>
  <si>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</si>
  <si>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</si>
  <si>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</si>
  <si>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</si>
  <si>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</si>
  <si>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</si>
  <si>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</si>
  <si>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</si>
  <si>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</si>
  <si>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</si>
  <si>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</si>
  <si>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</si>
  <si>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</si>
  <si>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</si>
  <si>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</si>
  <si>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</si>
  <si>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</si>
  <si>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</si>
  <si>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</si>
  <si>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</si>
  <si>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</si>
  <si>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</si>
  <si>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</si>
  <si>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</si>
  <si>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</si>
  <si>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</si>
  <si>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</si>
  <si>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</si>
  <si>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</si>
  <si>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</si>
  <si>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</si>
  <si>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</si>
  <si>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</si>
  <si>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</si>
  <si>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</si>
  <si>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</si>
  <si>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</si>
  <si>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</si>
  <si>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</si>
  <si>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</si>
  <si>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</si>
  <si>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</si>
  <si>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</si>
  <si>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</si>
  <si>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</si>
  <si>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</si>
  <si>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</si>
  <si>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</si>
  <si>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</si>
  <si>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</si>
  <si>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</si>
  <si>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</si>
  <si>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</si>
  <si>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</si>
  <si>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</si>
  <si>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</si>
  <si>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</si>
  <si>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</si>
  <si>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</si>
  <si>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</si>
  <si>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</si>
  <si>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</si>
  <si>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</si>
  <si>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</si>
  <si>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</si>
  <si>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</si>
  <si>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</si>
  <si>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</si>
  <si>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</si>
  <si>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</si>
  <si>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</si>
  <si>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</si>
  <si>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</si>
  <si>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</si>
  <si>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</si>
  <si>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</si>
  <si>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</si>
  <si>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</si>
  <si>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</si>
  <si>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</si>
  <si>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</si>
  <si>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</si>
  <si>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</si>
  <si>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</si>
  <si>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</si>
  <si>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</si>
  <si>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</si>
  <si>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</si>
  <si>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</si>
  <si>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</si>
  <si>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</si>
  <si>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</si>
  <si>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</si>
  <si>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</si>
  <si>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</si>
  <si>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</si>
  <si>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</si>
  <si>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</si>
  <si>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</si>
  <si>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</si>
  <si>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</si>
  <si>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</si>
  <si>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</si>
  <si>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</si>
  <si>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</si>
  <si>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</si>
  <si>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</si>
  <si>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</si>
  <si>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</si>
  <si>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</si>
  <si>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</si>
  <si>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</si>
  <si>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</si>
  <si>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</si>
  <si>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</si>
  <si>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</si>
  <si>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</si>
  <si>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</si>
  <si>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</si>
  <si>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</si>
  <si>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</si>
  <si>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</si>
  <si>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</si>
  <si>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</si>
  <si>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</si>
  <si>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</si>
  <si>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</si>
  <si>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</si>
  <si>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</si>
  <si>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</si>
  <si>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</si>
  <si>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</si>
  <si>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</si>
  <si>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</si>
  <si>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</si>
  <si>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</si>
  <si>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</si>
  <si>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</si>
  <si>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</si>
  <si>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</si>
  <si>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</si>
  <si>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</si>
  <si>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</si>
  <si>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</si>
  <si>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</si>
  <si>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</si>
  <si>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</si>
  <si>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</si>
  <si>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</si>
  <si>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</si>
  <si>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</si>
  <si>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</si>
  <si>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</si>
  <si>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</si>
  <si>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</si>
  <si>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</si>
  <si>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</si>
  <si>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</si>
  <si>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</si>
  <si>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</si>
  <si>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</si>
  <si>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</si>
  <si>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</si>
  <si>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</si>
  <si>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</si>
  <si>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</si>
  <si>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</si>
  <si>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</si>
  <si>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</si>
  <si>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</si>
  <si>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</si>
  <si>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</si>
  <si>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</si>
  <si>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</si>
  <si>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</si>
  <si>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</si>
  <si>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</si>
  <si>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</si>
  <si>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</si>
  <si>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</si>
  <si>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</si>
  <si>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</si>
  <si>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</si>
  <si>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</si>
  <si>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</si>
  <si>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</si>
  <si>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</si>
  <si>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</si>
  <si>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</si>
  <si>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</si>
  <si>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</si>
  <si>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</si>
  <si>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</si>
  <si>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</si>
  <si>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</si>
  <si>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</si>
  <si>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</si>
  <si>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</si>
  <si>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</si>
  <si>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</si>
  <si>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</si>
  <si>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</si>
  <si>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</si>
  <si>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</si>
  <si>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</si>
  <si>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</si>
  <si>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</si>
  <si>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</si>
  <si>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</si>
  <si>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</si>
  <si>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</si>
  <si>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</si>
  <si>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</si>
  <si>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</si>
  <si>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</si>
  <si>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</si>
  <si>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</si>
  <si>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</si>
  <si>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</si>
  <si>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</si>
  <si>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</si>
  <si>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</si>
  <si>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</si>
  <si>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</si>
  <si>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</si>
  <si>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</si>
  <si>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</si>
  <si>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</si>
  <si>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</si>
  <si>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</si>
  <si>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</si>
  <si>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</si>
  <si>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</si>
  <si>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</si>
  <si>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</si>
  <si>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</si>
  <si>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</si>
  <si>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</si>
  <si>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</si>
  <si>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</si>
  <si>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</si>
  <si>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</si>
  <si>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</si>
  <si>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</si>
  <si>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</si>
  <si>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</si>
  <si>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</si>
  <si>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</si>
  <si>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</si>
  <si>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</si>
  <si>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</si>
  <si>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</si>
  <si>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</si>
  <si>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</si>
  <si>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</si>
  <si>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</si>
  <si>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</si>
  <si>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</si>
  <si>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</si>
  <si>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</si>
  <si>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</si>
  <si>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</si>
  <si>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</si>
  <si>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</si>
  <si>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</si>
  <si>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</si>
  <si>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</si>
  <si>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</si>
  <si>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</si>
  <si>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</si>
  <si>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</si>
  <si>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</si>
  <si>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</si>
  <si>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</si>
  <si>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</si>
  <si>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</si>
  <si>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</si>
  <si>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</si>
  <si>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</si>
  <si>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</si>
  <si>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</si>
  <si>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</si>
  <si>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</si>
  <si>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</si>
  <si>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</si>
  <si>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</si>
  <si>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</si>
  <si>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</si>
  <si>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</si>
  <si>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</si>
  <si>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</si>
  <si>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</si>
  <si>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</si>
  <si>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</si>
  <si>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</si>
  <si>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</si>
  <si>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</si>
  <si>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</si>
  <si>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</si>
  <si>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</si>
  <si>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</si>
  <si>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</si>
  <si>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</si>
  <si>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</si>
  <si>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</si>
  <si>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</si>
  <si>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</si>
  <si>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</si>
  <si>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</si>
  <si>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</si>
  <si>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</si>
  <si>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</si>
  <si>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</si>
  <si>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</si>
  <si>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</si>
  <si>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</si>
  <si>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</si>
  <si>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</si>
  <si>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</si>
  <si>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</si>
  <si>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</si>
  <si>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</si>
  <si>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</si>
  <si>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</si>
  <si>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</si>
  <si>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</si>
  <si>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</si>
  <si>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</si>
  <si>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</si>
  <si>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</si>
  <si>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</si>
  <si>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Outcomes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</si>
  <si>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</si>
  <si>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</si>
  <si>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</si>
  <si>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</si>
  <si>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</si>
  <si>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</si>
  <si>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</si>
  <si>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</si>
  <si>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</si>
  <si>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</si>
  <si>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</si>
  <si>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</si>
  <si>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</si>
  <si>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</si>
  <si>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</si>
  <si>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</si>
  <si>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</si>
  <si>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</si>
  <si>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</si>
  <si>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</si>
  <si>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</si>
  <si>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</si>
  <si>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</si>
  <si>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</si>
  <si>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</si>
  <si>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</si>
  <si>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</si>
  <si>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</si>
  <si>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</si>
  <si>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</si>
  <si>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</si>
  <si>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</si>
  <si>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</si>
  <si>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</si>
  <si>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</si>
  <si>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</si>
  <si>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</si>
  <si>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</si>
  <si>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</si>
  <si>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</si>
  <si>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</si>
  <si>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</si>
  <si>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</si>
  <si>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</si>
  <si>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</si>
  <si>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</si>
  <si>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</si>
  <si>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</si>
  <si>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</si>
  <si>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</si>
  <si>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</si>
  <si>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</si>
  <si>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</si>
  <si>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</si>
  <si>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</si>
  <si>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</si>
  <si>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</si>
  <si>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</si>
  <si>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</si>
  <si>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</si>
  <si>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</si>
  <si>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</si>
  <si>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</si>
  <si>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</si>
  <si>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</si>
  <si>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</si>
  <si>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</si>
  <si>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</si>
  <si>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</si>
  <si>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</si>
  <si>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</si>
  <si>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</si>
  <si>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</si>
  <si>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</si>
  <si>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</si>
  <si>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Failed</t>
  </si>
  <si>
    <t>Median</t>
  </si>
  <si>
    <t>Mean</t>
  </si>
  <si>
    <t>Mode</t>
  </si>
  <si>
    <t>Variance</t>
  </si>
  <si>
    <t>Standard Deviation</t>
  </si>
  <si>
    <t>Minimum</t>
  </si>
  <si>
    <t>Maximum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</si>
  <si>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</si>
  <si>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</si>
  <si>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 xml:space="preserve">In this case, the mean, median, and mode are not very close within the same range for the data provided. Due to this, the mean is a better choice to summarize the data since the data isn't very symmetrical. Since the data has a very wide range of backers for each outcome, the mean is a better option. </t>
  </si>
  <si>
    <t xml:space="preserve">There is more variability with successful campaigns. The successful campaigns show a higher variance and standard deviation meaning that there's a wider range of backers between each campaign. This makes sense considering that the max and min also shows a much wider range with the data for successful campaigns.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</si>
</sst>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2B2B2B"/>
      <name val="Arial"/>
      <family val="2"/>
    </font>
    <font>
      <sz val="12"/>
      <color rgb="FF2B2B2B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42" applyNumberFormat="1" applyFont="1"/>
    <xf numFmtId="164" fontId="16" fillId="0" borderId="0" xfId="42" applyNumberFormat="1" applyFont="1" applyAlignment="1">
      <alignment horizontal="center"/>
    </xf>
    <xf numFmtId="0" fontId="0" fillId="0" borderId="0" xfId="0" pivotButton="1"/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D-488C-A0C8-9F867D542A54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D-488C-A0C8-9F867D542A54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D-488C-A0C8-9F867D54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52703"/>
        <c:axId val="501879103"/>
      </c:lineChart>
      <c:catAx>
        <c:axId val="50185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79103"/>
        <c:crosses val="autoZero"/>
        <c:auto val="1"/>
        <c:lblAlgn val="ctr"/>
        <c:lblOffset val="100"/>
        <c:noMultiLvlLbl val="0"/>
      </c:catAx>
      <c:valAx>
        <c:axId val="5018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5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per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per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8-4915-BD52-A83E39EAB2A4}"/>
            </c:ext>
          </c:extLst>
        </c:ser>
        <c:ser>
          <c:idx val="1"/>
          <c:order val="1"/>
          <c:tx>
            <c:strRef>
              <c:f>'Pivot Chart 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per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8-4915-BD52-A83E39EAB2A4}"/>
            </c:ext>
          </c:extLst>
        </c:ser>
        <c:ser>
          <c:idx val="2"/>
          <c:order val="2"/>
          <c:tx>
            <c:strRef>
              <c:f>'Pivot Chart 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per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8-4915-BD52-A83E39EAB2A4}"/>
            </c:ext>
          </c:extLst>
        </c:ser>
        <c:ser>
          <c:idx val="3"/>
          <c:order val="3"/>
          <c:tx>
            <c:strRef>
              <c:f>'Pivot Chart 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per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8-4915-BD52-A83E39EA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6342783"/>
        <c:axId val="596343743"/>
      </c:barChart>
      <c:catAx>
        <c:axId val="5963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43743"/>
        <c:crosses val="autoZero"/>
        <c:auto val="1"/>
        <c:lblAlgn val="ctr"/>
        <c:lblOffset val="100"/>
        <c:noMultiLvlLbl val="0"/>
      </c:catAx>
      <c:valAx>
        <c:axId val="5963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per Sub-Category!PivotTable18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7-4123-90D0-AAB87A840DA2}"/>
            </c:ext>
          </c:extLst>
        </c:ser>
        <c:ser>
          <c:idx val="1"/>
          <c:order val="1"/>
          <c:tx>
            <c:strRef>
              <c:f>'Pivot Chart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7-4123-90D0-AAB87A840DA2}"/>
            </c:ext>
          </c:extLst>
        </c:ser>
        <c:ser>
          <c:idx val="2"/>
          <c:order val="2"/>
          <c:tx>
            <c:strRef>
              <c:f>'Pivot Chart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7-4123-90D0-AAB87A840DA2}"/>
            </c:ext>
          </c:extLst>
        </c:ser>
        <c:ser>
          <c:idx val="3"/>
          <c:order val="3"/>
          <c:tx>
            <c:strRef>
              <c:f>'Pivot Chart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7-4123-90D0-AAB87A84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829535"/>
        <c:axId val="492830015"/>
      </c:barChart>
      <c:catAx>
        <c:axId val="49282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0015"/>
        <c:crosses val="autoZero"/>
        <c:auto val="1"/>
        <c:lblAlgn val="ctr"/>
        <c:lblOffset val="100"/>
        <c:noMultiLvlLbl val="0"/>
      </c:catAx>
      <c:valAx>
        <c:axId val="4928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Date!PivotTable19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3-49DC-B098-A148A343DC84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3-49DC-B098-A148A343DC84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3-49DC-B098-A148A343DC84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A3-49DC-B098-A148A343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813071"/>
        <c:axId val="1523812591"/>
      </c:lineChart>
      <c:catAx>
        <c:axId val="15238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12591"/>
        <c:crosses val="autoZero"/>
        <c:auto val="1"/>
        <c:lblAlgn val="ctr"/>
        <c:lblOffset val="100"/>
        <c:noMultiLvlLbl val="0"/>
      </c:catAx>
      <c:valAx>
        <c:axId val="15238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Backer Count Comparison Between Successful vs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 Count Comparison Between Successful vs Failed Campaigns</a:t>
          </a:r>
        </a:p>
      </cx:txPr>
    </cx:title>
    <cx:plotArea>
      <cx:plotAreaRegion>
        <cx:series layoutId="boxWhisker" uniqueId="{C0E14F20-2785-4A3B-B47A-964D36608EE5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1A1B2B-FC6C-4D34-9C82-021FCAF6CDD0}">
          <cx:tx>
            <cx:txData>
              <cx:f>_xlchart.v1.3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FBC11AC-B8A8-489F-B210-F7D6EF7A166C}">
          <cx:tx>
            <cx:txData>
              <cx:f>_xlchart.v1.5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Successful vs Failed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vs Failed Campaigns</a:t>
              </a:r>
            </a:p>
          </cx:txPr>
        </cx:title>
        <cx:tickLabels/>
      </cx:axis>
      <cx:axis id="1">
        <cx:valScaling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66675</xdr:rowOff>
    </xdr:from>
    <xdr:to>
      <xdr:col>14</xdr:col>
      <xdr:colOff>9525</xdr:colOff>
      <xdr:row>26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E3E524-FD15-FF25-F496-9A11BBE727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0" y="866775"/>
              <a:ext cx="5934075" cy="4371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14</xdr:row>
      <xdr:rowOff>152400</xdr:rowOff>
    </xdr:from>
    <xdr:to>
      <xdr:col>9</xdr:col>
      <xdr:colOff>95249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5AA3A-6404-0B66-40C9-C84D5FCD1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3</xdr:row>
      <xdr:rowOff>123824</xdr:rowOff>
    </xdr:from>
    <xdr:to>
      <xdr:col>16</xdr:col>
      <xdr:colOff>152400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B0EA1-6045-93C1-845C-C425A3D78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3</xdr:row>
      <xdr:rowOff>133349</xdr:rowOff>
    </xdr:from>
    <xdr:to>
      <xdr:col>18</xdr:col>
      <xdr:colOff>123824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0CF4D-3549-D964-0BF2-F5ABF5EA7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500061</xdr:colOff>
      <xdr:row>4</xdr:row>
      <xdr:rowOff>95250</xdr:rowOff>
    </xdr:from>
    <xdr:to>
      <xdr:col>17</xdr:col>
      <xdr:colOff>428624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C401F-1762-4D4B-4E1B-32F5FFD97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Hennessy" refreshedDate="45458.609902546297" createdVersion="8" refreshedVersion="8" minRefreshableVersion="3" recordCount="1000" xr:uid="{2C7CD0BD-3A19-498B-BB16-D591E30EEAD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17.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15.1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01.61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20.8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33.9599999999991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83.3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55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93.8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99.72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90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9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2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34.549999999999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05.1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14.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98.67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96.2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10.37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00.1499999999996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97.13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05.5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04.49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22.54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00.37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03.07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00.95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60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99.77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00.06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05.43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00.88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00.43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00.02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00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99.3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81.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97.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26.1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12.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14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42.34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99.55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99.89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56.1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37.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16.3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84.5600000000004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00.78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05.939999999999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00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00.6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78.67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11.9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93.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66.4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07.93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05.97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06.1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08.5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99.81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00.18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04.02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40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94.74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03.81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91.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00.17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97.5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82.35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99.56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31.58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48.15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14.7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18.82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91.76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00.3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64.2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01.8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00.479999999999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21.26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10.950000000000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18.33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99.6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13.37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56.3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10.84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02.2900000000009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76.11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45.83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84.91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99.71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96.59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99.5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92.78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66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99.91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61.06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00.9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16.4599999999991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00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05.49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01.79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51.3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00.52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46.32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27.89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89.53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57.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31.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98.31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95.41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00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93.89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65.08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00.18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79.4500000000007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99.27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79.1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79.22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00.34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03.4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99.79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98.7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72.3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08.33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94.4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96.88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06.7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47.2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00.1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99.67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07.87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95.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98.7199999999993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90.6000000000004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91.3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13.91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03.68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98.92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99.25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30.7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60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06.6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98.96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76.47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91.96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18.6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90.77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00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01.16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00.62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00.02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04.25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96.82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01.32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73.3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17.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00.93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17.6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33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17.83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03.25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99.07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00.6000000000004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07.7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00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99.6899999999996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98.82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50.75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20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50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98.33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83.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99.91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05.1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99.71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98.57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00.57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98.2000000000007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08.09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99.64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98.84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02.9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78.95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00.6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96.6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00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04.99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06.98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04.94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33.850000000000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17.46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07.82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01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95.83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46.15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00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11.459999999999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79.27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99.9799999999996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22.5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17.5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33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00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98.49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00.5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04.42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98.46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21.43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99.74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81.209999999999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12.59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97.8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00.3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00.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99.16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23.53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99.31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99.2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96.6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99.9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99.97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20.540000000000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96.18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99.84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99.33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84.16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43.280000000000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29.35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77.4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90.6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01.09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84.21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05.17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51.549999999999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26.83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01.57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97.6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91.6000000000004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02.5200000000004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24.5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02.3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98.6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01.3799999999992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10.55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00.0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00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01.9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15.2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01.95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64.77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00.35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93.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45.65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17.2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93.48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06.51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93.61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79.439999999999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05.03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00.27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12.79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99.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99.0600000000004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41.67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63.219999999999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00.5300000000002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01.64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02.16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95.74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53.3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19.83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03.01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93.98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69.2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01.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98.73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01.26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24.06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31.03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76.5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02.7600000000002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28.8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07.39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97.0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98.22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01.540000000001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81.3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7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28.13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92.3500000000004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00.47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21.0499999999993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24.04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95.83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87.76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00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02.37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91.43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78.129999999999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76.7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28.24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42.86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96.81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04.11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12.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88.43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99.6499999999996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00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02.26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87.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26.85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30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11.76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79.6899999999996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00.0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99.86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61.5400000000009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94.1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78.0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98.44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36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00.49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78.67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00.3599999999997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06.84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07.66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03.56000000000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99.55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00.3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99.44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99.4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98.93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96.69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99.0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14.6299999999992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01.36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95.06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96.6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00.52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00.57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96.32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00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00.99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60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01.06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05.81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77.5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73.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82.6099999999997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89.3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00.24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47.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01.57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92.81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20.97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77.6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52.48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93.3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87.38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73.379999999999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99.75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01.19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75.74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01.09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05.22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70.23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14.1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09.01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18.18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71.43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89.68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61.19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12.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00.42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00.79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96.07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93.16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22.76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97.92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09.27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00.62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00.49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44.12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99.0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01.25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01.98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20.3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02.23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00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06.0200000000004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65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99.34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98.5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98.16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98.14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00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75.97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96.08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98.74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52.44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82.09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01.47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99.85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02.87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00.5600000000004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86.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00.5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99.7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32.98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97.46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02.44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05.5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86.75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42.39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09.13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99.6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96.79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00.61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32.1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43.620000000001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98.9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02.4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3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98.129999999999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93.17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92.1899999999996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02.8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00.350000000000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00.35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50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04.2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91.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95.27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17.06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99.46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00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01.49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19.77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00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00.13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22.58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00.1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20.5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00.13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97.69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95.65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99.3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03.81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99.71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91.4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00.9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00.66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36.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85.709999999999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93.53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95.6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00.5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97.42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94.26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02.8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85.9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96.2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00.18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82.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99.9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15.6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49.43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98.6299999999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55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06.86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99.5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96.91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42.86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98.2900000000009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41.74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87.06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91.67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99.3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02.69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78.129999999999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05.97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02.0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87.04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90.83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99.48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00.34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99.05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03.76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96.2999999999993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67.74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01.4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01.03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05.26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99.9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00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90.84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06.0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04.6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14.290000000000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94.51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06.7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03.07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71.7900000000009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20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97.52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43.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97.56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80.6299999999992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82.0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99.8500000000004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06.35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05.44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00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33.75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77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99.55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99.3999999999996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85.71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99.64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08.23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04.46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97.86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04.469999999999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00.7700000000004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46.7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07.29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07.8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38.78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02.2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16.6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00.7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06.82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99.13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03.0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00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99.86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36.9599999999991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97.86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00.71999999999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36.299999999999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18.85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11.76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22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03.2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99.43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01.5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80.7700000000004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08.2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99.0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99.5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45.9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92.2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00.15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99.32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99.6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14.290000000000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08.51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98.67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21.53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94.4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40.6299999999992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78.3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99.18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05.75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00.32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09.8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88.1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03.41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01.4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06.6200000000008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18.46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92.3100000000004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02.1200000000008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12.7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72.09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03.92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01.19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00.149999999999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12.74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99.08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03.28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99.77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00.46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34.15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00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10.3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97.89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17.65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00.6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73.83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03.1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01.66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04.75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92.31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99.81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73.3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02.600000000000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61.54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99.17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22.35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96.2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56.3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99.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04.48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03.91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00.61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43.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99.93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98.3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59.68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86.7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12.99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04.17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96.8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65.52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99.22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15.83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03.81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98.55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98.68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99.8100000000004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84.620000000001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12.77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37.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92.2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12.89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73.6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96.27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00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99.94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99.93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50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99.4500000000007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01.16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00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99.46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01.22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97.01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99.73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04.5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96.6299999999992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85.71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01.03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01.33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59.74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95.7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98.47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78.16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99.62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92.2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40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00.9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59.21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97.04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98.7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02.24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99.7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15.5200000000004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00.33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03.9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03.76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92.79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15.81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97.52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99.3900000000003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97.89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72.82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08.16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0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05.290000000001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32.09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97.03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13.71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49.28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93.68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03.8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62.34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01.6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91.14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86.73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98.54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99.93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00.41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51.79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00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99.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74.7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02.06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08.6200000000008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98.67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03.790000000001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92.26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73.7199999999993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02.15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86.399999999999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0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89.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48.54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98.1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00.9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94.2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98.7399999999998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00.34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82.9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92.11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48.33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00.19999999999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01.39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06.61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00.8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03.6299999999992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13.26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5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22.129999999999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96.83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96.8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00.5400000000009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96.6299999999992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00.75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99.9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34.48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93.3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80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93.72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50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84.62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76.23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64.71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71.43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50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00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05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97.23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95.9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00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97.41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03.51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06.5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00.56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02.7800000000002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81.76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96.49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01.65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96.4699999999993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00.9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86.75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97.02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12.16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03.5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05.24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93.76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99.59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89.81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50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99.98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00.25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85.9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80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99.55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02.81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86.78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04.57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05.49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82.14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20.5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73.19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99.6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88.19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87.92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00.58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38.70999999999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46.6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00.99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0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14.290000000000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07.18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23.64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96.7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80.7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03.78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95.87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01.8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00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02.8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02.82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01.29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05.05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61.19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71.05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97.67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31.58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00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92.76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03.68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00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66.18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94.4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04.92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39.1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01.12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07.25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93.620000000000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04.3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96.6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99.14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09.5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99.69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85.3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96.39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80.49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98.57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00.65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72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99.81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97.76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98.79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35.2900000000009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00.1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74.47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00.6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06.13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27.39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99.8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81.2900000000009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99.24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90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05.32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98.45000000000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93.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58.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97.0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04.56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00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92.5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80.65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00.6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99.36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00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16.4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94.67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37.14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17.46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43.08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15.95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17.6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95.39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00.09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02.34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69.04999999999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95.82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19.01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01.3799999999992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66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00.74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00.28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56.72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03.51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03.34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33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60.379999999999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99.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05.5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00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91.1899999999996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99.26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94.2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99.73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83.87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97.93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93.44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01.97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01.8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01.65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12.06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28.57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81.3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02.6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25.93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97.87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60.1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00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00.63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12.7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64.29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68.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89.41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93.189999999999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95.12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99.9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76.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07.77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97.6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94.41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94.6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07.09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00.32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82.69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66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82.69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95.5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94.51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84.21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0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10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00.7000000000007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41.54000000000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13.3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21.6200000000008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99.5200000000004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95.65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23.53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15.18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90.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01.629999999999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42.86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84.85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47.6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97.85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13.5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29.8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34.8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98.72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61.19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99.12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95.82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00.12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18.7800000000007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92.31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98.75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89.66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00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02.44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00.7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28.57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02.33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03.75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00.96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91.6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15.1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00.7700000000004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05.4500000000007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87.1000000000004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06.39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83.3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92.9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06.76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97.14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01.08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20.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93.549999999999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06.9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91.67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01.55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87.299999999999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46.879999999999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97.04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04.2900000000009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26.8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92.39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96.950000000000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97.04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96.9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53.3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99.9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01.0500000000002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99.84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17.39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00.21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54.69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05.3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85.9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02.07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17.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97.2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99.56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98.21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11.51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13.1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98.84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93AD4-A8E8-4E2C-9D8A-16B7DCEB6E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27F81-2C99-4130-922F-8CD82D2E302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02C63-F669-4832-BB6A-B48DD8A1F9E4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14.5" style="3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5.75" customWidth="1"/>
    <col min="20" max="20" width="12.375" customWidth="1"/>
  </cols>
  <sheetData>
    <row r="1" spans="1:20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x14ac:dyDescent="0.25">
      <c r="A2">
        <v>0</v>
      </c>
      <c r="B2" t="s">
        <v>12</v>
      </c>
      <c r="C2" s="2" t="s">
        <v>13</v>
      </c>
      <c r="D2">
        <v>100</v>
      </c>
      <c r="E2">
        <v>0</v>
      </c>
      <c r="F2" s="3">
        <f t="shared" ref="F2:F65" si="0">ROUND((E2/D2)*100,0)</f>
        <v>0</v>
      </c>
      <c r="G2" t="s">
        <v>14</v>
      </c>
      <c r="H2">
        <v>0</v>
      </c>
      <c r="I2">
        <f t="shared" ref="I2:I65" si="1">IF(H2=0,0,ROUND((E2/H2)*100,2))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 t="shared" ref="N2:N65" si="2">(((L2/60)/60)/24)+DATE(1970,1,1)</f>
        <v>42336.25</v>
      </c>
      <c r="O2" s="6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_xlfn.TEXTBEFORE(R2,"/")</f>
        <v>food</v>
      </c>
      <c r="T2" t="str">
        <f t="shared" ref="T2:T65" si="5">_xlfn.TEXTAFTER(R2,"/")</f>
        <v>food trucks</v>
      </c>
    </row>
    <row r="3" spans="1:20" x14ac:dyDescent="0.25">
      <c r="A3">
        <v>1</v>
      </c>
      <c r="B3" t="s">
        <v>18</v>
      </c>
      <c r="C3" s="2" t="s">
        <v>19</v>
      </c>
      <c r="D3">
        <v>1400</v>
      </c>
      <c r="E3">
        <v>14560</v>
      </c>
      <c r="F3" s="3">
        <f t="shared" si="0"/>
        <v>1040</v>
      </c>
      <c r="G3" t="s">
        <v>20</v>
      </c>
      <c r="H3">
        <v>158</v>
      </c>
      <c r="I3">
        <f t="shared" si="1"/>
        <v>9215.19</v>
      </c>
      <c r="J3" t="s">
        <v>21</v>
      </c>
      <c r="K3" t="s">
        <v>22</v>
      </c>
      <c r="L3">
        <v>1408424400</v>
      </c>
      <c r="M3">
        <v>1408597200</v>
      </c>
      <c r="N3" s="6">
        <f t="shared" si="2"/>
        <v>41870.208333333336</v>
      </c>
      <c r="O3" s="6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x14ac:dyDescent="0.25">
      <c r="A4">
        <v>2</v>
      </c>
      <c r="B4" t="s">
        <v>24</v>
      </c>
      <c r="C4" s="2" t="s">
        <v>25</v>
      </c>
      <c r="D4">
        <v>108400</v>
      </c>
      <c r="E4">
        <v>142523</v>
      </c>
      <c r="F4" s="3">
        <f t="shared" si="0"/>
        <v>131</v>
      </c>
      <c r="G4" t="s">
        <v>20</v>
      </c>
      <c r="H4">
        <v>1425</v>
      </c>
      <c r="I4">
        <f t="shared" si="1"/>
        <v>10001.61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x14ac:dyDescent="0.25">
      <c r="A5">
        <v>3</v>
      </c>
      <c r="B5" t="s">
        <v>29</v>
      </c>
      <c r="C5" s="2" t="s">
        <v>30</v>
      </c>
      <c r="D5">
        <v>4200</v>
      </c>
      <c r="E5">
        <v>2477</v>
      </c>
      <c r="F5" s="3">
        <f t="shared" si="0"/>
        <v>59</v>
      </c>
      <c r="G5" t="s">
        <v>14</v>
      </c>
      <c r="H5">
        <v>24</v>
      </c>
      <c r="I5">
        <f t="shared" si="1"/>
        <v>10320.83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2" t="s">
        <v>32</v>
      </c>
      <c r="D6">
        <v>7600</v>
      </c>
      <c r="E6">
        <v>5265</v>
      </c>
      <c r="F6" s="3">
        <f t="shared" si="0"/>
        <v>69</v>
      </c>
      <c r="G6" t="s">
        <v>14</v>
      </c>
      <c r="H6">
        <v>53</v>
      </c>
      <c r="I6">
        <f t="shared" si="1"/>
        <v>9933.9599999999991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2" t="s">
        <v>35</v>
      </c>
      <c r="D7">
        <v>7600</v>
      </c>
      <c r="E7">
        <v>13195</v>
      </c>
      <c r="F7" s="3">
        <f t="shared" si="0"/>
        <v>174</v>
      </c>
      <c r="G7" t="s">
        <v>20</v>
      </c>
      <c r="H7">
        <v>174</v>
      </c>
      <c r="I7">
        <f t="shared" si="1"/>
        <v>7583.33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2" t="s">
        <v>39</v>
      </c>
      <c r="D8">
        <v>5200</v>
      </c>
      <c r="E8">
        <v>1090</v>
      </c>
      <c r="F8" s="3">
        <f t="shared" si="0"/>
        <v>21</v>
      </c>
      <c r="G8" t="s">
        <v>14</v>
      </c>
      <c r="H8">
        <v>18</v>
      </c>
      <c r="I8">
        <f t="shared" si="1"/>
        <v>6055.56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2" t="s">
        <v>44</v>
      </c>
      <c r="D9">
        <v>4500</v>
      </c>
      <c r="E9">
        <v>14741</v>
      </c>
      <c r="F9" s="3">
        <f t="shared" si="0"/>
        <v>328</v>
      </c>
      <c r="G9" t="s">
        <v>20</v>
      </c>
      <c r="H9">
        <v>227</v>
      </c>
      <c r="I9">
        <f t="shared" si="1"/>
        <v>6493.83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3">
        <f t="shared" si="0"/>
        <v>20</v>
      </c>
      <c r="G10" t="s">
        <v>47</v>
      </c>
      <c r="H10">
        <v>708</v>
      </c>
      <c r="I10">
        <f t="shared" si="1"/>
        <v>3099.72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2" t="s">
        <v>49</v>
      </c>
      <c r="D11">
        <v>6200</v>
      </c>
      <c r="E11">
        <v>3208</v>
      </c>
      <c r="F11" s="3">
        <f t="shared" si="0"/>
        <v>52</v>
      </c>
      <c r="G11" t="s">
        <v>14</v>
      </c>
      <c r="H11">
        <v>44</v>
      </c>
      <c r="I11">
        <f t="shared" si="1"/>
        <v>7290.91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3">
        <f t="shared" si="0"/>
        <v>266</v>
      </c>
      <c r="G12" t="s">
        <v>20</v>
      </c>
      <c r="H12">
        <v>220</v>
      </c>
      <c r="I12">
        <f t="shared" si="1"/>
        <v>6290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x14ac:dyDescent="0.25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3">
        <f t="shared" si="0"/>
        <v>48</v>
      </c>
      <c r="G13" t="s">
        <v>14</v>
      </c>
      <c r="H13">
        <v>27</v>
      </c>
      <c r="I13">
        <f t="shared" si="1"/>
        <v>11222.22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3">
        <f t="shared" si="0"/>
        <v>89</v>
      </c>
      <c r="G14" t="s">
        <v>14</v>
      </c>
      <c r="H14">
        <v>55</v>
      </c>
      <c r="I14">
        <f t="shared" si="1"/>
        <v>10234.549999999999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25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3">
        <f t="shared" si="0"/>
        <v>245</v>
      </c>
      <c r="G15" t="s">
        <v>20</v>
      </c>
      <c r="H15">
        <v>98</v>
      </c>
      <c r="I15">
        <f t="shared" si="1"/>
        <v>10505.1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3">
        <f t="shared" si="0"/>
        <v>67</v>
      </c>
      <c r="G16" t="s">
        <v>14</v>
      </c>
      <c r="H16">
        <v>200</v>
      </c>
      <c r="I16">
        <f t="shared" si="1"/>
        <v>9414.5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3">
        <f t="shared" si="0"/>
        <v>47</v>
      </c>
      <c r="G17" t="s">
        <v>14</v>
      </c>
      <c r="H17">
        <v>452</v>
      </c>
      <c r="I17">
        <f t="shared" si="1"/>
        <v>8498.67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3">
        <f t="shared" si="0"/>
        <v>649</v>
      </c>
      <c r="G18" t="s">
        <v>20</v>
      </c>
      <c r="H18">
        <v>100</v>
      </c>
      <c r="I18">
        <f t="shared" si="1"/>
        <v>11041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3">
        <f t="shared" si="0"/>
        <v>159</v>
      </c>
      <c r="G19" t="s">
        <v>20</v>
      </c>
      <c r="H19">
        <v>1249</v>
      </c>
      <c r="I19">
        <f t="shared" si="1"/>
        <v>10796.24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3">
        <f t="shared" si="0"/>
        <v>67</v>
      </c>
      <c r="G20" t="s">
        <v>74</v>
      </c>
      <c r="H20">
        <v>135</v>
      </c>
      <c r="I20">
        <f t="shared" si="1"/>
        <v>4510.37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3">
        <f t="shared" si="0"/>
        <v>49</v>
      </c>
      <c r="G21" t="s">
        <v>14</v>
      </c>
      <c r="H21">
        <v>674</v>
      </c>
      <c r="I21">
        <f t="shared" si="1"/>
        <v>4500.1499999999996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3">
        <f t="shared" si="0"/>
        <v>112</v>
      </c>
      <c r="G22" t="s">
        <v>20</v>
      </c>
      <c r="H22">
        <v>1396</v>
      </c>
      <c r="I22">
        <f t="shared" si="1"/>
        <v>10597.13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3">
        <f t="shared" si="0"/>
        <v>41</v>
      </c>
      <c r="G23" t="s">
        <v>14</v>
      </c>
      <c r="H23">
        <v>558</v>
      </c>
      <c r="I23">
        <f t="shared" si="1"/>
        <v>6905.56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3">
        <f t="shared" si="0"/>
        <v>128</v>
      </c>
      <c r="G24" t="s">
        <v>20</v>
      </c>
      <c r="H24">
        <v>890</v>
      </c>
      <c r="I24">
        <f t="shared" si="1"/>
        <v>8504.49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3">
        <f t="shared" si="0"/>
        <v>332</v>
      </c>
      <c r="G25" t="s">
        <v>20</v>
      </c>
      <c r="H25">
        <v>142</v>
      </c>
      <c r="I25">
        <f t="shared" si="1"/>
        <v>10522.54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3">
        <f t="shared" si="0"/>
        <v>113</v>
      </c>
      <c r="G26" t="s">
        <v>20</v>
      </c>
      <c r="H26">
        <v>2673</v>
      </c>
      <c r="I26">
        <f t="shared" si="1"/>
        <v>3900.37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3">
        <f t="shared" si="0"/>
        <v>216</v>
      </c>
      <c r="G27" t="s">
        <v>20</v>
      </c>
      <c r="H27">
        <v>163</v>
      </c>
      <c r="I27">
        <f t="shared" si="1"/>
        <v>7303.07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3">
        <f t="shared" si="0"/>
        <v>48</v>
      </c>
      <c r="G28" t="s">
        <v>74</v>
      </c>
      <c r="H28">
        <v>1480</v>
      </c>
      <c r="I28">
        <f t="shared" si="1"/>
        <v>3500.95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3">
        <f t="shared" si="0"/>
        <v>80</v>
      </c>
      <c r="G29" t="s">
        <v>14</v>
      </c>
      <c r="H29">
        <v>15</v>
      </c>
      <c r="I29">
        <f t="shared" si="1"/>
        <v>10660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3">
        <f t="shared" si="0"/>
        <v>105</v>
      </c>
      <c r="G30" t="s">
        <v>20</v>
      </c>
      <c r="H30">
        <v>2220</v>
      </c>
      <c r="I30">
        <f t="shared" si="1"/>
        <v>6199.77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3">
        <f t="shared" si="0"/>
        <v>329</v>
      </c>
      <c r="G31" t="s">
        <v>20</v>
      </c>
      <c r="H31">
        <v>1606</v>
      </c>
      <c r="I31">
        <f t="shared" si="1"/>
        <v>9400.06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3">
        <f t="shared" si="0"/>
        <v>161</v>
      </c>
      <c r="G32" t="s">
        <v>20</v>
      </c>
      <c r="H32">
        <v>129</v>
      </c>
      <c r="I32">
        <f t="shared" si="1"/>
        <v>11205.43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3">
        <f t="shared" si="0"/>
        <v>310</v>
      </c>
      <c r="G33" t="s">
        <v>20</v>
      </c>
      <c r="H33">
        <v>226</v>
      </c>
      <c r="I33">
        <f t="shared" si="1"/>
        <v>4800.88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3">
        <f t="shared" si="0"/>
        <v>87</v>
      </c>
      <c r="G34" t="s">
        <v>14</v>
      </c>
      <c r="H34">
        <v>2307</v>
      </c>
      <c r="I34">
        <f t="shared" si="1"/>
        <v>3800.43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3">
        <f t="shared" si="0"/>
        <v>378</v>
      </c>
      <c r="G35" t="s">
        <v>20</v>
      </c>
      <c r="H35">
        <v>5419</v>
      </c>
      <c r="I35">
        <f t="shared" si="1"/>
        <v>3500.02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2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3">
        <f t="shared" si="0"/>
        <v>151</v>
      </c>
      <c r="G36" t="s">
        <v>20</v>
      </c>
      <c r="H36">
        <v>165</v>
      </c>
      <c r="I36">
        <f t="shared" si="1"/>
        <v>8500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3">
        <f t="shared" si="0"/>
        <v>150</v>
      </c>
      <c r="G37" t="s">
        <v>20</v>
      </c>
      <c r="H37">
        <v>1965</v>
      </c>
      <c r="I37">
        <f t="shared" si="1"/>
        <v>9599.39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3">
        <f t="shared" si="0"/>
        <v>157</v>
      </c>
      <c r="G38" t="s">
        <v>20</v>
      </c>
      <c r="H38">
        <v>16</v>
      </c>
      <c r="I38">
        <f t="shared" si="1"/>
        <v>6881.25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2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3">
        <f t="shared" si="0"/>
        <v>140</v>
      </c>
      <c r="G39" t="s">
        <v>20</v>
      </c>
      <c r="H39">
        <v>107</v>
      </c>
      <c r="I39">
        <f t="shared" si="1"/>
        <v>10597.2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3">
        <f t="shared" si="0"/>
        <v>325</v>
      </c>
      <c r="G40" t="s">
        <v>20</v>
      </c>
      <c r="H40">
        <v>134</v>
      </c>
      <c r="I40">
        <f t="shared" si="1"/>
        <v>7526.12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3">
        <f t="shared" si="0"/>
        <v>51</v>
      </c>
      <c r="G41" t="s">
        <v>14</v>
      </c>
      <c r="H41">
        <v>88</v>
      </c>
      <c r="I41">
        <f t="shared" si="1"/>
        <v>5712.5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3">
        <f t="shared" si="0"/>
        <v>169</v>
      </c>
      <c r="G42" t="s">
        <v>20</v>
      </c>
      <c r="H42">
        <v>198</v>
      </c>
      <c r="I42">
        <f t="shared" si="1"/>
        <v>7514.14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3">
        <f t="shared" si="0"/>
        <v>213</v>
      </c>
      <c r="G43" t="s">
        <v>20</v>
      </c>
      <c r="H43">
        <v>111</v>
      </c>
      <c r="I43">
        <f t="shared" si="1"/>
        <v>10742.34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3">
        <f t="shared" si="0"/>
        <v>444</v>
      </c>
      <c r="G44" t="s">
        <v>20</v>
      </c>
      <c r="H44">
        <v>222</v>
      </c>
      <c r="I44">
        <f t="shared" si="1"/>
        <v>3599.55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3">
        <f t="shared" si="0"/>
        <v>186</v>
      </c>
      <c r="G45" t="s">
        <v>20</v>
      </c>
      <c r="H45">
        <v>6212</v>
      </c>
      <c r="I45">
        <f t="shared" si="1"/>
        <v>2699.89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3">
        <f t="shared" si="0"/>
        <v>659</v>
      </c>
      <c r="G46" t="s">
        <v>20</v>
      </c>
      <c r="H46">
        <v>98</v>
      </c>
      <c r="I46">
        <f t="shared" si="1"/>
        <v>10756.12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x14ac:dyDescent="0.25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3">
        <f t="shared" si="0"/>
        <v>48</v>
      </c>
      <c r="G47" t="s">
        <v>14</v>
      </c>
      <c r="H47">
        <v>48</v>
      </c>
      <c r="I47">
        <f t="shared" si="1"/>
        <v>9437.5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3">
        <f t="shared" si="0"/>
        <v>115</v>
      </c>
      <c r="G48" t="s">
        <v>20</v>
      </c>
      <c r="H48">
        <v>92</v>
      </c>
      <c r="I48">
        <f t="shared" si="1"/>
        <v>4616.3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3">
        <f t="shared" si="0"/>
        <v>475</v>
      </c>
      <c r="G49" t="s">
        <v>20</v>
      </c>
      <c r="H49">
        <v>149</v>
      </c>
      <c r="I49">
        <f t="shared" si="1"/>
        <v>4784.5600000000004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3">
        <f t="shared" si="0"/>
        <v>387</v>
      </c>
      <c r="G50" t="s">
        <v>20</v>
      </c>
      <c r="H50">
        <v>2431</v>
      </c>
      <c r="I50">
        <f t="shared" si="1"/>
        <v>5300.78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3">
        <f t="shared" si="0"/>
        <v>190</v>
      </c>
      <c r="G51" t="s">
        <v>20</v>
      </c>
      <c r="H51">
        <v>303</v>
      </c>
      <c r="I51">
        <f t="shared" si="1"/>
        <v>4505.9399999999996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25">
      <c r="A52">
        <v>50</v>
      </c>
      <c r="B52" t="s">
        <v>146</v>
      </c>
      <c r="C52" s="2" t="s">
        <v>147</v>
      </c>
      <c r="D52">
        <v>100</v>
      </c>
      <c r="E52">
        <v>2</v>
      </c>
      <c r="F52" s="3">
        <f t="shared" si="0"/>
        <v>2</v>
      </c>
      <c r="G52" t="s">
        <v>14</v>
      </c>
      <c r="H52">
        <v>1</v>
      </c>
      <c r="I52">
        <f t="shared" si="1"/>
        <v>200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3">
        <f t="shared" si="0"/>
        <v>92</v>
      </c>
      <c r="G53" t="s">
        <v>14</v>
      </c>
      <c r="H53">
        <v>1467</v>
      </c>
      <c r="I53">
        <f t="shared" si="1"/>
        <v>9900.68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3">
        <f t="shared" si="0"/>
        <v>34</v>
      </c>
      <c r="G54" t="s">
        <v>14</v>
      </c>
      <c r="H54">
        <v>75</v>
      </c>
      <c r="I54">
        <f t="shared" si="1"/>
        <v>3278.67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3">
        <f t="shared" si="0"/>
        <v>140</v>
      </c>
      <c r="G55" t="s">
        <v>20</v>
      </c>
      <c r="H55">
        <v>209</v>
      </c>
      <c r="I55">
        <f t="shared" si="1"/>
        <v>5911.96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25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3">
        <f t="shared" si="0"/>
        <v>90</v>
      </c>
      <c r="G56" t="s">
        <v>14</v>
      </c>
      <c r="H56">
        <v>120</v>
      </c>
      <c r="I56">
        <f t="shared" si="1"/>
        <v>4493.33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2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3">
        <f t="shared" si="0"/>
        <v>178</v>
      </c>
      <c r="G57" t="s">
        <v>20</v>
      </c>
      <c r="H57">
        <v>131</v>
      </c>
      <c r="I57">
        <f t="shared" si="1"/>
        <v>8966.41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2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3">
        <f t="shared" si="0"/>
        <v>144</v>
      </c>
      <c r="G58" t="s">
        <v>20</v>
      </c>
      <c r="H58">
        <v>164</v>
      </c>
      <c r="I58">
        <f t="shared" si="1"/>
        <v>7007.93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3">
        <f t="shared" si="0"/>
        <v>215</v>
      </c>
      <c r="G59" t="s">
        <v>20</v>
      </c>
      <c r="H59">
        <v>201</v>
      </c>
      <c r="I59">
        <f t="shared" si="1"/>
        <v>3105.97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3">
        <f t="shared" si="0"/>
        <v>227</v>
      </c>
      <c r="G60" t="s">
        <v>20</v>
      </c>
      <c r="H60">
        <v>211</v>
      </c>
      <c r="I60">
        <f t="shared" si="1"/>
        <v>2906.16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3">
        <f t="shared" si="0"/>
        <v>275</v>
      </c>
      <c r="G61" t="s">
        <v>20</v>
      </c>
      <c r="H61">
        <v>128</v>
      </c>
      <c r="I61">
        <f t="shared" si="1"/>
        <v>3008.59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3">
        <f t="shared" si="0"/>
        <v>144</v>
      </c>
      <c r="G62" t="s">
        <v>20</v>
      </c>
      <c r="H62">
        <v>1600</v>
      </c>
      <c r="I62">
        <f t="shared" si="1"/>
        <v>8499.81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2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3">
        <f t="shared" si="0"/>
        <v>93</v>
      </c>
      <c r="G63" t="s">
        <v>14</v>
      </c>
      <c r="H63">
        <v>2253</v>
      </c>
      <c r="I63">
        <f t="shared" si="1"/>
        <v>8200.18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3">
        <f t="shared" si="0"/>
        <v>723</v>
      </c>
      <c r="G64" t="s">
        <v>20</v>
      </c>
      <c r="H64">
        <v>249</v>
      </c>
      <c r="I64">
        <f t="shared" si="1"/>
        <v>5804.02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3">
        <f t="shared" si="0"/>
        <v>12</v>
      </c>
      <c r="G65" t="s">
        <v>14</v>
      </c>
      <c r="H65">
        <v>5</v>
      </c>
      <c r="I65">
        <f t="shared" si="1"/>
        <v>11140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3">
        <f t="shared" ref="F66:F129" si="6">ROUND((E66/D66)*100,0)</f>
        <v>98</v>
      </c>
      <c r="G66" t="s">
        <v>14</v>
      </c>
      <c r="H66">
        <v>38</v>
      </c>
      <c r="I66">
        <f t="shared" ref="I66:I129" si="7">IF(H66=0,0,ROUND((E66/H66)*100,2))</f>
        <v>7194.74</v>
      </c>
      <c r="J66" t="s">
        <v>21</v>
      </c>
      <c r="K66" t="s">
        <v>22</v>
      </c>
      <c r="L66">
        <v>1530507600</v>
      </c>
      <c r="M66">
        <v>1531803600</v>
      </c>
      <c r="N66" s="6">
        <f t="shared" ref="N66:N129" si="8">(((L66/60)/60)/24)+DATE(1970,1,1)</f>
        <v>43283.208333333328</v>
      </c>
      <c r="O66" s="6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_xlfn.TEXTBEFORE(R66,"/")</f>
        <v>technology</v>
      </c>
      <c r="T66" t="str">
        <f t="shared" ref="T66:T129" si="11">_xlfn.TEXTAFTER(R66,"/")</f>
        <v>web</v>
      </c>
    </row>
    <row r="67" spans="1:20" x14ac:dyDescent="0.2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3">
        <f t="shared" si="6"/>
        <v>236</v>
      </c>
      <c r="G67" t="s">
        <v>20</v>
      </c>
      <c r="H67">
        <v>236</v>
      </c>
      <c r="I67">
        <f t="shared" si="7"/>
        <v>6103.81</v>
      </c>
      <c r="J67" t="s">
        <v>21</v>
      </c>
      <c r="K67" t="s">
        <v>22</v>
      </c>
      <c r="L67">
        <v>1296108000</v>
      </c>
      <c r="M67">
        <v>1296712800</v>
      </c>
      <c r="N67" s="6">
        <f t="shared" si="8"/>
        <v>40570.25</v>
      </c>
      <c r="O67" s="6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25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3">
        <f t="shared" si="6"/>
        <v>45</v>
      </c>
      <c r="G68" t="s">
        <v>14</v>
      </c>
      <c r="H68">
        <v>12</v>
      </c>
      <c r="I68">
        <f t="shared" si="7"/>
        <v>10891.67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3">
        <f t="shared" si="6"/>
        <v>162</v>
      </c>
      <c r="G69" t="s">
        <v>20</v>
      </c>
      <c r="H69">
        <v>4065</v>
      </c>
      <c r="I69">
        <f t="shared" si="7"/>
        <v>2900.17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3">
        <f t="shared" si="6"/>
        <v>255</v>
      </c>
      <c r="G70" t="s">
        <v>20</v>
      </c>
      <c r="H70">
        <v>246</v>
      </c>
      <c r="I70">
        <f t="shared" si="7"/>
        <v>5897.56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3">
        <f t="shared" si="6"/>
        <v>24</v>
      </c>
      <c r="G71" t="s">
        <v>74</v>
      </c>
      <c r="H71">
        <v>17</v>
      </c>
      <c r="I71">
        <f t="shared" si="7"/>
        <v>11182.35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3">
        <f t="shared" si="6"/>
        <v>124</v>
      </c>
      <c r="G72" t="s">
        <v>20</v>
      </c>
      <c r="H72">
        <v>2475</v>
      </c>
      <c r="I72">
        <f t="shared" si="7"/>
        <v>6399.56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x14ac:dyDescent="0.25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3">
        <f t="shared" si="6"/>
        <v>108</v>
      </c>
      <c r="G73" t="s">
        <v>20</v>
      </c>
      <c r="H73">
        <v>76</v>
      </c>
      <c r="I73">
        <f t="shared" si="7"/>
        <v>8531.58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3">
        <f t="shared" si="6"/>
        <v>670</v>
      </c>
      <c r="G74" t="s">
        <v>20</v>
      </c>
      <c r="H74">
        <v>54</v>
      </c>
      <c r="I74">
        <f t="shared" si="7"/>
        <v>7448.15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3">
        <f t="shared" si="6"/>
        <v>661</v>
      </c>
      <c r="G75" t="s">
        <v>20</v>
      </c>
      <c r="H75">
        <v>88</v>
      </c>
      <c r="I75">
        <f t="shared" si="7"/>
        <v>10514.77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3">
        <f t="shared" si="6"/>
        <v>122</v>
      </c>
      <c r="G76" t="s">
        <v>20</v>
      </c>
      <c r="H76">
        <v>85</v>
      </c>
      <c r="I76">
        <f t="shared" si="7"/>
        <v>5618.82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3">
        <f t="shared" si="6"/>
        <v>151</v>
      </c>
      <c r="G77" t="s">
        <v>20</v>
      </c>
      <c r="H77">
        <v>170</v>
      </c>
      <c r="I77">
        <f t="shared" si="7"/>
        <v>8591.76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3">
        <f t="shared" si="6"/>
        <v>78</v>
      </c>
      <c r="G78" t="s">
        <v>14</v>
      </c>
      <c r="H78">
        <v>1684</v>
      </c>
      <c r="I78">
        <f t="shared" si="7"/>
        <v>5700.3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3">
        <f t="shared" si="6"/>
        <v>47</v>
      </c>
      <c r="G79" t="s">
        <v>14</v>
      </c>
      <c r="H79">
        <v>56</v>
      </c>
      <c r="I79">
        <f t="shared" si="7"/>
        <v>7964.29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3">
        <f t="shared" si="6"/>
        <v>301</v>
      </c>
      <c r="G80" t="s">
        <v>20</v>
      </c>
      <c r="H80">
        <v>330</v>
      </c>
      <c r="I80">
        <f t="shared" si="7"/>
        <v>4101.82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3">
        <f t="shared" si="6"/>
        <v>70</v>
      </c>
      <c r="G81" t="s">
        <v>14</v>
      </c>
      <c r="H81">
        <v>838</v>
      </c>
      <c r="I81">
        <f t="shared" si="7"/>
        <v>4800.4799999999996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3">
        <f t="shared" si="6"/>
        <v>637</v>
      </c>
      <c r="G82" t="s">
        <v>20</v>
      </c>
      <c r="H82">
        <v>127</v>
      </c>
      <c r="I82">
        <f t="shared" si="7"/>
        <v>5521.26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3">
        <f t="shared" si="6"/>
        <v>225</v>
      </c>
      <c r="G83" t="s">
        <v>20</v>
      </c>
      <c r="H83">
        <v>411</v>
      </c>
      <c r="I83">
        <f t="shared" si="7"/>
        <v>9210.9500000000007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3">
        <f t="shared" si="6"/>
        <v>1497</v>
      </c>
      <c r="G84" t="s">
        <v>20</v>
      </c>
      <c r="H84">
        <v>180</v>
      </c>
      <c r="I84">
        <f t="shared" si="7"/>
        <v>8318.33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3">
        <f t="shared" si="6"/>
        <v>38</v>
      </c>
      <c r="G85" t="s">
        <v>14</v>
      </c>
      <c r="H85">
        <v>1000</v>
      </c>
      <c r="I85">
        <f t="shared" si="7"/>
        <v>3999.6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3">
        <f t="shared" si="6"/>
        <v>132</v>
      </c>
      <c r="G86" t="s">
        <v>20</v>
      </c>
      <c r="H86">
        <v>374</v>
      </c>
      <c r="I86">
        <f t="shared" si="7"/>
        <v>11113.37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3">
        <f t="shared" si="6"/>
        <v>131</v>
      </c>
      <c r="G87" t="s">
        <v>20</v>
      </c>
      <c r="H87">
        <v>71</v>
      </c>
      <c r="I87">
        <f t="shared" si="7"/>
        <v>9056.34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3">
        <f t="shared" si="6"/>
        <v>168</v>
      </c>
      <c r="G88" t="s">
        <v>20</v>
      </c>
      <c r="H88">
        <v>203</v>
      </c>
      <c r="I88">
        <f t="shared" si="7"/>
        <v>6110.84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3">
        <f t="shared" si="6"/>
        <v>62</v>
      </c>
      <c r="G89" t="s">
        <v>14</v>
      </c>
      <c r="H89">
        <v>1482</v>
      </c>
      <c r="I89">
        <f t="shared" si="7"/>
        <v>8302.2900000000009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3">
        <f t="shared" si="6"/>
        <v>261</v>
      </c>
      <c r="G90" t="s">
        <v>20</v>
      </c>
      <c r="H90">
        <v>113</v>
      </c>
      <c r="I90">
        <f t="shared" si="7"/>
        <v>11076.11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3">
        <f t="shared" si="6"/>
        <v>253</v>
      </c>
      <c r="G91" t="s">
        <v>20</v>
      </c>
      <c r="H91">
        <v>96</v>
      </c>
      <c r="I91">
        <f t="shared" si="7"/>
        <v>8945.83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3">
        <f t="shared" si="6"/>
        <v>79</v>
      </c>
      <c r="G92" t="s">
        <v>14</v>
      </c>
      <c r="H92">
        <v>106</v>
      </c>
      <c r="I92">
        <f t="shared" si="7"/>
        <v>5784.91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3">
        <f t="shared" si="6"/>
        <v>48</v>
      </c>
      <c r="G93" t="s">
        <v>14</v>
      </c>
      <c r="H93">
        <v>679</v>
      </c>
      <c r="I93">
        <f t="shared" si="7"/>
        <v>10999.71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2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3">
        <f t="shared" si="6"/>
        <v>259</v>
      </c>
      <c r="G94" t="s">
        <v>20</v>
      </c>
      <c r="H94">
        <v>498</v>
      </c>
      <c r="I94">
        <f t="shared" si="7"/>
        <v>10396.59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3">
        <f t="shared" si="6"/>
        <v>61</v>
      </c>
      <c r="G95" t="s">
        <v>74</v>
      </c>
      <c r="H95">
        <v>610</v>
      </c>
      <c r="I95">
        <f t="shared" si="7"/>
        <v>10799.51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3">
        <f t="shared" si="6"/>
        <v>304</v>
      </c>
      <c r="G96" t="s">
        <v>20</v>
      </c>
      <c r="H96">
        <v>180</v>
      </c>
      <c r="I96">
        <f t="shared" si="7"/>
        <v>4892.78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25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3">
        <f t="shared" si="6"/>
        <v>113</v>
      </c>
      <c r="G97" t="s">
        <v>20</v>
      </c>
      <c r="H97">
        <v>27</v>
      </c>
      <c r="I97">
        <f t="shared" si="7"/>
        <v>3766.67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3">
        <f t="shared" si="6"/>
        <v>217</v>
      </c>
      <c r="G98" t="s">
        <v>20</v>
      </c>
      <c r="H98">
        <v>2331</v>
      </c>
      <c r="I98">
        <f t="shared" si="7"/>
        <v>6499.91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3">
        <f t="shared" si="6"/>
        <v>927</v>
      </c>
      <c r="G99" t="s">
        <v>20</v>
      </c>
      <c r="H99">
        <v>113</v>
      </c>
      <c r="I99">
        <f t="shared" si="7"/>
        <v>10661.06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3">
        <f t="shared" si="6"/>
        <v>34</v>
      </c>
      <c r="G100" t="s">
        <v>14</v>
      </c>
      <c r="H100">
        <v>1220</v>
      </c>
      <c r="I100">
        <f t="shared" si="7"/>
        <v>2700.9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3">
        <f t="shared" si="6"/>
        <v>197</v>
      </c>
      <c r="G101" t="s">
        <v>20</v>
      </c>
      <c r="H101">
        <v>164</v>
      </c>
      <c r="I101">
        <f t="shared" si="7"/>
        <v>9116.4599999999991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3">
        <f t="shared" si="6"/>
        <v>1</v>
      </c>
      <c r="G102" t="s">
        <v>14</v>
      </c>
      <c r="H102">
        <v>1</v>
      </c>
      <c r="I102">
        <f t="shared" si="7"/>
        <v>100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3">
        <f t="shared" si="6"/>
        <v>1021</v>
      </c>
      <c r="G103" t="s">
        <v>20</v>
      </c>
      <c r="H103">
        <v>164</v>
      </c>
      <c r="I103">
        <f t="shared" si="7"/>
        <v>5605.49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3">
        <f t="shared" si="6"/>
        <v>282</v>
      </c>
      <c r="G104" t="s">
        <v>20</v>
      </c>
      <c r="H104">
        <v>336</v>
      </c>
      <c r="I104">
        <f t="shared" si="7"/>
        <v>3101.79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3">
        <f t="shared" si="6"/>
        <v>25</v>
      </c>
      <c r="G105" t="s">
        <v>14</v>
      </c>
      <c r="H105">
        <v>37</v>
      </c>
      <c r="I105">
        <f t="shared" si="7"/>
        <v>6651.35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3">
        <f t="shared" si="6"/>
        <v>143</v>
      </c>
      <c r="G106" t="s">
        <v>20</v>
      </c>
      <c r="H106">
        <v>1917</v>
      </c>
      <c r="I106">
        <f t="shared" si="7"/>
        <v>8900.52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3">
        <f t="shared" si="6"/>
        <v>145</v>
      </c>
      <c r="G107" t="s">
        <v>20</v>
      </c>
      <c r="H107">
        <v>95</v>
      </c>
      <c r="I107">
        <f t="shared" si="7"/>
        <v>10346.32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3">
        <f t="shared" si="6"/>
        <v>359</v>
      </c>
      <c r="G108" t="s">
        <v>20</v>
      </c>
      <c r="H108">
        <v>147</v>
      </c>
      <c r="I108">
        <f t="shared" si="7"/>
        <v>9527.89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2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3">
        <f t="shared" si="6"/>
        <v>186</v>
      </c>
      <c r="G109" t="s">
        <v>20</v>
      </c>
      <c r="H109">
        <v>86</v>
      </c>
      <c r="I109">
        <f t="shared" si="7"/>
        <v>7589.53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2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3">
        <f t="shared" si="6"/>
        <v>595</v>
      </c>
      <c r="G110" t="s">
        <v>20</v>
      </c>
      <c r="H110">
        <v>83</v>
      </c>
      <c r="I110">
        <f t="shared" si="7"/>
        <v>10757.83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3">
        <f t="shared" si="6"/>
        <v>59</v>
      </c>
      <c r="G111" t="s">
        <v>14</v>
      </c>
      <c r="H111">
        <v>60</v>
      </c>
      <c r="I111">
        <f t="shared" si="7"/>
        <v>5131.67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x14ac:dyDescent="0.2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3">
        <f t="shared" si="6"/>
        <v>15</v>
      </c>
      <c r="G112" t="s">
        <v>14</v>
      </c>
      <c r="H112">
        <v>296</v>
      </c>
      <c r="I112">
        <f t="shared" si="7"/>
        <v>7198.31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3">
        <f t="shared" si="6"/>
        <v>120</v>
      </c>
      <c r="G113" t="s">
        <v>20</v>
      </c>
      <c r="H113">
        <v>676</v>
      </c>
      <c r="I113">
        <f t="shared" si="7"/>
        <v>10895.41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3">
        <f t="shared" si="6"/>
        <v>269</v>
      </c>
      <c r="G114" t="s">
        <v>20</v>
      </c>
      <c r="H114">
        <v>361</v>
      </c>
      <c r="I114">
        <f t="shared" si="7"/>
        <v>3500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3">
        <f t="shared" si="6"/>
        <v>377</v>
      </c>
      <c r="G115" t="s">
        <v>20</v>
      </c>
      <c r="H115">
        <v>131</v>
      </c>
      <c r="I115">
        <f t="shared" si="7"/>
        <v>9493.89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3">
        <f t="shared" si="6"/>
        <v>727</v>
      </c>
      <c r="G116" t="s">
        <v>20</v>
      </c>
      <c r="H116">
        <v>126</v>
      </c>
      <c r="I116">
        <f t="shared" si="7"/>
        <v>10965.08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3">
        <f t="shared" si="6"/>
        <v>87</v>
      </c>
      <c r="G117" t="s">
        <v>14</v>
      </c>
      <c r="H117">
        <v>3304</v>
      </c>
      <c r="I117">
        <f t="shared" si="7"/>
        <v>4400.18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2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3">
        <f t="shared" si="6"/>
        <v>88</v>
      </c>
      <c r="G118" t="s">
        <v>14</v>
      </c>
      <c r="H118">
        <v>73</v>
      </c>
      <c r="I118">
        <f t="shared" si="7"/>
        <v>8679.4500000000007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3">
        <f t="shared" si="6"/>
        <v>174</v>
      </c>
      <c r="G119" t="s">
        <v>20</v>
      </c>
      <c r="H119">
        <v>275</v>
      </c>
      <c r="I119">
        <f t="shared" si="7"/>
        <v>3099.27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3">
        <f t="shared" si="6"/>
        <v>118</v>
      </c>
      <c r="G120" t="s">
        <v>20</v>
      </c>
      <c r="H120">
        <v>67</v>
      </c>
      <c r="I120">
        <f t="shared" si="7"/>
        <v>9479.1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x14ac:dyDescent="0.2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3">
        <f t="shared" si="6"/>
        <v>215</v>
      </c>
      <c r="G121" t="s">
        <v>20</v>
      </c>
      <c r="H121">
        <v>154</v>
      </c>
      <c r="I121">
        <f t="shared" si="7"/>
        <v>6979.22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3">
        <f t="shared" si="6"/>
        <v>149</v>
      </c>
      <c r="G122" t="s">
        <v>20</v>
      </c>
      <c r="H122">
        <v>1782</v>
      </c>
      <c r="I122">
        <f t="shared" si="7"/>
        <v>6300.34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3">
        <f t="shared" si="6"/>
        <v>219</v>
      </c>
      <c r="G123" t="s">
        <v>20</v>
      </c>
      <c r="H123">
        <v>903</v>
      </c>
      <c r="I123">
        <f t="shared" si="7"/>
        <v>11003.43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3">
        <f t="shared" si="6"/>
        <v>64</v>
      </c>
      <c r="G124" t="s">
        <v>14</v>
      </c>
      <c r="H124">
        <v>3387</v>
      </c>
      <c r="I124">
        <f t="shared" si="7"/>
        <v>2599.79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3">
        <f t="shared" si="6"/>
        <v>19</v>
      </c>
      <c r="G125" t="s">
        <v>14</v>
      </c>
      <c r="H125">
        <v>662</v>
      </c>
      <c r="I125">
        <f t="shared" si="7"/>
        <v>4998.79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3">
        <f t="shared" si="6"/>
        <v>368</v>
      </c>
      <c r="G126" t="s">
        <v>20</v>
      </c>
      <c r="H126">
        <v>94</v>
      </c>
      <c r="I126">
        <f t="shared" si="7"/>
        <v>10172.34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3">
        <f t="shared" si="6"/>
        <v>160</v>
      </c>
      <c r="G127" t="s">
        <v>20</v>
      </c>
      <c r="H127">
        <v>180</v>
      </c>
      <c r="I127">
        <f t="shared" si="7"/>
        <v>4708.33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3">
        <f t="shared" si="6"/>
        <v>39</v>
      </c>
      <c r="G128" t="s">
        <v>14</v>
      </c>
      <c r="H128">
        <v>774</v>
      </c>
      <c r="I128">
        <f t="shared" si="7"/>
        <v>8994.44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3">
        <f t="shared" si="6"/>
        <v>51</v>
      </c>
      <c r="G129" t="s">
        <v>14</v>
      </c>
      <c r="H129">
        <v>672</v>
      </c>
      <c r="I129">
        <f t="shared" si="7"/>
        <v>7896.88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3">
        <f t="shared" ref="F130:F193" si="12">ROUND((E130/D130)*100,0)</f>
        <v>60</v>
      </c>
      <c r="G130" t="s">
        <v>74</v>
      </c>
      <c r="H130">
        <v>532</v>
      </c>
      <c r="I130">
        <f t="shared" ref="I130:I193" si="13">IF(H130=0,0,ROUND((E130/H130)*100,2))</f>
        <v>8006.77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ref="N130:N193" si="14">(((L130/60)/60)/24)+DATE(1970,1,1)</f>
        <v>40417.208333333336</v>
      </c>
      <c r="O130" s="6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_xlfn.TEXTBEFORE(R130,"/")</f>
        <v>music</v>
      </c>
      <c r="T130" t="str">
        <f t="shared" ref="T130:T193" si="17">_xlfn.TEXTAFTER(R130,"/")</f>
        <v>rock</v>
      </c>
    </row>
    <row r="131" spans="1:20" x14ac:dyDescent="0.2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3">
        <f t="shared" si="12"/>
        <v>3</v>
      </c>
      <c r="G131" t="s">
        <v>74</v>
      </c>
      <c r="H131">
        <v>55</v>
      </c>
      <c r="I131">
        <f t="shared" si="13"/>
        <v>8647.27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si="14"/>
        <v>42038.25</v>
      </c>
      <c r="O131" s="6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2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3">
        <f t="shared" si="12"/>
        <v>155</v>
      </c>
      <c r="G132" t="s">
        <v>20</v>
      </c>
      <c r="H132">
        <v>533</v>
      </c>
      <c r="I132">
        <f t="shared" si="13"/>
        <v>2800.19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2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3">
        <f t="shared" si="12"/>
        <v>101</v>
      </c>
      <c r="G133" t="s">
        <v>20</v>
      </c>
      <c r="H133">
        <v>2443</v>
      </c>
      <c r="I133">
        <f t="shared" si="13"/>
        <v>6799.67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3">
        <f t="shared" si="12"/>
        <v>116</v>
      </c>
      <c r="G134" t="s">
        <v>20</v>
      </c>
      <c r="H134">
        <v>89</v>
      </c>
      <c r="I134">
        <f t="shared" si="13"/>
        <v>4307.87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3">
        <f t="shared" si="12"/>
        <v>311</v>
      </c>
      <c r="G135" t="s">
        <v>20</v>
      </c>
      <c r="H135">
        <v>159</v>
      </c>
      <c r="I135">
        <f t="shared" si="13"/>
        <v>8795.6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3">
        <f t="shared" si="12"/>
        <v>90</v>
      </c>
      <c r="G136" t="s">
        <v>14</v>
      </c>
      <c r="H136">
        <v>940</v>
      </c>
      <c r="I136">
        <f t="shared" si="13"/>
        <v>9498.7199999999993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3">
        <f t="shared" si="12"/>
        <v>71</v>
      </c>
      <c r="G137" t="s">
        <v>14</v>
      </c>
      <c r="H137">
        <v>117</v>
      </c>
      <c r="I137">
        <f t="shared" si="13"/>
        <v>4690.6000000000004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3">
        <f t="shared" si="12"/>
        <v>3</v>
      </c>
      <c r="G138" t="s">
        <v>74</v>
      </c>
      <c r="H138">
        <v>58</v>
      </c>
      <c r="I138">
        <f t="shared" si="13"/>
        <v>4691.38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3">
        <f t="shared" si="12"/>
        <v>262</v>
      </c>
      <c r="G139" t="s">
        <v>20</v>
      </c>
      <c r="H139">
        <v>50</v>
      </c>
      <c r="I139">
        <f t="shared" si="13"/>
        <v>9424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2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3">
        <f t="shared" si="12"/>
        <v>96</v>
      </c>
      <c r="G140" t="s">
        <v>14</v>
      </c>
      <c r="H140">
        <v>115</v>
      </c>
      <c r="I140">
        <f t="shared" si="13"/>
        <v>8013.91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3">
        <f t="shared" si="12"/>
        <v>21</v>
      </c>
      <c r="G141" t="s">
        <v>14</v>
      </c>
      <c r="H141">
        <v>326</v>
      </c>
      <c r="I141">
        <f t="shared" si="13"/>
        <v>5903.68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2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3">
        <f t="shared" si="12"/>
        <v>223</v>
      </c>
      <c r="G142" t="s">
        <v>20</v>
      </c>
      <c r="H142">
        <v>186</v>
      </c>
      <c r="I142">
        <f t="shared" si="13"/>
        <v>6598.92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3">
        <f t="shared" si="12"/>
        <v>102</v>
      </c>
      <c r="G143" t="s">
        <v>20</v>
      </c>
      <c r="H143">
        <v>1071</v>
      </c>
      <c r="I143">
        <f t="shared" si="13"/>
        <v>6099.25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3">
        <f t="shared" si="12"/>
        <v>230</v>
      </c>
      <c r="G144" t="s">
        <v>20</v>
      </c>
      <c r="H144">
        <v>117</v>
      </c>
      <c r="I144">
        <f t="shared" si="13"/>
        <v>9830.77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3">
        <f t="shared" si="12"/>
        <v>136</v>
      </c>
      <c r="G145" t="s">
        <v>20</v>
      </c>
      <c r="H145">
        <v>70</v>
      </c>
      <c r="I145">
        <f t="shared" si="13"/>
        <v>10460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3">
        <f t="shared" si="12"/>
        <v>129</v>
      </c>
      <c r="G146" t="s">
        <v>20</v>
      </c>
      <c r="H146">
        <v>135</v>
      </c>
      <c r="I146">
        <f t="shared" si="13"/>
        <v>8606.67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3">
        <f t="shared" si="12"/>
        <v>237</v>
      </c>
      <c r="G147" t="s">
        <v>20</v>
      </c>
      <c r="H147">
        <v>768</v>
      </c>
      <c r="I147">
        <f t="shared" si="13"/>
        <v>7698.96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2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3">
        <f t="shared" si="12"/>
        <v>17</v>
      </c>
      <c r="G148" t="s">
        <v>74</v>
      </c>
      <c r="H148">
        <v>51</v>
      </c>
      <c r="I148">
        <f t="shared" si="13"/>
        <v>2976.47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3">
        <f t="shared" si="12"/>
        <v>112</v>
      </c>
      <c r="G149" t="s">
        <v>20</v>
      </c>
      <c r="H149">
        <v>199</v>
      </c>
      <c r="I149">
        <f t="shared" si="13"/>
        <v>4691.96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3">
        <f t="shared" si="12"/>
        <v>121</v>
      </c>
      <c r="G150" t="s">
        <v>20</v>
      </c>
      <c r="H150">
        <v>107</v>
      </c>
      <c r="I150">
        <f t="shared" si="13"/>
        <v>10518.69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3">
        <f t="shared" si="12"/>
        <v>220</v>
      </c>
      <c r="G151" t="s">
        <v>20</v>
      </c>
      <c r="H151">
        <v>195</v>
      </c>
      <c r="I151">
        <f t="shared" si="13"/>
        <v>6990.77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3">
        <f t="shared" si="12"/>
        <v>1</v>
      </c>
      <c r="G152" t="s">
        <v>14</v>
      </c>
      <c r="H152">
        <v>1</v>
      </c>
      <c r="I152">
        <f t="shared" si="13"/>
        <v>100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3">
        <f t="shared" si="12"/>
        <v>64</v>
      </c>
      <c r="G153" t="s">
        <v>14</v>
      </c>
      <c r="H153">
        <v>1467</v>
      </c>
      <c r="I153">
        <f t="shared" si="13"/>
        <v>6001.16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3">
        <f t="shared" si="12"/>
        <v>423</v>
      </c>
      <c r="G154" t="s">
        <v>20</v>
      </c>
      <c r="H154">
        <v>3376</v>
      </c>
      <c r="I154">
        <f t="shared" si="13"/>
        <v>5200.62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3">
        <f t="shared" si="12"/>
        <v>93</v>
      </c>
      <c r="G155" t="s">
        <v>14</v>
      </c>
      <c r="H155">
        <v>5681</v>
      </c>
      <c r="I155">
        <f t="shared" si="13"/>
        <v>3100.02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3">
        <f t="shared" si="12"/>
        <v>59</v>
      </c>
      <c r="G156" t="s">
        <v>14</v>
      </c>
      <c r="H156">
        <v>1059</v>
      </c>
      <c r="I156">
        <f t="shared" si="13"/>
        <v>9504.25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3">
        <f t="shared" si="12"/>
        <v>65</v>
      </c>
      <c r="G157" t="s">
        <v>14</v>
      </c>
      <c r="H157">
        <v>1194</v>
      </c>
      <c r="I157">
        <f t="shared" si="13"/>
        <v>7596.82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3">
        <f t="shared" si="12"/>
        <v>74</v>
      </c>
      <c r="G158" t="s">
        <v>74</v>
      </c>
      <c r="H158">
        <v>379</v>
      </c>
      <c r="I158">
        <f t="shared" si="13"/>
        <v>7101.32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3">
        <f t="shared" si="12"/>
        <v>53</v>
      </c>
      <c r="G159" t="s">
        <v>14</v>
      </c>
      <c r="H159">
        <v>30</v>
      </c>
      <c r="I159">
        <f t="shared" si="13"/>
        <v>7373.33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3">
        <f t="shared" si="12"/>
        <v>221</v>
      </c>
      <c r="G160" t="s">
        <v>20</v>
      </c>
      <c r="H160">
        <v>41</v>
      </c>
      <c r="I160">
        <f t="shared" si="13"/>
        <v>11317.07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3">
        <f t="shared" si="12"/>
        <v>100</v>
      </c>
      <c r="G161" t="s">
        <v>20</v>
      </c>
      <c r="H161">
        <v>1821</v>
      </c>
      <c r="I161">
        <f t="shared" si="13"/>
        <v>10500.93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3">
        <f t="shared" si="12"/>
        <v>162</v>
      </c>
      <c r="G162" t="s">
        <v>20</v>
      </c>
      <c r="H162">
        <v>164</v>
      </c>
      <c r="I162">
        <f t="shared" si="13"/>
        <v>7917.68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x14ac:dyDescent="0.2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3">
        <f t="shared" si="12"/>
        <v>78</v>
      </c>
      <c r="G163" t="s">
        <v>14</v>
      </c>
      <c r="H163">
        <v>75</v>
      </c>
      <c r="I163">
        <f t="shared" si="13"/>
        <v>5733.33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2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3">
        <f t="shared" si="12"/>
        <v>150</v>
      </c>
      <c r="G164" t="s">
        <v>20</v>
      </c>
      <c r="H164">
        <v>157</v>
      </c>
      <c r="I164">
        <f t="shared" si="13"/>
        <v>5817.83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3">
        <f t="shared" si="12"/>
        <v>253</v>
      </c>
      <c r="G165" t="s">
        <v>20</v>
      </c>
      <c r="H165">
        <v>246</v>
      </c>
      <c r="I165">
        <f t="shared" si="13"/>
        <v>3603.25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3">
        <f t="shared" si="12"/>
        <v>100</v>
      </c>
      <c r="G166" t="s">
        <v>20</v>
      </c>
      <c r="H166">
        <v>1396</v>
      </c>
      <c r="I166">
        <f t="shared" si="13"/>
        <v>10799.07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3">
        <f t="shared" si="12"/>
        <v>122</v>
      </c>
      <c r="G167" t="s">
        <v>20</v>
      </c>
      <c r="H167">
        <v>2506</v>
      </c>
      <c r="I167">
        <f t="shared" si="13"/>
        <v>4400.6000000000004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3">
        <f t="shared" si="12"/>
        <v>137</v>
      </c>
      <c r="G168" t="s">
        <v>20</v>
      </c>
      <c r="H168">
        <v>244</v>
      </c>
      <c r="I168">
        <f t="shared" si="13"/>
        <v>5507.79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3">
        <f t="shared" si="12"/>
        <v>416</v>
      </c>
      <c r="G169" t="s">
        <v>20</v>
      </c>
      <c r="H169">
        <v>146</v>
      </c>
      <c r="I169">
        <f t="shared" si="13"/>
        <v>7400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3">
        <f t="shared" si="12"/>
        <v>31</v>
      </c>
      <c r="G170" t="s">
        <v>14</v>
      </c>
      <c r="H170">
        <v>955</v>
      </c>
      <c r="I170">
        <f t="shared" si="13"/>
        <v>4199.6899999999996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3">
        <f t="shared" si="12"/>
        <v>424</v>
      </c>
      <c r="G171" t="s">
        <v>20</v>
      </c>
      <c r="H171">
        <v>1267</v>
      </c>
      <c r="I171">
        <f t="shared" si="13"/>
        <v>7798.82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3">
        <f t="shared" si="12"/>
        <v>3</v>
      </c>
      <c r="G172" t="s">
        <v>14</v>
      </c>
      <c r="H172">
        <v>67</v>
      </c>
      <c r="I172">
        <f t="shared" si="13"/>
        <v>8250.75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x14ac:dyDescent="0.2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3">
        <f t="shared" si="12"/>
        <v>11</v>
      </c>
      <c r="G173" t="s">
        <v>14</v>
      </c>
      <c r="H173">
        <v>5</v>
      </c>
      <c r="I173">
        <f t="shared" si="13"/>
        <v>10420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3">
        <f t="shared" si="12"/>
        <v>83</v>
      </c>
      <c r="G174" t="s">
        <v>14</v>
      </c>
      <c r="H174">
        <v>26</v>
      </c>
      <c r="I174">
        <f t="shared" si="13"/>
        <v>2550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3">
        <f t="shared" si="12"/>
        <v>163</v>
      </c>
      <c r="G175" t="s">
        <v>20</v>
      </c>
      <c r="H175">
        <v>1561</v>
      </c>
      <c r="I175">
        <f t="shared" si="13"/>
        <v>10098.33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3">
        <f t="shared" si="12"/>
        <v>895</v>
      </c>
      <c r="G176" t="s">
        <v>20</v>
      </c>
      <c r="H176">
        <v>48</v>
      </c>
      <c r="I176">
        <f t="shared" si="13"/>
        <v>11183.33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3">
        <f t="shared" si="12"/>
        <v>26</v>
      </c>
      <c r="G177" t="s">
        <v>14</v>
      </c>
      <c r="H177">
        <v>1130</v>
      </c>
      <c r="I177">
        <f t="shared" si="13"/>
        <v>4199.91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2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3">
        <f t="shared" si="12"/>
        <v>75</v>
      </c>
      <c r="G178" t="s">
        <v>14</v>
      </c>
      <c r="H178">
        <v>782</v>
      </c>
      <c r="I178">
        <f t="shared" si="13"/>
        <v>11005.12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3">
        <f t="shared" si="12"/>
        <v>416</v>
      </c>
      <c r="G179" t="s">
        <v>20</v>
      </c>
      <c r="H179">
        <v>2739</v>
      </c>
      <c r="I179">
        <f t="shared" si="13"/>
        <v>5899.71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3">
        <f t="shared" si="12"/>
        <v>96</v>
      </c>
      <c r="G180" t="s">
        <v>14</v>
      </c>
      <c r="H180">
        <v>210</v>
      </c>
      <c r="I180">
        <f t="shared" si="13"/>
        <v>3298.57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2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3">
        <f t="shared" si="12"/>
        <v>358</v>
      </c>
      <c r="G181" t="s">
        <v>20</v>
      </c>
      <c r="H181">
        <v>3537</v>
      </c>
      <c r="I181">
        <f t="shared" si="13"/>
        <v>4500.57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3">
        <f t="shared" si="12"/>
        <v>308</v>
      </c>
      <c r="G182" t="s">
        <v>20</v>
      </c>
      <c r="H182">
        <v>2107</v>
      </c>
      <c r="I182">
        <f t="shared" si="13"/>
        <v>8198.2000000000007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3">
        <f t="shared" si="12"/>
        <v>62</v>
      </c>
      <c r="G183" t="s">
        <v>14</v>
      </c>
      <c r="H183">
        <v>136</v>
      </c>
      <c r="I183">
        <f t="shared" si="13"/>
        <v>3908.09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x14ac:dyDescent="0.2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3">
        <f t="shared" si="12"/>
        <v>722</v>
      </c>
      <c r="G184" t="s">
        <v>20</v>
      </c>
      <c r="H184">
        <v>3318</v>
      </c>
      <c r="I184">
        <f t="shared" si="13"/>
        <v>5899.64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x14ac:dyDescent="0.2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3">
        <f t="shared" si="12"/>
        <v>69</v>
      </c>
      <c r="G185" t="s">
        <v>14</v>
      </c>
      <c r="H185">
        <v>86</v>
      </c>
      <c r="I185">
        <f t="shared" si="13"/>
        <v>4098.84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3">
        <f t="shared" si="12"/>
        <v>293</v>
      </c>
      <c r="G186" t="s">
        <v>20</v>
      </c>
      <c r="H186">
        <v>340</v>
      </c>
      <c r="I186">
        <f t="shared" si="13"/>
        <v>3102.94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3">
        <f t="shared" si="12"/>
        <v>72</v>
      </c>
      <c r="G187" t="s">
        <v>14</v>
      </c>
      <c r="H187">
        <v>19</v>
      </c>
      <c r="I187">
        <f t="shared" si="13"/>
        <v>3778.95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3">
        <f t="shared" si="12"/>
        <v>32</v>
      </c>
      <c r="G188" t="s">
        <v>14</v>
      </c>
      <c r="H188">
        <v>886</v>
      </c>
      <c r="I188">
        <f t="shared" si="13"/>
        <v>3200.68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3">
        <f t="shared" si="12"/>
        <v>230</v>
      </c>
      <c r="G189" t="s">
        <v>20</v>
      </c>
      <c r="H189">
        <v>1442</v>
      </c>
      <c r="I189">
        <f t="shared" si="13"/>
        <v>9596.67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3">
        <f t="shared" si="12"/>
        <v>32</v>
      </c>
      <c r="G190" t="s">
        <v>14</v>
      </c>
      <c r="H190">
        <v>35</v>
      </c>
      <c r="I190">
        <f t="shared" si="13"/>
        <v>7500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3">
        <f t="shared" si="12"/>
        <v>24</v>
      </c>
      <c r="G191" t="s">
        <v>74</v>
      </c>
      <c r="H191">
        <v>441</v>
      </c>
      <c r="I191">
        <f t="shared" si="13"/>
        <v>10204.99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3">
        <f t="shared" si="12"/>
        <v>69</v>
      </c>
      <c r="G192" t="s">
        <v>14</v>
      </c>
      <c r="H192">
        <v>24</v>
      </c>
      <c r="I192">
        <f t="shared" si="13"/>
        <v>10575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3">
        <f t="shared" si="12"/>
        <v>38</v>
      </c>
      <c r="G193" t="s">
        <v>14</v>
      </c>
      <c r="H193">
        <v>86</v>
      </c>
      <c r="I193">
        <f t="shared" si="13"/>
        <v>3706.98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3">
        <f t="shared" ref="F194:F257" si="18">ROUND((E194/D194)*100,0)</f>
        <v>20</v>
      </c>
      <c r="G194" t="s">
        <v>14</v>
      </c>
      <c r="H194">
        <v>243</v>
      </c>
      <c r="I194">
        <f t="shared" ref="I194:I257" si="19">IF(H194=0,0,ROUND((E194/H194)*100,2))</f>
        <v>3504.94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ref="N194:N257" si="20">(((L194/60)/60)/24)+DATE(1970,1,1)</f>
        <v>41817.208333333336</v>
      </c>
      <c r="O194" s="6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_xlfn.TEXTBEFORE(R194,"/")</f>
        <v>music</v>
      </c>
      <c r="T194" t="str">
        <f t="shared" ref="T194:T257" si="23">_xlfn.TEXTAFTER(R194,"/")</f>
        <v>rock</v>
      </c>
    </row>
    <row r="195" spans="1:20" x14ac:dyDescent="0.2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3">
        <f t="shared" si="18"/>
        <v>46</v>
      </c>
      <c r="G195" t="s">
        <v>14</v>
      </c>
      <c r="H195">
        <v>65</v>
      </c>
      <c r="I195">
        <f t="shared" si="19"/>
        <v>4633.8500000000004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si="20"/>
        <v>43198.208333333328</v>
      </c>
      <c r="O195" s="6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2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3">
        <f t="shared" si="18"/>
        <v>123</v>
      </c>
      <c r="G196" t="s">
        <v>20</v>
      </c>
      <c r="H196">
        <v>126</v>
      </c>
      <c r="I196">
        <f t="shared" si="19"/>
        <v>6917.46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3">
        <f t="shared" si="18"/>
        <v>362</v>
      </c>
      <c r="G197" t="s">
        <v>20</v>
      </c>
      <c r="H197">
        <v>524</v>
      </c>
      <c r="I197">
        <f t="shared" si="19"/>
        <v>10907.82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3">
        <f t="shared" si="18"/>
        <v>63</v>
      </c>
      <c r="G198" t="s">
        <v>14</v>
      </c>
      <c r="H198">
        <v>100</v>
      </c>
      <c r="I198">
        <f t="shared" si="19"/>
        <v>5178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3">
        <f t="shared" si="18"/>
        <v>298</v>
      </c>
      <c r="G199" t="s">
        <v>20</v>
      </c>
      <c r="H199">
        <v>1989</v>
      </c>
      <c r="I199">
        <f t="shared" si="19"/>
        <v>8201.01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3">
        <f t="shared" si="18"/>
        <v>10</v>
      </c>
      <c r="G200" t="s">
        <v>14</v>
      </c>
      <c r="H200">
        <v>168</v>
      </c>
      <c r="I200">
        <f t="shared" si="19"/>
        <v>3595.83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3">
        <f t="shared" si="18"/>
        <v>54</v>
      </c>
      <c r="G201" t="s">
        <v>14</v>
      </c>
      <c r="H201">
        <v>13</v>
      </c>
      <c r="I201">
        <f t="shared" si="19"/>
        <v>7446.15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3">
        <f t="shared" si="18"/>
        <v>2</v>
      </c>
      <c r="G202" t="s">
        <v>14</v>
      </c>
      <c r="H202">
        <v>1</v>
      </c>
      <c r="I202">
        <f t="shared" si="19"/>
        <v>200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3">
        <f t="shared" si="18"/>
        <v>681</v>
      </c>
      <c r="G203" t="s">
        <v>20</v>
      </c>
      <c r="H203">
        <v>157</v>
      </c>
      <c r="I203">
        <f t="shared" si="19"/>
        <v>9111.4599999999991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3">
        <f t="shared" si="18"/>
        <v>79</v>
      </c>
      <c r="G204" t="s">
        <v>74</v>
      </c>
      <c r="H204">
        <v>82</v>
      </c>
      <c r="I204">
        <f t="shared" si="19"/>
        <v>7979.27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2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3">
        <f t="shared" si="18"/>
        <v>134</v>
      </c>
      <c r="G205" t="s">
        <v>20</v>
      </c>
      <c r="H205">
        <v>4498</v>
      </c>
      <c r="I205">
        <f t="shared" si="19"/>
        <v>4299.9799999999996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3">
        <f t="shared" si="18"/>
        <v>3</v>
      </c>
      <c r="G206" t="s">
        <v>14</v>
      </c>
      <c r="H206">
        <v>40</v>
      </c>
      <c r="I206">
        <f t="shared" si="19"/>
        <v>6322.5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3">
        <f t="shared" si="18"/>
        <v>432</v>
      </c>
      <c r="G207" t="s">
        <v>20</v>
      </c>
      <c r="H207">
        <v>80</v>
      </c>
      <c r="I207">
        <f t="shared" si="19"/>
        <v>7017.5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3">
        <f t="shared" si="18"/>
        <v>39</v>
      </c>
      <c r="G208" t="s">
        <v>74</v>
      </c>
      <c r="H208">
        <v>57</v>
      </c>
      <c r="I208">
        <f t="shared" si="19"/>
        <v>6133.33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2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3">
        <f t="shared" si="18"/>
        <v>426</v>
      </c>
      <c r="G209" t="s">
        <v>20</v>
      </c>
      <c r="H209">
        <v>43</v>
      </c>
      <c r="I209">
        <f t="shared" si="19"/>
        <v>9900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3">
        <f t="shared" si="18"/>
        <v>101</v>
      </c>
      <c r="G210" t="s">
        <v>20</v>
      </c>
      <c r="H210">
        <v>2053</v>
      </c>
      <c r="I210">
        <f t="shared" si="19"/>
        <v>9698.49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3">
        <f t="shared" si="18"/>
        <v>21</v>
      </c>
      <c r="G211" t="s">
        <v>47</v>
      </c>
      <c r="H211">
        <v>808</v>
      </c>
      <c r="I211">
        <f t="shared" si="19"/>
        <v>5100.5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3">
        <f t="shared" si="18"/>
        <v>67</v>
      </c>
      <c r="G212" t="s">
        <v>14</v>
      </c>
      <c r="H212">
        <v>226</v>
      </c>
      <c r="I212">
        <f t="shared" si="19"/>
        <v>2804.42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2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3">
        <f t="shared" si="18"/>
        <v>95</v>
      </c>
      <c r="G213" t="s">
        <v>14</v>
      </c>
      <c r="H213">
        <v>1625</v>
      </c>
      <c r="I213">
        <f t="shared" si="19"/>
        <v>6098.46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3">
        <f t="shared" si="18"/>
        <v>152</v>
      </c>
      <c r="G214" t="s">
        <v>20</v>
      </c>
      <c r="H214">
        <v>168</v>
      </c>
      <c r="I214">
        <f t="shared" si="19"/>
        <v>7321.43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3">
        <f t="shared" si="18"/>
        <v>195</v>
      </c>
      <c r="G215" t="s">
        <v>20</v>
      </c>
      <c r="H215">
        <v>4289</v>
      </c>
      <c r="I215">
        <f t="shared" si="19"/>
        <v>3999.74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3">
        <f t="shared" si="18"/>
        <v>1023</v>
      </c>
      <c r="G216" t="s">
        <v>20</v>
      </c>
      <c r="H216">
        <v>165</v>
      </c>
      <c r="I216">
        <f t="shared" si="19"/>
        <v>8681.2099999999991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3">
        <f t="shared" si="18"/>
        <v>4</v>
      </c>
      <c r="G217" t="s">
        <v>14</v>
      </c>
      <c r="H217">
        <v>143</v>
      </c>
      <c r="I217">
        <f t="shared" si="19"/>
        <v>4212.59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3">
        <f t="shared" si="18"/>
        <v>155</v>
      </c>
      <c r="G218" t="s">
        <v>20</v>
      </c>
      <c r="H218">
        <v>1815</v>
      </c>
      <c r="I218">
        <f t="shared" si="19"/>
        <v>10397.85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3">
        <f t="shared" si="18"/>
        <v>45</v>
      </c>
      <c r="G219" t="s">
        <v>14</v>
      </c>
      <c r="H219">
        <v>934</v>
      </c>
      <c r="I219">
        <f t="shared" si="19"/>
        <v>6200.32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3">
        <f t="shared" si="18"/>
        <v>216</v>
      </c>
      <c r="G220" t="s">
        <v>20</v>
      </c>
      <c r="H220">
        <v>397</v>
      </c>
      <c r="I220">
        <f t="shared" si="19"/>
        <v>3100.5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3">
        <f t="shared" si="18"/>
        <v>332</v>
      </c>
      <c r="G221" t="s">
        <v>20</v>
      </c>
      <c r="H221">
        <v>1539</v>
      </c>
      <c r="I221">
        <f t="shared" si="19"/>
        <v>8999.16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3">
        <f t="shared" si="18"/>
        <v>8</v>
      </c>
      <c r="G222" t="s">
        <v>14</v>
      </c>
      <c r="H222">
        <v>17</v>
      </c>
      <c r="I222">
        <f t="shared" si="19"/>
        <v>3923.53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x14ac:dyDescent="0.2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3">
        <f t="shared" si="18"/>
        <v>99</v>
      </c>
      <c r="G223" t="s">
        <v>14</v>
      </c>
      <c r="H223">
        <v>2179</v>
      </c>
      <c r="I223">
        <f t="shared" si="19"/>
        <v>5499.31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3">
        <f t="shared" si="18"/>
        <v>138</v>
      </c>
      <c r="G224" t="s">
        <v>20</v>
      </c>
      <c r="H224">
        <v>138</v>
      </c>
      <c r="I224">
        <f t="shared" si="19"/>
        <v>4799.28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3">
        <f t="shared" si="18"/>
        <v>94</v>
      </c>
      <c r="G225" t="s">
        <v>14</v>
      </c>
      <c r="H225">
        <v>931</v>
      </c>
      <c r="I225">
        <f t="shared" si="19"/>
        <v>8796.67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3">
        <f t="shared" si="18"/>
        <v>404</v>
      </c>
      <c r="G226" t="s">
        <v>20</v>
      </c>
      <c r="H226">
        <v>3594</v>
      </c>
      <c r="I226">
        <f t="shared" si="19"/>
        <v>5199.92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3">
        <f t="shared" si="18"/>
        <v>260</v>
      </c>
      <c r="G227" t="s">
        <v>20</v>
      </c>
      <c r="H227">
        <v>5880</v>
      </c>
      <c r="I227">
        <f t="shared" si="19"/>
        <v>2999.97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3">
        <f t="shared" si="18"/>
        <v>367</v>
      </c>
      <c r="G228" t="s">
        <v>20</v>
      </c>
      <c r="H228">
        <v>112</v>
      </c>
      <c r="I228">
        <f t="shared" si="19"/>
        <v>9820.5400000000009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3">
        <f t="shared" si="18"/>
        <v>169</v>
      </c>
      <c r="G229" t="s">
        <v>20</v>
      </c>
      <c r="H229">
        <v>943</v>
      </c>
      <c r="I229">
        <f t="shared" si="19"/>
        <v>10896.18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3">
        <f t="shared" si="18"/>
        <v>120</v>
      </c>
      <c r="G230" t="s">
        <v>20</v>
      </c>
      <c r="H230">
        <v>2468</v>
      </c>
      <c r="I230">
        <f t="shared" si="19"/>
        <v>6699.84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3">
        <f t="shared" si="18"/>
        <v>194</v>
      </c>
      <c r="G231" t="s">
        <v>20</v>
      </c>
      <c r="H231">
        <v>2551</v>
      </c>
      <c r="I231">
        <f t="shared" si="19"/>
        <v>6499.33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3">
        <f t="shared" si="18"/>
        <v>420</v>
      </c>
      <c r="G232" t="s">
        <v>20</v>
      </c>
      <c r="H232">
        <v>101</v>
      </c>
      <c r="I232">
        <f t="shared" si="19"/>
        <v>9984.16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3">
        <f t="shared" si="18"/>
        <v>77</v>
      </c>
      <c r="G233" t="s">
        <v>74</v>
      </c>
      <c r="H233">
        <v>67</v>
      </c>
      <c r="I233">
        <f t="shared" si="19"/>
        <v>8243.2800000000007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3">
        <f t="shared" si="18"/>
        <v>171</v>
      </c>
      <c r="G234" t="s">
        <v>20</v>
      </c>
      <c r="H234">
        <v>92</v>
      </c>
      <c r="I234">
        <f t="shared" si="19"/>
        <v>6329.35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3">
        <f t="shared" si="18"/>
        <v>158</v>
      </c>
      <c r="G235" t="s">
        <v>20</v>
      </c>
      <c r="H235">
        <v>62</v>
      </c>
      <c r="I235">
        <f t="shared" si="19"/>
        <v>9677.42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3">
        <f t="shared" si="18"/>
        <v>109</v>
      </c>
      <c r="G236" t="s">
        <v>20</v>
      </c>
      <c r="H236">
        <v>149</v>
      </c>
      <c r="I236">
        <f t="shared" si="19"/>
        <v>5490.6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x14ac:dyDescent="0.2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3">
        <f t="shared" si="18"/>
        <v>42</v>
      </c>
      <c r="G237" t="s">
        <v>14</v>
      </c>
      <c r="H237">
        <v>92</v>
      </c>
      <c r="I237">
        <f t="shared" si="19"/>
        <v>3901.09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3">
        <f t="shared" si="18"/>
        <v>11</v>
      </c>
      <c r="G238" t="s">
        <v>14</v>
      </c>
      <c r="H238">
        <v>57</v>
      </c>
      <c r="I238">
        <f t="shared" si="19"/>
        <v>7584.21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2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3">
        <f t="shared" si="18"/>
        <v>159</v>
      </c>
      <c r="G239" t="s">
        <v>20</v>
      </c>
      <c r="H239">
        <v>329</v>
      </c>
      <c r="I239">
        <f t="shared" si="19"/>
        <v>4505.17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3">
        <f t="shared" si="18"/>
        <v>422</v>
      </c>
      <c r="G240" t="s">
        <v>20</v>
      </c>
      <c r="H240">
        <v>97</v>
      </c>
      <c r="I240">
        <f t="shared" si="19"/>
        <v>10451.549999999999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3">
        <f t="shared" si="18"/>
        <v>98</v>
      </c>
      <c r="G241" t="s">
        <v>14</v>
      </c>
      <c r="H241">
        <v>41</v>
      </c>
      <c r="I241">
        <f t="shared" si="19"/>
        <v>7626.83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3">
        <f t="shared" si="18"/>
        <v>419</v>
      </c>
      <c r="G242" t="s">
        <v>20</v>
      </c>
      <c r="H242">
        <v>1784</v>
      </c>
      <c r="I242">
        <f t="shared" si="19"/>
        <v>6901.57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3">
        <f t="shared" si="18"/>
        <v>102</v>
      </c>
      <c r="G243" t="s">
        <v>20</v>
      </c>
      <c r="H243">
        <v>1684</v>
      </c>
      <c r="I243">
        <f t="shared" si="19"/>
        <v>10197.68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3">
        <f t="shared" si="18"/>
        <v>128</v>
      </c>
      <c r="G244" t="s">
        <v>20</v>
      </c>
      <c r="H244">
        <v>250</v>
      </c>
      <c r="I244">
        <f t="shared" si="19"/>
        <v>4291.6000000000004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2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3">
        <f t="shared" si="18"/>
        <v>445</v>
      </c>
      <c r="G245" t="s">
        <v>20</v>
      </c>
      <c r="H245">
        <v>238</v>
      </c>
      <c r="I245">
        <f t="shared" si="19"/>
        <v>4302.5200000000004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2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3">
        <f t="shared" si="18"/>
        <v>570</v>
      </c>
      <c r="G246" t="s">
        <v>20</v>
      </c>
      <c r="H246">
        <v>53</v>
      </c>
      <c r="I246">
        <f t="shared" si="19"/>
        <v>7524.53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3">
        <f t="shared" si="18"/>
        <v>509</v>
      </c>
      <c r="G247" t="s">
        <v>20</v>
      </c>
      <c r="H247">
        <v>214</v>
      </c>
      <c r="I247">
        <f t="shared" si="19"/>
        <v>6902.34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3">
        <f t="shared" si="18"/>
        <v>326</v>
      </c>
      <c r="G248" t="s">
        <v>20</v>
      </c>
      <c r="H248">
        <v>222</v>
      </c>
      <c r="I248">
        <f t="shared" si="19"/>
        <v>6598.65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3">
        <f t="shared" si="18"/>
        <v>933</v>
      </c>
      <c r="G249" t="s">
        <v>20</v>
      </c>
      <c r="H249">
        <v>1884</v>
      </c>
      <c r="I249">
        <f t="shared" si="19"/>
        <v>9801.3799999999992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3">
        <f t="shared" si="18"/>
        <v>211</v>
      </c>
      <c r="G250" t="s">
        <v>20</v>
      </c>
      <c r="H250">
        <v>218</v>
      </c>
      <c r="I250">
        <f t="shared" si="19"/>
        <v>6010.55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3">
        <f t="shared" si="18"/>
        <v>273</v>
      </c>
      <c r="G251" t="s">
        <v>20</v>
      </c>
      <c r="H251">
        <v>6465</v>
      </c>
      <c r="I251">
        <f t="shared" si="19"/>
        <v>2600.08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3">
        <f t="shared" si="18"/>
        <v>3</v>
      </c>
      <c r="G252" t="s">
        <v>14</v>
      </c>
      <c r="H252">
        <v>1</v>
      </c>
      <c r="I252">
        <f t="shared" si="19"/>
        <v>300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3">
        <f t="shared" si="18"/>
        <v>54</v>
      </c>
      <c r="G253" t="s">
        <v>14</v>
      </c>
      <c r="H253">
        <v>101</v>
      </c>
      <c r="I253">
        <f t="shared" si="19"/>
        <v>3801.98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2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3">
        <f t="shared" si="18"/>
        <v>626</v>
      </c>
      <c r="G254" t="s">
        <v>20</v>
      </c>
      <c r="H254">
        <v>59</v>
      </c>
      <c r="I254">
        <f t="shared" si="19"/>
        <v>10615.25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3">
        <f t="shared" si="18"/>
        <v>89</v>
      </c>
      <c r="G255" t="s">
        <v>14</v>
      </c>
      <c r="H255">
        <v>1335</v>
      </c>
      <c r="I255">
        <f t="shared" si="19"/>
        <v>8101.95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2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3">
        <f t="shared" si="18"/>
        <v>185</v>
      </c>
      <c r="G256" t="s">
        <v>20</v>
      </c>
      <c r="H256">
        <v>88</v>
      </c>
      <c r="I256">
        <f t="shared" si="19"/>
        <v>9664.77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2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3">
        <f t="shared" si="18"/>
        <v>120</v>
      </c>
      <c r="G257" t="s">
        <v>20</v>
      </c>
      <c r="H257">
        <v>1697</v>
      </c>
      <c r="I257">
        <f t="shared" si="19"/>
        <v>5700.35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3">
        <f t="shared" ref="F258:F321" si="24">ROUND((E258/D258)*100,0)</f>
        <v>23</v>
      </c>
      <c r="G258" t="s">
        <v>14</v>
      </c>
      <c r="H258">
        <v>15</v>
      </c>
      <c r="I258">
        <f t="shared" ref="I258:I321" si="25">IF(H258=0,0,ROUND((E258/H258)*100,2))</f>
        <v>6393.33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ref="N258:N321" si="26">(((L258/60)/60)/24)+DATE(1970,1,1)</f>
        <v>42393.25</v>
      </c>
      <c r="O258" s="6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_xlfn.TEXTBEFORE(R258,"/")</f>
        <v>music</v>
      </c>
      <c r="T258" t="str">
        <f t="shared" ref="T258:T321" si="29">_xlfn.TEXTAFTER(R258,"/")</f>
        <v>rock</v>
      </c>
    </row>
    <row r="259" spans="1:20" x14ac:dyDescent="0.2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3">
        <f t="shared" si="24"/>
        <v>146</v>
      </c>
      <c r="G259" t="s">
        <v>20</v>
      </c>
      <c r="H259">
        <v>92</v>
      </c>
      <c r="I259">
        <f t="shared" si="25"/>
        <v>9045.65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si="26"/>
        <v>41338.25</v>
      </c>
      <c r="O259" s="6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2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3">
        <f t="shared" si="24"/>
        <v>268</v>
      </c>
      <c r="G260" t="s">
        <v>20</v>
      </c>
      <c r="H260">
        <v>186</v>
      </c>
      <c r="I260">
        <f t="shared" si="25"/>
        <v>7217.2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2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3">
        <f t="shared" si="24"/>
        <v>598</v>
      </c>
      <c r="G261" t="s">
        <v>20</v>
      </c>
      <c r="H261">
        <v>138</v>
      </c>
      <c r="I261">
        <f t="shared" si="25"/>
        <v>7793.48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3">
        <f t="shared" si="24"/>
        <v>158</v>
      </c>
      <c r="G262" t="s">
        <v>20</v>
      </c>
      <c r="H262">
        <v>261</v>
      </c>
      <c r="I262">
        <f t="shared" si="25"/>
        <v>3806.51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2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3">
        <f t="shared" si="24"/>
        <v>31</v>
      </c>
      <c r="G263" t="s">
        <v>14</v>
      </c>
      <c r="H263">
        <v>454</v>
      </c>
      <c r="I263">
        <f t="shared" si="25"/>
        <v>5793.61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3">
        <f t="shared" si="24"/>
        <v>313</v>
      </c>
      <c r="G264" t="s">
        <v>20</v>
      </c>
      <c r="H264">
        <v>107</v>
      </c>
      <c r="I264">
        <f t="shared" si="25"/>
        <v>4979.4399999999996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3">
        <f t="shared" si="24"/>
        <v>371</v>
      </c>
      <c r="G265" t="s">
        <v>20</v>
      </c>
      <c r="H265">
        <v>199</v>
      </c>
      <c r="I265">
        <f t="shared" si="25"/>
        <v>5405.03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3">
        <f t="shared" si="24"/>
        <v>363</v>
      </c>
      <c r="G266" t="s">
        <v>20</v>
      </c>
      <c r="H266">
        <v>5512</v>
      </c>
      <c r="I266">
        <f t="shared" si="25"/>
        <v>3000.27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3">
        <f t="shared" si="24"/>
        <v>123</v>
      </c>
      <c r="G267" t="s">
        <v>20</v>
      </c>
      <c r="H267">
        <v>86</v>
      </c>
      <c r="I267">
        <f t="shared" si="25"/>
        <v>7012.79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3">
        <f t="shared" si="24"/>
        <v>77</v>
      </c>
      <c r="G268" t="s">
        <v>14</v>
      </c>
      <c r="H268">
        <v>3182</v>
      </c>
      <c r="I268">
        <f t="shared" si="25"/>
        <v>2699.62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3">
        <f t="shared" si="24"/>
        <v>234</v>
      </c>
      <c r="G269" t="s">
        <v>20</v>
      </c>
      <c r="H269">
        <v>2768</v>
      </c>
      <c r="I269">
        <f t="shared" si="25"/>
        <v>5199.0600000000004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3">
        <f t="shared" si="24"/>
        <v>181</v>
      </c>
      <c r="G270" t="s">
        <v>20</v>
      </c>
      <c r="H270">
        <v>48</v>
      </c>
      <c r="I270">
        <f t="shared" si="25"/>
        <v>5641.67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3">
        <f t="shared" si="24"/>
        <v>253</v>
      </c>
      <c r="G271" t="s">
        <v>20</v>
      </c>
      <c r="H271">
        <v>87</v>
      </c>
      <c r="I271">
        <f t="shared" si="25"/>
        <v>10163.219999999999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3">
        <f t="shared" si="24"/>
        <v>27</v>
      </c>
      <c r="G272" t="s">
        <v>74</v>
      </c>
      <c r="H272">
        <v>1890</v>
      </c>
      <c r="I272">
        <f t="shared" si="25"/>
        <v>2500.5300000000002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2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3">
        <f t="shared" si="24"/>
        <v>1</v>
      </c>
      <c r="G273" t="s">
        <v>47</v>
      </c>
      <c r="H273">
        <v>61</v>
      </c>
      <c r="I273">
        <f t="shared" si="25"/>
        <v>3201.64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3">
        <f t="shared" si="24"/>
        <v>304</v>
      </c>
      <c r="G274" t="s">
        <v>20</v>
      </c>
      <c r="H274">
        <v>1894</v>
      </c>
      <c r="I274">
        <f t="shared" si="25"/>
        <v>8202.16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3">
        <f t="shared" si="24"/>
        <v>137</v>
      </c>
      <c r="G275" t="s">
        <v>20</v>
      </c>
      <c r="H275">
        <v>282</v>
      </c>
      <c r="I275">
        <f t="shared" si="25"/>
        <v>3795.74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3">
        <f t="shared" si="24"/>
        <v>32</v>
      </c>
      <c r="G276" t="s">
        <v>14</v>
      </c>
      <c r="H276">
        <v>15</v>
      </c>
      <c r="I276">
        <f t="shared" si="25"/>
        <v>5153.33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2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3">
        <f t="shared" si="24"/>
        <v>242</v>
      </c>
      <c r="G277" t="s">
        <v>20</v>
      </c>
      <c r="H277">
        <v>116</v>
      </c>
      <c r="I277">
        <f t="shared" si="25"/>
        <v>8119.83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3">
        <f t="shared" si="24"/>
        <v>97</v>
      </c>
      <c r="G278" t="s">
        <v>14</v>
      </c>
      <c r="H278">
        <v>133</v>
      </c>
      <c r="I278">
        <f t="shared" si="25"/>
        <v>4003.01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2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3">
        <f t="shared" si="24"/>
        <v>1066</v>
      </c>
      <c r="G279" t="s">
        <v>20</v>
      </c>
      <c r="H279">
        <v>83</v>
      </c>
      <c r="I279">
        <f t="shared" si="25"/>
        <v>8993.98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3">
        <f t="shared" si="24"/>
        <v>326</v>
      </c>
      <c r="G280" t="s">
        <v>20</v>
      </c>
      <c r="H280">
        <v>91</v>
      </c>
      <c r="I280">
        <f t="shared" si="25"/>
        <v>9669.23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3">
        <f t="shared" si="24"/>
        <v>171</v>
      </c>
      <c r="G281" t="s">
        <v>20</v>
      </c>
      <c r="H281">
        <v>546</v>
      </c>
      <c r="I281">
        <f t="shared" si="25"/>
        <v>2501.1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2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3">
        <f t="shared" si="24"/>
        <v>581</v>
      </c>
      <c r="G282" t="s">
        <v>20</v>
      </c>
      <c r="H282">
        <v>393</v>
      </c>
      <c r="I282">
        <f t="shared" si="25"/>
        <v>3698.73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3">
        <f t="shared" si="24"/>
        <v>92</v>
      </c>
      <c r="G283" t="s">
        <v>14</v>
      </c>
      <c r="H283">
        <v>2062</v>
      </c>
      <c r="I283">
        <f t="shared" si="25"/>
        <v>7301.26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3">
        <f t="shared" si="24"/>
        <v>108</v>
      </c>
      <c r="G284" t="s">
        <v>20</v>
      </c>
      <c r="H284">
        <v>133</v>
      </c>
      <c r="I284">
        <f t="shared" si="25"/>
        <v>6824.06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2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3">
        <f t="shared" si="24"/>
        <v>19</v>
      </c>
      <c r="G285" t="s">
        <v>14</v>
      </c>
      <c r="H285">
        <v>29</v>
      </c>
      <c r="I285">
        <f t="shared" si="25"/>
        <v>5231.03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3">
        <f t="shared" si="24"/>
        <v>83</v>
      </c>
      <c r="G286" t="s">
        <v>14</v>
      </c>
      <c r="H286">
        <v>132</v>
      </c>
      <c r="I286">
        <f t="shared" si="25"/>
        <v>6176.52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3">
        <f t="shared" si="24"/>
        <v>706</v>
      </c>
      <c r="G287" t="s">
        <v>20</v>
      </c>
      <c r="H287">
        <v>254</v>
      </c>
      <c r="I287">
        <f t="shared" si="25"/>
        <v>2502.7600000000002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3">
        <f t="shared" si="24"/>
        <v>17</v>
      </c>
      <c r="G288" t="s">
        <v>74</v>
      </c>
      <c r="H288">
        <v>184</v>
      </c>
      <c r="I288">
        <f t="shared" si="25"/>
        <v>10628.8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3">
        <f t="shared" si="24"/>
        <v>210</v>
      </c>
      <c r="G289" t="s">
        <v>20</v>
      </c>
      <c r="H289">
        <v>176</v>
      </c>
      <c r="I289">
        <f t="shared" si="25"/>
        <v>7507.39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3">
        <f t="shared" si="24"/>
        <v>98</v>
      </c>
      <c r="G290" t="s">
        <v>14</v>
      </c>
      <c r="H290">
        <v>137</v>
      </c>
      <c r="I290">
        <f t="shared" si="25"/>
        <v>3997.08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3">
        <f t="shared" si="24"/>
        <v>1684</v>
      </c>
      <c r="G291" t="s">
        <v>20</v>
      </c>
      <c r="H291">
        <v>337</v>
      </c>
      <c r="I291">
        <f t="shared" si="25"/>
        <v>3998.22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3">
        <f t="shared" si="24"/>
        <v>54</v>
      </c>
      <c r="G292" t="s">
        <v>14</v>
      </c>
      <c r="H292">
        <v>908</v>
      </c>
      <c r="I292">
        <f t="shared" si="25"/>
        <v>10101.540000000001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3">
        <f t="shared" si="24"/>
        <v>457</v>
      </c>
      <c r="G293" t="s">
        <v>20</v>
      </c>
      <c r="H293">
        <v>107</v>
      </c>
      <c r="I293">
        <f t="shared" si="25"/>
        <v>7681.31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3">
        <f t="shared" si="24"/>
        <v>10</v>
      </c>
      <c r="G294" t="s">
        <v>14</v>
      </c>
      <c r="H294">
        <v>10</v>
      </c>
      <c r="I294">
        <f t="shared" si="25"/>
        <v>7170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3">
        <f t="shared" si="24"/>
        <v>16</v>
      </c>
      <c r="G295" t="s">
        <v>74</v>
      </c>
      <c r="H295">
        <v>32</v>
      </c>
      <c r="I295">
        <f t="shared" si="25"/>
        <v>3328.13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3">
        <f t="shared" si="24"/>
        <v>1340</v>
      </c>
      <c r="G296" t="s">
        <v>20</v>
      </c>
      <c r="H296">
        <v>183</v>
      </c>
      <c r="I296">
        <f t="shared" si="25"/>
        <v>4392.3500000000004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2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3">
        <f t="shared" si="24"/>
        <v>36</v>
      </c>
      <c r="G297" t="s">
        <v>14</v>
      </c>
      <c r="H297">
        <v>1910</v>
      </c>
      <c r="I297">
        <f t="shared" si="25"/>
        <v>3600.47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2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3">
        <f t="shared" si="24"/>
        <v>55</v>
      </c>
      <c r="G298" t="s">
        <v>14</v>
      </c>
      <c r="H298">
        <v>38</v>
      </c>
      <c r="I298">
        <f t="shared" si="25"/>
        <v>8821.0499999999993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3">
        <f t="shared" si="24"/>
        <v>94</v>
      </c>
      <c r="G299" t="s">
        <v>14</v>
      </c>
      <c r="H299">
        <v>104</v>
      </c>
      <c r="I299">
        <f t="shared" si="25"/>
        <v>6524.04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3">
        <f t="shared" si="24"/>
        <v>144</v>
      </c>
      <c r="G300" t="s">
        <v>20</v>
      </c>
      <c r="H300">
        <v>72</v>
      </c>
      <c r="I300">
        <f t="shared" si="25"/>
        <v>6995.83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2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3">
        <f t="shared" si="24"/>
        <v>51</v>
      </c>
      <c r="G301" t="s">
        <v>14</v>
      </c>
      <c r="H301">
        <v>49</v>
      </c>
      <c r="I301">
        <f t="shared" si="25"/>
        <v>3987.76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3">
        <f t="shared" si="24"/>
        <v>5</v>
      </c>
      <c r="G302" t="s">
        <v>14</v>
      </c>
      <c r="H302">
        <v>1</v>
      </c>
      <c r="I302">
        <f t="shared" si="25"/>
        <v>500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3">
        <f t="shared" si="24"/>
        <v>1345</v>
      </c>
      <c r="G303" t="s">
        <v>20</v>
      </c>
      <c r="H303">
        <v>295</v>
      </c>
      <c r="I303">
        <f t="shared" si="25"/>
        <v>4102.37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3">
        <f t="shared" si="24"/>
        <v>32</v>
      </c>
      <c r="G304" t="s">
        <v>14</v>
      </c>
      <c r="H304">
        <v>245</v>
      </c>
      <c r="I304">
        <f t="shared" si="25"/>
        <v>9891.43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3">
        <f t="shared" si="24"/>
        <v>83</v>
      </c>
      <c r="G305" t="s">
        <v>14</v>
      </c>
      <c r="H305">
        <v>32</v>
      </c>
      <c r="I305">
        <f t="shared" si="25"/>
        <v>8778.1299999999992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3">
        <f t="shared" si="24"/>
        <v>546</v>
      </c>
      <c r="G306" t="s">
        <v>20</v>
      </c>
      <c r="H306">
        <v>142</v>
      </c>
      <c r="I306">
        <f t="shared" si="25"/>
        <v>8076.76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3">
        <f t="shared" si="24"/>
        <v>286</v>
      </c>
      <c r="G307" t="s">
        <v>20</v>
      </c>
      <c r="H307">
        <v>85</v>
      </c>
      <c r="I307">
        <f t="shared" si="25"/>
        <v>9428.24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2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3">
        <f t="shared" si="24"/>
        <v>8</v>
      </c>
      <c r="G308" t="s">
        <v>14</v>
      </c>
      <c r="H308">
        <v>7</v>
      </c>
      <c r="I308">
        <f t="shared" si="25"/>
        <v>7342.86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3">
        <f t="shared" si="24"/>
        <v>132</v>
      </c>
      <c r="G309" t="s">
        <v>20</v>
      </c>
      <c r="H309">
        <v>659</v>
      </c>
      <c r="I309">
        <f t="shared" si="25"/>
        <v>6596.81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3">
        <f t="shared" si="24"/>
        <v>74</v>
      </c>
      <c r="G310" t="s">
        <v>14</v>
      </c>
      <c r="H310">
        <v>803</v>
      </c>
      <c r="I310">
        <f t="shared" si="25"/>
        <v>10904.11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3">
        <f t="shared" si="24"/>
        <v>75</v>
      </c>
      <c r="G311" t="s">
        <v>74</v>
      </c>
      <c r="H311">
        <v>75</v>
      </c>
      <c r="I311">
        <f t="shared" si="25"/>
        <v>4116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3">
        <f t="shared" si="24"/>
        <v>20</v>
      </c>
      <c r="G312" t="s">
        <v>14</v>
      </c>
      <c r="H312">
        <v>16</v>
      </c>
      <c r="I312">
        <f t="shared" si="25"/>
        <v>9912.5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3">
        <f t="shared" si="24"/>
        <v>203</v>
      </c>
      <c r="G313" t="s">
        <v>20</v>
      </c>
      <c r="H313">
        <v>121</v>
      </c>
      <c r="I313">
        <f t="shared" si="25"/>
        <v>10588.43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3">
        <f t="shared" si="24"/>
        <v>310</v>
      </c>
      <c r="G314" t="s">
        <v>20</v>
      </c>
      <c r="H314">
        <v>3742</v>
      </c>
      <c r="I314">
        <f t="shared" si="25"/>
        <v>4899.6499999999996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3">
        <f t="shared" si="24"/>
        <v>395</v>
      </c>
      <c r="G315" t="s">
        <v>20</v>
      </c>
      <c r="H315">
        <v>223</v>
      </c>
      <c r="I315">
        <f t="shared" si="25"/>
        <v>3900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3">
        <f t="shared" si="24"/>
        <v>295</v>
      </c>
      <c r="G316" t="s">
        <v>20</v>
      </c>
      <c r="H316">
        <v>133</v>
      </c>
      <c r="I316">
        <f t="shared" si="25"/>
        <v>3102.26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2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3">
        <f t="shared" si="24"/>
        <v>34</v>
      </c>
      <c r="G317" t="s">
        <v>14</v>
      </c>
      <c r="H317">
        <v>31</v>
      </c>
      <c r="I317">
        <f t="shared" si="25"/>
        <v>10387.1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3">
        <f t="shared" si="24"/>
        <v>67</v>
      </c>
      <c r="G318" t="s">
        <v>14</v>
      </c>
      <c r="H318">
        <v>108</v>
      </c>
      <c r="I318">
        <f t="shared" si="25"/>
        <v>5926.85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3">
        <f t="shared" si="24"/>
        <v>19</v>
      </c>
      <c r="G319" t="s">
        <v>14</v>
      </c>
      <c r="H319">
        <v>30</v>
      </c>
      <c r="I319">
        <f t="shared" si="25"/>
        <v>4230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2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3">
        <f t="shared" si="24"/>
        <v>16</v>
      </c>
      <c r="G320" t="s">
        <v>14</v>
      </c>
      <c r="H320">
        <v>17</v>
      </c>
      <c r="I320">
        <f t="shared" si="25"/>
        <v>5311.76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3">
        <f t="shared" si="24"/>
        <v>39</v>
      </c>
      <c r="G321" t="s">
        <v>74</v>
      </c>
      <c r="H321">
        <v>64</v>
      </c>
      <c r="I321">
        <f t="shared" si="25"/>
        <v>5079.6899999999996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3">
        <f t="shared" ref="F322:F385" si="30">ROUND((E322/D322)*100,0)</f>
        <v>10</v>
      </c>
      <c r="G322" t="s">
        <v>14</v>
      </c>
      <c r="H322">
        <v>80</v>
      </c>
      <c r="I322">
        <f t="shared" ref="I322:I385" si="31">IF(H322=0,0,ROUND((E322/H322)*100,2))</f>
        <v>10115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ref="N322:N385" si="32">(((L322/60)/60)/24)+DATE(1970,1,1)</f>
        <v>40673.208333333336</v>
      </c>
      <c r="O322" s="6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_xlfn.TEXTBEFORE(R322,"/")</f>
        <v>publishing</v>
      </c>
      <c r="T322" t="str">
        <f t="shared" ref="T322:T385" si="35">_xlfn.TEXTAFTER(R322,"/")</f>
        <v>fiction</v>
      </c>
    </row>
    <row r="323" spans="1:20" x14ac:dyDescent="0.2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3">
        <f t="shared" si="30"/>
        <v>94</v>
      </c>
      <c r="G323" t="s">
        <v>14</v>
      </c>
      <c r="H323">
        <v>2468</v>
      </c>
      <c r="I323">
        <f t="shared" si="31"/>
        <v>6500.08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si="32"/>
        <v>40634.208333333336</v>
      </c>
      <c r="O323" s="6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x14ac:dyDescent="0.2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3">
        <f t="shared" si="30"/>
        <v>167</v>
      </c>
      <c r="G324" t="s">
        <v>20</v>
      </c>
      <c r="H324">
        <v>5168</v>
      </c>
      <c r="I324">
        <f t="shared" si="31"/>
        <v>3799.86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3">
        <f t="shared" si="30"/>
        <v>24</v>
      </c>
      <c r="G325" t="s">
        <v>14</v>
      </c>
      <c r="H325">
        <v>26</v>
      </c>
      <c r="I325">
        <f t="shared" si="31"/>
        <v>8261.5400000000009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3">
        <f t="shared" si="30"/>
        <v>164</v>
      </c>
      <c r="G326" t="s">
        <v>20</v>
      </c>
      <c r="H326">
        <v>307</v>
      </c>
      <c r="I326">
        <f t="shared" si="31"/>
        <v>3794.14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3">
        <f t="shared" si="30"/>
        <v>91</v>
      </c>
      <c r="G327" t="s">
        <v>14</v>
      </c>
      <c r="H327">
        <v>73</v>
      </c>
      <c r="I327">
        <f t="shared" si="31"/>
        <v>8078.08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2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3">
        <f t="shared" si="30"/>
        <v>46</v>
      </c>
      <c r="G328" t="s">
        <v>14</v>
      </c>
      <c r="H328">
        <v>128</v>
      </c>
      <c r="I328">
        <f t="shared" si="31"/>
        <v>2598.44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3">
        <f t="shared" si="30"/>
        <v>39</v>
      </c>
      <c r="G329" t="s">
        <v>14</v>
      </c>
      <c r="H329">
        <v>33</v>
      </c>
      <c r="I329">
        <f t="shared" si="31"/>
        <v>3036.36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2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3">
        <f t="shared" si="30"/>
        <v>134</v>
      </c>
      <c r="G330" t="s">
        <v>20</v>
      </c>
      <c r="H330">
        <v>2441</v>
      </c>
      <c r="I330">
        <f t="shared" si="31"/>
        <v>5400.49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3">
        <f t="shared" si="30"/>
        <v>23</v>
      </c>
      <c r="G331" t="s">
        <v>47</v>
      </c>
      <c r="H331">
        <v>211</v>
      </c>
      <c r="I331">
        <f t="shared" si="31"/>
        <v>10178.67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2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3">
        <f t="shared" si="30"/>
        <v>185</v>
      </c>
      <c r="G332" t="s">
        <v>20</v>
      </c>
      <c r="H332">
        <v>1385</v>
      </c>
      <c r="I332">
        <f t="shared" si="31"/>
        <v>4500.3599999999997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3">
        <f t="shared" si="30"/>
        <v>444</v>
      </c>
      <c r="G333" t="s">
        <v>20</v>
      </c>
      <c r="H333">
        <v>190</v>
      </c>
      <c r="I333">
        <f t="shared" si="31"/>
        <v>7706.84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2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3">
        <f t="shared" si="30"/>
        <v>200</v>
      </c>
      <c r="G334" t="s">
        <v>20</v>
      </c>
      <c r="H334">
        <v>470</v>
      </c>
      <c r="I334">
        <f t="shared" si="31"/>
        <v>8807.66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3">
        <f t="shared" si="30"/>
        <v>124</v>
      </c>
      <c r="G335" t="s">
        <v>20</v>
      </c>
      <c r="H335">
        <v>253</v>
      </c>
      <c r="I335">
        <f t="shared" si="31"/>
        <v>4703.5600000000004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3">
        <f t="shared" si="30"/>
        <v>187</v>
      </c>
      <c r="G336" t="s">
        <v>20</v>
      </c>
      <c r="H336">
        <v>1113</v>
      </c>
      <c r="I336">
        <f t="shared" si="31"/>
        <v>11099.55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3">
        <f t="shared" si="30"/>
        <v>114</v>
      </c>
      <c r="G337" t="s">
        <v>20</v>
      </c>
      <c r="H337">
        <v>2283</v>
      </c>
      <c r="I337">
        <f t="shared" si="31"/>
        <v>8700.31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3">
        <f t="shared" si="30"/>
        <v>97</v>
      </c>
      <c r="G338" t="s">
        <v>14</v>
      </c>
      <c r="H338">
        <v>1072</v>
      </c>
      <c r="I338">
        <f t="shared" si="31"/>
        <v>6399.44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3">
        <f t="shared" si="30"/>
        <v>123</v>
      </c>
      <c r="G339" t="s">
        <v>20</v>
      </c>
      <c r="H339">
        <v>1095</v>
      </c>
      <c r="I339">
        <f t="shared" si="31"/>
        <v>10599.45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3">
        <f t="shared" si="30"/>
        <v>179</v>
      </c>
      <c r="G340" t="s">
        <v>20</v>
      </c>
      <c r="H340">
        <v>1690</v>
      </c>
      <c r="I340">
        <f t="shared" si="31"/>
        <v>7398.93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3">
        <f t="shared" si="30"/>
        <v>80</v>
      </c>
      <c r="G341" t="s">
        <v>74</v>
      </c>
      <c r="H341">
        <v>1297</v>
      </c>
      <c r="I341">
        <f t="shared" si="31"/>
        <v>8402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3">
        <f t="shared" si="30"/>
        <v>94</v>
      </c>
      <c r="G342" t="s">
        <v>14</v>
      </c>
      <c r="H342">
        <v>393</v>
      </c>
      <c r="I342">
        <f t="shared" si="31"/>
        <v>8896.69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3">
        <f t="shared" si="30"/>
        <v>85</v>
      </c>
      <c r="G343" t="s">
        <v>14</v>
      </c>
      <c r="H343">
        <v>1257</v>
      </c>
      <c r="I343">
        <f t="shared" si="31"/>
        <v>7699.05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3">
        <f t="shared" si="30"/>
        <v>67</v>
      </c>
      <c r="G344" t="s">
        <v>14</v>
      </c>
      <c r="H344">
        <v>328</v>
      </c>
      <c r="I344">
        <f t="shared" si="31"/>
        <v>9714.6299999999992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3">
        <f t="shared" si="30"/>
        <v>54</v>
      </c>
      <c r="G345" t="s">
        <v>14</v>
      </c>
      <c r="H345">
        <v>147</v>
      </c>
      <c r="I345">
        <f t="shared" si="31"/>
        <v>3301.36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3">
        <f t="shared" si="30"/>
        <v>42</v>
      </c>
      <c r="G346" t="s">
        <v>14</v>
      </c>
      <c r="H346">
        <v>830</v>
      </c>
      <c r="I346">
        <f t="shared" si="31"/>
        <v>9995.06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3">
        <f t="shared" si="30"/>
        <v>15</v>
      </c>
      <c r="G347" t="s">
        <v>14</v>
      </c>
      <c r="H347">
        <v>331</v>
      </c>
      <c r="I347">
        <f t="shared" si="31"/>
        <v>6996.68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3">
        <f t="shared" si="30"/>
        <v>34</v>
      </c>
      <c r="G348" t="s">
        <v>14</v>
      </c>
      <c r="H348">
        <v>25</v>
      </c>
      <c r="I348">
        <f t="shared" si="31"/>
        <v>11032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3">
        <f t="shared" si="30"/>
        <v>1401</v>
      </c>
      <c r="G349" t="s">
        <v>20</v>
      </c>
      <c r="H349">
        <v>191</v>
      </c>
      <c r="I349">
        <f t="shared" si="31"/>
        <v>6600.52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3">
        <f t="shared" si="30"/>
        <v>72</v>
      </c>
      <c r="G350" t="s">
        <v>14</v>
      </c>
      <c r="H350">
        <v>3483</v>
      </c>
      <c r="I350">
        <f t="shared" si="31"/>
        <v>4100.57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3">
        <f t="shared" si="30"/>
        <v>53</v>
      </c>
      <c r="G351" t="s">
        <v>14</v>
      </c>
      <c r="H351">
        <v>923</v>
      </c>
      <c r="I351">
        <f t="shared" si="31"/>
        <v>10396.32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3">
        <f t="shared" si="30"/>
        <v>5</v>
      </c>
      <c r="G352" t="s">
        <v>14</v>
      </c>
      <c r="H352">
        <v>1</v>
      </c>
      <c r="I352">
        <f t="shared" si="31"/>
        <v>500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3">
        <f t="shared" si="30"/>
        <v>128</v>
      </c>
      <c r="G353" t="s">
        <v>20</v>
      </c>
      <c r="H353">
        <v>2013</v>
      </c>
      <c r="I353">
        <f t="shared" si="31"/>
        <v>4700.99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3">
        <f t="shared" si="30"/>
        <v>35</v>
      </c>
      <c r="G354" t="s">
        <v>14</v>
      </c>
      <c r="H354">
        <v>33</v>
      </c>
      <c r="I354">
        <f t="shared" si="31"/>
        <v>2960.61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3">
        <f t="shared" si="30"/>
        <v>411</v>
      </c>
      <c r="G355" t="s">
        <v>20</v>
      </c>
      <c r="H355">
        <v>1703</v>
      </c>
      <c r="I355">
        <f t="shared" si="31"/>
        <v>8101.06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3">
        <f t="shared" si="30"/>
        <v>124</v>
      </c>
      <c r="G356" t="s">
        <v>20</v>
      </c>
      <c r="H356">
        <v>80</v>
      </c>
      <c r="I356">
        <f t="shared" si="31"/>
        <v>9435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3">
        <f t="shared" si="30"/>
        <v>59</v>
      </c>
      <c r="G357" t="s">
        <v>47</v>
      </c>
      <c r="H357">
        <v>86</v>
      </c>
      <c r="I357">
        <f t="shared" si="31"/>
        <v>2605.81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3">
        <f t="shared" si="30"/>
        <v>37</v>
      </c>
      <c r="G358" t="s">
        <v>14</v>
      </c>
      <c r="H358">
        <v>40</v>
      </c>
      <c r="I358">
        <f t="shared" si="31"/>
        <v>8577.5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3">
        <f t="shared" si="30"/>
        <v>185</v>
      </c>
      <c r="G359" t="s">
        <v>20</v>
      </c>
      <c r="H359">
        <v>41</v>
      </c>
      <c r="I359">
        <f t="shared" si="31"/>
        <v>10373.17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3">
        <f t="shared" si="30"/>
        <v>12</v>
      </c>
      <c r="G360" t="s">
        <v>14</v>
      </c>
      <c r="H360">
        <v>23</v>
      </c>
      <c r="I360">
        <f t="shared" si="31"/>
        <v>4982.6099999999997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3">
        <f t="shared" si="30"/>
        <v>299</v>
      </c>
      <c r="G361" t="s">
        <v>20</v>
      </c>
      <c r="H361">
        <v>187</v>
      </c>
      <c r="I361">
        <f t="shared" si="31"/>
        <v>6389.3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3">
        <f t="shared" si="30"/>
        <v>226</v>
      </c>
      <c r="G362" t="s">
        <v>20</v>
      </c>
      <c r="H362">
        <v>2875</v>
      </c>
      <c r="I362">
        <f t="shared" si="31"/>
        <v>4700.24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3">
        <f t="shared" si="30"/>
        <v>174</v>
      </c>
      <c r="G363" t="s">
        <v>20</v>
      </c>
      <c r="H363">
        <v>88</v>
      </c>
      <c r="I363">
        <f t="shared" si="31"/>
        <v>10847.73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3">
        <f t="shared" si="30"/>
        <v>372</v>
      </c>
      <c r="G364" t="s">
        <v>20</v>
      </c>
      <c r="H364">
        <v>191</v>
      </c>
      <c r="I364">
        <f t="shared" si="31"/>
        <v>7201.57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3">
        <f t="shared" si="30"/>
        <v>160</v>
      </c>
      <c r="G365" t="s">
        <v>20</v>
      </c>
      <c r="H365">
        <v>139</v>
      </c>
      <c r="I365">
        <f t="shared" si="31"/>
        <v>5992.81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3">
        <f t="shared" si="30"/>
        <v>1616</v>
      </c>
      <c r="G366" t="s">
        <v>20</v>
      </c>
      <c r="H366">
        <v>186</v>
      </c>
      <c r="I366">
        <f t="shared" si="31"/>
        <v>7820.97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3">
        <f t="shared" si="30"/>
        <v>733</v>
      </c>
      <c r="G367" t="s">
        <v>20</v>
      </c>
      <c r="H367">
        <v>112</v>
      </c>
      <c r="I367">
        <f t="shared" si="31"/>
        <v>10477.68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3">
        <f t="shared" si="30"/>
        <v>592</v>
      </c>
      <c r="G368" t="s">
        <v>20</v>
      </c>
      <c r="H368">
        <v>101</v>
      </c>
      <c r="I368">
        <f t="shared" si="31"/>
        <v>10552.48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3">
        <f t="shared" si="30"/>
        <v>19</v>
      </c>
      <c r="G369" t="s">
        <v>14</v>
      </c>
      <c r="H369">
        <v>75</v>
      </c>
      <c r="I369">
        <f t="shared" si="31"/>
        <v>2493.33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3">
        <f t="shared" si="30"/>
        <v>277</v>
      </c>
      <c r="G370" t="s">
        <v>20</v>
      </c>
      <c r="H370">
        <v>206</v>
      </c>
      <c r="I370">
        <f t="shared" si="31"/>
        <v>6987.38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3">
        <f t="shared" si="30"/>
        <v>273</v>
      </c>
      <c r="G371" t="s">
        <v>20</v>
      </c>
      <c r="H371">
        <v>154</v>
      </c>
      <c r="I371">
        <f t="shared" si="31"/>
        <v>9573.3799999999992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3">
        <f t="shared" si="30"/>
        <v>159</v>
      </c>
      <c r="G372" t="s">
        <v>20</v>
      </c>
      <c r="H372">
        <v>5966</v>
      </c>
      <c r="I372">
        <f t="shared" si="31"/>
        <v>2999.75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3">
        <f t="shared" si="30"/>
        <v>68</v>
      </c>
      <c r="G373" t="s">
        <v>14</v>
      </c>
      <c r="H373">
        <v>2176</v>
      </c>
      <c r="I373">
        <f t="shared" si="31"/>
        <v>5901.19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2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3">
        <f t="shared" si="30"/>
        <v>1592</v>
      </c>
      <c r="G374" t="s">
        <v>20</v>
      </c>
      <c r="H374">
        <v>169</v>
      </c>
      <c r="I374">
        <f t="shared" si="31"/>
        <v>8475.74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3">
        <f t="shared" si="30"/>
        <v>730</v>
      </c>
      <c r="G375" t="s">
        <v>20</v>
      </c>
      <c r="H375">
        <v>2106</v>
      </c>
      <c r="I375">
        <f t="shared" si="31"/>
        <v>7801.09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2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3">
        <f t="shared" si="30"/>
        <v>13</v>
      </c>
      <c r="G376" t="s">
        <v>14</v>
      </c>
      <c r="H376">
        <v>441</v>
      </c>
      <c r="I376">
        <f t="shared" si="31"/>
        <v>5005.22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2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3">
        <f t="shared" si="30"/>
        <v>55</v>
      </c>
      <c r="G377" t="s">
        <v>14</v>
      </c>
      <c r="H377">
        <v>25</v>
      </c>
      <c r="I377">
        <f t="shared" si="31"/>
        <v>5916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3">
        <f t="shared" si="30"/>
        <v>361</v>
      </c>
      <c r="G378" t="s">
        <v>20</v>
      </c>
      <c r="H378">
        <v>131</v>
      </c>
      <c r="I378">
        <f t="shared" si="31"/>
        <v>9370.23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3">
        <f t="shared" si="30"/>
        <v>10</v>
      </c>
      <c r="G379" t="s">
        <v>14</v>
      </c>
      <c r="H379">
        <v>127</v>
      </c>
      <c r="I379">
        <f t="shared" si="31"/>
        <v>4014.17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3">
        <f t="shared" si="30"/>
        <v>14</v>
      </c>
      <c r="G380" t="s">
        <v>14</v>
      </c>
      <c r="H380">
        <v>355</v>
      </c>
      <c r="I380">
        <f t="shared" si="31"/>
        <v>7009.01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3">
        <f t="shared" si="30"/>
        <v>40</v>
      </c>
      <c r="G381" t="s">
        <v>14</v>
      </c>
      <c r="H381">
        <v>44</v>
      </c>
      <c r="I381">
        <f t="shared" si="31"/>
        <v>6618.18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2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3">
        <f t="shared" si="30"/>
        <v>160</v>
      </c>
      <c r="G382" t="s">
        <v>20</v>
      </c>
      <c r="H382">
        <v>84</v>
      </c>
      <c r="I382">
        <f t="shared" si="31"/>
        <v>4771.43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3">
        <f t="shared" si="30"/>
        <v>184</v>
      </c>
      <c r="G383" t="s">
        <v>20</v>
      </c>
      <c r="H383">
        <v>155</v>
      </c>
      <c r="I383">
        <f t="shared" si="31"/>
        <v>6289.68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2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3">
        <f t="shared" si="30"/>
        <v>64</v>
      </c>
      <c r="G384" t="s">
        <v>14</v>
      </c>
      <c r="H384">
        <v>67</v>
      </c>
      <c r="I384">
        <f t="shared" si="31"/>
        <v>8661.19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3">
        <f t="shared" si="30"/>
        <v>225</v>
      </c>
      <c r="G385" t="s">
        <v>20</v>
      </c>
      <c r="H385">
        <v>189</v>
      </c>
      <c r="I385">
        <f t="shared" si="31"/>
        <v>7512.7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3">
        <f t="shared" ref="F386:F449" si="36">ROUND((E386/D386)*100,0)</f>
        <v>172</v>
      </c>
      <c r="G386" t="s">
        <v>20</v>
      </c>
      <c r="H386">
        <v>4799</v>
      </c>
      <c r="I386">
        <f t="shared" ref="I386:I449" si="37">IF(H386=0,0,ROUND((E386/H386)*100,2))</f>
        <v>4100.42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ref="N386:N449" si="38">(((L386/60)/60)/24)+DATE(1970,1,1)</f>
        <v>42776.25</v>
      </c>
      <c r="O386" s="6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_xlfn.TEXTBEFORE(R386,"/")</f>
        <v>film &amp; video</v>
      </c>
      <c r="T386" t="str">
        <f t="shared" ref="T386:T449" si="41">_xlfn.TEXTAFTER(R386,"/")</f>
        <v>documentary</v>
      </c>
    </row>
    <row r="387" spans="1:20" x14ac:dyDescent="0.2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3">
        <f t="shared" si="36"/>
        <v>146</v>
      </c>
      <c r="G387" t="s">
        <v>20</v>
      </c>
      <c r="H387">
        <v>1137</v>
      </c>
      <c r="I387">
        <f t="shared" si="37"/>
        <v>5000.79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si="38"/>
        <v>43553.208333333328</v>
      </c>
      <c r="O387" s="6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x14ac:dyDescent="0.2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3">
        <f t="shared" si="36"/>
        <v>76</v>
      </c>
      <c r="G388" t="s">
        <v>14</v>
      </c>
      <c r="H388">
        <v>1068</v>
      </c>
      <c r="I388">
        <f t="shared" si="37"/>
        <v>9696.07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3">
        <f t="shared" si="36"/>
        <v>39</v>
      </c>
      <c r="G389" t="s">
        <v>14</v>
      </c>
      <c r="H389">
        <v>424</v>
      </c>
      <c r="I389">
        <f t="shared" si="37"/>
        <v>10093.16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3">
        <f t="shared" si="36"/>
        <v>11</v>
      </c>
      <c r="G390" t="s">
        <v>74</v>
      </c>
      <c r="H390">
        <v>145</v>
      </c>
      <c r="I390">
        <f t="shared" si="37"/>
        <v>8922.76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3">
        <f t="shared" si="36"/>
        <v>122</v>
      </c>
      <c r="G391" t="s">
        <v>20</v>
      </c>
      <c r="H391">
        <v>1152</v>
      </c>
      <c r="I391">
        <f t="shared" si="37"/>
        <v>8797.92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3">
        <f t="shared" si="36"/>
        <v>187</v>
      </c>
      <c r="G392" t="s">
        <v>20</v>
      </c>
      <c r="H392">
        <v>50</v>
      </c>
      <c r="I392">
        <f t="shared" si="37"/>
        <v>8954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3">
        <f t="shared" si="36"/>
        <v>7</v>
      </c>
      <c r="G393" t="s">
        <v>14</v>
      </c>
      <c r="H393">
        <v>151</v>
      </c>
      <c r="I393">
        <f t="shared" si="37"/>
        <v>2909.27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2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3">
        <f t="shared" si="36"/>
        <v>66</v>
      </c>
      <c r="G394" t="s">
        <v>14</v>
      </c>
      <c r="H394">
        <v>1608</v>
      </c>
      <c r="I394">
        <f t="shared" si="37"/>
        <v>4200.62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3">
        <f t="shared" si="36"/>
        <v>229</v>
      </c>
      <c r="G395" t="s">
        <v>20</v>
      </c>
      <c r="H395">
        <v>3059</v>
      </c>
      <c r="I395">
        <f t="shared" si="37"/>
        <v>4700.49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3">
        <f t="shared" si="36"/>
        <v>469</v>
      </c>
      <c r="G396" t="s">
        <v>20</v>
      </c>
      <c r="H396">
        <v>34</v>
      </c>
      <c r="I396">
        <f t="shared" si="37"/>
        <v>11044.12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x14ac:dyDescent="0.2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3">
        <f t="shared" si="36"/>
        <v>130</v>
      </c>
      <c r="G397" t="s">
        <v>20</v>
      </c>
      <c r="H397">
        <v>220</v>
      </c>
      <c r="I397">
        <f t="shared" si="37"/>
        <v>4199.09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3">
        <f t="shared" si="36"/>
        <v>167</v>
      </c>
      <c r="G398" t="s">
        <v>20</v>
      </c>
      <c r="H398">
        <v>1604</v>
      </c>
      <c r="I398">
        <f t="shared" si="37"/>
        <v>4801.25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3">
        <f t="shared" si="36"/>
        <v>174</v>
      </c>
      <c r="G399" t="s">
        <v>20</v>
      </c>
      <c r="H399">
        <v>454</v>
      </c>
      <c r="I399">
        <f t="shared" si="37"/>
        <v>3101.98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3">
        <f t="shared" si="36"/>
        <v>718</v>
      </c>
      <c r="G400" t="s">
        <v>20</v>
      </c>
      <c r="H400">
        <v>123</v>
      </c>
      <c r="I400">
        <f t="shared" si="37"/>
        <v>9920.33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3">
        <f t="shared" si="36"/>
        <v>64</v>
      </c>
      <c r="G401" t="s">
        <v>14</v>
      </c>
      <c r="H401">
        <v>941</v>
      </c>
      <c r="I401">
        <f t="shared" si="37"/>
        <v>6602.23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2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3">
        <f t="shared" si="36"/>
        <v>2</v>
      </c>
      <c r="G402" t="s">
        <v>14</v>
      </c>
      <c r="H402">
        <v>1</v>
      </c>
      <c r="I402">
        <f t="shared" si="37"/>
        <v>200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3">
        <f t="shared" si="36"/>
        <v>1530</v>
      </c>
      <c r="G403" t="s">
        <v>20</v>
      </c>
      <c r="H403">
        <v>299</v>
      </c>
      <c r="I403">
        <f t="shared" si="37"/>
        <v>4606.0200000000004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3">
        <f t="shared" si="36"/>
        <v>40</v>
      </c>
      <c r="G404" t="s">
        <v>14</v>
      </c>
      <c r="H404">
        <v>40</v>
      </c>
      <c r="I404">
        <f t="shared" si="37"/>
        <v>7365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3">
        <f t="shared" si="36"/>
        <v>86</v>
      </c>
      <c r="G405" t="s">
        <v>14</v>
      </c>
      <c r="H405">
        <v>3015</v>
      </c>
      <c r="I405">
        <f t="shared" si="37"/>
        <v>5599.34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3">
        <f t="shared" si="36"/>
        <v>316</v>
      </c>
      <c r="G406" t="s">
        <v>20</v>
      </c>
      <c r="H406">
        <v>2237</v>
      </c>
      <c r="I406">
        <f t="shared" si="37"/>
        <v>6898.57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3">
        <f t="shared" si="36"/>
        <v>90</v>
      </c>
      <c r="G407" t="s">
        <v>14</v>
      </c>
      <c r="H407">
        <v>435</v>
      </c>
      <c r="I407">
        <f t="shared" si="37"/>
        <v>6098.16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3">
        <f t="shared" si="36"/>
        <v>182</v>
      </c>
      <c r="G408" t="s">
        <v>20</v>
      </c>
      <c r="H408">
        <v>645</v>
      </c>
      <c r="I408">
        <f t="shared" si="37"/>
        <v>11098.14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3">
        <f t="shared" si="36"/>
        <v>356</v>
      </c>
      <c r="G409" t="s">
        <v>20</v>
      </c>
      <c r="H409">
        <v>484</v>
      </c>
      <c r="I409">
        <f t="shared" si="37"/>
        <v>2500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3">
        <f t="shared" si="36"/>
        <v>132</v>
      </c>
      <c r="G410" t="s">
        <v>20</v>
      </c>
      <c r="H410">
        <v>154</v>
      </c>
      <c r="I410">
        <f t="shared" si="37"/>
        <v>7875.97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3">
        <f t="shared" si="36"/>
        <v>46</v>
      </c>
      <c r="G411" t="s">
        <v>14</v>
      </c>
      <c r="H411">
        <v>714</v>
      </c>
      <c r="I411">
        <f t="shared" si="37"/>
        <v>8796.08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3">
        <f t="shared" si="36"/>
        <v>36</v>
      </c>
      <c r="G412" t="s">
        <v>47</v>
      </c>
      <c r="H412">
        <v>1111</v>
      </c>
      <c r="I412">
        <f t="shared" si="37"/>
        <v>4998.74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3">
        <f t="shared" si="36"/>
        <v>105</v>
      </c>
      <c r="G413" t="s">
        <v>20</v>
      </c>
      <c r="H413">
        <v>82</v>
      </c>
      <c r="I413">
        <f t="shared" si="37"/>
        <v>9952.44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3">
        <f t="shared" si="36"/>
        <v>669</v>
      </c>
      <c r="G414" t="s">
        <v>20</v>
      </c>
      <c r="H414">
        <v>134</v>
      </c>
      <c r="I414">
        <f t="shared" si="37"/>
        <v>10482.09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3">
        <f t="shared" si="36"/>
        <v>62</v>
      </c>
      <c r="G415" t="s">
        <v>47</v>
      </c>
      <c r="H415">
        <v>1089</v>
      </c>
      <c r="I415">
        <f t="shared" si="37"/>
        <v>10801.47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3">
        <f t="shared" si="36"/>
        <v>85</v>
      </c>
      <c r="G416" t="s">
        <v>14</v>
      </c>
      <c r="H416">
        <v>5497</v>
      </c>
      <c r="I416">
        <f t="shared" si="37"/>
        <v>2899.85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3">
        <f t="shared" si="36"/>
        <v>11</v>
      </c>
      <c r="G417" t="s">
        <v>14</v>
      </c>
      <c r="H417">
        <v>418</v>
      </c>
      <c r="I417">
        <f t="shared" si="37"/>
        <v>3002.87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3">
        <f t="shared" si="36"/>
        <v>44</v>
      </c>
      <c r="G418" t="s">
        <v>14</v>
      </c>
      <c r="H418">
        <v>1439</v>
      </c>
      <c r="I418">
        <f t="shared" si="37"/>
        <v>4100.5600000000004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3">
        <f t="shared" si="36"/>
        <v>55</v>
      </c>
      <c r="G419" t="s">
        <v>14</v>
      </c>
      <c r="H419">
        <v>15</v>
      </c>
      <c r="I419">
        <f t="shared" si="37"/>
        <v>6286.67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3">
        <f t="shared" si="36"/>
        <v>57</v>
      </c>
      <c r="G420" t="s">
        <v>14</v>
      </c>
      <c r="H420">
        <v>1999</v>
      </c>
      <c r="I420">
        <f t="shared" si="37"/>
        <v>4700.5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3">
        <f t="shared" si="36"/>
        <v>123</v>
      </c>
      <c r="G421" t="s">
        <v>20</v>
      </c>
      <c r="H421">
        <v>5203</v>
      </c>
      <c r="I421">
        <f t="shared" si="37"/>
        <v>2699.77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3">
        <f t="shared" si="36"/>
        <v>128</v>
      </c>
      <c r="G422" t="s">
        <v>20</v>
      </c>
      <c r="H422">
        <v>94</v>
      </c>
      <c r="I422">
        <f t="shared" si="37"/>
        <v>6832.98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3">
        <f t="shared" si="36"/>
        <v>64</v>
      </c>
      <c r="G423" t="s">
        <v>14</v>
      </c>
      <c r="H423">
        <v>118</v>
      </c>
      <c r="I423">
        <f t="shared" si="37"/>
        <v>5097.46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2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3">
        <f t="shared" si="36"/>
        <v>127</v>
      </c>
      <c r="G424" t="s">
        <v>20</v>
      </c>
      <c r="H424">
        <v>205</v>
      </c>
      <c r="I424">
        <f t="shared" si="37"/>
        <v>5402.44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3">
        <f t="shared" si="36"/>
        <v>11</v>
      </c>
      <c r="G425" t="s">
        <v>14</v>
      </c>
      <c r="H425">
        <v>162</v>
      </c>
      <c r="I425">
        <f t="shared" si="37"/>
        <v>9705.56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3">
        <f t="shared" si="36"/>
        <v>40</v>
      </c>
      <c r="G426" t="s">
        <v>14</v>
      </c>
      <c r="H426">
        <v>83</v>
      </c>
      <c r="I426">
        <f t="shared" si="37"/>
        <v>2486.75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3">
        <f t="shared" si="36"/>
        <v>288</v>
      </c>
      <c r="G427" t="s">
        <v>20</v>
      </c>
      <c r="H427">
        <v>92</v>
      </c>
      <c r="I427">
        <f t="shared" si="37"/>
        <v>8442.39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3">
        <f t="shared" si="36"/>
        <v>573</v>
      </c>
      <c r="G428" t="s">
        <v>20</v>
      </c>
      <c r="H428">
        <v>219</v>
      </c>
      <c r="I428">
        <f t="shared" si="37"/>
        <v>4709.13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3">
        <f t="shared" si="36"/>
        <v>113</v>
      </c>
      <c r="G429" t="s">
        <v>20</v>
      </c>
      <c r="H429">
        <v>2526</v>
      </c>
      <c r="I429">
        <f t="shared" si="37"/>
        <v>7799.6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3">
        <f t="shared" si="36"/>
        <v>46</v>
      </c>
      <c r="G430" t="s">
        <v>14</v>
      </c>
      <c r="H430">
        <v>747</v>
      </c>
      <c r="I430">
        <f t="shared" si="37"/>
        <v>6296.79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3">
        <f t="shared" si="36"/>
        <v>91</v>
      </c>
      <c r="G431" t="s">
        <v>74</v>
      </c>
      <c r="H431">
        <v>2138</v>
      </c>
      <c r="I431">
        <f t="shared" si="37"/>
        <v>8100.61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3">
        <f t="shared" si="36"/>
        <v>68</v>
      </c>
      <c r="G432" t="s">
        <v>14</v>
      </c>
      <c r="H432">
        <v>84</v>
      </c>
      <c r="I432">
        <f t="shared" si="37"/>
        <v>6532.14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3">
        <f t="shared" si="36"/>
        <v>192</v>
      </c>
      <c r="G433" t="s">
        <v>20</v>
      </c>
      <c r="H433">
        <v>94</v>
      </c>
      <c r="I433">
        <f t="shared" si="37"/>
        <v>10443.620000000001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3">
        <f t="shared" si="36"/>
        <v>83</v>
      </c>
      <c r="G434" t="s">
        <v>14</v>
      </c>
      <c r="H434">
        <v>91</v>
      </c>
      <c r="I434">
        <f t="shared" si="37"/>
        <v>6998.9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3">
        <f t="shared" si="36"/>
        <v>54</v>
      </c>
      <c r="G435" t="s">
        <v>14</v>
      </c>
      <c r="H435">
        <v>792</v>
      </c>
      <c r="I435">
        <f t="shared" si="37"/>
        <v>8302.4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3">
        <f t="shared" si="36"/>
        <v>17</v>
      </c>
      <c r="G436" t="s">
        <v>74</v>
      </c>
      <c r="H436">
        <v>10</v>
      </c>
      <c r="I436">
        <f t="shared" si="37"/>
        <v>9030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3">
        <f t="shared" si="36"/>
        <v>117</v>
      </c>
      <c r="G437" t="s">
        <v>20</v>
      </c>
      <c r="H437">
        <v>1713</v>
      </c>
      <c r="I437">
        <f t="shared" si="37"/>
        <v>10398.129999999999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3">
        <f t="shared" si="36"/>
        <v>1052</v>
      </c>
      <c r="G438" t="s">
        <v>20</v>
      </c>
      <c r="H438">
        <v>249</v>
      </c>
      <c r="I438">
        <f t="shared" si="37"/>
        <v>5493.17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3">
        <f t="shared" si="36"/>
        <v>123</v>
      </c>
      <c r="G439" t="s">
        <v>20</v>
      </c>
      <c r="H439">
        <v>192</v>
      </c>
      <c r="I439">
        <f t="shared" si="37"/>
        <v>5192.1899999999996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2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3">
        <f t="shared" si="36"/>
        <v>179</v>
      </c>
      <c r="G440" t="s">
        <v>20</v>
      </c>
      <c r="H440">
        <v>247</v>
      </c>
      <c r="I440">
        <f t="shared" si="37"/>
        <v>6002.83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3">
        <f t="shared" si="36"/>
        <v>355</v>
      </c>
      <c r="G441" t="s">
        <v>20</v>
      </c>
      <c r="H441">
        <v>2293</v>
      </c>
      <c r="I441">
        <f t="shared" si="37"/>
        <v>4400.3500000000004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3">
        <f t="shared" si="36"/>
        <v>162</v>
      </c>
      <c r="G442" t="s">
        <v>20</v>
      </c>
      <c r="H442">
        <v>3131</v>
      </c>
      <c r="I442">
        <f t="shared" si="37"/>
        <v>5300.35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3">
        <f t="shared" si="36"/>
        <v>25</v>
      </c>
      <c r="G443" t="s">
        <v>14</v>
      </c>
      <c r="H443">
        <v>32</v>
      </c>
      <c r="I443">
        <f t="shared" si="37"/>
        <v>5450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3">
        <f t="shared" si="36"/>
        <v>199</v>
      </c>
      <c r="G444" t="s">
        <v>20</v>
      </c>
      <c r="H444">
        <v>143</v>
      </c>
      <c r="I444">
        <f t="shared" si="37"/>
        <v>7504.2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3">
        <f t="shared" si="36"/>
        <v>35</v>
      </c>
      <c r="G445" t="s">
        <v>74</v>
      </c>
      <c r="H445">
        <v>90</v>
      </c>
      <c r="I445">
        <f t="shared" si="37"/>
        <v>3591.11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3">
        <f t="shared" si="36"/>
        <v>176</v>
      </c>
      <c r="G446" t="s">
        <v>20</v>
      </c>
      <c r="H446">
        <v>296</v>
      </c>
      <c r="I446">
        <f t="shared" si="37"/>
        <v>3695.27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2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3">
        <f t="shared" si="36"/>
        <v>511</v>
      </c>
      <c r="G447" t="s">
        <v>20</v>
      </c>
      <c r="H447">
        <v>170</v>
      </c>
      <c r="I447">
        <f t="shared" si="37"/>
        <v>6317.06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3">
        <f t="shared" si="36"/>
        <v>82</v>
      </c>
      <c r="G448" t="s">
        <v>14</v>
      </c>
      <c r="H448">
        <v>186</v>
      </c>
      <c r="I448">
        <f t="shared" si="37"/>
        <v>2999.46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2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3">
        <f t="shared" si="36"/>
        <v>24</v>
      </c>
      <c r="G449" t="s">
        <v>74</v>
      </c>
      <c r="H449">
        <v>439</v>
      </c>
      <c r="I449">
        <f t="shared" si="37"/>
        <v>8600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3">
        <f t="shared" ref="F450:F513" si="42">ROUND((E450/D450)*100,0)</f>
        <v>50</v>
      </c>
      <c r="G450" t="s">
        <v>14</v>
      </c>
      <c r="H450">
        <v>605</v>
      </c>
      <c r="I450">
        <f t="shared" ref="I450:I513" si="43">IF(H450=0,0,ROUND((E450/H450)*100,2))</f>
        <v>7501.49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ref="N450:N513" si="44">(((L450/60)/60)/24)+DATE(1970,1,1)</f>
        <v>41378.208333333336</v>
      </c>
      <c r="O450" s="6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_xlfn.TEXTBEFORE(R450,"/")</f>
        <v>games</v>
      </c>
      <c r="T450" t="str">
        <f t="shared" ref="T450:T513" si="47">_xlfn.TEXTAFTER(R450,"/")</f>
        <v>video games</v>
      </c>
    </row>
    <row r="451" spans="1:20" x14ac:dyDescent="0.2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3">
        <f t="shared" si="42"/>
        <v>967</v>
      </c>
      <c r="G451" t="s">
        <v>20</v>
      </c>
      <c r="H451">
        <v>86</v>
      </c>
      <c r="I451">
        <f t="shared" si="43"/>
        <v>10119.77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si="44"/>
        <v>43530.25</v>
      </c>
      <c r="O451" s="6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2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3">
        <f t="shared" si="42"/>
        <v>4</v>
      </c>
      <c r="G452" t="s">
        <v>14</v>
      </c>
      <c r="H452">
        <v>1</v>
      </c>
      <c r="I452">
        <f t="shared" si="43"/>
        <v>400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3">
        <f t="shared" si="42"/>
        <v>123</v>
      </c>
      <c r="G453" t="s">
        <v>20</v>
      </c>
      <c r="H453">
        <v>6286</v>
      </c>
      <c r="I453">
        <f t="shared" si="43"/>
        <v>2900.13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2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3">
        <f t="shared" si="42"/>
        <v>63</v>
      </c>
      <c r="G454" t="s">
        <v>14</v>
      </c>
      <c r="H454">
        <v>31</v>
      </c>
      <c r="I454">
        <f t="shared" si="43"/>
        <v>9822.58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2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3">
        <f t="shared" si="42"/>
        <v>56</v>
      </c>
      <c r="G455" t="s">
        <v>14</v>
      </c>
      <c r="H455">
        <v>1181</v>
      </c>
      <c r="I455">
        <f t="shared" si="43"/>
        <v>8700.17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3">
        <f t="shared" si="42"/>
        <v>44</v>
      </c>
      <c r="G456" t="s">
        <v>14</v>
      </c>
      <c r="H456">
        <v>39</v>
      </c>
      <c r="I456">
        <f t="shared" si="43"/>
        <v>4520.51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3">
        <f t="shared" si="42"/>
        <v>118</v>
      </c>
      <c r="G457" t="s">
        <v>20</v>
      </c>
      <c r="H457">
        <v>3727</v>
      </c>
      <c r="I457">
        <f t="shared" si="43"/>
        <v>3700.13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2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3">
        <f t="shared" si="42"/>
        <v>104</v>
      </c>
      <c r="G458" t="s">
        <v>20</v>
      </c>
      <c r="H458">
        <v>1605</v>
      </c>
      <c r="I458">
        <f t="shared" si="43"/>
        <v>9497.69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3">
        <f t="shared" si="42"/>
        <v>27</v>
      </c>
      <c r="G459" t="s">
        <v>14</v>
      </c>
      <c r="H459">
        <v>46</v>
      </c>
      <c r="I459">
        <f t="shared" si="43"/>
        <v>2895.65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3">
        <f t="shared" si="42"/>
        <v>351</v>
      </c>
      <c r="G460" t="s">
        <v>20</v>
      </c>
      <c r="H460">
        <v>2120</v>
      </c>
      <c r="I460">
        <f t="shared" si="43"/>
        <v>5599.34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3">
        <f t="shared" si="42"/>
        <v>90</v>
      </c>
      <c r="G461" t="s">
        <v>14</v>
      </c>
      <c r="H461">
        <v>105</v>
      </c>
      <c r="I461">
        <f t="shared" si="43"/>
        <v>5403.81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3">
        <f t="shared" si="42"/>
        <v>172</v>
      </c>
      <c r="G462" t="s">
        <v>20</v>
      </c>
      <c r="H462">
        <v>50</v>
      </c>
      <c r="I462">
        <f t="shared" si="43"/>
        <v>8238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3">
        <f t="shared" si="42"/>
        <v>141</v>
      </c>
      <c r="G463" t="s">
        <v>20</v>
      </c>
      <c r="H463">
        <v>2080</v>
      </c>
      <c r="I463">
        <f t="shared" si="43"/>
        <v>6699.71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3">
        <f t="shared" si="42"/>
        <v>31</v>
      </c>
      <c r="G464" t="s">
        <v>14</v>
      </c>
      <c r="H464">
        <v>535</v>
      </c>
      <c r="I464">
        <f t="shared" si="43"/>
        <v>10791.4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2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3">
        <f t="shared" si="42"/>
        <v>108</v>
      </c>
      <c r="G465" t="s">
        <v>20</v>
      </c>
      <c r="H465">
        <v>2105</v>
      </c>
      <c r="I465">
        <f t="shared" si="43"/>
        <v>6900.95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3">
        <f t="shared" si="42"/>
        <v>133</v>
      </c>
      <c r="G466" t="s">
        <v>20</v>
      </c>
      <c r="H466">
        <v>2436</v>
      </c>
      <c r="I466">
        <f t="shared" si="43"/>
        <v>3900.66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3">
        <f t="shared" si="42"/>
        <v>188</v>
      </c>
      <c r="G467" t="s">
        <v>20</v>
      </c>
      <c r="H467">
        <v>80</v>
      </c>
      <c r="I467">
        <f t="shared" si="43"/>
        <v>11036.25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3">
        <f t="shared" si="42"/>
        <v>332</v>
      </c>
      <c r="G468" t="s">
        <v>20</v>
      </c>
      <c r="H468">
        <v>42</v>
      </c>
      <c r="I468">
        <f t="shared" si="43"/>
        <v>9485.7099999999991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2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3">
        <f t="shared" si="42"/>
        <v>575</v>
      </c>
      <c r="G469" t="s">
        <v>20</v>
      </c>
      <c r="H469">
        <v>139</v>
      </c>
      <c r="I469">
        <f t="shared" si="43"/>
        <v>5793.53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3">
        <f t="shared" si="42"/>
        <v>41</v>
      </c>
      <c r="G470" t="s">
        <v>14</v>
      </c>
      <c r="H470">
        <v>16</v>
      </c>
      <c r="I470">
        <f t="shared" si="43"/>
        <v>10125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3">
        <f t="shared" si="42"/>
        <v>184</v>
      </c>
      <c r="G471" t="s">
        <v>20</v>
      </c>
      <c r="H471">
        <v>159</v>
      </c>
      <c r="I471">
        <f t="shared" si="43"/>
        <v>6495.6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3">
        <f t="shared" si="42"/>
        <v>286</v>
      </c>
      <c r="G472" t="s">
        <v>20</v>
      </c>
      <c r="H472">
        <v>381</v>
      </c>
      <c r="I472">
        <f t="shared" si="43"/>
        <v>2700.52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3">
        <f t="shared" si="42"/>
        <v>319</v>
      </c>
      <c r="G473" t="s">
        <v>20</v>
      </c>
      <c r="H473">
        <v>194</v>
      </c>
      <c r="I473">
        <f t="shared" si="43"/>
        <v>5097.42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3">
        <f t="shared" si="42"/>
        <v>39</v>
      </c>
      <c r="G474" t="s">
        <v>14</v>
      </c>
      <c r="H474">
        <v>575</v>
      </c>
      <c r="I474">
        <f t="shared" si="43"/>
        <v>10494.26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3">
        <f t="shared" si="42"/>
        <v>178</v>
      </c>
      <c r="G475" t="s">
        <v>20</v>
      </c>
      <c r="H475">
        <v>106</v>
      </c>
      <c r="I475">
        <f t="shared" si="43"/>
        <v>8402.83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3">
        <f t="shared" si="42"/>
        <v>365</v>
      </c>
      <c r="G476" t="s">
        <v>20</v>
      </c>
      <c r="H476">
        <v>142</v>
      </c>
      <c r="I476">
        <f t="shared" si="43"/>
        <v>10285.92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2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3">
        <f t="shared" si="42"/>
        <v>114</v>
      </c>
      <c r="G477" t="s">
        <v>20</v>
      </c>
      <c r="H477">
        <v>211</v>
      </c>
      <c r="I477">
        <f t="shared" si="43"/>
        <v>3996.21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2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3">
        <f t="shared" si="42"/>
        <v>30</v>
      </c>
      <c r="G478" t="s">
        <v>14</v>
      </c>
      <c r="H478">
        <v>1120</v>
      </c>
      <c r="I478">
        <f t="shared" si="43"/>
        <v>5100.18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3">
        <f t="shared" si="42"/>
        <v>54</v>
      </c>
      <c r="G479" t="s">
        <v>14</v>
      </c>
      <c r="H479">
        <v>113</v>
      </c>
      <c r="I479">
        <f t="shared" si="43"/>
        <v>4082.3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3">
        <f t="shared" si="42"/>
        <v>236</v>
      </c>
      <c r="G480" t="s">
        <v>20</v>
      </c>
      <c r="H480">
        <v>2756</v>
      </c>
      <c r="I480">
        <f t="shared" si="43"/>
        <v>5899.96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3">
        <f t="shared" si="42"/>
        <v>513</v>
      </c>
      <c r="G481" t="s">
        <v>20</v>
      </c>
      <c r="H481">
        <v>173</v>
      </c>
      <c r="I481">
        <f t="shared" si="43"/>
        <v>7115.61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3">
        <f t="shared" si="42"/>
        <v>101</v>
      </c>
      <c r="G482" t="s">
        <v>20</v>
      </c>
      <c r="H482">
        <v>87</v>
      </c>
      <c r="I482">
        <f t="shared" si="43"/>
        <v>9949.43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2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3">
        <f t="shared" si="42"/>
        <v>81</v>
      </c>
      <c r="G483" t="s">
        <v>14</v>
      </c>
      <c r="H483">
        <v>1538</v>
      </c>
      <c r="I483">
        <f t="shared" si="43"/>
        <v>10398.629999999999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3">
        <f t="shared" si="42"/>
        <v>16</v>
      </c>
      <c r="G484" t="s">
        <v>14</v>
      </c>
      <c r="H484">
        <v>9</v>
      </c>
      <c r="I484">
        <f t="shared" si="43"/>
        <v>7655.56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3">
        <f t="shared" si="42"/>
        <v>53</v>
      </c>
      <c r="G485" t="s">
        <v>14</v>
      </c>
      <c r="H485">
        <v>554</v>
      </c>
      <c r="I485">
        <f t="shared" si="43"/>
        <v>8706.86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3">
        <f t="shared" si="42"/>
        <v>260</v>
      </c>
      <c r="G486" t="s">
        <v>20</v>
      </c>
      <c r="H486">
        <v>1572</v>
      </c>
      <c r="I486">
        <f t="shared" si="43"/>
        <v>4899.55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2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3">
        <f t="shared" si="42"/>
        <v>31</v>
      </c>
      <c r="G487" t="s">
        <v>14</v>
      </c>
      <c r="H487">
        <v>648</v>
      </c>
      <c r="I487">
        <f t="shared" si="43"/>
        <v>4296.91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3">
        <f t="shared" si="42"/>
        <v>14</v>
      </c>
      <c r="G488" t="s">
        <v>14</v>
      </c>
      <c r="H488">
        <v>21</v>
      </c>
      <c r="I488">
        <f t="shared" si="43"/>
        <v>3342.86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3">
        <f t="shared" si="42"/>
        <v>179</v>
      </c>
      <c r="G489" t="s">
        <v>20</v>
      </c>
      <c r="H489">
        <v>2346</v>
      </c>
      <c r="I489">
        <f t="shared" si="43"/>
        <v>8398.2900000000009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3">
        <f t="shared" si="42"/>
        <v>220</v>
      </c>
      <c r="G490" t="s">
        <v>20</v>
      </c>
      <c r="H490">
        <v>115</v>
      </c>
      <c r="I490">
        <f t="shared" si="43"/>
        <v>10141.74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3">
        <f t="shared" si="42"/>
        <v>102</v>
      </c>
      <c r="G491" t="s">
        <v>20</v>
      </c>
      <c r="H491">
        <v>85</v>
      </c>
      <c r="I491">
        <f t="shared" si="43"/>
        <v>10987.06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3">
        <f t="shared" si="42"/>
        <v>192</v>
      </c>
      <c r="G492" t="s">
        <v>20</v>
      </c>
      <c r="H492">
        <v>144</v>
      </c>
      <c r="I492">
        <f t="shared" si="43"/>
        <v>3191.67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2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3">
        <f t="shared" si="42"/>
        <v>305</v>
      </c>
      <c r="G493" t="s">
        <v>20</v>
      </c>
      <c r="H493">
        <v>2443</v>
      </c>
      <c r="I493">
        <f t="shared" si="43"/>
        <v>7099.35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3">
        <f t="shared" si="42"/>
        <v>24</v>
      </c>
      <c r="G494" t="s">
        <v>74</v>
      </c>
      <c r="H494">
        <v>595</v>
      </c>
      <c r="I494">
        <f t="shared" si="43"/>
        <v>7702.69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3">
        <f t="shared" si="42"/>
        <v>724</v>
      </c>
      <c r="G495" t="s">
        <v>20</v>
      </c>
      <c r="H495">
        <v>64</v>
      </c>
      <c r="I495">
        <f t="shared" si="43"/>
        <v>10178.129999999999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3">
        <f t="shared" si="42"/>
        <v>547</v>
      </c>
      <c r="G496" t="s">
        <v>20</v>
      </c>
      <c r="H496">
        <v>268</v>
      </c>
      <c r="I496">
        <f t="shared" si="43"/>
        <v>5105.97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3">
        <f t="shared" si="42"/>
        <v>415</v>
      </c>
      <c r="G497" t="s">
        <v>20</v>
      </c>
      <c r="H497">
        <v>195</v>
      </c>
      <c r="I497">
        <f t="shared" si="43"/>
        <v>6802.05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3">
        <f t="shared" si="42"/>
        <v>1</v>
      </c>
      <c r="G498" t="s">
        <v>14</v>
      </c>
      <c r="H498">
        <v>54</v>
      </c>
      <c r="I498">
        <f t="shared" si="43"/>
        <v>3087.04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3">
        <f t="shared" si="42"/>
        <v>34</v>
      </c>
      <c r="G499" t="s">
        <v>14</v>
      </c>
      <c r="H499">
        <v>120</v>
      </c>
      <c r="I499">
        <f t="shared" si="43"/>
        <v>2790.83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3">
        <f t="shared" si="42"/>
        <v>24</v>
      </c>
      <c r="G500" t="s">
        <v>14</v>
      </c>
      <c r="H500">
        <v>579</v>
      </c>
      <c r="I500">
        <f t="shared" si="43"/>
        <v>7999.48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2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3">
        <f t="shared" si="42"/>
        <v>48</v>
      </c>
      <c r="G501" t="s">
        <v>14</v>
      </c>
      <c r="H501">
        <v>2072</v>
      </c>
      <c r="I501">
        <f t="shared" si="43"/>
        <v>3800.34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3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3">
        <f t="shared" si="42"/>
        <v>70</v>
      </c>
      <c r="G503" t="s">
        <v>14</v>
      </c>
      <c r="H503">
        <v>1796</v>
      </c>
      <c r="I503">
        <f t="shared" si="43"/>
        <v>5999.05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3">
        <f t="shared" si="42"/>
        <v>530</v>
      </c>
      <c r="G504" t="s">
        <v>20</v>
      </c>
      <c r="H504">
        <v>186</v>
      </c>
      <c r="I504">
        <f t="shared" si="43"/>
        <v>3703.76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2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3">
        <f t="shared" si="42"/>
        <v>180</v>
      </c>
      <c r="G505" t="s">
        <v>20</v>
      </c>
      <c r="H505">
        <v>460</v>
      </c>
      <c r="I505">
        <f t="shared" si="43"/>
        <v>9996.2999999999993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3">
        <f t="shared" si="42"/>
        <v>92</v>
      </c>
      <c r="G506" t="s">
        <v>14</v>
      </c>
      <c r="H506">
        <v>62</v>
      </c>
      <c r="I506">
        <f t="shared" si="43"/>
        <v>11167.74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3">
        <f t="shared" si="42"/>
        <v>14</v>
      </c>
      <c r="G507" t="s">
        <v>14</v>
      </c>
      <c r="H507">
        <v>347</v>
      </c>
      <c r="I507">
        <f t="shared" si="43"/>
        <v>3601.44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3">
        <f t="shared" si="42"/>
        <v>927</v>
      </c>
      <c r="G508" t="s">
        <v>20</v>
      </c>
      <c r="H508">
        <v>2528</v>
      </c>
      <c r="I508">
        <f t="shared" si="43"/>
        <v>6601.03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3">
        <f t="shared" si="42"/>
        <v>40</v>
      </c>
      <c r="G509" t="s">
        <v>14</v>
      </c>
      <c r="H509">
        <v>19</v>
      </c>
      <c r="I509">
        <f t="shared" si="43"/>
        <v>4405.26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3">
        <f t="shared" si="42"/>
        <v>112</v>
      </c>
      <c r="G510" t="s">
        <v>20</v>
      </c>
      <c r="H510">
        <v>3657</v>
      </c>
      <c r="I510">
        <f t="shared" si="43"/>
        <v>5299.97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3">
        <f t="shared" si="42"/>
        <v>71</v>
      </c>
      <c r="G511" t="s">
        <v>14</v>
      </c>
      <c r="H511">
        <v>1258</v>
      </c>
      <c r="I511">
        <f t="shared" si="43"/>
        <v>9500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3">
        <f t="shared" si="42"/>
        <v>119</v>
      </c>
      <c r="G512" t="s">
        <v>20</v>
      </c>
      <c r="H512">
        <v>131</v>
      </c>
      <c r="I512">
        <f t="shared" si="43"/>
        <v>7090.84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3">
        <f t="shared" si="42"/>
        <v>24</v>
      </c>
      <c r="G513" t="s">
        <v>14</v>
      </c>
      <c r="H513">
        <v>362</v>
      </c>
      <c r="I513">
        <f t="shared" si="43"/>
        <v>9806.08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3">
        <f t="shared" ref="F514:F577" si="48">ROUND((E514/D514)*100,0)</f>
        <v>139</v>
      </c>
      <c r="G514" t="s">
        <v>20</v>
      </c>
      <c r="H514">
        <v>239</v>
      </c>
      <c r="I514">
        <f t="shared" ref="I514:I577" si="49">IF(H514=0,0,ROUND((E514/H514)*100,2))</f>
        <v>5304.6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ref="N514:N577" si="50">(((L514/60)/60)/24)+DATE(1970,1,1)</f>
        <v>41825.208333333336</v>
      </c>
      <c r="O514" s="6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_xlfn.TEXTBEFORE(R514,"/")</f>
        <v>games</v>
      </c>
      <c r="T514" t="str">
        <f t="shared" ref="T514:T577" si="53">_xlfn.TEXTAFTER(R514,"/")</f>
        <v>video games</v>
      </c>
    </row>
    <row r="515" spans="1:20" x14ac:dyDescent="0.2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3">
        <f t="shared" si="48"/>
        <v>39</v>
      </c>
      <c r="G515" t="s">
        <v>74</v>
      </c>
      <c r="H515">
        <v>35</v>
      </c>
      <c r="I515">
        <f t="shared" si="49"/>
        <v>9314.2900000000009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si="50"/>
        <v>40430.208333333336</v>
      </c>
      <c r="O515" s="6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2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3">
        <f t="shared" si="48"/>
        <v>22</v>
      </c>
      <c r="G516" t="s">
        <v>74</v>
      </c>
      <c r="H516">
        <v>528</v>
      </c>
      <c r="I516">
        <f t="shared" si="49"/>
        <v>5894.51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3">
        <f t="shared" si="48"/>
        <v>56</v>
      </c>
      <c r="G517" t="s">
        <v>14</v>
      </c>
      <c r="H517">
        <v>133</v>
      </c>
      <c r="I517">
        <f t="shared" si="49"/>
        <v>3606.77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3">
        <f t="shared" si="48"/>
        <v>43</v>
      </c>
      <c r="G518" t="s">
        <v>14</v>
      </c>
      <c r="H518">
        <v>846</v>
      </c>
      <c r="I518">
        <f t="shared" si="49"/>
        <v>6303.07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3">
        <f t="shared" si="48"/>
        <v>112</v>
      </c>
      <c r="G519" t="s">
        <v>20</v>
      </c>
      <c r="H519">
        <v>78</v>
      </c>
      <c r="I519">
        <f t="shared" si="49"/>
        <v>8471.7900000000009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2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3">
        <f t="shared" si="48"/>
        <v>7</v>
      </c>
      <c r="G520" t="s">
        <v>14</v>
      </c>
      <c r="H520">
        <v>10</v>
      </c>
      <c r="I520">
        <f t="shared" si="49"/>
        <v>6220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3">
        <f t="shared" si="48"/>
        <v>102</v>
      </c>
      <c r="G521" t="s">
        <v>20</v>
      </c>
      <c r="H521">
        <v>1773</v>
      </c>
      <c r="I521">
        <f t="shared" si="49"/>
        <v>10197.52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3">
        <f t="shared" si="48"/>
        <v>426</v>
      </c>
      <c r="G522" t="s">
        <v>20</v>
      </c>
      <c r="H522">
        <v>32</v>
      </c>
      <c r="I522">
        <f t="shared" si="49"/>
        <v>10643.75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3">
        <f t="shared" si="48"/>
        <v>146</v>
      </c>
      <c r="G523" t="s">
        <v>20</v>
      </c>
      <c r="H523">
        <v>369</v>
      </c>
      <c r="I523">
        <f t="shared" si="49"/>
        <v>2997.56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2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3">
        <f t="shared" si="48"/>
        <v>32</v>
      </c>
      <c r="G524" t="s">
        <v>14</v>
      </c>
      <c r="H524">
        <v>191</v>
      </c>
      <c r="I524">
        <f t="shared" si="49"/>
        <v>8580.6299999999992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3">
        <f t="shared" si="48"/>
        <v>700</v>
      </c>
      <c r="G525" t="s">
        <v>20</v>
      </c>
      <c r="H525">
        <v>89</v>
      </c>
      <c r="I525">
        <f t="shared" si="49"/>
        <v>7082.02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3">
        <f t="shared" si="48"/>
        <v>84</v>
      </c>
      <c r="G526" t="s">
        <v>14</v>
      </c>
      <c r="H526">
        <v>1979</v>
      </c>
      <c r="I526">
        <f t="shared" si="49"/>
        <v>4099.8500000000004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3">
        <f t="shared" si="48"/>
        <v>84</v>
      </c>
      <c r="G527" t="s">
        <v>14</v>
      </c>
      <c r="H527">
        <v>63</v>
      </c>
      <c r="I527">
        <f t="shared" si="49"/>
        <v>2806.35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x14ac:dyDescent="0.2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3">
        <f t="shared" si="48"/>
        <v>156</v>
      </c>
      <c r="G528" t="s">
        <v>20</v>
      </c>
      <c r="H528">
        <v>147</v>
      </c>
      <c r="I528">
        <f t="shared" si="49"/>
        <v>8805.44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3">
        <f t="shared" si="48"/>
        <v>100</v>
      </c>
      <c r="G529" t="s">
        <v>14</v>
      </c>
      <c r="H529">
        <v>6080</v>
      </c>
      <c r="I529">
        <f t="shared" si="49"/>
        <v>3100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3">
        <f t="shared" si="48"/>
        <v>80</v>
      </c>
      <c r="G530" t="s">
        <v>14</v>
      </c>
      <c r="H530">
        <v>80</v>
      </c>
      <c r="I530">
        <f t="shared" si="49"/>
        <v>9033.75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3">
        <f t="shared" si="48"/>
        <v>11</v>
      </c>
      <c r="G531" t="s">
        <v>14</v>
      </c>
      <c r="H531">
        <v>9</v>
      </c>
      <c r="I531">
        <f t="shared" si="49"/>
        <v>6377.78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3">
        <f t="shared" si="48"/>
        <v>92</v>
      </c>
      <c r="G532" t="s">
        <v>14</v>
      </c>
      <c r="H532">
        <v>1784</v>
      </c>
      <c r="I532">
        <f t="shared" si="49"/>
        <v>5399.55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2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3">
        <f t="shared" si="48"/>
        <v>96</v>
      </c>
      <c r="G533" t="s">
        <v>47</v>
      </c>
      <c r="H533">
        <v>3640</v>
      </c>
      <c r="I533">
        <f t="shared" si="49"/>
        <v>4899.3999999999996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3">
        <f t="shared" si="48"/>
        <v>503</v>
      </c>
      <c r="G534" t="s">
        <v>20</v>
      </c>
      <c r="H534">
        <v>126</v>
      </c>
      <c r="I534">
        <f t="shared" si="49"/>
        <v>6385.71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3">
        <f t="shared" si="48"/>
        <v>159</v>
      </c>
      <c r="G535" t="s">
        <v>20</v>
      </c>
      <c r="H535">
        <v>2218</v>
      </c>
      <c r="I535">
        <f t="shared" si="49"/>
        <v>8299.64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3">
        <f t="shared" si="48"/>
        <v>15</v>
      </c>
      <c r="G536" t="s">
        <v>14</v>
      </c>
      <c r="H536">
        <v>243</v>
      </c>
      <c r="I536">
        <f t="shared" si="49"/>
        <v>5508.23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3">
        <f t="shared" si="48"/>
        <v>482</v>
      </c>
      <c r="G537" t="s">
        <v>20</v>
      </c>
      <c r="H537">
        <v>202</v>
      </c>
      <c r="I537">
        <f t="shared" si="49"/>
        <v>6204.46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3">
        <f t="shared" si="48"/>
        <v>150</v>
      </c>
      <c r="G538" t="s">
        <v>20</v>
      </c>
      <c r="H538">
        <v>140</v>
      </c>
      <c r="I538">
        <f t="shared" si="49"/>
        <v>10497.86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3">
        <f t="shared" si="48"/>
        <v>117</v>
      </c>
      <c r="G539" t="s">
        <v>20</v>
      </c>
      <c r="H539">
        <v>1052</v>
      </c>
      <c r="I539">
        <f t="shared" si="49"/>
        <v>9404.4699999999993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3">
        <f t="shared" si="48"/>
        <v>38</v>
      </c>
      <c r="G540" t="s">
        <v>14</v>
      </c>
      <c r="H540">
        <v>1296</v>
      </c>
      <c r="I540">
        <f t="shared" si="49"/>
        <v>4400.7700000000004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3">
        <f t="shared" si="48"/>
        <v>73</v>
      </c>
      <c r="G541" t="s">
        <v>14</v>
      </c>
      <c r="H541">
        <v>77</v>
      </c>
      <c r="I541">
        <f t="shared" si="49"/>
        <v>9246.75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3">
        <f t="shared" si="48"/>
        <v>266</v>
      </c>
      <c r="G542" t="s">
        <v>20</v>
      </c>
      <c r="H542">
        <v>247</v>
      </c>
      <c r="I542">
        <f t="shared" si="49"/>
        <v>5707.29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3">
        <f t="shared" si="48"/>
        <v>24</v>
      </c>
      <c r="G543" t="s">
        <v>14</v>
      </c>
      <c r="H543">
        <v>395</v>
      </c>
      <c r="I543">
        <f t="shared" si="49"/>
        <v>10907.85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3">
        <f t="shared" si="48"/>
        <v>3</v>
      </c>
      <c r="G544" t="s">
        <v>14</v>
      </c>
      <c r="H544">
        <v>49</v>
      </c>
      <c r="I544">
        <f t="shared" si="49"/>
        <v>3938.78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3">
        <f t="shared" si="48"/>
        <v>16</v>
      </c>
      <c r="G545" t="s">
        <v>14</v>
      </c>
      <c r="H545">
        <v>180</v>
      </c>
      <c r="I545">
        <f t="shared" si="49"/>
        <v>7702.22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2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3">
        <f t="shared" si="48"/>
        <v>277</v>
      </c>
      <c r="G546" t="s">
        <v>20</v>
      </c>
      <c r="H546">
        <v>84</v>
      </c>
      <c r="I546">
        <f t="shared" si="49"/>
        <v>9216.67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3">
        <f t="shared" si="48"/>
        <v>89</v>
      </c>
      <c r="G547" t="s">
        <v>14</v>
      </c>
      <c r="H547">
        <v>2690</v>
      </c>
      <c r="I547">
        <f t="shared" si="49"/>
        <v>6100.71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3">
        <f t="shared" si="48"/>
        <v>164</v>
      </c>
      <c r="G548" t="s">
        <v>20</v>
      </c>
      <c r="H548">
        <v>88</v>
      </c>
      <c r="I548">
        <f t="shared" si="49"/>
        <v>7806.82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3">
        <f t="shared" si="48"/>
        <v>969</v>
      </c>
      <c r="G549" t="s">
        <v>20</v>
      </c>
      <c r="H549">
        <v>156</v>
      </c>
      <c r="I549">
        <f t="shared" si="49"/>
        <v>8075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3">
        <f t="shared" si="48"/>
        <v>271</v>
      </c>
      <c r="G550" t="s">
        <v>20</v>
      </c>
      <c r="H550">
        <v>2985</v>
      </c>
      <c r="I550">
        <f t="shared" si="49"/>
        <v>5999.13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2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3">
        <f t="shared" si="48"/>
        <v>284</v>
      </c>
      <c r="G551" t="s">
        <v>20</v>
      </c>
      <c r="H551">
        <v>762</v>
      </c>
      <c r="I551">
        <f t="shared" si="49"/>
        <v>11003.02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2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3">
        <f t="shared" si="48"/>
        <v>4</v>
      </c>
      <c r="G552" t="s">
        <v>74</v>
      </c>
      <c r="H552">
        <v>1</v>
      </c>
      <c r="I552">
        <f t="shared" si="49"/>
        <v>400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3">
        <f t="shared" si="48"/>
        <v>59</v>
      </c>
      <c r="G553" t="s">
        <v>14</v>
      </c>
      <c r="H553">
        <v>2779</v>
      </c>
      <c r="I553">
        <f t="shared" si="49"/>
        <v>3799.86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3">
        <f t="shared" si="48"/>
        <v>99</v>
      </c>
      <c r="G554" t="s">
        <v>14</v>
      </c>
      <c r="H554">
        <v>92</v>
      </c>
      <c r="I554">
        <f t="shared" si="49"/>
        <v>9636.9599999999991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2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3">
        <f t="shared" si="48"/>
        <v>44</v>
      </c>
      <c r="G555" t="s">
        <v>14</v>
      </c>
      <c r="H555">
        <v>1028</v>
      </c>
      <c r="I555">
        <f t="shared" si="49"/>
        <v>7297.86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x14ac:dyDescent="0.2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3">
        <f t="shared" si="48"/>
        <v>152</v>
      </c>
      <c r="G556" t="s">
        <v>20</v>
      </c>
      <c r="H556">
        <v>554</v>
      </c>
      <c r="I556">
        <f t="shared" si="49"/>
        <v>2600.7199999999998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3">
        <f t="shared" si="48"/>
        <v>224</v>
      </c>
      <c r="G557" t="s">
        <v>20</v>
      </c>
      <c r="H557">
        <v>135</v>
      </c>
      <c r="I557">
        <f t="shared" si="49"/>
        <v>10436.299999999999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3">
        <f t="shared" si="48"/>
        <v>240</v>
      </c>
      <c r="G558" t="s">
        <v>20</v>
      </c>
      <c r="H558">
        <v>122</v>
      </c>
      <c r="I558">
        <f t="shared" si="49"/>
        <v>10218.85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3">
        <f t="shared" si="48"/>
        <v>199</v>
      </c>
      <c r="G559" t="s">
        <v>20</v>
      </c>
      <c r="H559">
        <v>221</v>
      </c>
      <c r="I559">
        <f t="shared" si="49"/>
        <v>5411.76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3">
        <f t="shared" si="48"/>
        <v>137</v>
      </c>
      <c r="G560" t="s">
        <v>20</v>
      </c>
      <c r="H560">
        <v>126</v>
      </c>
      <c r="I560">
        <f t="shared" si="49"/>
        <v>6322.22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3">
        <f t="shared" si="48"/>
        <v>101</v>
      </c>
      <c r="G561" t="s">
        <v>20</v>
      </c>
      <c r="H561">
        <v>1022</v>
      </c>
      <c r="I561">
        <f t="shared" si="49"/>
        <v>10403.23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3">
        <f t="shared" si="48"/>
        <v>794</v>
      </c>
      <c r="G562" t="s">
        <v>20</v>
      </c>
      <c r="H562">
        <v>3177</v>
      </c>
      <c r="I562">
        <f t="shared" si="49"/>
        <v>4999.43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3">
        <f t="shared" si="48"/>
        <v>370</v>
      </c>
      <c r="G563" t="s">
        <v>20</v>
      </c>
      <c r="H563">
        <v>198</v>
      </c>
      <c r="I563">
        <f t="shared" si="49"/>
        <v>5601.52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3">
        <f t="shared" si="48"/>
        <v>13</v>
      </c>
      <c r="G564" t="s">
        <v>14</v>
      </c>
      <c r="H564">
        <v>26</v>
      </c>
      <c r="I564">
        <f t="shared" si="49"/>
        <v>4880.7700000000004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3">
        <f t="shared" si="48"/>
        <v>138</v>
      </c>
      <c r="G565" t="s">
        <v>20</v>
      </c>
      <c r="H565">
        <v>85</v>
      </c>
      <c r="I565">
        <f t="shared" si="49"/>
        <v>6008.24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3">
        <f t="shared" si="48"/>
        <v>84</v>
      </c>
      <c r="G566" t="s">
        <v>14</v>
      </c>
      <c r="H566">
        <v>1790</v>
      </c>
      <c r="I566">
        <f t="shared" si="49"/>
        <v>7899.05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3">
        <f t="shared" si="48"/>
        <v>205</v>
      </c>
      <c r="G567" t="s">
        <v>20</v>
      </c>
      <c r="H567">
        <v>3596</v>
      </c>
      <c r="I567">
        <f t="shared" si="49"/>
        <v>5399.5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3">
        <f t="shared" si="48"/>
        <v>44</v>
      </c>
      <c r="G568" t="s">
        <v>14</v>
      </c>
      <c r="H568">
        <v>37</v>
      </c>
      <c r="I568">
        <f t="shared" si="49"/>
        <v>11145.95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2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3">
        <f t="shared" si="48"/>
        <v>219</v>
      </c>
      <c r="G569" t="s">
        <v>20</v>
      </c>
      <c r="H569">
        <v>244</v>
      </c>
      <c r="I569">
        <f t="shared" si="49"/>
        <v>6092.21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3">
        <f t="shared" si="48"/>
        <v>186</v>
      </c>
      <c r="G570" t="s">
        <v>20</v>
      </c>
      <c r="H570">
        <v>5180</v>
      </c>
      <c r="I570">
        <f t="shared" si="49"/>
        <v>2600.15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3">
        <f t="shared" si="48"/>
        <v>237</v>
      </c>
      <c r="G571" t="s">
        <v>20</v>
      </c>
      <c r="H571">
        <v>589</v>
      </c>
      <c r="I571">
        <f t="shared" si="49"/>
        <v>8099.32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3">
        <f t="shared" si="48"/>
        <v>306</v>
      </c>
      <c r="G572" t="s">
        <v>20</v>
      </c>
      <c r="H572">
        <v>2725</v>
      </c>
      <c r="I572">
        <f t="shared" si="49"/>
        <v>3499.6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3">
        <f t="shared" si="48"/>
        <v>94</v>
      </c>
      <c r="G573" t="s">
        <v>14</v>
      </c>
      <c r="H573">
        <v>35</v>
      </c>
      <c r="I573">
        <f t="shared" si="49"/>
        <v>9414.2900000000009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3">
        <f t="shared" si="48"/>
        <v>54</v>
      </c>
      <c r="G574" t="s">
        <v>74</v>
      </c>
      <c r="H574">
        <v>94</v>
      </c>
      <c r="I574">
        <f t="shared" si="49"/>
        <v>5208.51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3">
        <f t="shared" si="48"/>
        <v>112</v>
      </c>
      <c r="G575" t="s">
        <v>20</v>
      </c>
      <c r="H575">
        <v>300</v>
      </c>
      <c r="I575">
        <f t="shared" si="49"/>
        <v>2498.67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3">
        <f t="shared" si="48"/>
        <v>369</v>
      </c>
      <c r="G576" t="s">
        <v>20</v>
      </c>
      <c r="H576">
        <v>144</v>
      </c>
      <c r="I576">
        <f t="shared" si="49"/>
        <v>6921.53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3">
        <f t="shared" si="48"/>
        <v>63</v>
      </c>
      <c r="G577" t="s">
        <v>14</v>
      </c>
      <c r="H577">
        <v>558</v>
      </c>
      <c r="I577">
        <f t="shared" si="49"/>
        <v>9394.44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2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3">
        <f t="shared" ref="F578:F641" si="54">ROUND((E578/D578)*100,0)</f>
        <v>65</v>
      </c>
      <c r="G578" t="s">
        <v>14</v>
      </c>
      <c r="H578">
        <v>64</v>
      </c>
      <c r="I578">
        <f t="shared" ref="I578:I641" si="55">IF(H578=0,0,ROUND((E578/H578)*100,2))</f>
        <v>9840.6299999999992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ref="N578:N641" si="56">(((L578/60)/60)/24)+DATE(1970,1,1)</f>
        <v>43040.208333333328</v>
      </c>
      <c r="O578" s="6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_xlfn.TEXTBEFORE(R578,"/")</f>
        <v>theater</v>
      </c>
      <c r="T578" t="str">
        <f t="shared" ref="T578:T641" si="59">_xlfn.TEXTAFTER(R578,"/")</f>
        <v>plays</v>
      </c>
    </row>
    <row r="579" spans="1:20" x14ac:dyDescent="0.2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3">
        <f t="shared" si="54"/>
        <v>19</v>
      </c>
      <c r="G579" t="s">
        <v>74</v>
      </c>
      <c r="H579">
        <v>37</v>
      </c>
      <c r="I579">
        <f t="shared" si="55"/>
        <v>4178.38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si="56"/>
        <v>40613.25</v>
      </c>
      <c r="O579" s="6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2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3">
        <f t="shared" si="54"/>
        <v>17</v>
      </c>
      <c r="G580" t="s">
        <v>14</v>
      </c>
      <c r="H580">
        <v>245</v>
      </c>
      <c r="I580">
        <f t="shared" si="55"/>
        <v>6599.18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3">
        <f t="shared" si="54"/>
        <v>101</v>
      </c>
      <c r="G581" t="s">
        <v>20</v>
      </c>
      <c r="H581">
        <v>87</v>
      </c>
      <c r="I581">
        <f t="shared" si="55"/>
        <v>7205.75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3">
        <f t="shared" si="54"/>
        <v>342</v>
      </c>
      <c r="G582" t="s">
        <v>20</v>
      </c>
      <c r="H582">
        <v>3116</v>
      </c>
      <c r="I582">
        <f t="shared" si="55"/>
        <v>4800.32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3">
        <f t="shared" si="54"/>
        <v>64</v>
      </c>
      <c r="G583" t="s">
        <v>14</v>
      </c>
      <c r="H583">
        <v>71</v>
      </c>
      <c r="I583">
        <f t="shared" si="55"/>
        <v>5409.86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3">
        <f t="shared" si="54"/>
        <v>52</v>
      </c>
      <c r="G584" t="s">
        <v>14</v>
      </c>
      <c r="H584">
        <v>42</v>
      </c>
      <c r="I584">
        <f t="shared" si="55"/>
        <v>10788.1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2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3">
        <f t="shared" si="54"/>
        <v>322</v>
      </c>
      <c r="G585" t="s">
        <v>20</v>
      </c>
      <c r="H585">
        <v>909</v>
      </c>
      <c r="I585">
        <f t="shared" si="55"/>
        <v>6703.41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3">
        <f t="shared" si="54"/>
        <v>120</v>
      </c>
      <c r="G586" t="s">
        <v>20</v>
      </c>
      <c r="H586">
        <v>1613</v>
      </c>
      <c r="I586">
        <f t="shared" si="55"/>
        <v>6401.43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3">
        <f t="shared" si="54"/>
        <v>147</v>
      </c>
      <c r="G587" t="s">
        <v>20</v>
      </c>
      <c r="H587">
        <v>136</v>
      </c>
      <c r="I587">
        <f t="shared" si="55"/>
        <v>9606.6200000000008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3">
        <f t="shared" si="54"/>
        <v>951</v>
      </c>
      <c r="G588" t="s">
        <v>20</v>
      </c>
      <c r="H588">
        <v>130</v>
      </c>
      <c r="I588">
        <f t="shared" si="55"/>
        <v>5118.46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3">
        <f t="shared" si="54"/>
        <v>73</v>
      </c>
      <c r="G589" t="s">
        <v>14</v>
      </c>
      <c r="H589">
        <v>156</v>
      </c>
      <c r="I589">
        <f t="shared" si="55"/>
        <v>4392.3100000000004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3">
        <f t="shared" si="54"/>
        <v>79</v>
      </c>
      <c r="G590" t="s">
        <v>14</v>
      </c>
      <c r="H590">
        <v>1368</v>
      </c>
      <c r="I590">
        <f t="shared" si="55"/>
        <v>9102.1200000000008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3">
        <f t="shared" si="54"/>
        <v>65</v>
      </c>
      <c r="G591" t="s">
        <v>14</v>
      </c>
      <c r="H591">
        <v>102</v>
      </c>
      <c r="I591">
        <f t="shared" si="55"/>
        <v>5012.75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2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3">
        <f t="shared" si="54"/>
        <v>82</v>
      </c>
      <c r="G592" t="s">
        <v>14</v>
      </c>
      <c r="H592">
        <v>86</v>
      </c>
      <c r="I592">
        <f t="shared" si="55"/>
        <v>6772.09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3">
        <f t="shared" si="54"/>
        <v>1038</v>
      </c>
      <c r="G593" t="s">
        <v>20</v>
      </c>
      <c r="H593">
        <v>102</v>
      </c>
      <c r="I593">
        <f t="shared" si="55"/>
        <v>6103.92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2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3">
        <f t="shared" si="54"/>
        <v>13</v>
      </c>
      <c r="G594" t="s">
        <v>14</v>
      </c>
      <c r="H594">
        <v>253</v>
      </c>
      <c r="I594">
        <f t="shared" si="55"/>
        <v>8001.19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3">
        <f t="shared" si="54"/>
        <v>155</v>
      </c>
      <c r="G595" t="s">
        <v>20</v>
      </c>
      <c r="H595">
        <v>4006</v>
      </c>
      <c r="I595">
        <f t="shared" si="55"/>
        <v>4700.1499999999996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2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3">
        <f t="shared" si="54"/>
        <v>7</v>
      </c>
      <c r="G596" t="s">
        <v>14</v>
      </c>
      <c r="H596">
        <v>157</v>
      </c>
      <c r="I596">
        <f t="shared" si="55"/>
        <v>7112.74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2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3">
        <f t="shared" si="54"/>
        <v>209</v>
      </c>
      <c r="G597" t="s">
        <v>20</v>
      </c>
      <c r="H597">
        <v>1629</v>
      </c>
      <c r="I597">
        <f t="shared" si="55"/>
        <v>8999.08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3">
        <f t="shared" si="54"/>
        <v>100</v>
      </c>
      <c r="G598" t="s">
        <v>14</v>
      </c>
      <c r="H598">
        <v>183</v>
      </c>
      <c r="I598">
        <f t="shared" si="55"/>
        <v>4303.28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3">
        <f t="shared" si="54"/>
        <v>202</v>
      </c>
      <c r="G599" t="s">
        <v>20</v>
      </c>
      <c r="H599">
        <v>2188</v>
      </c>
      <c r="I599">
        <f t="shared" si="55"/>
        <v>6799.77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3">
        <f t="shared" si="54"/>
        <v>162</v>
      </c>
      <c r="G600" t="s">
        <v>20</v>
      </c>
      <c r="H600">
        <v>2409</v>
      </c>
      <c r="I600">
        <f t="shared" si="55"/>
        <v>7300.46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x14ac:dyDescent="0.2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3">
        <f t="shared" si="54"/>
        <v>4</v>
      </c>
      <c r="G601" t="s">
        <v>14</v>
      </c>
      <c r="H601">
        <v>82</v>
      </c>
      <c r="I601">
        <f t="shared" si="55"/>
        <v>6234.15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3">
        <f t="shared" si="54"/>
        <v>5</v>
      </c>
      <c r="G602" t="s">
        <v>14</v>
      </c>
      <c r="H602">
        <v>1</v>
      </c>
      <c r="I602">
        <f t="shared" si="55"/>
        <v>500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3">
        <f t="shared" si="54"/>
        <v>207</v>
      </c>
      <c r="G603" t="s">
        <v>20</v>
      </c>
      <c r="H603">
        <v>194</v>
      </c>
      <c r="I603">
        <f t="shared" si="55"/>
        <v>6710.31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3">
        <f t="shared" si="54"/>
        <v>128</v>
      </c>
      <c r="G604" t="s">
        <v>20</v>
      </c>
      <c r="H604">
        <v>1140</v>
      </c>
      <c r="I604">
        <f t="shared" si="55"/>
        <v>7997.89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3">
        <f t="shared" si="54"/>
        <v>120</v>
      </c>
      <c r="G605" t="s">
        <v>20</v>
      </c>
      <c r="H605">
        <v>102</v>
      </c>
      <c r="I605">
        <f t="shared" si="55"/>
        <v>6217.65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3">
        <f t="shared" si="54"/>
        <v>171</v>
      </c>
      <c r="G606" t="s">
        <v>20</v>
      </c>
      <c r="H606">
        <v>2857</v>
      </c>
      <c r="I606">
        <f t="shared" si="55"/>
        <v>5300.6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3">
        <f t="shared" si="54"/>
        <v>187</v>
      </c>
      <c r="G607" t="s">
        <v>20</v>
      </c>
      <c r="H607">
        <v>107</v>
      </c>
      <c r="I607">
        <f t="shared" si="55"/>
        <v>5773.83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3">
        <f t="shared" si="54"/>
        <v>188</v>
      </c>
      <c r="G608" t="s">
        <v>20</v>
      </c>
      <c r="H608">
        <v>160</v>
      </c>
      <c r="I608">
        <f t="shared" si="55"/>
        <v>4003.13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3">
        <f t="shared" si="54"/>
        <v>131</v>
      </c>
      <c r="G609" t="s">
        <v>20</v>
      </c>
      <c r="H609">
        <v>2230</v>
      </c>
      <c r="I609">
        <f t="shared" si="55"/>
        <v>8101.66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3">
        <f t="shared" si="54"/>
        <v>284</v>
      </c>
      <c r="G610" t="s">
        <v>20</v>
      </c>
      <c r="H610">
        <v>316</v>
      </c>
      <c r="I610">
        <f t="shared" si="55"/>
        <v>3504.75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3">
        <f t="shared" si="54"/>
        <v>120</v>
      </c>
      <c r="G611" t="s">
        <v>20</v>
      </c>
      <c r="H611">
        <v>117</v>
      </c>
      <c r="I611">
        <f t="shared" si="55"/>
        <v>10292.31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2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3">
        <f t="shared" si="54"/>
        <v>419</v>
      </c>
      <c r="G612" t="s">
        <v>20</v>
      </c>
      <c r="H612">
        <v>6406</v>
      </c>
      <c r="I612">
        <f t="shared" si="55"/>
        <v>2799.81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3">
        <f t="shared" si="54"/>
        <v>14</v>
      </c>
      <c r="G613" t="s">
        <v>74</v>
      </c>
      <c r="H613">
        <v>15</v>
      </c>
      <c r="I613">
        <f t="shared" si="55"/>
        <v>7573.33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3">
        <f t="shared" si="54"/>
        <v>139</v>
      </c>
      <c r="G614" t="s">
        <v>20</v>
      </c>
      <c r="H614">
        <v>192</v>
      </c>
      <c r="I614">
        <f t="shared" si="55"/>
        <v>4502.6000000000004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3">
        <f t="shared" si="54"/>
        <v>174</v>
      </c>
      <c r="G615" t="s">
        <v>20</v>
      </c>
      <c r="H615">
        <v>26</v>
      </c>
      <c r="I615">
        <f t="shared" si="55"/>
        <v>7361.54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2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3">
        <f t="shared" si="54"/>
        <v>155</v>
      </c>
      <c r="G616" t="s">
        <v>20</v>
      </c>
      <c r="H616">
        <v>723</v>
      </c>
      <c r="I616">
        <f t="shared" si="55"/>
        <v>5699.17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3">
        <f t="shared" si="54"/>
        <v>170</v>
      </c>
      <c r="G617" t="s">
        <v>20</v>
      </c>
      <c r="H617">
        <v>170</v>
      </c>
      <c r="I617">
        <f t="shared" si="55"/>
        <v>8522.35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3">
        <f t="shared" si="54"/>
        <v>190</v>
      </c>
      <c r="G618" t="s">
        <v>20</v>
      </c>
      <c r="H618">
        <v>238</v>
      </c>
      <c r="I618">
        <f t="shared" si="55"/>
        <v>5096.22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3">
        <f t="shared" si="54"/>
        <v>250</v>
      </c>
      <c r="G619" t="s">
        <v>20</v>
      </c>
      <c r="H619">
        <v>55</v>
      </c>
      <c r="I619">
        <f t="shared" si="55"/>
        <v>6356.36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3">
        <f t="shared" si="54"/>
        <v>49</v>
      </c>
      <c r="G620" t="s">
        <v>14</v>
      </c>
      <c r="H620">
        <v>1198</v>
      </c>
      <c r="I620">
        <f t="shared" si="55"/>
        <v>8099.92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3">
        <f t="shared" si="54"/>
        <v>28</v>
      </c>
      <c r="G621" t="s">
        <v>14</v>
      </c>
      <c r="H621">
        <v>648</v>
      </c>
      <c r="I621">
        <f t="shared" si="55"/>
        <v>8604.48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3">
        <f t="shared" si="54"/>
        <v>268</v>
      </c>
      <c r="G622" t="s">
        <v>20</v>
      </c>
      <c r="H622">
        <v>128</v>
      </c>
      <c r="I622">
        <f t="shared" si="55"/>
        <v>9003.91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3">
        <f t="shared" si="54"/>
        <v>620</v>
      </c>
      <c r="G623" t="s">
        <v>20</v>
      </c>
      <c r="H623">
        <v>2144</v>
      </c>
      <c r="I623">
        <f t="shared" si="55"/>
        <v>7400.61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3">
        <f t="shared" si="54"/>
        <v>3</v>
      </c>
      <c r="G624" t="s">
        <v>14</v>
      </c>
      <c r="H624">
        <v>64</v>
      </c>
      <c r="I624">
        <f t="shared" si="55"/>
        <v>9243.75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3">
        <f t="shared" si="54"/>
        <v>160</v>
      </c>
      <c r="G625" t="s">
        <v>20</v>
      </c>
      <c r="H625">
        <v>2693</v>
      </c>
      <c r="I625">
        <f t="shared" si="55"/>
        <v>5599.93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3">
        <f t="shared" si="54"/>
        <v>279</v>
      </c>
      <c r="G626" t="s">
        <v>20</v>
      </c>
      <c r="H626">
        <v>432</v>
      </c>
      <c r="I626">
        <f t="shared" si="55"/>
        <v>3298.38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x14ac:dyDescent="0.2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3">
        <f t="shared" si="54"/>
        <v>77</v>
      </c>
      <c r="G627" t="s">
        <v>14</v>
      </c>
      <c r="H627">
        <v>62</v>
      </c>
      <c r="I627">
        <f t="shared" si="55"/>
        <v>9359.68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2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3">
        <f t="shared" si="54"/>
        <v>206</v>
      </c>
      <c r="G628" t="s">
        <v>20</v>
      </c>
      <c r="H628">
        <v>189</v>
      </c>
      <c r="I628">
        <f t="shared" si="55"/>
        <v>6986.77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3">
        <f t="shared" si="54"/>
        <v>694</v>
      </c>
      <c r="G629" t="s">
        <v>20</v>
      </c>
      <c r="H629">
        <v>154</v>
      </c>
      <c r="I629">
        <f t="shared" si="55"/>
        <v>7212.99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3">
        <f t="shared" si="54"/>
        <v>152</v>
      </c>
      <c r="G630" t="s">
        <v>20</v>
      </c>
      <c r="H630">
        <v>96</v>
      </c>
      <c r="I630">
        <f t="shared" si="55"/>
        <v>3004.17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3">
        <f t="shared" si="54"/>
        <v>65</v>
      </c>
      <c r="G631" t="s">
        <v>14</v>
      </c>
      <c r="H631">
        <v>750</v>
      </c>
      <c r="I631">
        <f t="shared" si="55"/>
        <v>7396.8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3">
        <f t="shared" si="54"/>
        <v>63</v>
      </c>
      <c r="G632" t="s">
        <v>74</v>
      </c>
      <c r="H632">
        <v>87</v>
      </c>
      <c r="I632">
        <f t="shared" si="55"/>
        <v>6865.52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3">
        <f t="shared" si="54"/>
        <v>310</v>
      </c>
      <c r="G633" t="s">
        <v>20</v>
      </c>
      <c r="H633">
        <v>3063</v>
      </c>
      <c r="I633">
        <f t="shared" si="55"/>
        <v>5999.22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3">
        <f t="shared" si="54"/>
        <v>43</v>
      </c>
      <c r="G634" t="s">
        <v>47</v>
      </c>
      <c r="H634">
        <v>278</v>
      </c>
      <c r="I634">
        <f t="shared" si="55"/>
        <v>11115.83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3">
        <f t="shared" si="54"/>
        <v>83</v>
      </c>
      <c r="G635" t="s">
        <v>14</v>
      </c>
      <c r="H635">
        <v>105</v>
      </c>
      <c r="I635">
        <f t="shared" si="55"/>
        <v>5303.81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3">
        <f t="shared" si="54"/>
        <v>79</v>
      </c>
      <c r="G636" t="s">
        <v>74</v>
      </c>
      <c r="H636">
        <v>1658</v>
      </c>
      <c r="I636">
        <f t="shared" si="55"/>
        <v>5598.55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3">
        <f t="shared" si="54"/>
        <v>114</v>
      </c>
      <c r="G637" t="s">
        <v>20</v>
      </c>
      <c r="H637">
        <v>2266</v>
      </c>
      <c r="I637">
        <f t="shared" si="55"/>
        <v>6998.68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3">
        <f t="shared" si="54"/>
        <v>65</v>
      </c>
      <c r="G638" t="s">
        <v>14</v>
      </c>
      <c r="H638">
        <v>2604</v>
      </c>
      <c r="I638">
        <f t="shared" si="55"/>
        <v>4899.8100000000004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3">
        <f t="shared" si="54"/>
        <v>79</v>
      </c>
      <c r="G639" t="s">
        <v>14</v>
      </c>
      <c r="H639">
        <v>65</v>
      </c>
      <c r="I639">
        <f t="shared" si="55"/>
        <v>10384.620000000001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3">
        <f t="shared" si="54"/>
        <v>11</v>
      </c>
      <c r="G640" t="s">
        <v>14</v>
      </c>
      <c r="H640">
        <v>94</v>
      </c>
      <c r="I640">
        <f t="shared" si="55"/>
        <v>9912.77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3">
        <f t="shared" si="54"/>
        <v>56</v>
      </c>
      <c r="G641" t="s">
        <v>47</v>
      </c>
      <c r="H641">
        <v>45</v>
      </c>
      <c r="I641">
        <f t="shared" si="55"/>
        <v>10737.78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3">
        <f t="shared" ref="F642:F705" si="60">ROUND((E642/D642)*100,0)</f>
        <v>17</v>
      </c>
      <c r="G642" t="s">
        <v>14</v>
      </c>
      <c r="H642">
        <v>257</v>
      </c>
      <c r="I642">
        <f t="shared" ref="I642:I705" si="61">IF(H642=0,0,ROUND((E642/H642)*100,2))</f>
        <v>7692.22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ref="N642:N705" si="62">(((L642/60)/60)/24)+DATE(1970,1,1)</f>
        <v>42387.25</v>
      </c>
      <c r="O642" s="6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_xlfn.TEXTBEFORE(R642,"/")</f>
        <v>theater</v>
      </c>
      <c r="T642" t="str">
        <f t="shared" ref="T642:T705" si="65">_xlfn.TEXTAFTER(R642,"/")</f>
        <v>plays</v>
      </c>
    </row>
    <row r="643" spans="1:20" x14ac:dyDescent="0.2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3">
        <f t="shared" si="60"/>
        <v>120</v>
      </c>
      <c r="G643" t="s">
        <v>20</v>
      </c>
      <c r="H643">
        <v>194</v>
      </c>
      <c r="I643">
        <f t="shared" si="61"/>
        <v>5812.89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si="62"/>
        <v>42786.25</v>
      </c>
      <c r="O643" s="6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2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3">
        <f t="shared" si="60"/>
        <v>145</v>
      </c>
      <c r="G644" t="s">
        <v>20</v>
      </c>
      <c r="H644">
        <v>129</v>
      </c>
      <c r="I644">
        <f t="shared" si="61"/>
        <v>10373.64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3">
        <f t="shared" si="60"/>
        <v>221</v>
      </c>
      <c r="G645" t="s">
        <v>20</v>
      </c>
      <c r="H645">
        <v>375</v>
      </c>
      <c r="I645">
        <f t="shared" si="61"/>
        <v>8796.27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3">
        <f t="shared" si="60"/>
        <v>48</v>
      </c>
      <c r="G646" t="s">
        <v>14</v>
      </c>
      <c r="H646">
        <v>2928</v>
      </c>
      <c r="I646">
        <f t="shared" si="61"/>
        <v>2800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3">
        <f t="shared" si="60"/>
        <v>93</v>
      </c>
      <c r="G647" t="s">
        <v>14</v>
      </c>
      <c r="H647">
        <v>4697</v>
      </c>
      <c r="I647">
        <f t="shared" si="61"/>
        <v>3799.94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3">
        <f t="shared" si="60"/>
        <v>89</v>
      </c>
      <c r="G648" t="s">
        <v>14</v>
      </c>
      <c r="H648">
        <v>2915</v>
      </c>
      <c r="I648">
        <f t="shared" si="61"/>
        <v>2999.93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3">
        <f t="shared" si="60"/>
        <v>41</v>
      </c>
      <c r="G649" t="s">
        <v>14</v>
      </c>
      <c r="H649">
        <v>18</v>
      </c>
      <c r="I649">
        <f t="shared" si="61"/>
        <v>10350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3">
        <f t="shared" si="60"/>
        <v>63</v>
      </c>
      <c r="G650" t="s">
        <v>74</v>
      </c>
      <c r="H650">
        <v>723</v>
      </c>
      <c r="I650">
        <f t="shared" si="61"/>
        <v>8599.4500000000007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3">
        <f t="shared" si="60"/>
        <v>48</v>
      </c>
      <c r="G651" t="s">
        <v>14</v>
      </c>
      <c r="H651">
        <v>602</v>
      </c>
      <c r="I651">
        <f t="shared" si="61"/>
        <v>9801.16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3">
        <f t="shared" si="60"/>
        <v>2</v>
      </c>
      <c r="G652" t="s">
        <v>14</v>
      </c>
      <c r="H652">
        <v>1</v>
      </c>
      <c r="I652">
        <f t="shared" si="61"/>
        <v>200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3">
        <f t="shared" si="60"/>
        <v>88</v>
      </c>
      <c r="G653" t="s">
        <v>14</v>
      </c>
      <c r="H653">
        <v>3868</v>
      </c>
      <c r="I653">
        <f t="shared" si="61"/>
        <v>4499.46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3">
        <f t="shared" si="60"/>
        <v>127</v>
      </c>
      <c r="G654" t="s">
        <v>20</v>
      </c>
      <c r="H654">
        <v>409</v>
      </c>
      <c r="I654">
        <f t="shared" si="61"/>
        <v>3101.22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3">
        <f t="shared" si="60"/>
        <v>2339</v>
      </c>
      <c r="G655" t="s">
        <v>20</v>
      </c>
      <c r="H655">
        <v>234</v>
      </c>
      <c r="I655">
        <f t="shared" si="61"/>
        <v>5997.01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3">
        <f t="shared" si="60"/>
        <v>508</v>
      </c>
      <c r="G656" t="s">
        <v>20</v>
      </c>
      <c r="H656">
        <v>3016</v>
      </c>
      <c r="I656">
        <f t="shared" si="61"/>
        <v>5899.73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3">
        <f t="shared" si="60"/>
        <v>191</v>
      </c>
      <c r="G657" t="s">
        <v>20</v>
      </c>
      <c r="H657">
        <v>264</v>
      </c>
      <c r="I657">
        <f t="shared" si="61"/>
        <v>5004.55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x14ac:dyDescent="0.2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3">
        <f t="shared" si="60"/>
        <v>42</v>
      </c>
      <c r="G658" t="s">
        <v>14</v>
      </c>
      <c r="H658">
        <v>504</v>
      </c>
      <c r="I658">
        <f t="shared" si="61"/>
        <v>9896.6299999999992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3">
        <f t="shared" si="60"/>
        <v>8</v>
      </c>
      <c r="G659" t="s">
        <v>14</v>
      </c>
      <c r="H659">
        <v>14</v>
      </c>
      <c r="I659">
        <f t="shared" si="61"/>
        <v>5885.71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3">
        <f t="shared" si="60"/>
        <v>60</v>
      </c>
      <c r="G660" t="s">
        <v>74</v>
      </c>
      <c r="H660">
        <v>390</v>
      </c>
      <c r="I660">
        <f t="shared" si="61"/>
        <v>8101.03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3">
        <f t="shared" si="60"/>
        <v>47</v>
      </c>
      <c r="G661" t="s">
        <v>14</v>
      </c>
      <c r="H661">
        <v>750</v>
      </c>
      <c r="I661">
        <f t="shared" si="61"/>
        <v>7601.33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3">
        <f t="shared" si="60"/>
        <v>82</v>
      </c>
      <c r="G662" t="s">
        <v>14</v>
      </c>
      <c r="H662">
        <v>77</v>
      </c>
      <c r="I662">
        <f t="shared" si="61"/>
        <v>9659.74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3">
        <f t="shared" si="60"/>
        <v>54</v>
      </c>
      <c r="G663" t="s">
        <v>14</v>
      </c>
      <c r="H663">
        <v>752</v>
      </c>
      <c r="I663">
        <f t="shared" si="61"/>
        <v>7695.74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3">
        <f t="shared" si="60"/>
        <v>98</v>
      </c>
      <c r="G664" t="s">
        <v>14</v>
      </c>
      <c r="H664">
        <v>131</v>
      </c>
      <c r="I664">
        <f t="shared" si="61"/>
        <v>6798.47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3">
        <f t="shared" si="60"/>
        <v>77</v>
      </c>
      <c r="G665" t="s">
        <v>14</v>
      </c>
      <c r="H665">
        <v>87</v>
      </c>
      <c r="I665">
        <f t="shared" si="61"/>
        <v>8878.16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3">
        <f t="shared" si="60"/>
        <v>33</v>
      </c>
      <c r="G666" t="s">
        <v>14</v>
      </c>
      <c r="H666">
        <v>1063</v>
      </c>
      <c r="I666">
        <f t="shared" si="61"/>
        <v>2499.62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3">
        <f t="shared" si="60"/>
        <v>240</v>
      </c>
      <c r="G667" t="s">
        <v>20</v>
      </c>
      <c r="H667">
        <v>272</v>
      </c>
      <c r="I667">
        <f t="shared" si="61"/>
        <v>4492.28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3">
        <f t="shared" si="60"/>
        <v>64</v>
      </c>
      <c r="G668" t="s">
        <v>74</v>
      </c>
      <c r="H668">
        <v>25</v>
      </c>
      <c r="I668">
        <f t="shared" si="61"/>
        <v>7940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3">
        <f t="shared" si="60"/>
        <v>176</v>
      </c>
      <c r="G669" t="s">
        <v>20</v>
      </c>
      <c r="H669">
        <v>419</v>
      </c>
      <c r="I669">
        <f t="shared" si="61"/>
        <v>2900.95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x14ac:dyDescent="0.2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3">
        <f t="shared" si="60"/>
        <v>20</v>
      </c>
      <c r="G670" t="s">
        <v>14</v>
      </c>
      <c r="H670">
        <v>76</v>
      </c>
      <c r="I670">
        <f t="shared" si="61"/>
        <v>7359.21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3">
        <f t="shared" si="60"/>
        <v>359</v>
      </c>
      <c r="G671" t="s">
        <v>20</v>
      </c>
      <c r="H671">
        <v>1621</v>
      </c>
      <c r="I671">
        <f t="shared" si="61"/>
        <v>10797.04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2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3">
        <f t="shared" si="60"/>
        <v>469</v>
      </c>
      <c r="G672" t="s">
        <v>20</v>
      </c>
      <c r="H672">
        <v>1101</v>
      </c>
      <c r="I672">
        <f t="shared" si="61"/>
        <v>6898.73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2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3">
        <f t="shared" si="60"/>
        <v>122</v>
      </c>
      <c r="G673" t="s">
        <v>20</v>
      </c>
      <c r="H673">
        <v>1073</v>
      </c>
      <c r="I673">
        <f t="shared" si="61"/>
        <v>11102.24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3">
        <f t="shared" si="60"/>
        <v>56</v>
      </c>
      <c r="G674" t="s">
        <v>14</v>
      </c>
      <c r="H674">
        <v>4428</v>
      </c>
      <c r="I674">
        <f t="shared" si="61"/>
        <v>2499.75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3">
        <f t="shared" si="60"/>
        <v>44</v>
      </c>
      <c r="G675" t="s">
        <v>14</v>
      </c>
      <c r="H675">
        <v>58</v>
      </c>
      <c r="I675">
        <f t="shared" si="61"/>
        <v>4215.5200000000004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3">
        <f t="shared" si="60"/>
        <v>34</v>
      </c>
      <c r="G676" t="s">
        <v>74</v>
      </c>
      <c r="H676">
        <v>1218</v>
      </c>
      <c r="I676">
        <f t="shared" si="61"/>
        <v>4700.33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3">
        <f t="shared" si="60"/>
        <v>123</v>
      </c>
      <c r="G677" t="s">
        <v>20</v>
      </c>
      <c r="H677">
        <v>331</v>
      </c>
      <c r="I677">
        <f t="shared" si="61"/>
        <v>3603.93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3">
        <f t="shared" si="60"/>
        <v>190</v>
      </c>
      <c r="G678" t="s">
        <v>20</v>
      </c>
      <c r="H678">
        <v>1170</v>
      </c>
      <c r="I678">
        <f t="shared" si="61"/>
        <v>10103.76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3">
        <f t="shared" si="60"/>
        <v>84</v>
      </c>
      <c r="G679" t="s">
        <v>14</v>
      </c>
      <c r="H679">
        <v>111</v>
      </c>
      <c r="I679">
        <f t="shared" si="61"/>
        <v>3992.79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3">
        <f t="shared" si="60"/>
        <v>18</v>
      </c>
      <c r="G680" t="s">
        <v>74</v>
      </c>
      <c r="H680">
        <v>215</v>
      </c>
      <c r="I680">
        <f t="shared" si="61"/>
        <v>8315.81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3">
        <f t="shared" si="60"/>
        <v>1037</v>
      </c>
      <c r="G681" t="s">
        <v>20</v>
      </c>
      <c r="H681">
        <v>363</v>
      </c>
      <c r="I681">
        <f t="shared" si="61"/>
        <v>3997.52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2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3">
        <f t="shared" si="60"/>
        <v>97</v>
      </c>
      <c r="G682" t="s">
        <v>14</v>
      </c>
      <c r="H682">
        <v>2955</v>
      </c>
      <c r="I682">
        <f t="shared" si="61"/>
        <v>4799.3900000000003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x14ac:dyDescent="0.2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3">
        <f t="shared" si="60"/>
        <v>86</v>
      </c>
      <c r="G683" t="s">
        <v>14</v>
      </c>
      <c r="H683">
        <v>1657</v>
      </c>
      <c r="I683">
        <f t="shared" si="61"/>
        <v>9597.89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3">
        <f t="shared" si="60"/>
        <v>150</v>
      </c>
      <c r="G684" t="s">
        <v>20</v>
      </c>
      <c r="H684">
        <v>103</v>
      </c>
      <c r="I684">
        <f t="shared" si="61"/>
        <v>7872.82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3">
        <f t="shared" si="60"/>
        <v>358</v>
      </c>
      <c r="G685" t="s">
        <v>20</v>
      </c>
      <c r="H685">
        <v>147</v>
      </c>
      <c r="I685">
        <f t="shared" si="61"/>
        <v>5608.16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3">
        <f t="shared" si="60"/>
        <v>543</v>
      </c>
      <c r="G686" t="s">
        <v>20</v>
      </c>
      <c r="H686">
        <v>110</v>
      </c>
      <c r="I686">
        <f t="shared" si="61"/>
        <v>6909.09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3">
        <f t="shared" si="60"/>
        <v>68</v>
      </c>
      <c r="G687" t="s">
        <v>14</v>
      </c>
      <c r="H687">
        <v>926</v>
      </c>
      <c r="I687">
        <f t="shared" si="61"/>
        <v>10205.290000000001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3">
        <f t="shared" si="60"/>
        <v>192</v>
      </c>
      <c r="G688" t="s">
        <v>20</v>
      </c>
      <c r="H688">
        <v>134</v>
      </c>
      <c r="I688">
        <f t="shared" si="61"/>
        <v>10732.09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3">
        <f t="shared" si="60"/>
        <v>932</v>
      </c>
      <c r="G689" t="s">
        <v>20</v>
      </c>
      <c r="H689">
        <v>269</v>
      </c>
      <c r="I689">
        <f t="shared" si="61"/>
        <v>5197.03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3">
        <f t="shared" si="60"/>
        <v>429</v>
      </c>
      <c r="G690" t="s">
        <v>20</v>
      </c>
      <c r="H690">
        <v>175</v>
      </c>
      <c r="I690">
        <f t="shared" si="61"/>
        <v>7113.71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3">
        <f t="shared" si="60"/>
        <v>101</v>
      </c>
      <c r="G691" t="s">
        <v>20</v>
      </c>
      <c r="H691">
        <v>69</v>
      </c>
      <c r="I691">
        <f t="shared" si="61"/>
        <v>10649.28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3">
        <f t="shared" si="60"/>
        <v>227</v>
      </c>
      <c r="G692" t="s">
        <v>20</v>
      </c>
      <c r="H692">
        <v>190</v>
      </c>
      <c r="I692">
        <f t="shared" si="61"/>
        <v>4293.68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3">
        <f t="shared" si="60"/>
        <v>142</v>
      </c>
      <c r="G693" t="s">
        <v>20</v>
      </c>
      <c r="H693">
        <v>237</v>
      </c>
      <c r="I693">
        <f t="shared" si="61"/>
        <v>3003.8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3">
        <f t="shared" si="60"/>
        <v>91</v>
      </c>
      <c r="G694" t="s">
        <v>14</v>
      </c>
      <c r="H694">
        <v>77</v>
      </c>
      <c r="I694">
        <f t="shared" si="61"/>
        <v>7062.34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3">
        <f t="shared" si="60"/>
        <v>64</v>
      </c>
      <c r="G695" t="s">
        <v>14</v>
      </c>
      <c r="H695">
        <v>1748</v>
      </c>
      <c r="I695">
        <f t="shared" si="61"/>
        <v>6601.6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3">
        <f t="shared" si="60"/>
        <v>84</v>
      </c>
      <c r="G696" t="s">
        <v>14</v>
      </c>
      <c r="H696">
        <v>79</v>
      </c>
      <c r="I696">
        <f t="shared" si="61"/>
        <v>9691.14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3">
        <f t="shared" si="60"/>
        <v>134</v>
      </c>
      <c r="G697" t="s">
        <v>20</v>
      </c>
      <c r="H697">
        <v>196</v>
      </c>
      <c r="I697">
        <f t="shared" si="61"/>
        <v>6286.73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3">
        <f t="shared" si="60"/>
        <v>59</v>
      </c>
      <c r="G698" t="s">
        <v>14</v>
      </c>
      <c r="H698">
        <v>889</v>
      </c>
      <c r="I698">
        <f t="shared" si="61"/>
        <v>10898.54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3">
        <f t="shared" si="60"/>
        <v>153</v>
      </c>
      <c r="G699" t="s">
        <v>20</v>
      </c>
      <c r="H699">
        <v>7295</v>
      </c>
      <c r="I699">
        <f t="shared" si="61"/>
        <v>2699.93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3">
        <f t="shared" si="60"/>
        <v>447</v>
      </c>
      <c r="G700" t="s">
        <v>20</v>
      </c>
      <c r="H700">
        <v>2893</v>
      </c>
      <c r="I700">
        <f t="shared" si="61"/>
        <v>6500.41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3">
        <f t="shared" si="60"/>
        <v>84</v>
      </c>
      <c r="G701" t="s">
        <v>14</v>
      </c>
      <c r="H701">
        <v>56</v>
      </c>
      <c r="I701">
        <f t="shared" si="61"/>
        <v>11151.79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2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3">
        <f t="shared" si="60"/>
        <v>3</v>
      </c>
      <c r="G702" t="s">
        <v>14</v>
      </c>
      <c r="H702">
        <v>1</v>
      </c>
      <c r="I702">
        <f t="shared" si="61"/>
        <v>300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2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3">
        <f t="shared" si="60"/>
        <v>175</v>
      </c>
      <c r="G703" t="s">
        <v>20</v>
      </c>
      <c r="H703">
        <v>820</v>
      </c>
      <c r="I703">
        <f t="shared" si="61"/>
        <v>11099.27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2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3">
        <f t="shared" si="60"/>
        <v>54</v>
      </c>
      <c r="G704" t="s">
        <v>14</v>
      </c>
      <c r="H704">
        <v>83</v>
      </c>
      <c r="I704">
        <f t="shared" si="61"/>
        <v>5674.7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3">
        <f t="shared" si="60"/>
        <v>312</v>
      </c>
      <c r="G705" t="s">
        <v>20</v>
      </c>
      <c r="H705">
        <v>2038</v>
      </c>
      <c r="I705">
        <f t="shared" si="61"/>
        <v>9702.06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2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3">
        <f t="shared" ref="F706:F769" si="66">ROUND((E706/D706)*100,0)</f>
        <v>123</v>
      </c>
      <c r="G706" t="s">
        <v>20</v>
      </c>
      <c r="H706">
        <v>116</v>
      </c>
      <c r="I706">
        <f t="shared" ref="I706:I769" si="67">IF(H706=0,0,ROUND((E706/H706)*100,2))</f>
        <v>9208.6200000000008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ref="N706:N769" si="68">(((L706/60)/60)/24)+DATE(1970,1,1)</f>
        <v>42555.208333333328</v>
      </c>
      <c r="O706" s="6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_xlfn.TEXTBEFORE(R706,"/")</f>
        <v>film &amp; video</v>
      </c>
      <c r="T706" t="str">
        <f t="shared" ref="T706:T769" si="71">_xlfn.TEXTAFTER(R706,"/")</f>
        <v>animation</v>
      </c>
    </row>
    <row r="707" spans="1:20" x14ac:dyDescent="0.2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3">
        <f t="shared" si="66"/>
        <v>99</v>
      </c>
      <c r="G707" t="s">
        <v>14</v>
      </c>
      <c r="H707">
        <v>2025</v>
      </c>
      <c r="I707">
        <f t="shared" si="67"/>
        <v>8298.67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68"/>
        <v>41619.25</v>
      </c>
      <c r="O707" s="6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x14ac:dyDescent="0.2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3">
        <f t="shared" si="66"/>
        <v>128</v>
      </c>
      <c r="G708" t="s">
        <v>20</v>
      </c>
      <c r="H708">
        <v>1345</v>
      </c>
      <c r="I708">
        <f t="shared" si="67"/>
        <v>10303.790000000001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2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3">
        <f t="shared" si="66"/>
        <v>159</v>
      </c>
      <c r="G709" t="s">
        <v>20</v>
      </c>
      <c r="H709">
        <v>168</v>
      </c>
      <c r="I709">
        <f t="shared" si="67"/>
        <v>6892.26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3">
        <f t="shared" si="66"/>
        <v>707</v>
      </c>
      <c r="G710" t="s">
        <v>20</v>
      </c>
      <c r="H710">
        <v>137</v>
      </c>
      <c r="I710">
        <f t="shared" si="67"/>
        <v>8773.7199999999993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3">
        <f t="shared" si="66"/>
        <v>142</v>
      </c>
      <c r="G711" t="s">
        <v>20</v>
      </c>
      <c r="H711">
        <v>186</v>
      </c>
      <c r="I711">
        <f t="shared" si="67"/>
        <v>7502.15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2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3">
        <f t="shared" si="66"/>
        <v>148</v>
      </c>
      <c r="G712" t="s">
        <v>20</v>
      </c>
      <c r="H712">
        <v>125</v>
      </c>
      <c r="I712">
        <f t="shared" si="67"/>
        <v>5086.3999999999996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2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3">
        <f t="shared" si="66"/>
        <v>20</v>
      </c>
      <c r="G713" t="s">
        <v>14</v>
      </c>
      <c r="H713">
        <v>14</v>
      </c>
      <c r="I713">
        <f t="shared" si="67"/>
        <v>9000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3">
        <f t="shared" si="66"/>
        <v>1841</v>
      </c>
      <c r="G714" t="s">
        <v>20</v>
      </c>
      <c r="H714">
        <v>202</v>
      </c>
      <c r="I714">
        <f t="shared" si="67"/>
        <v>7289.6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3">
        <f t="shared" si="66"/>
        <v>162</v>
      </c>
      <c r="G715" t="s">
        <v>20</v>
      </c>
      <c r="H715">
        <v>103</v>
      </c>
      <c r="I715">
        <f t="shared" si="67"/>
        <v>10848.54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3">
        <f t="shared" si="66"/>
        <v>473</v>
      </c>
      <c r="G716" t="s">
        <v>20</v>
      </c>
      <c r="H716">
        <v>1785</v>
      </c>
      <c r="I716">
        <f t="shared" si="67"/>
        <v>10198.1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3">
        <f t="shared" si="66"/>
        <v>24</v>
      </c>
      <c r="G717" t="s">
        <v>14</v>
      </c>
      <c r="H717">
        <v>656</v>
      </c>
      <c r="I717">
        <f t="shared" si="67"/>
        <v>4400.91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3">
        <f t="shared" si="66"/>
        <v>518</v>
      </c>
      <c r="G718" t="s">
        <v>20</v>
      </c>
      <c r="H718">
        <v>157</v>
      </c>
      <c r="I718">
        <f t="shared" si="67"/>
        <v>6594.27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2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3">
        <f t="shared" si="66"/>
        <v>248</v>
      </c>
      <c r="G719" t="s">
        <v>20</v>
      </c>
      <c r="H719">
        <v>555</v>
      </c>
      <c r="I719">
        <f t="shared" si="67"/>
        <v>2498.7399999999998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3">
        <f t="shared" si="66"/>
        <v>100</v>
      </c>
      <c r="G720" t="s">
        <v>20</v>
      </c>
      <c r="H720">
        <v>297</v>
      </c>
      <c r="I720">
        <f t="shared" si="67"/>
        <v>2800.34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3">
        <f t="shared" si="66"/>
        <v>153</v>
      </c>
      <c r="G721" t="s">
        <v>20</v>
      </c>
      <c r="H721">
        <v>123</v>
      </c>
      <c r="I721">
        <f t="shared" si="67"/>
        <v>8582.93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x14ac:dyDescent="0.2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3">
        <f t="shared" si="66"/>
        <v>37</v>
      </c>
      <c r="G722" t="s">
        <v>74</v>
      </c>
      <c r="H722">
        <v>38</v>
      </c>
      <c r="I722">
        <f t="shared" si="67"/>
        <v>8492.11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3">
        <f t="shared" si="66"/>
        <v>4</v>
      </c>
      <c r="G723" t="s">
        <v>74</v>
      </c>
      <c r="H723">
        <v>60</v>
      </c>
      <c r="I723">
        <f t="shared" si="67"/>
        <v>9048.33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3">
        <f t="shared" si="66"/>
        <v>157</v>
      </c>
      <c r="G724" t="s">
        <v>20</v>
      </c>
      <c r="H724">
        <v>3036</v>
      </c>
      <c r="I724">
        <f t="shared" si="67"/>
        <v>2500.1999999999998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3">
        <f t="shared" si="66"/>
        <v>270</v>
      </c>
      <c r="G725" t="s">
        <v>20</v>
      </c>
      <c r="H725">
        <v>144</v>
      </c>
      <c r="I725">
        <f t="shared" si="67"/>
        <v>9201.39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2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3">
        <f t="shared" si="66"/>
        <v>134</v>
      </c>
      <c r="G726" t="s">
        <v>20</v>
      </c>
      <c r="H726">
        <v>121</v>
      </c>
      <c r="I726">
        <f t="shared" si="67"/>
        <v>9306.61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3">
        <f t="shared" si="66"/>
        <v>50</v>
      </c>
      <c r="G727" t="s">
        <v>14</v>
      </c>
      <c r="H727">
        <v>1596</v>
      </c>
      <c r="I727">
        <f t="shared" si="67"/>
        <v>6100.81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3">
        <f t="shared" si="66"/>
        <v>89</v>
      </c>
      <c r="G728" t="s">
        <v>74</v>
      </c>
      <c r="H728">
        <v>524</v>
      </c>
      <c r="I728">
        <f t="shared" si="67"/>
        <v>9203.6299999999992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3">
        <f t="shared" si="66"/>
        <v>165</v>
      </c>
      <c r="G729" t="s">
        <v>20</v>
      </c>
      <c r="H729">
        <v>181</v>
      </c>
      <c r="I729">
        <f t="shared" si="67"/>
        <v>8113.26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2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3">
        <f t="shared" si="66"/>
        <v>18</v>
      </c>
      <c r="G730" t="s">
        <v>14</v>
      </c>
      <c r="H730">
        <v>10</v>
      </c>
      <c r="I730">
        <f t="shared" si="67"/>
        <v>7350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3">
        <f t="shared" si="66"/>
        <v>186</v>
      </c>
      <c r="G731" t="s">
        <v>20</v>
      </c>
      <c r="H731">
        <v>122</v>
      </c>
      <c r="I731">
        <f t="shared" si="67"/>
        <v>8522.1299999999992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3">
        <f t="shared" si="66"/>
        <v>413</v>
      </c>
      <c r="G732" t="s">
        <v>20</v>
      </c>
      <c r="H732">
        <v>1071</v>
      </c>
      <c r="I732">
        <f t="shared" si="67"/>
        <v>11096.83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3">
        <f t="shared" si="66"/>
        <v>90</v>
      </c>
      <c r="G733" t="s">
        <v>74</v>
      </c>
      <c r="H733">
        <v>219</v>
      </c>
      <c r="I733">
        <f t="shared" si="67"/>
        <v>3296.8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3">
        <f t="shared" si="66"/>
        <v>92</v>
      </c>
      <c r="G734" t="s">
        <v>14</v>
      </c>
      <c r="H734">
        <v>1121</v>
      </c>
      <c r="I734">
        <f t="shared" si="67"/>
        <v>9600.5400000000009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3">
        <f t="shared" si="66"/>
        <v>527</v>
      </c>
      <c r="G735" t="s">
        <v>20</v>
      </c>
      <c r="H735">
        <v>980</v>
      </c>
      <c r="I735">
        <f t="shared" si="67"/>
        <v>8496.6299999999992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3">
        <f t="shared" si="66"/>
        <v>319</v>
      </c>
      <c r="G736" t="s">
        <v>20</v>
      </c>
      <c r="H736">
        <v>536</v>
      </c>
      <c r="I736">
        <f t="shared" si="67"/>
        <v>2500.75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2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3">
        <f t="shared" si="66"/>
        <v>354</v>
      </c>
      <c r="G737" t="s">
        <v>20</v>
      </c>
      <c r="H737">
        <v>1991</v>
      </c>
      <c r="I737">
        <f t="shared" si="67"/>
        <v>6599.9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3">
        <f t="shared" si="66"/>
        <v>33</v>
      </c>
      <c r="G738" t="s">
        <v>74</v>
      </c>
      <c r="H738">
        <v>29</v>
      </c>
      <c r="I738">
        <f t="shared" si="67"/>
        <v>8734.48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x14ac:dyDescent="0.2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3">
        <f t="shared" si="66"/>
        <v>136</v>
      </c>
      <c r="G739" t="s">
        <v>20</v>
      </c>
      <c r="H739">
        <v>180</v>
      </c>
      <c r="I739">
        <f t="shared" si="67"/>
        <v>2793.33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3">
        <f t="shared" si="66"/>
        <v>2</v>
      </c>
      <c r="G740" t="s">
        <v>14</v>
      </c>
      <c r="H740">
        <v>15</v>
      </c>
      <c r="I740">
        <f t="shared" si="67"/>
        <v>10380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3">
        <f t="shared" si="66"/>
        <v>61</v>
      </c>
      <c r="G741" t="s">
        <v>14</v>
      </c>
      <c r="H741">
        <v>191</v>
      </c>
      <c r="I741">
        <f t="shared" si="67"/>
        <v>3193.72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3">
        <f t="shared" si="66"/>
        <v>30</v>
      </c>
      <c r="G742" t="s">
        <v>14</v>
      </c>
      <c r="H742">
        <v>16</v>
      </c>
      <c r="I742">
        <f t="shared" si="67"/>
        <v>9950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3">
        <f t="shared" si="66"/>
        <v>1179</v>
      </c>
      <c r="G743" t="s">
        <v>20</v>
      </c>
      <c r="H743">
        <v>130</v>
      </c>
      <c r="I743">
        <f t="shared" si="67"/>
        <v>10884.62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3">
        <f t="shared" si="66"/>
        <v>1126</v>
      </c>
      <c r="G744" t="s">
        <v>20</v>
      </c>
      <c r="H744">
        <v>122</v>
      </c>
      <c r="I744">
        <f t="shared" si="67"/>
        <v>11076.23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2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3">
        <f t="shared" si="66"/>
        <v>13</v>
      </c>
      <c r="G745" t="s">
        <v>14</v>
      </c>
      <c r="H745">
        <v>17</v>
      </c>
      <c r="I745">
        <f t="shared" si="67"/>
        <v>2964.71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3">
        <f t="shared" si="66"/>
        <v>712</v>
      </c>
      <c r="G746" t="s">
        <v>20</v>
      </c>
      <c r="H746">
        <v>140</v>
      </c>
      <c r="I746">
        <f t="shared" si="67"/>
        <v>10171.43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2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3">
        <f t="shared" si="66"/>
        <v>30</v>
      </c>
      <c r="G747" t="s">
        <v>14</v>
      </c>
      <c r="H747">
        <v>34</v>
      </c>
      <c r="I747">
        <f t="shared" si="67"/>
        <v>6150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3">
        <f t="shared" si="66"/>
        <v>213</v>
      </c>
      <c r="G748" t="s">
        <v>20</v>
      </c>
      <c r="H748">
        <v>3388</v>
      </c>
      <c r="I748">
        <f t="shared" si="67"/>
        <v>3500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3">
        <f t="shared" si="66"/>
        <v>229</v>
      </c>
      <c r="G749" t="s">
        <v>20</v>
      </c>
      <c r="H749">
        <v>280</v>
      </c>
      <c r="I749">
        <f t="shared" si="67"/>
        <v>4005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3">
        <f t="shared" si="66"/>
        <v>35</v>
      </c>
      <c r="G750" t="s">
        <v>74</v>
      </c>
      <c r="H750">
        <v>614</v>
      </c>
      <c r="I750">
        <f t="shared" si="67"/>
        <v>11097.23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3">
        <f t="shared" si="66"/>
        <v>157</v>
      </c>
      <c r="G751" t="s">
        <v>20</v>
      </c>
      <c r="H751">
        <v>366</v>
      </c>
      <c r="I751">
        <f t="shared" si="67"/>
        <v>3695.9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3">
        <f t="shared" si="66"/>
        <v>1</v>
      </c>
      <c r="G752" t="s">
        <v>14</v>
      </c>
      <c r="H752">
        <v>1</v>
      </c>
      <c r="I752">
        <f t="shared" si="67"/>
        <v>100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3">
        <f t="shared" si="66"/>
        <v>232</v>
      </c>
      <c r="G753" t="s">
        <v>20</v>
      </c>
      <c r="H753">
        <v>270</v>
      </c>
      <c r="I753">
        <f t="shared" si="67"/>
        <v>3097.41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3">
        <f t="shared" si="66"/>
        <v>92</v>
      </c>
      <c r="G754" t="s">
        <v>74</v>
      </c>
      <c r="H754">
        <v>114</v>
      </c>
      <c r="I754">
        <f t="shared" si="67"/>
        <v>4703.51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3">
        <f t="shared" si="66"/>
        <v>257</v>
      </c>
      <c r="G755" t="s">
        <v>20</v>
      </c>
      <c r="H755">
        <v>137</v>
      </c>
      <c r="I755">
        <f t="shared" si="67"/>
        <v>8806.57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3">
        <f t="shared" si="66"/>
        <v>168</v>
      </c>
      <c r="G756" t="s">
        <v>20</v>
      </c>
      <c r="H756">
        <v>3205</v>
      </c>
      <c r="I756">
        <f t="shared" si="67"/>
        <v>3700.56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3">
        <f t="shared" si="66"/>
        <v>167</v>
      </c>
      <c r="G757" t="s">
        <v>20</v>
      </c>
      <c r="H757">
        <v>288</v>
      </c>
      <c r="I757">
        <f t="shared" si="67"/>
        <v>2602.7800000000002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3">
        <f t="shared" si="66"/>
        <v>772</v>
      </c>
      <c r="G758" t="s">
        <v>20</v>
      </c>
      <c r="H758">
        <v>148</v>
      </c>
      <c r="I758">
        <f t="shared" si="67"/>
        <v>6781.76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3">
        <f t="shared" si="66"/>
        <v>407</v>
      </c>
      <c r="G759" t="s">
        <v>20</v>
      </c>
      <c r="H759">
        <v>114</v>
      </c>
      <c r="I759">
        <f t="shared" si="67"/>
        <v>4996.49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3">
        <f t="shared" si="66"/>
        <v>564</v>
      </c>
      <c r="G760" t="s">
        <v>20</v>
      </c>
      <c r="H760">
        <v>1518</v>
      </c>
      <c r="I760">
        <f t="shared" si="67"/>
        <v>11001.65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2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3">
        <f t="shared" si="66"/>
        <v>68</v>
      </c>
      <c r="G761" t="s">
        <v>14</v>
      </c>
      <c r="H761">
        <v>1274</v>
      </c>
      <c r="I761">
        <f t="shared" si="67"/>
        <v>8996.4699999999993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3">
        <f t="shared" si="66"/>
        <v>34</v>
      </c>
      <c r="G762" t="s">
        <v>14</v>
      </c>
      <c r="H762">
        <v>210</v>
      </c>
      <c r="I762">
        <f t="shared" si="67"/>
        <v>7900.95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3">
        <f t="shared" si="66"/>
        <v>655</v>
      </c>
      <c r="G763" t="s">
        <v>20</v>
      </c>
      <c r="H763">
        <v>166</v>
      </c>
      <c r="I763">
        <f t="shared" si="67"/>
        <v>8686.75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3">
        <f t="shared" si="66"/>
        <v>177</v>
      </c>
      <c r="G764" t="s">
        <v>20</v>
      </c>
      <c r="H764">
        <v>100</v>
      </c>
      <c r="I764">
        <f t="shared" si="67"/>
        <v>6204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3">
        <f t="shared" si="66"/>
        <v>113</v>
      </c>
      <c r="G765" t="s">
        <v>20</v>
      </c>
      <c r="H765">
        <v>235</v>
      </c>
      <c r="I765">
        <f t="shared" si="67"/>
        <v>2697.02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3">
        <f t="shared" si="66"/>
        <v>728</v>
      </c>
      <c r="G766" t="s">
        <v>20</v>
      </c>
      <c r="H766">
        <v>148</v>
      </c>
      <c r="I766">
        <f t="shared" si="67"/>
        <v>5412.16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3">
        <f t="shared" si="66"/>
        <v>208</v>
      </c>
      <c r="G767" t="s">
        <v>20</v>
      </c>
      <c r="H767">
        <v>198</v>
      </c>
      <c r="I767">
        <f t="shared" si="67"/>
        <v>4103.54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2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3">
        <f t="shared" si="66"/>
        <v>31</v>
      </c>
      <c r="G768" t="s">
        <v>14</v>
      </c>
      <c r="H768">
        <v>248</v>
      </c>
      <c r="I768">
        <f t="shared" si="67"/>
        <v>5505.24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3">
        <f t="shared" si="66"/>
        <v>57</v>
      </c>
      <c r="G769" t="s">
        <v>14</v>
      </c>
      <c r="H769">
        <v>513</v>
      </c>
      <c r="I769">
        <f t="shared" si="67"/>
        <v>10793.76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3">
        <f t="shared" ref="F770:F833" si="72">ROUND((E770/D770)*100,0)</f>
        <v>231</v>
      </c>
      <c r="G770" t="s">
        <v>20</v>
      </c>
      <c r="H770">
        <v>150</v>
      </c>
      <c r="I770">
        <f t="shared" ref="I770:I833" si="73">IF(H770=0,0,ROUND((E770/H770)*100,2))</f>
        <v>7392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ref="N770:N833" si="74">(((L770/60)/60)/24)+DATE(1970,1,1)</f>
        <v>41619.25</v>
      </c>
      <c r="O770" s="6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_xlfn.TEXTBEFORE(R770,"/")</f>
        <v>theater</v>
      </c>
      <c r="T770" t="str">
        <f t="shared" ref="T770:T833" si="77">_xlfn.TEXTAFTER(R770,"/")</f>
        <v>plays</v>
      </c>
    </row>
    <row r="771" spans="1:20" x14ac:dyDescent="0.2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3">
        <f t="shared" si="72"/>
        <v>87</v>
      </c>
      <c r="G771" t="s">
        <v>14</v>
      </c>
      <c r="H771">
        <v>3410</v>
      </c>
      <c r="I771">
        <f t="shared" si="73"/>
        <v>3199.59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74"/>
        <v>41501.208333333336</v>
      </c>
      <c r="O771" s="6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x14ac:dyDescent="0.2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3">
        <f t="shared" si="72"/>
        <v>271</v>
      </c>
      <c r="G772" t="s">
        <v>20</v>
      </c>
      <c r="H772">
        <v>216</v>
      </c>
      <c r="I772">
        <f t="shared" si="73"/>
        <v>5389.81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3">
        <f t="shared" si="72"/>
        <v>49</v>
      </c>
      <c r="G773" t="s">
        <v>74</v>
      </c>
      <c r="H773">
        <v>26</v>
      </c>
      <c r="I773">
        <f t="shared" si="73"/>
        <v>10650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3">
        <f t="shared" si="72"/>
        <v>113</v>
      </c>
      <c r="G774" t="s">
        <v>20</v>
      </c>
      <c r="H774">
        <v>5139</v>
      </c>
      <c r="I774">
        <f t="shared" si="73"/>
        <v>3299.98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3">
        <f t="shared" si="72"/>
        <v>191</v>
      </c>
      <c r="G775" t="s">
        <v>20</v>
      </c>
      <c r="H775">
        <v>2353</v>
      </c>
      <c r="I775">
        <f t="shared" si="73"/>
        <v>4300.25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3">
        <f t="shared" si="72"/>
        <v>136</v>
      </c>
      <c r="G776" t="s">
        <v>20</v>
      </c>
      <c r="H776">
        <v>78</v>
      </c>
      <c r="I776">
        <f t="shared" si="73"/>
        <v>8685.9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2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3">
        <f t="shared" si="72"/>
        <v>10</v>
      </c>
      <c r="G777" t="s">
        <v>14</v>
      </c>
      <c r="H777">
        <v>10</v>
      </c>
      <c r="I777">
        <f t="shared" si="73"/>
        <v>9680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3">
        <f t="shared" si="72"/>
        <v>66</v>
      </c>
      <c r="G778" t="s">
        <v>14</v>
      </c>
      <c r="H778">
        <v>2201</v>
      </c>
      <c r="I778">
        <f t="shared" si="73"/>
        <v>3299.55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3">
        <f t="shared" si="72"/>
        <v>49</v>
      </c>
      <c r="G779" t="s">
        <v>14</v>
      </c>
      <c r="H779">
        <v>676</v>
      </c>
      <c r="I779">
        <f t="shared" si="73"/>
        <v>6802.81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3">
        <f t="shared" si="72"/>
        <v>788</v>
      </c>
      <c r="G780" t="s">
        <v>20</v>
      </c>
      <c r="H780">
        <v>174</v>
      </c>
      <c r="I780">
        <f t="shared" si="73"/>
        <v>5886.78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3">
        <f t="shared" si="72"/>
        <v>80</v>
      </c>
      <c r="G781" t="s">
        <v>14</v>
      </c>
      <c r="H781">
        <v>831</v>
      </c>
      <c r="I781">
        <f t="shared" si="73"/>
        <v>10504.57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3">
        <f t="shared" si="72"/>
        <v>106</v>
      </c>
      <c r="G782" t="s">
        <v>20</v>
      </c>
      <c r="H782">
        <v>164</v>
      </c>
      <c r="I782">
        <f t="shared" si="73"/>
        <v>3305.49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3">
        <f t="shared" si="72"/>
        <v>51</v>
      </c>
      <c r="G783" t="s">
        <v>74</v>
      </c>
      <c r="H783">
        <v>56</v>
      </c>
      <c r="I783">
        <f t="shared" si="73"/>
        <v>7882.14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3">
        <f t="shared" si="72"/>
        <v>215</v>
      </c>
      <c r="G784" t="s">
        <v>20</v>
      </c>
      <c r="H784">
        <v>161</v>
      </c>
      <c r="I784">
        <f t="shared" si="73"/>
        <v>6820.5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3">
        <f t="shared" si="72"/>
        <v>141</v>
      </c>
      <c r="G785" t="s">
        <v>20</v>
      </c>
      <c r="H785">
        <v>138</v>
      </c>
      <c r="I785">
        <f t="shared" si="73"/>
        <v>7573.19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3">
        <f t="shared" si="72"/>
        <v>115</v>
      </c>
      <c r="G786" t="s">
        <v>20</v>
      </c>
      <c r="H786">
        <v>3308</v>
      </c>
      <c r="I786">
        <f t="shared" si="73"/>
        <v>3099.61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2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3">
        <f t="shared" si="72"/>
        <v>193</v>
      </c>
      <c r="G787" t="s">
        <v>20</v>
      </c>
      <c r="H787">
        <v>127</v>
      </c>
      <c r="I787">
        <f t="shared" si="73"/>
        <v>10188.19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3">
        <f t="shared" si="72"/>
        <v>730</v>
      </c>
      <c r="G788" t="s">
        <v>20</v>
      </c>
      <c r="H788">
        <v>207</v>
      </c>
      <c r="I788">
        <f t="shared" si="73"/>
        <v>5287.92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3">
        <f t="shared" si="72"/>
        <v>100</v>
      </c>
      <c r="G789" t="s">
        <v>14</v>
      </c>
      <c r="H789">
        <v>859</v>
      </c>
      <c r="I789">
        <f t="shared" si="73"/>
        <v>7100.58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3">
        <f t="shared" si="72"/>
        <v>88</v>
      </c>
      <c r="G790" t="s">
        <v>47</v>
      </c>
      <c r="H790">
        <v>31</v>
      </c>
      <c r="I790">
        <f t="shared" si="73"/>
        <v>10238.709999999999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3">
        <f t="shared" si="72"/>
        <v>37</v>
      </c>
      <c r="G791" t="s">
        <v>14</v>
      </c>
      <c r="H791">
        <v>45</v>
      </c>
      <c r="I791">
        <f t="shared" si="73"/>
        <v>7446.67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3">
        <f t="shared" si="72"/>
        <v>31</v>
      </c>
      <c r="G792" t="s">
        <v>74</v>
      </c>
      <c r="H792">
        <v>1113</v>
      </c>
      <c r="I792">
        <f t="shared" si="73"/>
        <v>5100.99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3">
        <f t="shared" si="72"/>
        <v>26</v>
      </c>
      <c r="G793" t="s">
        <v>14</v>
      </c>
      <c r="H793">
        <v>6</v>
      </c>
      <c r="I793">
        <f t="shared" si="73"/>
        <v>9000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3">
        <f t="shared" si="72"/>
        <v>34</v>
      </c>
      <c r="G794" t="s">
        <v>14</v>
      </c>
      <c r="H794">
        <v>7</v>
      </c>
      <c r="I794">
        <f t="shared" si="73"/>
        <v>9714.2900000000009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3">
        <f t="shared" si="72"/>
        <v>1186</v>
      </c>
      <c r="G795" t="s">
        <v>20</v>
      </c>
      <c r="H795">
        <v>181</v>
      </c>
      <c r="I795">
        <f t="shared" si="73"/>
        <v>7207.18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3">
        <f t="shared" si="72"/>
        <v>125</v>
      </c>
      <c r="G796" t="s">
        <v>20</v>
      </c>
      <c r="H796">
        <v>110</v>
      </c>
      <c r="I796">
        <f t="shared" si="73"/>
        <v>7523.64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2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3">
        <f t="shared" si="72"/>
        <v>14</v>
      </c>
      <c r="G797" t="s">
        <v>14</v>
      </c>
      <c r="H797">
        <v>31</v>
      </c>
      <c r="I797">
        <f t="shared" si="73"/>
        <v>3296.77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3">
        <f t="shared" si="72"/>
        <v>55</v>
      </c>
      <c r="G798" t="s">
        <v>14</v>
      </c>
      <c r="H798">
        <v>78</v>
      </c>
      <c r="I798">
        <f t="shared" si="73"/>
        <v>5480.77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3">
        <f t="shared" si="72"/>
        <v>110</v>
      </c>
      <c r="G799" t="s">
        <v>20</v>
      </c>
      <c r="H799">
        <v>185</v>
      </c>
      <c r="I799">
        <f t="shared" si="73"/>
        <v>4503.78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3">
        <f t="shared" si="72"/>
        <v>188</v>
      </c>
      <c r="G800" t="s">
        <v>20</v>
      </c>
      <c r="H800">
        <v>121</v>
      </c>
      <c r="I800">
        <f t="shared" si="73"/>
        <v>5295.87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3">
        <f t="shared" si="72"/>
        <v>87</v>
      </c>
      <c r="G801" t="s">
        <v>14</v>
      </c>
      <c r="H801">
        <v>1225</v>
      </c>
      <c r="I801">
        <f t="shared" si="73"/>
        <v>6001.8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3">
        <f t="shared" si="72"/>
        <v>1</v>
      </c>
      <c r="G802" t="s">
        <v>14</v>
      </c>
      <c r="H802">
        <v>1</v>
      </c>
      <c r="I802">
        <f t="shared" si="73"/>
        <v>100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3">
        <f t="shared" si="72"/>
        <v>203</v>
      </c>
      <c r="G803" t="s">
        <v>20</v>
      </c>
      <c r="H803">
        <v>106</v>
      </c>
      <c r="I803">
        <f t="shared" si="73"/>
        <v>4402.83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2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3">
        <f t="shared" si="72"/>
        <v>197</v>
      </c>
      <c r="G804" t="s">
        <v>20</v>
      </c>
      <c r="H804">
        <v>142</v>
      </c>
      <c r="I804">
        <f t="shared" si="73"/>
        <v>8602.82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2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3">
        <f t="shared" si="72"/>
        <v>107</v>
      </c>
      <c r="G805" t="s">
        <v>20</v>
      </c>
      <c r="H805">
        <v>233</v>
      </c>
      <c r="I805">
        <f t="shared" si="73"/>
        <v>2801.29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3">
        <f t="shared" si="72"/>
        <v>269</v>
      </c>
      <c r="G806" t="s">
        <v>20</v>
      </c>
      <c r="H806">
        <v>218</v>
      </c>
      <c r="I806">
        <f t="shared" si="73"/>
        <v>3205.05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2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3">
        <f t="shared" si="72"/>
        <v>51</v>
      </c>
      <c r="G807" t="s">
        <v>14</v>
      </c>
      <c r="H807">
        <v>67</v>
      </c>
      <c r="I807">
        <f t="shared" si="73"/>
        <v>7361.19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3">
        <f t="shared" si="72"/>
        <v>1180</v>
      </c>
      <c r="G808" t="s">
        <v>20</v>
      </c>
      <c r="H808">
        <v>76</v>
      </c>
      <c r="I808">
        <f t="shared" si="73"/>
        <v>10871.05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3">
        <f t="shared" si="72"/>
        <v>264</v>
      </c>
      <c r="G809" t="s">
        <v>20</v>
      </c>
      <c r="H809">
        <v>43</v>
      </c>
      <c r="I809">
        <f t="shared" si="73"/>
        <v>4297.67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3">
        <f t="shared" si="72"/>
        <v>30</v>
      </c>
      <c r="G810" t="s">
        <v>14</v>
      </c>
      <c r="H810">
        <v>19</v>
      </c>
      <c r="I810">
        <f t="shared" si="73"/>
        <v>8331.58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3">
        <f t="shared" si="72"/>
        <v>63</v>
      </c>
      <c r="G811" t="s">
        <v>14</v>
      </c>
      <c r="H811">
        <v>2108</v>
      </c>
      <c r="I811">
        <f t="shared" si="73"/>
        <v>4200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3">
        <f t="shared" si="72"/>
        <v>193</v>
      </c>
      <c r="G812" t="s">
        <v>20</v>
      </c>
      <c r="H812">
        <v>221</v>
      </c>
      <c r="I812">
        <f t="shared" si="73"/>
        <v>5592.76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3">
        <f t="shared" si="72"/>
        <v>77</v>
      </c>
      <c r="G813" t="s">
        <v>14</v>
      </c>
      <c r="H813">
        <v>679</v>
      </c>
      <c r="I813">
        <f t="shared" si="73"/>
        <v>10503.68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3">
        <f t="shared" si="72"/>
        <v>226</v>
      </c>
      <c r="G814" t="s">
        <v>20</v>
      </c>
      <c r="H814">
        <v>2805</v>
      </c>
      <c r="I814">
        <f t="shared" si="73"/>
        <v>4800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3">
        <f t="shared" si="72"/>
        <v>239</v>
      </c>
      <c r="G815" t="s">
        <v>20</v>
      </c>
      <c r="H815">
        <v>68</v>
      </c>
      <c r="I815">
        <f t="shared" si="73"/>
        <v>11266.18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3">
        <f t="shared" si="72"/>
        <v>92</v>
      </c>
      <c r="G816" t="s">
        <v>14</v>
      </c>
      <c r="H816">
        <v>36</v>
      </c>
      <c r="I816">
        <f t="shared" si="73"/>
        <v>8194.44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2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3">
        <f t="shared" si="72"/>
        <v>130</v>
      </c>
      <c r="G817" t="s">
        <v>20</v>
      </c>
      <c r="H817">
        <v>183</v>
      </c>
      <c r="I817">
        <f t="shared" si="73"/>
        <v>6404.92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3">
        <f t="shared" si="72"/>
        <v>615</v>
      </c>
      <c r="G818" t="s">
        <v>20</v>
      </c>
      <c r="H818">
        <v>133</v>
      </c>
      <c r="I818">
        <f t="shared" si="73"/>
        <v>10639.1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3">
        <f t="shared" si="72"/>
        <v>369</v>
      </c>
      <c r="G819" t="s">
        <v>20</v>
      </c>
      <c r="H819">
        <v>2489</v>
      </c>
      <c r="I819">
        <f t="shared" si="73"/>
        <v>7601.12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3">
        <f t="shared" si="72"/>
        <v>1095</v>
      </c>
      <c r="G820" t="s">
        <v>20</v>
      </c>
      <c r="H820">
        <v>69</v>
      </c>
      <c r="I820">
        <f t="shared" si="73"/>
        <v>11107.25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2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3">
        <f t="shared" si="72"/>
        <v>51</v>
      </c>
      <c r="G821" t="s">
        <v>14</v>
      </c>
      <c r="H821">
        <v>47</v>
      </c>
      <c r="I821">
        <f t="shared" si="73"/>
        <v>9593.6200000000008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3">
        <f t="shared" si="72"/>
        <v>801</v>
      </c>
      <c r="G822" t="s">
        <v>20</v>
      </c>
      <c r="H822">
        <v>279</v>
      </c>
      <c r="I822">
        <f t="shared" si="73"/>
        <v>4304.3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3">
        <f t="shared" si="72"/>
        <v>291</v>
      </c>
      <c r="G823" t="s">
        <v>20</v>
      </c>
      <c r="H823">
        <v>210</v>
      </c>
      <c r="I823">
        <f t="shared" si="73"/>
        <v>6796.67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3">
        <f t="shared" si="72"/>
        <v>350</v>
      </c>
      <c r="G824" t="s">
        <v>20</v>
      </c>
      <c r="H824">
        <v>2100</v>
      </c>
      <c r="I824">
        <f t="shared" si="73"/>
        <v>8999.14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3">
        <f t="shared" si="72"/>
        <v>357</v>
      </c>
      <c r="G825" t="s">
        <v>20</v>
      </c>
      <c r="H825">
        <v>252</v>
      </c>
      <c r="I825">
        <f t="shared" si="73"/>
        <v>5809.52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3">
        <f t="shared" si="72"/>
        <v>126</v>
      </c>
      <c r="G826" t="s">
        <v>20</v>
      </c>
      <c r="H826">
        <v>1280</v>
      </c>
      <c r="I826">
        <f t="shared" si="73"/>
        <v>8399.69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3">
        <f t="shared" si="72"/>
        <v>388</v>
      </c>
      <c r="G827" t="s">
        <v>20</v>
      </c>
      <c r="H827">
        <v>157</v>
      </c>
      <c r="I827">
        <f t="shared" si="73"/>
        <v>8885.35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2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3">
        <f t="shared" si="72"/>
        <v>457</v>
      </c>
      <c r="G828" t="s">
        <v>20</v>
      </c>
      <c r="H828">
        <v>194</v>
      </c>
      <c r="I828">
        <f t="shared" si="73"/>
        <v>6596.39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2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3">
        <f t="shared" si="72"/>
        <v>267</v>
      </c>
      <c r="G829" t="s">
        <v>20</v>
      </c>
      <c r="H829">
        <v>82</v>
      </c>
      <c r="I829">
        <f t="shared" si="73"/>
        <v>7480.49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x14ac:dyDescent="0.2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3">
        <f t="shared" si="72"/>
        <v>69</v>
      </c>
      <c r="G830" t="s">
        <v>14</v>
      </c>
      <c r="H830">
        <v>70</v>
      </c>
      <c r="I830">
        <f t="shared" si="73"/>
        <v>6998.57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3">
        <f t="shared" si="72"/>
        <v>51</v>
      </c>
      <c r="G831" t="s">
        <v>14</v>
      </c>
      <c r="H831">
        <v>154</v>
      </c>
      <c r="I831">
        <f t="shared" si="73"/>
        <v>3200.65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2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3">
        <f t="shared" si="72"/>
        <v>1</v>
      </c>
      <c r="G832" t="s">
        <v>14</v>
      </c>
      <c r="H832">
        <v>22</v>
      </c>
      <c r="I832">
        <f t="shared" si="73"/>
        <v>6472.73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3">
        <f t="shared" si="72"/>
        <v>109</v>
      </c>
      <c r="G833" t="s">
        <v>20</v>
      </c>
      <c r="H833">
        <v>4233</v>
      </c>
      <c r="I833">
        <f t="shared" si="73"/>
        <v>2499.81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3">
        <f t="shared" ref="F834:F897" si="78">ROUND((E834/D834)*100,0)</f>
        <v>315</v>
      </c>
      <c r="G834" t="s">
        <v>20</v>
      </c>
      <c r="H834">
        <v>1297</v>
      </c>
      <c r="I834">
        <f t="shared" ref="I834:I897" si="79">IF(H834=0,0,ROUND((E834/H834)*100,2))</f>
        <v>10497.76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ref="N834:N897" si="80">(((L834/60)/60)/24)+DATE(1970,1,1)</f>
        <v>42299.208333333328</v>
      </c>
      <c r="O834" s="6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_xlfn.TEXTBEFORE(R834,"/")</f>
        <v>publishing</v>
      </c>
      <c r="T834" t="str">
        <f t="shared" ref="T834:T897" si="83">_xlfn.TEXTAFTER(R834,"/")</f>
        <v>translations</v>
      </c>
    </row>
    <row r="835" spans="1:20" x14ac:dyDescent="0.2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3">
        <f t="shared" si="78"/>
        <v>158</v>
      </c>
      <c r="G835" t="s">
        <v>20</v>
      </c>
      <c r="H835">
        <v>165</v>
      </c>
      <c r="I835">
        <f t="shared" si="79"/>
        <v>6498.79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si="80"/>
        <v>40588.25</v>
      </c>
      <c r="O835" s="6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2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3">
        <f t="shared" si="78"/>
        <v>154</v>
      </c>
      <c r="G836" t="s">
        <v>20</v>
      </c>
      <c r="H836">
        <v>119</v>
      </c>
      <c r="I836">
        <f t="shared" si="79"/>
        <v>9435.2900000000009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3">
        <f t="shared" si="78"/>
        <v>90</v>
      </c>
      <c r="G837" t="s">
        <v>14</v>
      </c>
      <c r="H837">
        <v>1758</v>
      </c>
      <c r="I837">
        <f t="shared" si="79"/>
        <v>4400.17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3">
        <f t="shared" si="78"/>
        <v>75</v>
      </c>
      <c r="G838" t="s">
        <v>14</v>
      </c>
      <c r="H838">
        <v>94</v>
      </c>
      <c r="I838">
        <f t="shared" si="79"/>
        <v>6474.47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3">
        <f t="shared" si="78"/>
        <v>853</v>
      </c>
      <c r="G839" t="s">
        <v>20</v>
      </c>
      <c r="H839">
        <v>1797</v>
      </c>
      <c r="I839">
        <f t="shared" si="79"/>
        <v>8400.67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3">
        <f t="shared" si="78"/>
        <v>139</v>
      </c>
      <c r="G840" t="s">
        <v>20</v>
      </c>
      <c r="H840">
        <v>261</v>
      </c>
      <c r="I840">
        <f t="shared" si="79"/>
        <v>3406.13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3">
        <f t="shared" si="78"/>
        <v>190</v>
      </c>
      <c r="G841" t="s">
        <v>20</v>
      </c>
      <c r="H841">
        <v>157</v>
      </c>
      <c r="I841">
        <f t="shared" si="79"/>
        <v>9327.39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3">
        <f t="shared" si="78"/>
        <v>100</v>
      </c>
      <c r="G842" t="s">
        <v>20</v>
      </c>
      <c r="H842">
        <v>3533</v>
      </c>
      <c r="I842">
        <f t="shared" si="79"/>
        <v>3299.83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3">
        <f t="shared" si="78"/>
        <v>143</v>
      </c>
      <c r="G843" t="s">
        <v>20</v>
      </c>
      <c r="H843">
        <v>155</v>
      </c>
      <c r="I843">
        <f t="shared" si="79"/>
        <v>8381.2900000000009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2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3">
        <f t="shared" si="78"/>
        <v>563</v>
      </c>
      <c r="G844" t="s">
        <v>20</v>
      </c>
      <c r="H844">
        <v>132</v>
      </c>
      <c r="I844">
        <f t="shared" si="79"/>
        <v>6399.24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2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3">
        <f t="shared" si="78"/>
        <v>31</v>
      </c>
      <c r="G845" t="s">
        <v>14</v>
      </c>
      <c r="H845">
        <v>33</v>
      </c>
      <c r="I845">
        <f t="shared" si="79"/>
        <v>8190.91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3">
        <f t="shared" si="78"/>
        <v>99</v>
      </c>
      <c r="G846" t="s">
        <v>74</v>
      </c>
      <c r="H846">
        <v>94</v>
      </c>
      <c r="I846">
        <f t="shared" si="79"/>
        <v>9305.32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3">
        <f t="shared" si="78"/>
        <v>198</v>
      </c>
      <c r="G847" t="s">
        <v>20</v>
      </c>
      <c r="H847">
        <v>1354</v>
      </c>
      <c r="I847">
        <f t="shared" si="79"/>
        <v>10198.450000000001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3">
        <f t="shared" si="78"/>
        <v>509</v>
      </c>
      <c r="G848" t="s">
        <v>20</v>
      </c>
      <c r="H848">
        <v>48</v>
      </c>
      <c r="I848">
        <f t="shared" si="79"/>
        <v>10593.75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3">
        <f t="shared" si="78"/>
        <v>238</v>
      </c>
      <c r="G849" t="s">
        <v>20</v>
      </c>
      <c r="H849">
        <v>110</v>
      </c>
      <c r="I849">
        <f t="shared" si="79"/>
        <v>10158.18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3">
        <f t="shared" si="78"/>
        <v>338</v>
      </c>
      <c r="G850" t="s">
        <v>20</v>
      </c>
      <c r="H850">
        <v>172</v>
      </c>
      <c r="I850">
        <f t="shared" si="79"/>
        <v>6297.09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3">
        <f t="shared" si="78"/>
        <v>133</v>
      </c>
      <c r="G851" t="s">
        <v>20</v>
      </c>
      <c r="H851">
        <v>307</v>
      </c>
      <c r="I851">
        <f t="shared" si="79"/>
        <v>2904.56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3">
        <f t="shared" si="78"/>
        <v>1</v>
      </c>
      <c r="G852" t="s">
        <v>14</v>
      </c>
      <c r="H852">
        <v>1</v>
      </c>
      <c r="I852">
        <f t="shared" si="79"/>
        <v>100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2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3">
        <f t="shared" si="78"/>
        <v>208</v>
      </c>
      <c r="G853" t="s">
        <v>20</v>
      </c>
      <c r="H853">
        <v>160</v>
      </c>
      <c r="I853">
        <f t="shared" si="79"/>
        <v>7792.5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3">
        <f t="shared" si="78"/>
        <v>51</v>
      </c>
      <c r="G854" t="s">
        <v>14</v>
      </c>
      <c r="H854">
        <v>31</v>
      </c>
      <c r="I854">
        <f t="shared" si="79"/>
        <v>8080.65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3">
        <f t="shared" si="78"/>
        <v>652</v>
      </c>
      <c r="G855" t="s">
        <v>20</v>
      </c>
      <c r="H855">
        <v>1467</v>
      </c>
      <c r="I855">
        <f t="shared" si="79"/>
        <v>7600.68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3">
        <f t="shared" si="78"/>
        <v>114</v>
      </c>
      <c r="G856" t="s">
        <v>20</v>
      </c>
      <c r="H856">
        <v>2662</v>
      </c>
      <c r="I856">
        <f t="shared" si="79"/>
        <v>7299.36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3">
        <f t="shared" si="78"/>
        <v>102</v>
      </c>
      <c r="G857" t="s">
        <v>20</v>
      </c>
      <c r="H857">
        <v>452</v>
      </c>
      <c r="I857">
        <f t="shared" si="79"/>
        <v>5300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3">
        <f t="shared" si="78"/>
        <v>357</v>
      </c>
      <c r="G858" t="s">
        <v>20</v>
      </c>
      <c r="H858">
        <v>158</v>
      </c>
      <c r="I858">
        <f t="shared" si="79"/>
        <v>5416.46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2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3">
        <f t="shared" si="78"/>
        <v>140</v>
      </c>
      <c r="G859" t="s">
        <v>20</v>
      </c>
      <c r="H859">
        <v>225</v>
      </c>
      <c r="I859">
        <f t="shared" si="79"/>
        <v>3294.67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2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3">
        <f t="shared" si="78"/>
        <v>69</v>
      </c>
      <c r="G860" t="s">
        <v>14</v>
      </c>
      <c r="H860">
        <v>35</v>
      </c>
      <c r="I860">
        <f t="shared" si="79"/>
        <v>7937.14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2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3">
        <f t="shared" si="78"/>
        <v>36</v>
      </c>
      <c r="G861" t="s">
        <v>14</v>
      </c>
      <c r="H861">
        <v>63</v>
      </c>
      <c r="I861">
        <f t="shared" si="79"/>
        <v>4117.46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3">
        <f t="shared" si="78"/>
        <v>252</v>
      </c>
      <c r="G862" t="s">
        <v>20</v>
      </c>
      <c r="H862">
        <v>65</v>
      </c>
      <c r="I862">
        <f t="shared" si="79"/>
        <v>7743.08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3">
        <f t="shared" si="78"/>
        <v>106</v>
      </c>
      <c r="G863" t="s">
        <v>20</v>
      </c>
      <c r="H863">
        <v>163</v>
      </c>
      <c r="I863">
        <f t="shared" si="79"/>
        <v>5715.95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3">
        <f t="shared" si="78"/>
        <v>187</v>
      </c>
      <c r="G864" t="s">
        <v>20</v>
      </c>
      <c r="H864">
        <v>85</v>
      </c>
      <c r="I864">
        <f t="shared" si="79"/>
        <v>7717.65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3">
        <f t="shared" si="78"/>
        <v>387</v>
      </c>
      <c r="G865" t="s">
        <v>20</v>
      </c>
      <c r="H865">
        <v>217</v>
      </c>
      <c r="I865">
        <f t="shared" si="79"/>
        <v>2495.39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3">
        <f t="shared" si="78"/>
        <v>347</v>
      </c>
      <c r="G866" t="s">
        <v>20</v>
      </c>
      <c r="H866">
        <v>150</v>
      </c>
      <c r="I866">
        <f t="shared" si="79"/>
        <v>9718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3">
        <f t="shared" si="78"/>
        <v>186</v>
      </c>
      <c r="G867" t="s">
        <v>20</v>
      </c>
      <c r="H867">
        <v>3272</v>
      </c>
      <c r="I867">
        <f t="shared" si="79"/>
        <v>4600.09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3">
        <f t="shared" si="78"/>
        <v>43</v>
      </c>
      <c r="G868" t="s">
        <v>74</v>
      </c>
      <c r="H868">
        <v>898</v>
      </c>
      <c r="I868">
        <f t="shared" si="79"/>
        <v>8802.34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3">
        <f t="shared" si="78"/>
        <v>162</v>
      </c>
      <c r="G869" t="s">
        <v>20</v>
      </c>
      <c r="H869">
        <v>300</v>
      </c>
      <c r="I869">
        <f t="shared" si="79"/>
        <v>2599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3">
        <f t="shared" si="78"/>
        <v>185</v>
      </c>
      <c r="G870" t="s">
        <v>20</v>
      </c>
      <c r="H870">
        <v>126</v>
      </c>
      <c r="I870">
        <f t="shared" si="79"/>
        <v>10269.049999999999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3">
        <f t="shared" si="78"/>
        <v>24</v>
      </c>
      <c r="G871" t="s">
        <v>14</v>
      </c>
      <c r="H871">
        <v>526</v>
      </c>
      <c r="I871">
        <f t="shared" si="79"/>
        <v>7295.82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3">
        <f t="shared" si="78"/>
        <v>90</v>
      </c>
      <c r="G872" t="s">
        <v>14</v>
      </c>
      <c r="H872">
        <v>121</v>
      </c>
      <c r="I872">
        <f t="shared" si="79"/>
        <v>5719.01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2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3">
        <f t="shared" si="78"/>
        <v>273</v>
      </c>
      <c r="G873" t="s">
        <v>20</v>
      </c>
      <c r="H873">
        <v>2320</v>
      </c>
      <c r="I873">
        <f t="shared" si="79"/>
        <v>8401.3799999999992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3">
        <f t="shared" si="78"/>
        <v>170</v>
      </c>
      <c r="G874" t="s">
        <v>20</v>
      </c>
      <c r="H874">
        <v>81</v>
      </c>
      <c r="I874">
        <f t="shared" si="79"/>
        <v>9866.67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3">
        <f t="shared" si="78"/>
        <v>188</v>
      </c>
      <c r="G875" t="s">
        <v>20</v>
      </c>
      <c r="H875">
        <v>1887</v>
      </c>
      <c r="I875">
        <f t="shared" si="79"/>
        <v>4200.74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3">
        <f t="shared" si="78"/>
        <v>347</v>
      </c>
      <c r="G876" t="s">
        <v>20</v>
      </c>
      <c r="H876">
        <v>4358</v>
      </c>
      <c r="I876">
        <f t="shared" si="79"/>
        <v>3200.28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3">
        <f t="shared" si="78"/>
        <v>69</v>
      </c>
      <c r="G877" t="s">
        <v>14</v>
      </c>
      <c r="H877">
        <v>67</v>
      </c>
      <c r="I877">
        <f t="shared" si="79"/>
        <v>8156.72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2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3">
        <f t="shared" si="78"/>
        <v>25</v>
      </c>
      <c r="G878" t="s">
        <v>14</v>
      </c>
      <c r="H878">
        <v>57</v>
      </c>
      <c r="I878">
        <f t="shared" si="79"/>
        <v>3703.51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3">
        <f t="shared" si="78"/>
        <v>77</v>
      </c>
      <c r="G879" t="s">
        <v>14</v>
      </c>
      <c r="H879">
        <v>1229</v>
      </c>
      <c r="I879">
        <f t="shared" si="79"/>
        <v>10303.34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3">
        <f t="shared" si="78"/>
        <v>37</v>
      </c>
      <c r="G880" t="s">
        <v>14</v>
      </c>
      <c r="H880">
        <v>12</v>
      </c>
      <c r="I880">
        <f t="shared" si="79"/>
        <v>8433.33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3">
        <f t="shared" si="78"/>
        <v>544</v>
      </c>
      <c r="G881" t="s">
        <v>20</v>
      </c>
      <c r="H881">
        <v>53</v>
      </c>
      <c r="I881">
        <f t="shared" si="79"/>
        <v>10260.379999999999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3">
        <f t="shared" si="78"/>
        <v>229</v>
      </c>
      <c r="G882" t="s">
        <v>20</v>
      </c>
      <c r="H882">
        <v>2414</v>
      </c>
      <c r="I882">
        <f t="shared" si="79"/>
        <v>7999.21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3">
        <f t="shared" si="78"/>
        <v>39</v>
      </c>
      <c r="G883" t="s">
        <v>14</v>
      </c>
      <c r="H883">
        <v>452</v>
      </c>
      <c r="I883">
        <f t="shared" si="79"/>
        <v>7005.53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3">
        <f t="shared" si="78"/>
        <v>370</v>
      </c>
      <c r="G884" t="s">
        <v>20</v>
      </c>
      <c r="H884">
        <v>80</v>
      </c>
      <c r="I884">
        <f t="shared" si="79"/>
        <v>3700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2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3">
        <f t="shared" si="78"/>
        <v>238</v>
      </c>
      <c r="G885" t="s">
        <v>20</v>
      </c>
      <c r="H885">
        <v>193</v>
      </c>
      <c r="I885">
        <f t="shared" si="79"/>
        <v>4191.1899999999996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3">
        <f t="shared" si="78"/>
        <v>64</v>
      </c>
      <c r="G886" t="s">
        <v>14</v>
      </c>
      <c r="H886">
        <v>1886</v>
      </c>
      <c r="I886">
        <f t="shared" si="79"/>
        <v>5799.26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3">
        <f t="shared" si="78"/>
        <v>118</v>
      </c>
      <c r="G887" t="s">
        <v>20</v>
      </c>
      <c r="H887">
        <v>52</v>
      </c>
      <c r="I887">
        <f t="shared" si="79"/>
        <v>4094.23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3">
        <f t="shared" si="78"/>
        <v>85</v>
      </c>
      <c r="G888" t="s">
        <v>14</v>
      </c>
      <c r="H888">
        <v>1825</v>
      </c>
      <c r="I888">
        <f t="shared" si="79"/>
        <v>6999.73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2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3">
        <f t="shared" si="78"/>
        <v>29</v>
      </c>
      <c r="G889" t="s">
        <v>14</v>
      </c>
      <c r="H889">
        <v>31</v>
      </c>
      <c r="I889">
        <f t="shared" si="79"/>
        <v>7383.87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2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3">
        <f t="shared" si="78"/>
        <v>210</v>
      </c>
      <c r="G890" t="s">
        <v>20</v>
      </c>
      <c r="H890">
        <v>290</v>
      </c>
      <c r="I890">
        <f t="shared" si="79"/>
        <v>4197.93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3">
        <f t="shared" si="78"/>
        <v>170</v>
      </c>
      <c r="G891" t="s">
        <v>20</v>
      </c>
      <c r="H891">
        <v>122</v>
      </c>
      <c r="I891">
        <f t="shared" si="79"/>
        <v>7793.44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3">
        <f t="shared" si="78"/>
        <v>116</v>
      </c>
      <c r="G892" t="s">
        <v>20</v>
      </c>
      <c r="H892">
        <v>1470</v>
      </c>
      <c r="I892">
        <f t="shared" si="79"/>
        <v>10601.97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2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3">
        <f t="shared" si="78"/>
        <v>259</v>
      </c>
      <c r="G893" t="s">
        <v>20</v>
      </c>
      <c r="H893">
        <v>165</v>
      </c>
      <c r="I893">
        <f t="shared" si="79"/>
        <v>4701.82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3">
        <f t="shared" si="78"/>
        <v>231</v>
      </c>
      <c r="G894" t="s">
        <v>20</v>
      </c>
      <c r="H894">
        <v>182</v>
      </c>
      <c r="I894">
        <f t="shared" si="79"/>
        <v>7601.65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3">
        <f t="shared" si="78"/>
        <v>128</v>
      </c>
      <c r="G895" t="s">
        <v>20</v>
      </c>
      <c r="H895">
        <v>199</v>
      </c>
      <c r="I895">
        <f t="shared" si="79"/>
        <v>5412.06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3">
        <f t="shared" si="78"/>
        <v>189</v>
      </c>
      <c r="G896" t="s">
        <v>20</v>
      </c>
      <c r="H896">
        <v>56</v>
      </c>
      <c r="I896">
        <f t="shared" si="79"/>
        <v>5728.57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2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3">
        <f t="shared" si="78"/>
        <v>7</v>
      </c>
      <c r="G897" t="s">
        <v>14</v>
      </c>
      <c r="H897">
        <v>107</v>
      </c>
      <c r="I897">
        <f t="shared" si="79"/>
        <v>10381.31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2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3">
        <f t="shared" ref="F898:F961" si="84">ROUND((E898/D898)*100,0)</f>
        <v>774</v>
      </c>
      <c r="G898" t="s">
        <v>20</v>
      </c>
      <c r="H898">
        <v>1460</v>
      </c>
      <c r="I898">
        <f t="shared" ref="I898:I961" si="85">IF(H898=0,0,ROUND((E898/H898)*100,2))</f>
        <v>10502.6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ref="N898:N961" si="86">(((L898/60)/60)/24)+DATE(1970,1,1)</f>
        <v>40738.208333333336</v>
      </c>
      <c r="O898" s="6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_xlfn.TEXTBEFORE(R898,"/")</f>
        <v>food</v>
      </c>
      <c r="T898" t="str">
        <f t="shared" ref="T898:T961" si="89">_xlfn.TEXTAFTER(R898,"/")</f>
        <v>food trucks</v>
      </c>
    </row>
    <row r="899" spans="1:20" x14ac:dyDescent="0.2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3">
        <f t="shared" si="84"/>
        <v>28</v>
      </c>
      <c r="G899" t="s">
        <v>14</v>
      </c>
      <c r="H899">
        <v>27</v>
      </c>
      <c r="I899">
        <f t="shared" si="85"/>
        <v>9025.93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86"/>
        <v>43583.208333333328</v>
      </c>
      <c r="O899" s="6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2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3">
        <f t="shared" si="84"/>
        <v>52</v>
      </c>
      <c r="G900" t="s">
        <v>14</v>
      </c>
      <c r="H900">
        <v>1221</v>
      </c>
      <c r="I900">
        <f t="shared" si="85"/>
        <v>7697.87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3">
        <f t="shared" si="84"/>
        <v>407</v>
      </c>
      <c r="G901" t="s">
        <v>20</v>
      </c>
      <c r="H901">
        <v>123</v>
      </c>
      <c r="I901">
        <f t="shared" si="85"/>
        <v>10260.16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3">
        <f t="shared" si="84"/>
        <v>2</v>
      </c>
      <c r="G902" t="s">
        <v>14</v>
      </c>
      <c r="H902">
        <v>1</v>
      </c>
      <c r="I902">
        <f t="shared" si="85"/>
        <v>200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3">
        <f t="shared" si="84"/>
        <v>156</v>
      </c>
      <c r="G903" t="s">
        <v>20</v>
      </c>
      <c r="H903">
        <v>159</v>
      </c>
      <c r="I903">
        <f t="shared" si="85"/>
        <v>5500.63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3">
        <f t="shared" si="84"/>
        <v>252</v>
      </c>
      <c r="G904" t="s">
        <v>20</v>
      </c>
      <c r="H904">
        <v>110</v>
      </c>
      <c r="I904">
        <f t="shared" si="85"/>
        <v>3212.73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2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3">
        <f t="shared" si="84"/>
        <v>2</v>
      </c>
      <c r="G905" t="s">
        <v>47</v>
      </c>
      <c r="H905">
        <v>14</v>
      </c>
      <c r="I905">
        <f t="shared" si="85"/>
        <v>5064.29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3">
        <f t="shared" si="84"/>
        <v>12</v>
      </c>
      <c r="G906" t="s">
        <v>14</v>
      </c>
      <c r="H906">
        <v>16</v>
      </c>
      <c r="I906">
        <f t="shared" si="85"/>
        <v>4968.75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3">
        <f t="shared" si="84"/>
        <v>164</v>
      </c>
      <c r="G907" t="s">
        <v>20</v>
      </c>
      <c r="H907">
        <v>236</v>
      </c>
      <c r="I907">
        <f t="shared" si="85"/>
        <v>5489.41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3">
        <f t="shared" si="84"/>
        <v>163</v>
      </c>
      <c r="G908" t="s">
        <v>20</v>
      </c>
      <c r="H908">
        <v>191</v>
      </c>
      <c r="I908">
        <f t="shared" si="85"/>
        <v>4693.1899999999996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3">
        <f t="shared" si="84"/>
        <v>20</v>
      </c>
      <c r="G909" t="s">
        <v>14</v>
      </c>
      <c r="H909">
        <v>41</v>
      </c>
      <c r="I909">
        <f t="shared" si="85"/>
        <v>4495.12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3">
        <f t="shared" si="84"/>
        <v>319</v>
      </c>
      <c r="G910" t="s">
        <v>20</v>
      </c>
      <c r="H910">
        <v>3934</v>
      </c>
      <c r="I910">
        <f t="shared" si="85"/>
        <v>3099.9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3">
        <f t="shared" si="84"/>
        <v>479</v>
      </c>
      <c r="G911" t="s">
        <v>20</v>
      </c>
      <c r="H911">
        <v>80</v>
      </c>
      <c r="I911">
        <f t="shared" si="85"/>
        <v>10776.25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3">
        <f t="shared" si="84"/>
        <v>20</v>
      </c>
      <c r="G912" t="s">
        <v>74</v>
      </c>
      <c r="H912">
        <v>296</v>
      </c>
      <c r="I912">
        <f t="shared" si="85"/>
        <v>10207.77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3">
        <f t="shared" si="84"/>
        <v>199</v>
      </c>
      <c r="G913" t="s">
        <v>20</v>
      </c>
      <c r="H913">
        <v>462</v>
      </c>
      <c r="I913">
        <f t="shared" si="85"/>
        <v>2497.62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3">
        <f t="shared" si="84"/>
        <v>795</v>
      </c>
      <c r="G914" t="s">
        <v>20</v>
      </c>
      <c r="H914">
        <v>179</v>
      </c>
      <c r="I914">
        <f t="shared" si="85"/>
        <v>7994.41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3">
        <f t="shared" si="84"/>
        <v>51</v>
      </c>
      <c r="G915" t="s">
        <v>14</v>
      </c>
      <c r="H915">
        <v>523</v>
      </c>
      <c r="I915">
        <f t="shared" si="85"/>
        <v>6794.65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3">
        <f t="shared" si="84"/>
        <v>57</v>
      </c>
      <c r="G916" t="s">
        <v>14</v>
      </c>
      <c r="H916">
        <v>141</v>
      </c>
      <c r="I916">
        <f t="shared" si="85"/>
        <v>2607.09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3">
        <f t="shared" si="84"/>
        <v>156</v>
      </c>
      <c r="G917" t="s">
        <v>20</v>
      </c>
      <c r="H917">
        <v>1866</v>
      </c>
      <c r="I917">
        <f t="shared" si="85"/>
        <v>10500.32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2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3">
        <f t="shared" si="84"/>
        <v>36</v>
      </c>
      <c r="G918" t="s">
        <v>14</v>
      </c>
      <c r="H918">
        <v>52</v>
      </c>
      <c r="I918">
        <f t="shared" si="85"/>
        <v>2582.69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3">
        <f t="shared" si="84"/>
        <v>58</v>
      </c>
      <c r="G919" t="s">
        <v>47</v>
      </c>
      <c r="H919">
        <v>27</v>
      </c>
      <c r="I919">
        <f t="shared" si="85"/>
        <v>7766.67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3">
        <f t="shared" si="84"/>
        <v>237</v>
      </c>
      <c r="G920" t="s">
        <v>20</v>
      </c>
      <c r="H920">
        <v>156</v>
      </c>
      <c r="I920">
        <f t="shared" si="85"/>
        <v>5782.69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3">
        <f t="shared" si="84"/>
        <v>59</v>
      </c>
      <c r="G921" t="s">
        <v>14</v>
      </c>
      <c r="H921">
        <v>225</v>
      </c>
      <c r="I921">
        <f t="shared" si="85"/>
        <v>9295.56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3">
        <f t="shared" si="84"/>
        <v>183</v>
      </c>
      <c r="G922" t="s">
        <v>20</v>
      </c>
      <c r="H922">
        <v>255</v>
      </c>
      <c r="I922">
        <f t="shared" si="85"/>
        <v>3794.51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3">
        <f t="shared" si="84"/>
        <v>1</v>
      </c>
      <c r="G923" t="s">
        <v>14</v>
      </c>
      <c r="H923">
        <v>38</v>
      </c>
      <c r="I923">
        <f t="shared" si="85"/>
        <v>3184.21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3">
        <f t="shared" si="84"/>
        <v>176</v>
      </c>
      <c r="G924" t="s">
        <v>20</v>
      </c>
      <c r="H924">
        <v>2261</v>
      </c>
      <c r="I924">
        <f t="shared" si="85"/>
        <v>4000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3">
        <f t="shared" si="84"/>
        <v>238</v>
      </c>
      <c r="G925" t="s">
        <v>20</v>
      </c>
      <c r="H925">
        <v>40</v>
      </c>
      <c r="I925">
        <f t="shared" si="85"/>
        <v>10110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3">
        <f t="shared" si="84"/>
        <v>488</v>
      </c>
      <c r="G926" t="s">
        <v>20</v>
      </c>
      <c r="H926">
        <v>2289</v>
      </c>
      <c r="I926">
        <f t="shared" si="85"/>
        <v>8400.7000000000007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3">
        <f t="shared" si="84"/>
        <v>224</v>
      </c>
      <c r="G927" t="s">
        <v>20</v>
      </c>
      <c r="H927">
        <v>65</v>
      </c>
      <c r="I927">
        <f t="shared" si="85"/>
        <v>10341.540000000001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3">
        <f t="shared" si="84"/>
        <v>18</v>
      </c>
      <c r="G928" t="s">
        <v>14</v>
      </c>
      <c r="H928">
        <v>15</v>
      </c>
      <c r="I928">
        <f t="shared" si="85"/>
        <v>10513.33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3">
        <f t="shared" si="84"/>
        <v>46</v>
      </c>
      <c r="G929" t="s">
        <v>14</v>
      </c>
      <c r="H929">
        <v>37</v>
      </c>
      <c r="I929">
        <f t="shared" si="85"/>
        <v>8921.6200000000008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3">
        <f t="shared" si="84"/>
        <v>117</v>
      </c>
      <c r="G930" t="s">
        <v>20</v>
      </c>
      <c r="H930">
        <v>3777</v>
      </c>
      <c r="I930">
        <f t="shared" si="85"/>
        <v>5199.5200000000004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3">
        <f t="shared" si="84"/>
        <v>217</v>
      </c>
      <c r="G931" t="s">
        <v>20</v>
      </c>
      <c r="H931">
        <v>184</v>
      </c>
      <c r="I931">
        <f t="shared" si="85"/>
        <v>6495.65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3">
        <f t="shared" si="84"/>
        <v>112</v>
      </c>
      <c r="G932" t="s">
        <v>20</v>
      </c>
      <c r="H932">
        <v>85</v>
      </c>
      <c r="I932">
        <f t="shared" si="85"/>
        <v>4623.53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3">
        <f t="shared" si="84"/>
        <v>73</v>
      </c>
      <c r="G933" t="s">
        <v>14</v>
      </c>
      <c r="H933">
        <v>112</v>
      </c>
      <c r="I933">
        <f t="shared" si="85"/>
        <v>5115.18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3">
        <f t="shared" si="84"/>
        <v>212</v>
      </c>
      <c r="G934" t="s">
        <v>20</v>
      </c>
      <c r="H934">
        <v>144</v>
      </c>
      <c r="I934">
        <f t="shared" si="85"/>
        <v>3390.97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3">
        <f t="shared" si="84"/>
        <v>240</v>
      </c>
      <c r="G935" t="s">
        <v>20</v>
      </c>
      <c r="H935">
        <v>1902</v>
      </c>
      <c r="I935">
        <f t="shared" si="85"/>
        <v>9201.6299999999992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3">
        <f t="shared" si="84"/>
        <v>182</v>
      </c>
      <c r="G936" t="s">
        <v>20</v>
      </c>
      <c r="H936">
        <v>105</v>
      </c>
      <c r="I936">
        <f t="shared" si="85"/>
        <v>10742.86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2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3">
        <f t="shared" si="84"/>
        <v>164</v>
      </c>
      <c r="G937" t="s">
        <v>20</v>
      </c>
      <c r="H937">
        <v>132</v>
      </c>
      <c r="I937">
        <f t="shared" si="85"/>
        <v>7584.85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3">
        <f t="shared" si="84"/>
        <v>2</v>
      </c>
      <c r="G938" t="s">
        <v>14</v>
      </c>
      <c r="H938">
        <v>21</v>
      </c>
      <c r="I938">
        <f t="shared" si="85"/>
        <v>8047.62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3">
        <f t="shared" si="84"/>
        <v>50</v>
      </c>
      <c r="G939" t="s">
        <v>74</v>
      </c>
      <c r="H939">
        <v>976</v>
      </c>
      <c r="I939">
        <f t="shared" si="85"/>
        <v>8697.85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3">
        <f t="shared" si="84"/>
        <v>110</v>
      </c>
      <c r="G940" t="s">
        <v>20</v>
      </c>
      <c r="H940">
        <v>96</v>
      </c>
      <c r="I940">
        <f t="shared" si="85"/>
        <v>10513.54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x14ac:dyDescent="0.2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3">
        <f t="shared" si="84"/>
        <v>49</v>
      </c>
      <c r="G941" t="s">
        <v>14</v>
      </c>
      <c r="H941">
        <v>67</v>
      </c>
      <c r="I941">
        <f t="shared" si="85"/>
        <v>5729.85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3">
        <f t="shared" si="84"/>
        <v>62</v>
      </c>
      <c r="G942" t="s">
        <v>47</v>
      </c>
      <c r="H942">
        <v>66</v>
      </c>
      <c r="I942">
        <f t="shared" si="85"/>
        <v>9334.85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3">
        <f t="shared" si="84"/>
        <v>13</v>
      </c>
      <c r="G943" t="s">
        <v>14</v>
      </c>
      <c r="H943">
        <v>78</v>
      </c>
      <c r="I943">
        <f t="shared" si="85"/>
        <v>7198.72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3">
        <f t="shared" si="84"/>
        <v>65</v>
      </c>
      <c r="G944" t="s">
        <v>14</v>
      </c>
      <c r="H944">
        <v>67</v>
      </c>
      <c r="I944">
        <f t="shared" si="85"/>
        <v>9261.19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3">
        <f t="shared" si="84"/>
        <v>160</v>
      </c>
      <c r="G945" t="s">
        <v>20</v>
      </c>
      <c r="H945">
        <v>114</v>
      </c>
      <c r="I945">
        <f t="shared" si="85"/>
        <v>10499.12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3">
        <f t="shared" si="84"/>
        <v>81</v>
      </c>
      <c r="G946" t="s">
        <v>14</v>
      </c>
      <c r="H946">
        <v>263</v>
      </c>
      <c r="I946">
        <f t="shared" si="85"/>
        <v>3095.82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3">
        <f t="shared" si="84"/>
        <v>32</v>
      </c>
      <c r="G947" t="s">
        <v>14</v>
      </c>
      <c r="H947">
        <v>1691</v>
      </c>
      <c r="I947">
        <f t="shared" si="85"/>
        <v>3300.12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2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3">
        <f t="shared" si="84"/>
        <v>10</v>
      </c>
      <c r="G948" t="s">
        <v>14</v>
      </c>
      <c r="H948">
        <v>181</v>
      </c>
      <c r="I948">
        <f t="shared" si="85"/>
        <v>8418.7800000000007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3">
        <f t="shared" si="84"/>
        <v>27</v>
      </c>
      <c r="G949" t="s">
        <v>14</v>
      </c>
      <c r="H949">
        <v>13</v>
      </c>
      <c r="I949">
        <f t="shared" si="85"/>
        <v>7392.31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3">
        <f t="shared" si="84"/>
        <v>63</v>
      </c>
      <c r="G950" t="s">
        <v>74</v>
      </c>
      <c r="H950">
        <v>160</v>
      </c>
      <c r="I950">
        <f t="shared" si="85"/>
        <v>3698.75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2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3">
        <f t="shared" si="84"/>
        <v>161</v>
      </c>
      <c r="G951" t="s">
        <v>20</v>
      </c>
      <c r="H951">
        <v>203</v>
      </c>
      <c r="I951">
        <f t="shared" si="85"/>
        <v>4689.66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3">
        <f t="shared" si="84"/>
        <v>5</v>
      </c>
      <c r="G952" t="s">
        <v>14</v>
      </c>
      <c r="H952">
        <v>1</v>
      </c>
      <c r="I952">
        <f t="shared" si="85"/>
        <v>500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3">
        <f t="shared" si="84"/>
        <v>1097</v>
      </c>
      <c r="G953" t="s">
        <v>20</v>
      </c>
      <c r="H953">
        <v>1559</v>
      </c>
      <c r="I953">
        <f t="shared" si="85"/>
        <v>10202.44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3">
        <f t="shared" si="84"/>
        <v>70</v>
      </c>
      <c r="G954" t="s">
        <v>74</v>
      </c>
      <c r="H954">
        <v>2266</v>
      </c>
      <c r="I954">
        <f t="shared" si="85"/>
        <v>4500.75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2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3">
        <f t="shared" si="84"/>
        <v>60</v>
      </c>
      <c r="G955" t="s">
        <v>14</v>
      </c>
      <c r="H955">
        <v>21</v>
      </c>
      <c r="I955">
        <f t="shared" si="85"/>
        <v>9428.57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3">
        <f t="shared" si="84"/>
        <v>367</v>
      </c>
      <c r="G956" t="s">
        <v>20</v>
      </c>
      <c r="H956">
        <v>1548</v>
      </c>
      <c r="I956">
        <f t="shared" si="85"/>
        <v>10102.33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2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3">
        <f t="shared" si="84"/>
        <v>1109</v>
      </c>
      <c r="G957" t="s">
        <v>20</v>
      </c>
      <c r="H957">
        <v>80</v>
      </c>
      <c r="I957">
        <f t="shared" si="85"/>
        <v>9703.75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3">
        <f t="shared" si="84"/>
        <v>19</v>
      </c>
      <c r="G958" t="s">
        <v>14</v>
      </c>
      <c r="H958">
        <v>830</v>
      </c>
      <c r="I958">
        <f t="shared" si="85"/>
        <v>4300.96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3">
        <f t="shared" si="84"/>
        <v>127</v>
      </c>
      <c r="G959" t="s">
        <v>20</v>
      </c>
      <c r="H959">
        <v>131</v>
      </c>
      <c r="I959">
        <f t="shared" si="85"/>
        <v>9491.6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2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3">
        <f t="shared" si="84"/>
        <v>735</v>
      </c>
      <c r="G960" t="s">
        <v>20</v>
      </c>
      <c r="H960">
        <v>112</v>
      </c>
      <c r="I960">
        <f t="shared" si="85"/>
        <v>7215.18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3">
        <f t="shared" si="84"/>
        <v>5</v>
      </c>
      <c r="G961" t="s">
        <v>14</v>
      </c>
      <c r="H961">
        <v>130</v>
      </c>
      <c r="I961">
        <f t="shared" si="85"/>
        <v>5100.7700000000004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3">
        <f t="shared" ref="F962:F1025" si="90">ROUND((E962/D962)*100,0)</f>
        <v>85</v>
      </c>
      <c r="G962" t="s">
        <v>14</v>
      </c>
      <c r="H962">
        <v>55</v>
      </c>
      <c r="I962">
        <f t="shared" ref="I962:I1025" si="91">IF(H962=0,0,ROUND((E962/H962)*100,2))</f>
        <v>8505.4500000000007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ref="N962:N1001" si="92">(((L962/60)/60)/24)+DATE(1970,1,1)</f>
        <v>42408.25</v>
      </c>
      <c r="O962" s="6">
        <f t="shared" ref="O962:O1001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25" si="94">_xlfn.TEXTBEFORE(R962,"/")</f>
        <v>technology</v>
      </c>
      <c r="T962" t="str">
        <f t="shared" ref="T962:T1001" si="95">_xlfn.TEXTAFTER(R962,"/")</f>
        <v>web</v>
      </c>
    </row>
    <row r="963" spans="1:20" x14ac:dyDescent="0.2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3">
        <f t="shared" si="90"/>
        <v>119</v>
      </c>
      <c r="G963" t="s">
        <v>20</v>
      </c>
      <c r="H963">
        <v>155</v>
      </c>
      <c r="I963">
        <f t="shared" si="91"/>
        <v>4387.1000000000004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si="92"/>
        <v>40591.25</v>
      </c>
      <c r="O963" s="6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2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3">
        <f t="shared" si="90"/>
        <v>296</v>
      </c>
      <c r="G964" t="s">
        <v>20</v>
      </c>
      <c r="H964">
        <v>266</v>
      </c>
      <c r="I964">
        <f t="shared" si="91"/>
        <v>4006.39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3">
        <f t="shared" si="90"/>
        <v>85</v>
      </c>
      <c r="G965" t="s">
        <v>14</v>
      </c>
      <c r="H965">
        <v>114</v>
      </c>
      <c r="I965">
        <f t="shared" si="91"/>
        <v>4383.33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3">
        <f t="shared" si="90"/>
        <v>356</v>
      </c>
      <c r="G966" t="s">
        <v>20</v>
      </c>
      <c r="H966">
        <v>155</v>
      </c>
      <c r="I966">
        <f t="shared" si="91"/>
        <v>8492.9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3">
        <f t="shared" si="90"/>
        <v>386</v>
      </c>
      <c r="G967" t="s">
        <v>20</v>
      </c>
      <c r="H967">
        <v>207</v>
      </c>
      <c r="I967">
        <f t="shared" si="91"/>
        <v>4106.76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3">
        <f t="shared" si="90"/>
        <v>792</v>
      </c>
      <c r="G968" t="s">
        <v>20</v>
      </c>
      <c r="H968">
        <v>245</v>
      </c>
      <c r="I968">
        <f t="shared" si="91"/>
        <v>5497.14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3">
        <f t="shared" si="90"/>
        <v>137</v>
      </c>
      <c r="G969" t="s">
        <v>20</v>
      </c>
      <c r="H969">
        <v>1573</v>
      </c>
      <c r="I969">
        <f t="shared" si="91"/>
        <v>7701.08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x14ac:dyDescent="0.2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3">
        <f t="shared" si="90"/>
        <v>338</v>
      </c>
      <c r="G970" t="s">
        <v>20</v>
      </c>
      <c r="H970">
        <v>114</v>
      </c>
      <c r="I970">
        <f t="shared" si="91"/>
        <v>7120.18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3">
        <f t="shared" si="90"/>
        <v>108</v>
      </c>
      <c r="G971" t="s">
        <v>20</v>
      </c>
      <c r="H971">
        <v>93</v>
      </c>
      <c r="I971">
        <f t="shared" si="91"/>
        <v>9193.5499999999993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2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3">
        <f t="shared" si="90"/>
        <v>61</v>
      </c>
      <c r="G972" t="s">
        <v>14</v>
      </c>
      <c r="H972">
        <v>594</v>
      </c>
      <c r="I972">
        <f t="shared" si="91"/>
        <v>9706.9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3">
        <f t="shared" si="90"/>
        <v>28</v>
      </c>
      <c r="G973" t="s">
        <v>14</v>
      </c>
      <c r="H973">
        <v>24</v>
      </c>
      <c r="I973">
        <f t="shared" si="91"/>
        <v>5891.67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2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3">
        <f t="shared" si="90"/>
        <v>228</v>
      </c>
      <c r="G974" t="s">
        <v>20</v>
      </c>
      <c r="H974">
        <v>1681</v>
      </c>
      <c r="I974">
        <f t="shared" si="91"/>
        <v>5801.55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3">
        <f t="shared" si="90"/>
        <v>22</v>
      </c>
      <c r="G975" t="s">
        <v>14</v>
      </c>
      <c r="H975">
        <v>252</v>
      </c>
      <c r="I975">
        <f t="shared" si="91"/>
        <v>10387.299999999999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3">
        <f t="shared" si="90"/>
        <v>374</v>
      </c>
      <c r="G976" t="s">
        <v>20</v>
      </c>
      <c r="H976">
        <v>32</v>
      </c>
      <c r="I976">
        <f t="shared" si="91"/>
        <v>9346.8799999999992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3">
        <f t="shared" si="90"/>
        <v>155</v>
      </c>
      <c r="G977" t="s">
        <v>20</v>
      </c>
      <c r="H977">
        <v>135</v>
      </c>
      <c r="I977">
        <f t="shared" si="91"/>
        <v>6197.04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2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3">
        <f t="shared" si="90"/>
        <v>322</v>
      </c>
      <c r="G978" t="s">
        <v>20</v>
      </c>
      <c r="H978">
        <v>140</v>
      </c>
      <c r="I978">
        <f t="shared" si="91"/>
        <v>9204.2900000000009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3">
        <f t="shared" si="90"/>
        <v>74</v>
      </c>
      <c r="G979" t="s">
        <v>14</v>
      </c>
      <c r="H979">
        <v>67</v>
      </c>
      <c r="I979">
        <f t="shared" si="91"/>
        <v>7726.87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3">
        <f t="shared" si="90"/>
        <v>864</v>
      </c>
      <c r="G980" t="s">
        <v>20</v>
      </c>
      <c r="H980">
        <v>92</v>
      </c>
      <c r="I980">
        <f t="shared" si="91"/>
        <v>9392.39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3">
        <f t="shared" si="90"/>
        <v>143</v>
      </c>
      <c r="G981" t="s">
        <v>20</v>
      </c>
      <c r="H981">
        <v>1015</v>
      </c>
      <c r="I981">
        <f t="shared" si="91"/>
        <v>8496.9500000000007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3">
        <f t="shared" si="90"/>
        <v>40</v>
      </c>
      <c r="G982" t="s">
        <v>14</v>
      </c>
      <c r="H982">
        <v>742</v>
      </c>
      <c r="I982">
        <f t="shared" si="91"/>
        <v>10597.04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3">
        <f t="shared" si="90"/>
        <v>178</v>
      </c>
      <c r="G983" t="s">
        <v>20</v>
      </c>
      <c r="H983">
        <v>323</v>
      </c>
      <c r="I983">
        <f t="shared" si="91"/>
        <v>3696.9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3">
        <f t="shared" si="90"/>
        <v>85</v>
      </c>
      <c r="G984" t="s">
        <v>14</v>
      </c>
      <c r="H984">
        <v>75</v>
      </c>
      <c r="I984">
        <f t="shared" si="91"/>
        <v>8153.33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3">
        <f t="shared" si="90"/>
        <v>146</v>
      </c>
      <c r="G985" t="s">
        <v>20</v>
      </c>
      <c r="H985">
        <v>2326</v>
      </c>
      <c r="I985">
        <f t="shared" si="91"/>
        <v>8099.91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2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3">
        <f t="shared" si="90"/>
        <v>152</v>
      </c>
      <c r="G986" t="s">
        <v>20</v>
      </c>
      <c r="H986">
        <v>381</v>
      </c>
      <c r="I986">
        <f t="shared" si="91"/>
        <v>2601.0500000000002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3">
        <f t="shared" si="90"/>
        <v>67</v>
      </c>
      <c r="G987" t="s">
        <v>14</v>
      </c>
      <c r="H987">
        <v>4405</v>
      </c>
      <c r="I987">
        <f t="shared" si="91"/>
        <v>2599.84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3">
        <f t="shared" si="90"/>
        <v>40</v>
      </c>
      <c r="G988" t="s">
        <v>14</v>
      </c>
      <c r="H988">
        <v>92</v>
      </c>
      <c r="I988">
        <f t="shared" si="91"/>
        <v>3417.39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3">
        <f t="shared" si="90"/>
        <v>217</v>
      </c>
      <c r="G989" t="s">
        <v>20</v>
      </c>
      <c r="H989">
        <v>480</v>
      </c>
      <c r="I989">
        <f t="shared" si="91"/>
        <v>2800.21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3">
        <f t="shared" si="90"/>
        <v>52</v>
      </c>
      <c r="G990" t="s">
        <v>14</v>
      </c>
      <c r="H990">
        <v>64</v>
      </c>
      <c r="I990">
        <f t="shared" si="91"/>
        <v>7654.69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3">
        <f t="shared" si="90"/>
        <v>500</v>
      </c>
      <c r="G991" t="s">
        <v>20</v>
      </c>
      <c r="H991">
        <v>226</v>
      </c>
      <c r="I991">
        <f t="shared" si="91"/>
        <v>5305.31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3">
        <f t="shared" si="90"/>
        <v>88</v>
      </c>
      <c r="G992" t="s">
        <v>14</v>
      </c>
      <c r="H992">
        <v>64</v>
      </c>
      <c r="I992">
        <f t="shared" si="91"/>
        <v>10685.94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3">
        <f t="shared" si="90"/>
        <v>113</v>
      </c>
      <c r="G993" t="s">
        <v>20</v>
      </c>
      <c r="H993">
        <v>241</v>
      </c>
      <c r="I993">
        <f t="shared" si="91"/>
        <v>4602.07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3">
        <f t="shared" si="90"/>
        <v>427</v>
      </c>
      <c r="G994" t="s">
        <v>20</v>
      </c>
      <c r="H994">
        <v>132</v>
      </c>
      <c r="I994">
        <f t="shared" si="91"/>
        <v>10017.42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3">
        <f t="shared" si="90"/>
        <v>78</v>
      </c>
      <c r="G995" t="s">
        <v>74</v>
      </c>
      <c r="H995">
        <v>75</v>
      </c>
      <c r="I995">
        <f t="shared" si="91"/>
        <v>10144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3">
        <f t="shared" si="90"/>
        <v>52</v>
      </c>
      <c r="G996" t="s">
        <v>14</v>
      </c>
      <c r="H996">
        <v>842</v>
      </c>
      <c r="I996">
        <f t="shared" si="91"/>
        <v>8797.27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3">
        <f t="shared" si="90"/>
        <v>157</v>
      </c>
      <c r="G997" t="s">
        <v>20</v>
      </c>
      <c r="H997">
        <v>2043</v>
      </c>
      <c r="I997">
        <f t="shared" si="91"/>
        <v>7499.56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2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3">
        <f t="shared" si="90"/>
        <v>73</v>
      </c>
      <c r="G998" t="s">
        <v>14</v>
      </c>
      <c r="H998">
        <v>112</v>
      </c>
      <c r="I998">
        <f t="shared" si="91"/>
        <v>4298.21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3">
        <f t="shared" si="90"/>
        <v>61</v>
      </c>
      <c r="G999" t="s">
        <v>74</v>
      </c>
      <c r="H999">
        <v>139</v>
      </c>
      <c r="I999">
        <f t="shared" si="91"/>
        <v>3311.51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3">
        <f t="shared" si="90"/>
        <v>57</v>
      </c>
      <c r="G1000" t="s">
        <v>14</v>
      </c>
      <c r="H1000">
        <v>374</v>
      </c>
      <c r="I1000">
        <f t="shared" si="91"/>
        <v>10113.1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3">
        <f t="shared" si="90"/>
        <v>57</v>
      </c>
      <c r="G1001" t="s">
        <v>74</v>
      </c>
      <c r="H1001">
        <v>1122</v>
      </c>
      <c r="I1001">
        <f t="shared" si="91"/>
        <v>5598.84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G1:G1048576">
    <cfRule type="containsText" dxfId="15" priority="3" operator="containsText" text="live">
      <formula>NOT(ISERROR(SEARCH("live",G1)))</formula>
    </cfRule>
    <cfRule type="containsText" dxfId="14" priority="4" operator="containsText" text="canceled">
      <formula>NOT(ISERROR(SEARCH("canceled",G1)))</formula>
    </cfRule>
    <cfRule type="containsText" dxfId="13" priority="5" operator="containsText" text="successful">
      <formula>NOT(ISERROR(SEARCH("successful",G1)))</formula>
    </cfRule>
    <cfRule type="containsText" dxfId="12" priority="6" operator="containsText" text="failed">
      <formula>NOT(ISERROR(SEARCH("failed",G1)))</formula>
    </cfRule>
  </conditionalFormatting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855F-1C4D-4D7A-8AC5-18FA12571720}">
  <dimension ref="A1:V566"/>
  <sheetViews>
    <sheetView workbookViewId="0"/>
  </sheetViews>
  <sheetFormatPr defaultRowHeight="15.75" x14ac:dyDescent="0.25"/>
  <cols>
    <col min="1" max="1" width="9.375" bestFit="1" customWidth="1"/>
    <col min="2" max="2" width="12.625" bestFit="1" customWidth="1"/>
    <col min="5" max="5" width="13.5" bestFit="1" customWidth="1"/>
    <col min="7" max="7" width="9.5" bestFit="1" customWidth="1"/>
    <col min="8" max="8" width="7.375" bestFit="1" customWidth="1"/>
    <col min="9" max="9" width="11.875" bestFit="1" customWidth="1"/>
    <col min="10" max="10" width="5.875" bestFit="1" customWidth="1"/>
    <col min="11" max="11" width="9.125" bestFit="1" customWidth="1"/>
    <col min="12" max="12" width="9.375" bestFit="1" customWidth="1"/>
    <col min="13" max="13" width="11.875" bestFit="1" customWidth="1"/>
    <col min="14" max="14" width="17.75" bestFit="1" customWidth="1"/>
  </cols>
  <sheetData>
    <row r="1" spans="1:14" x14ac:dyDescent="0.25">
      <c r="A1" s="1" t="s">
        <v>4</v>
      </c>
      <c r="B1" s="7" t="s">
        <v>5</v>
      </c>
      <c r="D1" s="1" t="s">
        <v>4</v>
      </c>
      <c r="E1" s="7" t="s">
        <v>5</v>
      </c>
      <c r="G1" s="7" t="s">
        <v>2030</v>
      </c>
      <c r="H1" s="7" t="s">
        <v>2107</v>
      </c>
      <c r="I1" s="7" t="s">
        <v>2108</v>
      </c>
      <c r="J1" s="7" t="s">
        <v>2109</v>
      </c>
      <c r="K1" s="7" t="s">
        <v>2112</v>
      </c>
      <c r="L1" s="7" t="s">
        <v>2113</v>
      </c>
      <c r="M1" s="7" t="s">
        <v>2110</v>
      </c>
      <c r="N1" s="7" t="s">
        <v>2111</v>
      </c>
    </row>
    <row r="2" spans="1:14" x14ac:dyDescent="0.25">
      <c r="A2" t="s">
        <v>20</v>
      </c>
      <c r="B2">
        <v>7295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MODE(B:B)</f>
        <v>85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4" x14ac:dyDescent="0.25">
      <c r="A3" t="s">
        <v>20</v>
      </c>
      <c r="B3">
        <v>6465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MODE(E:E)</f>
        <v>1</v>
      </c>
      <c r="K3">
        <f>MIN(E:E)</f>
        <v>0</v>
      </c>
      <c r="L3">
        <f>MAX(E:E)</f>
        <v>6080</v>
      </c>
      <c r="M3">
        <f>_xlfn.VAR.P(E:E)</f>
        <v>921574.68174133555</v>
      </c>
      <c r="N3">
        <f>_xlfn.STDEV.P(E:E)</f>
        <v>959.98681331637863</v>
      </c>
    </row>
    <row r="4" spans="1:14" x14ac:dyDescent="0.25">
      <c r="A4" t="s">
        <v>20</v>
      </c>
      <c r="B4">
        <v>6406</v>
      </c>
      <c r="D4" t="s">
        <v>14</v>
      </c>
      <c r="E4">
        <v>53</v>
      </c>
    </row>
    <row r="5" spans="1:14" x14ac:dyDescent="0.25">
      <c r="A5" t="s">
        <v>20</v>
      </c>
      <c r="B5">
        <v>6286</v>
      </c>
      <c r="D5" t="s">
        <v>14</v>
      </c>
      <c r="E5">
        <v>18</v>
      </c>
    </row>
    <row r="6" spans="1:14" x14ac:dyDescent="0.25">
      <c r="A6" t="s">
        <v>20</v>
      </c>
      <c r="B6">
        <v>6212</v>
      </c>
      <c r="D6" t="s">
        <v>14</v>
      </c>
      <c r="E6">
        <v>44</v>
      </c>
    </row>
    <row r="7" spans="1:14" x14ac:dyDescent="0.25">
      <c r="A7" t="s">
        <v>20</v>
      </c>
      <c r="B7">
        <v>5966</v>
      </c>
      <c r="D7" t="s">
        <v>14</v>
      </c>
      <c r="E7">
        <v>27</v>
      </c>
    </row>
    <row r="8" spans="1:14" x14ac:dyDescent="0.25">
      <c r="A8" t="s">
        <v>20</v>
      </c>
      <c r="B8">
        <v>5880</v>
      </c>
      <c r="D8" t="s">
        <v>14</v>
      </c>
      <c r="E8">
        <v>55</v>
      </c>
    </row>
    <row r="9" spans="1:14" x14ac:dyDescent="0.25">
      <c r="A9" t="s">
        <v>20</v>
      </c>
      <c r="B9">
        <v>5512</v>
      </c>
      <c r="D9" t="s">
        <v>14</v>
      </c>
      <c r="E9">
        <v>200</v>
      </c>
    </row>
    <row r="10" spans="1:14" x14ac:dyDescent="0.25">
      <c r="A10" t="s">
        <v>20</v>
      </c>
      <c r="B10">
        <v>5419</v>
      </c>
      <c r="D10" t="s">
        <v>14</v>
      </c>
      <c r="E10">
        <v>452</v>
      </c>
    </row>
    <row r="11" spans="1:14" x14ac:dyDescent="0.25">
      <c r="A11" t="s">
        <v>20</v>
      </c>
      <c r="B11">
        <v>5203</v>
      </c>
      <c r="D11" t="s">
        <v>14</v>
      </c>
      <c r="E11">
        <v>674</v>
      </c>
    </row>
    <row r="12" spans="1:14" x14ac:dyDescent="0.25">
      <c r="A12" t="s">
        <v>20</v>
      </c>
      <c r="B12">
        <v>5180</v>
      </c>
      <c r="D12" t="s">
        <v>14</v>
      </c>
      <c r="E12">
        <v>558</v>
      </c>
    </row>
    <row r="13" spans="1:14" x14ac:dyDescent="0.25">
      <c r="A13" t="s">
        <v>20</v>
      </c>
      <c r="B13">
        <v>5168</v>
      </c>
      <c r="D13" t="s">
        <v>14</v>
      </c>
      <c r="E13">
        <v>15</v>
      </c>
    </row>
    <row r="14" spans="1:14" x14ac:dyDescent="0.25">
      <c r="A14" t="s">
        <v>20</v>
      </c>
      <c r="B14">
        <v>5139</v>
      </c>
      <c r="D14" t="s">
        <v>14</v>
      </c>
      <c r="E14">
        <v>2307</v>
      </c>
    </row>
    <row r="15" spans="1:14" x14ac:dyDescent="0.25">
      <c r="A15" t="s">
        <v>20</v>
      </c>
      <c r="B15">
        <v>4799</v>
      </c>
      <c r="D15" t="s">
        <v>14</v>
      </c>
      <c r="E15">
        <v>88</v>
      </c>
    </row>
    <row r="16" spans="1:14" x14ac:dyDescent="0.25">
      <c r="A16" t="s">
        <v>20</v>
      </c>
      <c r="B16">
        <v>4498</v>
      </c>
      <c r="D16" t="s">
        <v>14</v>
      </c>
      <c r="E16">
        <v>48</v>
      </c>
    </row>
    <row r="17" spans="1:18" x14ac:dyDescent="0.25">
      <c r="A17" t="s">
        <v>20</v>
      </c>
      <c r="B17">
        <v>4358</v>
      </c>
      <c r="D17" t="s">
        <v>14</v>
      </c>
      <c r="E17">
        <v>1</v>
      </c>
    </row>
    <row r="18" spans="1:18" x14ac:dyDescent="0.25">
      <c r="A18" t="s">
        <v>20</v>
      </c>
      <c r="B18">
        <v>4289</v>
      </c>
      <c r="D18" t="s">
        <v>14</v>
      </c>
      <c r="E18">
        <v>1467</v>
      </c>
    </row>
    <row r="19" spans="1:18" x14ac:dyDescent="0.25">
      <c r="A19" t="s">
        <v>20</v>
      </c>
      <c r="B19">
        <v>4233</v>
      </c>
      <c r="D19" t="s">
        <v>14</v>
      </c>
      <c r="E19">
        <v>75</v>
      </c>
    </row>
    <row r="20" spans="1:18" x14ac:dyDescent="0.25">
      <c r="A20" t="s">
        <v>20</v>
      </c>
      <c r="B20">
        <v>4065</v>
      </c>
      <c r="D20" t="s">
        <v>14</v>
      </c>
      <c r="E20">
        <v>120</v>
      </c>
    </row>
    <row r="21" spans="1:18" x14ac:dyDescent="0.25">
      <c r="A21" t="s">
        <v>20</v>
      </c>
      <c r="B21">
        <v>4006</v>
      </c>
      <c r="D21" t="s">
        <v>14</v>
      </c>
      <c r="E21">
        <v>2253</v>
      </c>
    </row>
    <row r="22" spans="1:18" x14ac:dyDescent="0.25">
      <c r="A22" t="s">
        <v>20</v>
      </c>
      <c r="B22">
        <v>3934</v>
      </c>
      <c r="D22" t="s">
        <v>14</v>
      </c>
      <c r="E22">
        <v>5</v>
      </c>
    </row>
    <row r="23" spans="1:18" x14ac:dyDescent="0.25">
      <c r="A23" t="s">
        <v>20</v>
      </c>
      <c r="B23">
        <v>3777</v>
      </c>
      <c r="D23" t="s">
        <v>14</v>
      </c>
      <c r="E23">
        <v>38</v>
      </c>
    </row>
    <row r="24" spans="1:18" x14ac:dyDescent="0.25">
      <c r="A24" t="s">
        <v>20</v>
      </c>
      <c r="B24">
        <v>3742</v>
      </c>
      <c r="D24" t="s">
        <v>14</v>
      </c>
      <c r="E24">
        <v>12</v>
      </c>
    </row>
    <row r="25" spans="1:18" x14ac:dyDescent="0.25">
      <c r="A25" t="s">
        <v>20</v>
      </c>
      <c r="B25">
        <v>3727</v>
      </c>
      <c r="D25" t="s">
        <v>14</v>
      </c>
      <c r="E25">
        <v>1684</v>
      </c>
    </row>
    <row r="26" spans="1:18" x14ac:dyDescent="0.25">
      <c r="A26" t="s">
        <v>20</v>
      </c>
      <c r="B26">
        <v>3657</v>
      </c>
      <c r="D26" t="s">
        <v>14</v>
      </c>
      <c r="E26">
        <v>56</v>
      </c>
    </row>
    <row r="27" spans="1:18" x14ac:dyDescent="0.25">
      <c r="A27" t="s">
        <v>20</v>
      </c>
      <c r="B27">
        <v>3596</v>
      </c>
      <c r="D27" t="s">
        <v>14</v>
      </c>
      <c r="E27">
        <v>838</v>
      </c>
    </row>
    <row r="28" spans="1:18" x14ac:dyDescent="0.25">
      <c r="A28" t="s">
        <v>20</v>
      </c>
      <c r="B28">
        <v>3594</v>
      </c>
      <c r="D28" t="s">
        <v>14</v>
      </c>
      <c r="E28">
        <v>1000</v>
      </c>
    </row>
    <row r="29" spans="1:18" ht="18.75" x14ac:dyDescent="0.25">
      <c r="A29" t="s">
        <v>20</v>
      </c>
      <c r="B29">
        <v>3537</v>
      </c>
      <c r="D29" t="s">
        <v>14</v>
      </c>
      <c r="E29">
        <v>1482</v>
      </c>
      <c r="H29" s="8" t="s">
        <v>2114</v>
      </c>
    </row>
    <row r="30" spans="1:18" ht="15.75" customHeight="1" x14ac:dyDescent="0.25">
      <c r="A30" t="s">
        <v>20</v>
      </c>
      <c r="B30">
        <v>3533</v>
      </c>
      <c r="D30" t="s">
        <v>14</v>
      </c>
      <c r="E30">
        <v>106</v>
      </c>
      <c r="H30" s="9" t="s">
        <v>2116</v>
      </c>
      <c r="I30" s="9"/>
      <c r="J30" s="9"/>
      <c r="K30" s="9"/>
      <c r="L30" s="9"/>
      <c r="M30" s="9"/>
      <c r="N30" s="9"/>
      <c r="O30" s="9"/>
      <c r="P30" s="9"/>
      <c r="Q30" s="9"/>
      <c r="R30" s="10"/>
    </row>
    <row r="31" spans="1:18" x14ac:dyDescent="0.25">
      <c r="A31" t="s">
        <v>20</v>
      </c>
      <c r="B31">
        <v>3388</v>
      </c>
      <c r="D31" t="s">
        <v>14</v>
      </c>
      <c r="E31">
        <v>679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</row>
    <row r="32" spans="1:18" x14ac:dyDescent="0.25">
      <c r="A32" t="s">
        <v>20</v>
      </c>
      <c r="B32">
        <v>3376</v>
      </c>
      <c r="D32" t="s">
        <v>14</v>
      </c>
      <c r="E32">
        <v>1220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</row>
    <row r="33" spans="1:22" ht="18.75" customHeight="1" x14ac:dyDescent="0.25">
      <c r="A33" t="s">
        <v>20</v>
      </c>
      <c r="B33">
        <v>3318</v>
      </c>
      <c r="D33" t="s">
        <v>14</v>
      </c>
      <c r="E33">
        <v>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22" ht="18.75" x14ac:dyDescent="0.25">
      <c r="A34" t="s">
        <v>20</v>
      </c>
      <c r="B34">
        <v>3308</v>
      </c>
      <c r="D34" t="s">
        <v>14</v>
      </c>
      <c r="E34">
        <v>37</v>
      </c>
      <c r="H34" s="8" t="s">
        <v>2115</v>
      </c>
    </row>
    <row r="35" spans="1:22" ht="15.75" customHeight="1" x14ac:dyDescent="0.25">
      <c r="A35" t="s">
        <v>20</v>
      </c>
      <c r="B35">
        <v>3272</v>
      </c>
      <c r="D35" t="s">
        <v>14</v>
      </c>
      <c r="E35">
        <v>60</v>
      </c>
      <c r="H35" s="11" t="s">
        <v>2117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t="s">
        <v>20</v>
      </c>
      <c r="B36">
        <v>3205</v>
      </c>
      <c r="D36" t="s">
        <v>14</v>
      </c>
      <c r="E36">
        <v>296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t="s">
        <v>20</v>
      </c>
      <c r="B37">
        <v>3177</v>
      </c>
      <c r="D37" t="s">
        <v>14</v>
      </c>
      <c r="E37">
        <v>3304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25">
      <c r="A38" t="s">
        <v>20</v>
      </c>
      <c r="B38">
        <v>3131</v>
      </c>
      <c r="D38" t="s">
        <v>14</v>
      </c>
      <c r="E38">
        <v>73</v>
      </c>
    </row>
    <row r="39" spans="1:22" x14ac:dyDescent="0.25">
      <c r="A39" t="s">
        <v>20</v>
      </c>
      <c r="B39">
        <v>3116</v>
      </c>
      <c r="D39" t="s">
        <v>14</v>
      </c>
      <c r="E39">
        <v>3387</v>
      </c>
    </row>
    <row r="40" spans="1:22" x14ac:dyDescent="0.25">
      <c r="A40" t="s">
        <v>20</v>
      </c>
      <c r="B40">
        <v>3063</v>
      </c>
      <c r="D40" t="s">
        <v>14</v>
      </c>
      <c r="E40">
        <v>662</v>
      </c>
    </row>
    <row r="41" spans="1:22" x14ac:dyDescent="0.25">
      <c r="A41" t="s">
        <v>20</v>
      </c>
      <c r="B41">
        <v>3059</v>
      </c>
      <c r="D41" t="s">
        <v>14</v>
      </c>
      <c r="E41">
        <v>774</v>
      </c>
    </row>
    <row r="42" spans="1:22" x14ac:dyDescent="0.25">
      <c r="A42" t="s">
        <v>20</v>
      </c>
      <c r="B42">
        <v>3036</v>
      </c>
      <c r="D42" t="s">
        <v>14</v>
      </c>
      <c r="E42">
        <v>672</v>
      </c>
    </row>
    <row r="43" spans="1:22" x14ac:dyDescent="0.25">
      <c r="A43" t="s">
        <v>20</v>
      </c>
      <c r="B43">
        <v>3016</v>
      </c>
      <c r="D43" t="s">
        <v>14</v>
      </c>
      <c r="E43">
        <v>940</v>
      </c>
    </row>
    <row r="44" spans="1:22" x14ac:dyDescent="0.25">
      <c r="A44" t="s">
        <v>20</v>
      </c>
      <c r="B44">
        <v>2985</v>
      </c>
      <c r="D44" t="s">
        <v>14</v>
      </c>
      <c r="E44">
        <v>117</v>
      </c>
    </row>
    <row r="45" spans="1:22" x14ac:dyDescent="0.25">
      <c r="A45" t="s">
        <v>20</v>
      </c>
      <c r="B45">
        <v>2893</v>
      </c>
      <c r="D45" t="s">
        <v>14</v>
      </c>
      <c r="E45">
        <v>115</v>
      </c>
    </row>
    <row r="46" spans="1:22" x14ac:dyDescent="0.25">
      <c r="A46" t="s">
        <v>20</v>
      </c>
      <c r="B46">
        <v>2875</v>
      </c>
      <c r="D46" t="s">
        <v>14</v>
      </c>
      <c r="E46">
        <v>326</v>
      </c>
    </row>
    <row r="47" spans="1:22" x14ac:dyDescent="0.25">
      <c r="A47" t="s">
        <v>20</v>
      </c>
      <c r="B47">
        <v>2857</v>
      </c>
      <c r="D47" t="s">
        <v>14</v>
      </c>
      <c r="E47">
        <v>1</v>
      </c>
    </row>
    <row r="48" spans="1:22" x14ac:dyDescent="0.25">
      <c r="A48" t="s">
        <v>20</v>
      </c>
      <c r="B48">
        <v>2805</v>
      </c>
      <c r="D48" t="s">
        <v>14</v>
      </c>
      <c r="E48">
        <v>1467</v>
      </c>
    </row>
    <row r="49" spans="1:5" x14ac:dyDescent="0.25">
      <c r="A49" t="s">
        <v>20</v>
      </c>
      <c r="B49">
        <v>2768</v>
      </c>
      <c r="D49" t="s">
        <v>14</v>
      </c>
      <c r="E49">
        <v>5681</v>
      </c>
    </row>
    <row r="50" spans="1:5" x14ac:dyDescent="0.25">
      <c r="A50" t="s">
        <v>20</v>
      </c>
      <c r="B50">
        <v>2756</v>
      </c>
      <c r="D50" t="s">
        <v>14</v>
      </c>
      <c r="E50">
        <v>1059</v>
      </c>
    </row>
    <row r="51" spans="1:5" x14ac:dyDescent="0.25">
      <c r="A51" t="s">
        <v>20</v>
      </c>
      <c r="B51">
        <v>2739</v>
      </c>
      <c r="D51" t="s">
        <v>14</v>
      </c>
      <c r="E51">
        <v>1194</v>
      </c>
    </row>
    <row r="52" spans="1:5" x14ac:dyDescent="0.25">
      <c r="A52" t="s">
        <v>20</v>
      </c>
      <c r="B52">
        <v>2725</v>
      </c>
      <c r="D52" t="s">
        <v>14</v>
      </c>
      <c r="E52">
        <v>30</v>
      </c>
    </row>
    <row r="53" spans="1:5" x14ac:dyDescent="0.25">
      <c r="A53" t="s">
        <v>20</v>
      </c>
      <c r="B53">
        <v>2693</v>
      </c>
      <c r="D53" t="s">
        <v>14</v>
      </c>
      <c r="E53">
        <v>75</v>
      </c>
    </row>
    <row r="54" spans="1:5" x14ac:dyDescent="0.25">
      <c r="A54" t="s">
        <v>20</v>
      </c>
      <c r="B54">
        <v>2673</v>
      </c>
      <c r="D54" t="s">
        <v>14</v>
      </c>
      <c r="E54">
        <v>955</v>
      </c>
    </row>
    <row r="55" spans="1:5" x14ac:dyDescent="0.25">
      <c r="A55" t="s">
        <v>20</v>
      </c>
      <c r="B55">
        <v>2662</v>
      </c>
      <c r="D55" t="s">
        <v>14</v>
      </c>
      <c r="E55">
        <v>67</v>
      </c>
    </row>
    <row r="56" spans="1:5" x14ac:dyDescent="0.25">
      <c r="A56" t="s">
        <v>20</v>
      </c>
      <c r="B56">
        <v>2551</v>
      </c>
      <c r="D56" t="s">
        <v>14</v>
      </c>
      <c r="E56">
        <v>5</v>
      </c>
    </row>
    <row r="57" spans="1:5" x14ac:dyDescent="0.25">
      <c r="A57" t="s">
        <v>20</v>
      </c>
      <c r="B57">
        <v>2528</v>
      </c>
      <c r="D57" t="s">
        <v>14</v>
      </c>
      <c r="E57">
        <v>26</v>
      </c>
    </row>
    <row r="58" spans="1:5" x14ac:dyDescent="0.25">
      <c r="A58" t="s">
        <v>20</v>
      </c>
      <c r="B58">
        <v>2526</v>
      </c>
      <c r="D58" t="s">
        <v>14</v>
      </c>
      <c r="E58">
        <v>1130</v>
      </c>
    </row>
    <row r="59" spans="1:5" x14ac:dyDescent="0.25">
      <c r="A59" t="s">
        <v>20</v>
      </c>
      <c r="B59">
        <v>2506</v>
      </c>
      <c r="D59" t="s">
        <v>14</v>
      </c>
      <c r="E59">
        <v>782</v>
      </c>
    </row>
    <row r="60" spans="1:5" x14ac:dyDescent="0.25">
      <c r="A60" t="s">
        <v>20</v>
      </c>
      <c r="B60">
        <v>2489</v>
      </c>
      <c r="D60" t="s">
        <v>14</v>
      </c>
      <c r="E60">
        <v>210</v>
      </c>
    </row>
    <row r="61" spans="1:5" x14ac:dyDescent="0.25">
      <c r="A61" t="s">
        <v>20</v>
      </c>
      <c r="B61">
        <v>2475</v>
      </c>
      <c r="D61" t="s">
        <v>14</v>
      </c>
      <c r="E61">
        <v>136</v>
      </c>
    </row>
    <row r="62" spans="1:5" x14ac:dyDescent="0.25">
      <c r="A62" t="s">
        <v>20</v>
      </c>
      <c r="B62">
        <v>2468</v>
      </c>
      <c r="D62" t="s">
        <v>14</v>
      </c>
      <c r="E62">
        <v>86</v>
      </c>
    </row>
    <row r="63" spans="1:5" x14ac:dyDescent="0.25">
      <c r="A63" t="s">
        <v>20</v>
      </c>
      <c r="B63">
        <v>2443</v>
      </c>
      <c r="D63" t="s">
        <v>14</v>
      </c>
      <c r="E63">
        <v>19</v>
      </c>
    </row>
    <row r="64" spans="1:5" x14ac:dyDescent="0.25">
      <c r="A64" t="s">
        <v>20</v>
      </c>
      <c r="B64">
        <v>2443</v>
      </c>
      <c r="D64" t="s">
        <v>14</v>
      </c>
      <c r="E64">
        <v>886</v>
      </c>
    </row>
    <row r="65" spans="1:5" x14ac:dyDescent="0.25">
      <c r="A65" t="s">
        <v>20</v>
      </c>
      <c r="B65">
        <v>2441</v>
      </c>
      <c r="D65" t="s">
        <v>14</v>
      </c>
      <c r="E65">
        <v>35</v>
      </c>
    </row>
    <row r="66" spans="1:5" x14ac:dyDescent="0.25">
      <c r="A66" t="s">
        <v>20</v>
      </c>
      <c r="B66">
        <v>2436</v>
      </c>
      <c r="D66" t="s">
        <v>14</v>
      </c>
      <c r="E66">
        <v>24</v>
      </c>
    </row>
    <row r="67" spans="1:5" x14ac:dyDescent="0.25">
      <c r="A67" t="s">
        <v>20</v>
      </c>
      <c r="B67">
        <v>2431</v>
      </c>
      <c r="D67" t="s">
        <v>14</v>
      </c>
      <c r="E67">
        <v>86</v>
      </c>
    </row>
    <row r="68" spans="1:5" x14ac:dyDescent="0.25">
      <c r="A68" t="s">
        <v>20</v>
      </c>
      <c r="B68">
        <v>2414</v>
      </c>
      <c r="D68" t="s">
        <v>14</v>
      </c>
      <c r="E68">
        <v>243</v>
      </c>
    </row>
    <row r="69" spans="1:5" x14ac:dyDescent="0.25">
      <c r="A69" t="s">
        <v>20</v>
      </c>
      <c r="B69">
        <v>2409</v>
      </c>
      <c r="D69" t="s">
        <v>14</v>
      </c>
      <c r="E69">
        <v>65</v>
      </c>
    </row>
    <row r="70" spans="1:5" x14ac:dyDescent="0.25">
      <c r="A70" t="s">
        <v>20</v>
      </c>
      <c r="B70">
        <v>2353</v>
      </c>
      <c r="D70" t="s">
        <v>14</v>
      </c>
      <c r="E70">
        <v>100</v>
      </c>
    </row>
    <row r="71" spans="1:5" x14ac:dyDescent="0.25">
      <c r="A71" t="s">
        <v>20</v>
      </c>
      <c r="B71">
        <v>2346</v>
      </c>
      <c r="D71" t="s">
        <v>14</v>
      </c>
      <c r="E71">
        <v>168</v>
      </c>
    </row>
    <row r="72" spans="1:5" x14ac:dyDescent="0.25">
      <c r="A72" t="s">
        <v>20</v>
      </c>
      <c r="B72">
        <v>2331</v>
      </c>
      <c r="D72" t="s">
        <v>14</v>
      </c>
      <c r="E72">
        <v>13</v>
      </c>
    </row>
    <row r="73" spans="1:5" x14ac:dyDescent="0.25">
      <c r="A73" t="s">
        <v>20</v>
      </c>
      <c r="B73">
        <v>2326</v>
      </c>
      <c r="D73" t="s">
        <v>14</v>
      </c>
      <c r="E73">
        <v>1</v>
      </c>
    </row>
    <row r="74" spans="1:5" x14ac:dyDescent="0.25">
      <c r="A74" t="s">
        <v>20</v>
      </c>
      <c r="B74">
        <v>2320</v>
      </c>
      <c r="D74" t="s">
        <v>14</v>
      </c>
      <c r="E74">
        <v>40</v>
      </c>
    </row>
    <row r="75" spans="1:5" x14ac:dyDescent="0.25">
      <c r="A75" t="s">
        <v>20</v>
      </c>
      <c r="B75">
        <v>2293</v>
      </c>
      <c r="D75" t="s">
        <v>14</v>
      </c>
      <c r="E75">
        <v>226</v>
      </c>
    </row>
    <row r="76" spans="1:5" x14ac:dyDescent="0.25">
      <c r="A76" t="s">
        <v>20</v>
      </c>
      <c r="B76">
        <v>2289</v>
      </c>
      <c r="D76" t="s">
        <v>14</v>
      </c>
      <c r="E76">
        <v>1625</v>
      </c>
    </row>
    <row r="77" spans="1:5" x14ac:dyDescent="0.25">
      <c r="A77" t="s">
        <v>20</v>
      </c>
      <c r="B77">
        <v>2283</v>
      </c>
      <c r="D77" t="s">
        <v>14</v>
      </c>
      <c r="E77">
        <v>143</v>
      </c>
    </row>
    <row r="78" spans="1:5" x14ac:dyDescent="0.25">
      <c r="A78" t="s">
        <v>20</v>
      </c>
      <c r="B78">
        <v>2266</v>
      </c>
      <c r="D78" t="s">
        <v>14</v>
      </c>
      <c r="E78">
        <v>934</v>
      </c>
    </row>
    <row r="79" spans="1:5" x14ac:dyDescent="0.25">
      <c r="A79" t="s">
        <v>20</v>
      </c>
      <c r="B79">
        <v>2261</v>
      </c>
      <c r="D79" t="s">
        <v>14</v>
      </c>
      <c r="E79">
        <v>17</v>
      </c>
    </row>
    <row r="80" spans="1:5" x14ac:dyDescent="0.25">
      <c r="A80" t="s">
        <v>20</v>
      </c>
      <c r="B80">
        <v>2237</v>
      </c>
      <c r="D80" t="s">
        <v>14</v>
      </c>
      <c r="E80">
        <v>2179</v>
      </c>
    </row>
    <row r="81" spans="1:5" x14ac:dyDescent="0.25">
      <c r="A81" t="s">
        <v>20</v>
      </c>
      <c r="B81">
        <v>2230</v>
      </c>
      <c r="D81" t="s">
        <v>14</v>
      </c>
      <c r="E81">
        <v>931</v>
      </c>
    </row>
    <row r="82" spans="1:5" x14ac:dyDescent="0.25">
      <c r="A82" t="s">
        <v>20</v>
      </c>
      <c r="B82">
        <v>2220</v>
      </c>
      <c r="D82" t="s">
        <v>14</v>
      </c>
      <c r="E82">
        <v>92</v>
      </c>
    </row>
    <row r="83" spans="1:5" x14ac:dyDescent="0.25">
      <c r="A83" t="s">
        <v>20</v>
      </c>
      <c r="B83">
        <v>2218</v>
      </c>
      <c r="D83" t="s">
        <v>14</v>
      </c>
      <c r="E83">
        <v>57</v>
      </c>
    </row>
    <row r="84" spans="1:5" x14ac:dyDescent="0.25">
      <c r="A84" t="s">
        <v>20</v>
      </c>
      <c r="B84">
        <v>2188</v>
      </c>
      <c r="D84" t="s">
        <v>14</v>
      </c>
      <c r="E84">
        <v>41</v>
      </c>
    </row>
    <row r="85" spans="1:5" x14ac:dyDescent="0.25">
      <c r="A85" t="s">
        <v>20</v>
      </c>
      <c r="B85">
        <v>2144</v>
      </c>
      <c r="D85" t="s">
        <v>14</v>
      </c>
      <c r="E85">
        <v>1</v>
      </c>
    </row>
    <row r="86" spans="1:5" x14ac:dyDescent="0.25">
      <c r="A86" t="s">
        <v>20</v>
      </c>
      <c r="B86">
        <v>2120</v>
      </c>
      <c r="D86" t="s">
        <v>14</v>
      </c>
      <c r="E86">
        <v>101</v>
      </c>
    </row>
    <row r="87" spans="1:5" x14ac:dyDescent="0.25">
      <c r="A87" t="s">
        <v>20</v>
      </c>
      <c r="B87">
        <v>2107</v>
      </c>
      <c r="D87" t="s">
        <v>14</v>
      </c>
      <c r="E87">
        <v>1335</v>
      </c>
    </row>
    <row r="88" spans="1:5" x14ac:dyDescent="0.25">
      <c r="A88" t="s">
        <v>20</v>
      </c>
      <c r="B88">
        <v>2106</v>
      </c>
      <c r="D88" t="s">
        <v>14</v>
      </c>
      <c r="E88">
        <v>15</v>
      </c>
    </row>
    <row r="89" spans="1:5" x14ac:dyDescent="0.25">
      <c r="A89" t="s">
        <v>20</v>
      </c>
      <c r="B89">
        <v>2105</v>
      </c>
      <c r="D89" t="s">
        <v>14</v>
      </c>
      <c r="E89">
        <v>454</v>
      </c>
    </row>
    <row r="90" spans="1:5" x14ac:dyDescent="0.25">
      <c r="A90" t="s">
        <v>20</v>
      </c>
      <c r="B90">
        <v>2100</v>
      </c>
      <c r="D90" t="s">
        <v>14</v>
      </c>
      <c r="E90">
        <v>3182</v>
      </c>
    </row>
    <row r="91" spans="1:5" x14ac:dyDescent="0.25">
      <c r="A91" t="s">
        <v>20</v>
      </c>
      <c r="B91">
        <v>2080</v>
      </c>
      <c r="D91" t="s">
        <v>14</v>
      </c>
      <c r="E91">
        <v>15</v>
      </c>
    </row>
    <row r="92" spans="1:5" x14ac:dyDescent="0.25">
      <c r="A92" t="s">
        <v>20</v>
      </c>
      <c r="B92">
        <v>2053</v>
      </c>
      <c r="D92" t="s">
        <v>14</v>
      </c>
      <c r="E92">
        <v>133</v>
      </c>
    </row>
    <row r="93" spans="1:5" x14ac:dyDescent="0.25">
      <c r="A93" t="s">
        <v>20</v>
      </c>
      <c r="B93">
        <v>2043</v>
      </c>
      <c r="D93" t="s">
        <v>14</v>
      </c>
      <c r="E93">
        <v>2062</v>
      </c>
    </row>
    <row r="94" spans="1:5" x14ac:dyDescent="0.25">
      <c r="A94" t="s">
        <v>20</v>
      </c>
      <c r="B94">
        <v>2038</v>
      </c>
      <c r="D94" t="s">
        <v>14</v>
      </c>
      <c r="E94">
        <v>29</v>
      </c>
    </row>
    <row r="95" spans="1:5" x14ac:dyDescent="0.25">
      <c r="A95" t="s">
        <v>20</v>
      </c>
      <c r="B95">
        <v>2013</v>
      </c>
      <c r="D95" t="s">
        <v>14</v>
      </c>
      <c r="E95">
        <v>132</v>
      </c>
    </row>
    <row r="96" spans="1:5" x14ac:dyDescent="0.25">
      <c r="A96" t="s">
        <v>20</v>
      </c>
      <c r="B96">
        <v>1991</v>
      </c>
      <c r="D96" t="s">
        <v>14</v>
      </c>
      <c r="E96">
        <v>137</v>
      </c>
    </row>
    <row r="97" spans="1:5" x14ac:dyDescent="0.25">
      <c r="A97" t="s">
        <v>20</v>
      </c>
      <c r="B97">
        <v>1989</v>
      </c>
      <c r="D97" t="s">
        <v>14</v>
      </c>
      <c r="E97">
        <v>908</v>
      </c>
    </row>
    <row r="98" spans="1:5" x14ac:dyDescent="0.25">
      <c r="A98" t="s">
        <v>20</v>
      </c>
      <c r="B98">
        <v>1965</v>
      </c>
      <c r="D98" t="s">
        <v>14</v>
      </c>
      <c r="E98">
        <v>10</v>
      </c>
    </row>
    <row r="99" spans="1:5" x14ac:dyDescent="0.25">
      <c r="A99" t="s">
        <v>20</v>
      </c>
      <c r="B99">
        <v>1917</v>
      </c>
      <c r="D99" t="s">
        <v>14</v>
      </c>
      <c r="E99">
        <v>1910</v>
      </c>
    </row>
    <row r="100" spans="1:5" x14ac:dyDescent="0.25">
      <c r="A100" t="s">
        <v>20</v>
      </c>
      <c r="B100">
        <v>1902</v>
      </c>
      <c r="D100" t="s">
        <v>14</v>
      </c>
      <c r="E100">
        <v>38</v>
      </c>
    </row>
    <row r="101" spans="1:5" x14ac:dyDescent="0.25">
      <c r="A101" t="s">
        <v>20</v>
      </c>
      <c r="B101">
        <v>1894</v>
      </c>
      <c r="D101" t="s">
        <v>14</v>
      </c>
      <c r="E101">
        <v>104</v>
      </c>
    </row>
    <row r="102" spans="1:5" x14ac:dyDescent="0.25">
      <c r="A102" t="s">
        <v>20</v>
      </c>
      <c r="B102">
        <v>1887</v>
      </c>
      <c r="D102" t="s">
        <v>14</v>
      </c>
      <c r="E102">
        <v>49</v>
      </c>
    </row>
    <row r="103" spans="1:5" x14ac:dyDescent="0.25">
      <c r="A103" t="s">
        <v>20</v>
      </c>
      <c r="B103">
        <v>1884</v>
      </c>
      <c r="D103" t="s">
        <v>14</v>
      </c>
      <c r="E103">
        <v>1</v>
      </c>
    </row>
    <row r="104" spans="1:5" x14ac:dyDescent="0.25">
      <c r="A104" t="s">
        <v>20</v>
      </c>
      <c r="B104">
        <v>1866</v>
      </c>
      <c r="D104" t="s">
        <v>14</v>
      </c>
      <c r="E104">
        <v>245</v>
      </c>
    </row>
    <row r="105" spans="1:5" x14ac:dyDescent="0.25">
      <c r="A105" t="s">
        <v>20</v>
      </c>
      <c r="B105">
        <v>1821</v>
      </c>
      <c r="D105" t="s">
        <v>14</v>
      </c>
      <c r="E105">
        <v>32</v>
      </c>
    </row>
    <row r="106" spans="1:5" x14ac:dyDescent="0.25">
      <c r="A106" t="s">
        <v>20</v>
      </c>
      <c r="B106">
        <v>1815</v>
      </c>
      <c r="D106" t="s">
        <v>14</v>
      </c>
      <c r="E106">
        <v>7</v>
      </c>
    </row>
    <row r="107" spans="1:5" x14ac:dyDescent="0.25">
      <c r="A107" t="s">
        <v>20</v>
      </c>
      <c r="B107">
        <v>1797</v>
      </c>
      <c r="D107" t="s">
        <v>14</v>
      </c>
      <c r="E107">
        <v>803</v>
      </c>
    </row>
    <row r="108" spans="1:5" x14ac:dyDescent="0.25">
      <c r="A108" t="s">
        <v>20</v>
      </c>
      <c r="B108">
        <v>1785</v>
      </c>
      <c r="D108" t="s">
        <v>14</v>
      </c>
      <c r="E108">
        <v>16</v>
      </c>
    </row>
    <row r="109" spans="1:5" x14ac:dyDescent="0.25">
      <c r="A109" t="s">
        <v>20</v>
      </c>
      <c r="B109">
        <v>1784</v>
      </c>
      <c r="D109" t="s">
        <v>14</v>
      </c>
      <c r="E109">
        <v>31</v>
      </c>
    </row>
    <row r="110" spans="1:5" x14ac:dyDescent="0.25">
      <c r="A110" t="s">
        <v>20</v>
      </c>
      <c r="B110">
        <v>1782</v>
      </c>
      <c r="D110" t="s">
        <v>14</v>
      </c>
      <c r="E110">
        <v>108</v>
      </c>
    </row>
    <row r="111" spans="1:5" x14ac:dyDescent="0.25">
      <c r="A111" t="s">
        <v>20</v>
      </c>
      <c r="B111">
        <v>1773</v>
      </c>
      <c r="D111" t="s">
        <v>14</v>
      </c>
      <c r="E111">
        <v>30</v>
      </c>
    </row>
    <row r="112" spans="1:5" x14ac:dyDescent="0.25">
      <c r="A112" t="s">
        <v>20</v>
      </c>
      <c r="B112">
        <v>1713</v>
      </c>
      <c r="D112" t="s">
        <v>14</v>
      </c>
      <c r="E112">
        <v>17</v>
      </c>
    </row>
    <row r="113" spans="1:5" x14ac:dyDescent="0.25">
      <c r="A113" t="s">
        <v>20</v>
      </c>
      <c r="B113">
        <v>1703</v>
      </c>
      <c r="D113" t="s">
        <v>14</v>
      </c>
      <c r="E113">
        <v>80</v>
      </c>
    </row>
    <row r="114" spans="1:5" x14ac:dyDescent="0.25">
      <c r="A114" t="s">
        <v>20</v>
      </c>
      <c r="B114">
        <v>1697</v>
      </c>
      <c r="D114" t="s">
        <v>14</v>
      </c>
      <c r="E114">
        <v>2468</v>
      </c>
    </row>
    <row r="115" spans="1:5" x14ac:dyDescent="0.25">
      <c r="A115" t="s">
        <v>20</v>
      </c>
      <c r="B115">
        <v>1690</v>
      </c>
      <c r="D115" t="s">
        <v>14</v>
      </c>
      <c r="E115">
        <v>26</v>
      </c>
    </row>
    <row r="116" spans="1:5" x14ac:dyDescent="0.25">
      <c r="A116" t="s">
        <v>20</v>
      </c>
      <c r="B116">
        <v>1684</v>
      </c>
      <c r="D116" t="s">
        <v>14</v>
      </c>
      <c r="E116">
        <v>73</v>
      </c>
    </row>
    <row r="117" spans="1:5" x14ac:dyDescent="0.25">
      <c r="A117" t="s">
        <v>20</v>
      </c>
      <c r="B117">
        <v>1681</v>
      </c>
      <c r="D117" t="s">
        <v>14</v>
      </c>
      <c r="E117">
        <v>128</v>
      </c>
    </row>
    <row r="118" spans="1:5" x14ac:dyDescent="0.25">
      <c r="A118" t="s">
        <v>20</v>
      </c>
      <c r="B118">
        <v>1629</v>
      </c>
      <c r="D118" t="s">
        <v>14</v>
      </c>
      <c r="E118">
        <v>33</v>
      </c>
    </row>
    <row r="119" spans="1:5" x14ac:dyDescent="0.25">
      <c r="A119" t="s">
        <v>20</v>
      </c>
      <c r="B119">
        <v>1621</v>
      </c>
      <c r="D119" t="s">
        <v>14</v>
      </c>
      <c r="E119">
        <v>1072</v>
      </c>
    </row>
    <row r="120" spans="1:5" x14ac:dyDescent="0.25">
      <c r="A120" t="s">
        <v>20</v>
      </c>
      <c r="B120">
        <v>1613</v>
      </c>
      <c r="D120" t="s">
        <v>14</v>
      </c>
      <c r="E120">
        <v>393</v>
      </c>
    </row>
    <row r="121" spans="1:5" x14ac:dyDescent="0.25">
      <c r="A121" t="s">
        <v>20</v>
      </c>
      <c r="B121">
        <v>1606</v>
      </c>
      <c r="D121" t="s">
        <v>14</v>
      </c>
      <c r="E121">
        <v>1257</v>
      </c>
    </row>
    <row r="122" spans="1:5" x14ac:dyDescent="0.25">
      <c r="A122" t="s">
        <v>20</v>
      </c>
      <c r="B122">
        <v>1605</v>
      </c>
      <c r="D122" t="s">
        <v>14</v>
      </c>
      <c r="E122">
        <v>328</v>
      </c>
    </row>
    <row r="123" spans="1:5" x14ac:dyDescent="0.25">
      <c r="A123" t="s">
        <v>20</v>
      </c>
      <c r="B123">
        <v>1604</v>
      </c>
      <c r="D123" t="s">
        <v>14</v>
      </c>
      <c r="E123">
        <v>147</v>
      </c>
    </row>
    <row r="124" spans="1:5" x14ac:dyDescent="0.25">
      <c r="A124" t="s">
        <v>20</v>
      </c>
      <c r="B124">
        <v>1600</v>
      </c>
      <c r="D124" t="s">
        <v>14</v>
      </c>
      <c r="E124">
        <v>830</v>
      </c>
    </row>
    <row r="125" spans="1:5" x14ac:dyDescent="0.25">
      <c r="A125" t="s">
        <v>20</v>
      </c>
      <c r="B125">
        <v>1573</v>
      </c>
      <c r="D125" t="s">
        <v>14</v>
      </c>
      <c r="E125">
        <v>331</v>
      </c>
    </row>
    <row r="126" spans="1:5" x14ac:dyDescent="0.25">
      <c r="A126" t="s">
        <v>20</v>
      </c>
      <c r="B126">
        <v>1572</v>
      </c>
      <c r="D126" t="s">
        <v>14</v>
      </c>
      <c r="E126">
        <v>25</v>
      </c>
    </row>
    <row r="127" spans="1:5" x14ac:dyDescent="0.25">
      <c r="A127" t="s">
        <v>20</v>
      </c>
      <c r="B127">
        <v>1561</v>
      </c>
      <c r="D127" t="s">
        <v>14</v>
      </c>
      <c r="E127">
        <v>3483</v>
      </c>
    </row>
    <row r="128" spans="1:5" x14ac:dyDescent="0.25">
      <c r="A128" t="s">
        <v>20</v>
      </c>
      <c r="B128">
        <v>1559</v>
      </c>
      <c r="D128" t="s">
        <v>14</v>
      </c>
      <c r="E128">
        <v>923</v>
      </c>
    </row>
    <row r="129" spans="1:5" x14ac:dyDescent="0.25">
      <c r="A129" t="s">
        <v>20</v>
      </c>
      <c r="B129">
        <v>1548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1518</v>
      </c>
      <c r="D131" t="s">
        <v>14</v>
      </c>
      <c r="E131">
        <v>40</v>
      </c>
    </row>
    <row r="132" spans="1:5" x14ac:dyDescent="0.25">
      <c r="A132" t="s">
        <v>20</v>
      </c>
      <c r="B132">
        <v>1470</v>
      </c>
      <c r="D132" t="s">
        <v>14</v>
      </c>
      <c r="E132">
        <v>23</v>
      </c>
    </row>
    <row r="133" spans="1:5" x14ac:dyDescent="0.25">
      <c r="A133" t="s">
        <v>20</v>
      </c>
      <c r="B133">
        <v>1467</v>
      </c>
      <c r="D133" t="s">
        <v>14</v>
      </c>
      <c r="E133">
        <v>75</v>
      </c>
    </row>
    <row r="134" spans="1:5" x14ac:dyDescent="0.25">
      <c r="A134" t="s">
        <v>20</v>
      </c>
      <c r="B134">
        <v>1460</v>
      </c>
      <c r="D134" t="s">
        <v>14</v>
      </c>
      <c r="E134">
        <v>2176</v>
      </c>
    </row>
    <row r="135" spans="1:5" x14ac:dyDescent="0.25">
      <c r="A135" t="s">
        <v>20</v>
      </c>
      <c r="B135">
        <v>1442</v>
      </c>
      <c r="D135" t="s">
        <v>14</v>
      </c>
      <c r="E135">
        <v>441</v>
      </c>
    </row>
    <row r="136" spans="1:5" x14ac:dyDescent="0.25">
      <c r="A136" t="s">
        <v>20</v>
      </c>
      <c r="B136">
        <v>1425</v>
      </c>
      <c r="D136" t="s">
        <v>14</v>
      </c>
      <c r="E136">
        <v>25</v>
      </c>
    </row>
    <row r="137" spans="1:5" x14ac:dyDescent="0.25">
      <c r="A137" t="s">
        <v>20</v>
      </c>
      <c r="B137">
        <v>1396</v>
      </c>
      <c r="D137" t="s">
        <v>14</v>
      </c>
      <c r="E137">
        <v>127</v>
      </c>
    </row>
    <row r="138" spans="1:5" x14ac:dyDescent="0.25">
      <c r="A138" t="s">
        <v>20</v>
      </c>
      <c r="B138">
        <v>1396</v>
      </c>
      <c r="D138" t="s">
        <v>14</v>
      </c>
      <c r="E138">
        <v>355</v>
      </c>
    </row>
    <row r="139" spans="1:5" x14ac:dyDescent="0.25">
      <c r="A139" t="s">
        <v>20</v>
      </c>
      <c r="B139">
        <v>1385</v>
      </c>
      <c r="D139" t="s">
        <v>14</v>
      </c>
      <c r="E139">
        <v>44</v>
      </c>
    </row>
    <row r="140" spans="1:5" x14ac:dyDescent="0.25">
      <c r="A140" t="s">
        <v>20</v>
      </c>
      <c r="B140">
        <v>1354</v>
      </c>
      <c r="D140" t="s">
        <v>14</v>
      </c>
      <c r="E140">
        <v>67</v>
      </c>
    </row>
    <row r="141" spans="1:5" x14ac:dyDescent="0.25">
      <c r="A141" t="s">
        <v>20</v>
      </c>
      <c r="B141">
        <v>1345</v>
      </c>
      <c r="D141" t="s">
        <v>14</v>
      </c>
      <c r="E141">
        <v>1068</v>
      </c>
    </row>
    <row r="142" spans="1:5" x14ac:dyDescent="0.25">
      <c r="A142" t="s">
        <v>20</v>
      </c>
      <c r="B142">
        <v>1297</v>
      </c>
      <c r="D142" t="s">
        <v>14</v>
      </c>
      <c r="E142">
        <v>424</v>
      </c>
    </row>
    <row r="143" spans="1:5" x14ac:dyDescent="0.25">
      <c r="A143" t="s">
        <v>20</v>
      </c>
      <c r="B143">
        <v>1280</v>
      </c>
      <c r="D143" t="s">
        <v>14</v>
      </c>
      <c r="E143">
        <v>151</v>
      </c>
    </row>
    <row r="144" spans="1:5" x14ac:dyDescent="0.25">
      <c r="A144" t="s">
        <v>20</v>
      </c>
      <c r="B144">
        <v>1267</v>
      </c>
      <c r="D144" t="s">
        <v>14</v>
      </c>
      <c r="E144">
        <v>1608</v>
      </c>
    </row>
    <row r="145" spans="1:5" x14ac:dyDescent="0.25">
      <c r="A145" t="s">
        <v>20</v>
      </c>
      <c r="B145">
        <v>1249</v>
      </c>
      <c r="D145" t="s">
        <v>14</v>
      </c>
      <c r="E145">
        <v>941</v>
      </c>
    </row>
    <row r="146" spans="1:5" x14ac:dyDescent="0.25">
      <c r="A146" t="s">
        <v>20</v>
      </c>
      <c r="B146">
        <v>1170</v>
      </c>
      <c r="D146" t="s">
        <v>14</v>
      </c>
      <c r="E146">
        <v>1</v>
      </c>
    </row>
    <row r="147" spans="1:5" x14ac:dyDescent="0.25">
      <c r="A147" t="s">
        <v>20</v>
      </c>
      <c r="B147">
        <v>1152</v>
      </c>
      <c r="D147" t="s">
        <v>14</v>
      </c>
      <c r="E147">
        <v>40</v>
      </c>
    </row>
    <row r="148" spans="1:5" x14ac:dyDescent="0.25">
      <c r="A148" t="s">
        <v>20</v>
      </c>
      <c r="B148">
        <v>1140</v>
      </c>
      <c r="D148" t="s">
        <v>14</v>
      </c>
      <c r="E148">
        <v>3015</v>
      </c>
    </row>
    <row r="149" spans="1:5" x14ac:dyDescent="0.25">
      <c r="A149" t="s">
        <v>20</v>
      </c>
      <c r="B149">
        <v>1137</v>
      </c>
      <c r="D149" t="s">
        <v>14</v>
      </c>
      <c r="E149">
        <v>435</v>
      </c>
    </row>
    <row r="150" spans="1:5" x14ac:dyDescent="0.25">
      <c r="A150" t="s">
        <v>20</v>
      </c>
      <c r="B150">
        <v>1113</v>
      </c>
      <c r="D150" t="s">
        <v>14</v>
      </c>
      <c r="E150">
        <v>714</v>
      </c>
    </row>
    <row r="151" spans="1:5" x14ac:dyDescent="0.25">
      <c r="A151" t="s">
        <v>20</v>
      </c>
      <c r="B151">
        <v>1101</v>
      </c>
      <c r="D151" t="s">
        <v>14</v>
      </c>
      <c r="E151">
        <v>5497</v>
      </c>
    </row>
    <row r="152" spans="1:5" x14ac:dyDescent="0.25">
      <c r="A152" t="s">
        <v>20</v>
      </c>
      <c r="B152">
        <v>1095</v>
      </c>
      <c r="D152" t="s">
        <v>14</v>
      </c>
      <c r="E152">
        <v>418</v>
      </c>
    </row>
    <row r="153" spans="1:5" x14ac:dyDescent="0.25">
      <c r="A153" t="s">
        <v>20</v>
      </c>
      <c r="B153">
        <v>1073</v>
      </c>
      <c r="D153" t="s">
        <v>14</v>
      </c>
      <c r="E153">
        <v>1439</v>
      </c>
    </row>
    <row r="154" spans="1:5" x14ac:dyDescent="0.25">
      <c r="A154" t="s">
        <v>20</v>
      </c>
      <c r="B154">
        <v>1071</v>
      </c>
      <c r="D154" t="s">
        <v>14</v>
      </c>
      <c r="E154">
        <v>15</v>
      </c>
    </row>
    <row r="155" spans="1:5" x14ac:dyDescent="0.25">
      <c r="A155" t="s">
        <v>20</v>
      </c>
      <c r="B155">
        <v>1071</v>
      </c>
      <c r="D155" t="s">
        <v>14</v>
      </c>
      <c r="E155">
        <v>1999</v>
      </c>
    </row>
    <row r="156" spans="1:5" x14ac:dyDescent="0.25">
      <c r="A156" t="s">
        <v>20</v>
      </c>
      <c r="B156">
        <v>1052</v>
      </c>
      <c r="D156" t="s">
        <v>14</v>
      </c>
      <c r="E156">
        <v>118</v>
      </c>
    </row>
    <row r="157" spans="1:5" x14ac:dyDescent="0.25">
      <c r="A157" t="s">
        <v>20</v>
      </c>
      <c r="B157">
        <v>1022</v>
      </c>
      <c r="D157" t="s">
        <v>14</v>
      </c>
      <c r="E157">
        <v>162</v>
      </c>
    </row>
    <row r="158" spans="1:5" x14ac:dyDescent="0.25">
      <c r="A158" t="s">
        <v>20</v>
      </c>
      <c r="B158">
        <v>1015</v>
      </c>
      <c r="D158" t="s">
        <v>14</v>
      </c>
      <c r="E158">
        <v>83</v>
      </c>
    </row>
    <row r="159" spans="1:5" x14ac:dyDescent="0.25">
      <c r="A159" t="s">
        <v>20</v>
      </c>
      <c r="B159">
        <v>980</v>
      </c>
      <c r="D159" t="s">
        <v>14</v>
      </c>
      <c r="E159">
        <v>747</v>
      </c>
    </row>
    <row r="160" spans="1:5" x14ac:dyDescent="0.25">
      <c r="A160" t="s">
        <v>20</v>
      </c>
      <c r="B160">
        <v>943</v>
      </c>
      <c r="D160" t="s">
        <v>14</v>
      </c>
      <c r="E160">
        <v>84</v>
      </c>
    </row>
    <row r="161" spans="1:5" x14ac:dyDescent="0.25">
      <c r="A161" t="s">
        <v>20</v>
      </c>
      <c r="B161">
        <v>909</v>
      </c>
      <c r="D161" t="s">
        <v>14</v>
      </c>
      <c r="E161">
        <v>91</v>
      </c>
    </row>
    <row r="162" spans="1:5" x14ac:dyDescent="0.25">
      <c r="A162" t="s">
        <v>20</v>
      </c>
      <c r="B162">
        <v>903</v>
      </c>
      <c r="D162" t="s">
        <v>14</v>
      </c>
      <c r="E162">
        <v>792</v>
      </c>
    </row>
    <row r="163" spans="1:5" x14ac:dyDescent="0.25">
      <c r="A163" t="s">
        <v>20</v>
      </c>
      <c r="B163">
        <v>890</v>
      </c>
      <c r="D163" t="s">
        <v>14</v>
      </c>
      <c r="E163">
        <v>32</v>
      </c>
    </row>
    <row r="164" spans="1:5" x14ac:dyDescent="0.25">
      <c r="A164" t="s">
        <v>20</v>
      </c>
      <c r="B164">
        <v>820</v>
      </c>
      <c r="D164" t="s">
        <v>14</v>
      </c>
      <c r="E164">
        <v>186</v>
      </c>
    </row>
    <row r="165" spans="1:5" x14ac:dyDescent="0.25">
      <c r="A165" t="s">
        <v>20</v>
      </c>
      <c r="B165">
        <v>768</v>
      </c>
      <c r="D165" t="s">
        <v>14</v>
      </c>
      <c r="E165">
        <v>605</v>
      </c>
    </row>
    <row r="166" spans="1:5" x14ac:dyDescent="0.25">
      <c r="A166" t="s">
        <v>20</v>
      </c>
      <c r="B166">
        <v>762</v>
      </c>
      <c r="D166" t="s">
        <v>14</v>
      </c>
      <c r="E166">
        <v>1</v>
      </c>
    </row>
    <row r="167" spans="1:5" x14ac:dyDescent="0.25">
      <c r="A167" t="s">
        <v>20</v>
      </c>
      <c r="B167">
        <v>723</v>
      </c>
      <c r="D167" t="s">
        <v>14</v>
      </c>
      <c r="E167">
        <v>31</v>
      </c>
    </row>
    <row r="168" spans="1:5" x14ac:dyDescent="0.25">
      <c r="A168" t="s">
        <v>20</v>
      </c>
      <c r="B168">
        <v>676</v>
      </c>
      <c r="D168" t="s">
        <v>14</v>
      </c>
      <c r="E168">
        <v>1181</v>
      </c>
    </row>
    <row r="169" spans="1:5" x14ac:dyDescent="0.25">
      <c r="A169" t="s">
        <v>20</v>
      </c>
      <c r="B169">
        <v>659</v>
      </c>
      <c r="D169" t="s">
        <v>14</v>
      </c>
      <c r="E169">
        <v>39</v>
      </c>
    </row>
    <row r="170" spans="1:5" x14ac:dyDescent="0.25">
      <c r="A170" t="s">
        <v>20</v>
      </c>
      <c r="B170">
        <v>645</v>
      </c>
      <c r="D170" t="s">
        <v>14</v>
      </c>
      <c r="E170">
        <v>46</v>
      </c>
    </row>
    <row r="171" spans="1:5" x14ac:dyDescent="0.25">
      <c r="A171" t="s">
        <v>20</v>
      </c>
      <c r="B171">
        <v>589</v>
      </c>
      <c r="D171" t="s">
        <v>14</v>
      </c>
      <c r="E171">
        <v>105</v>
      </c>
    </row>
    <row r="172" spans="1:5" x14ac:dyDescent="0.25">
      <c r="A172" t="s">
        <v>20</v>
      </c>
      <c r="B172">
        <v>555</v>
      </c>
      <c r="D172" t="s">
        <v>14</v>
      </c>
      <c r="E172">
        <v>535</v>
      </c>
    </row>
    <row r="173" spans="1:5" x14ac:dyDescent="0.25">
      <c r="A173" t="s">
        <v>20</v>
      </c>
      <c r="B173">
        <v>554</v>
      </c>
      <c r="D173" t="s">
        <v>14</v>
      </c>
      <c r="E173">
        <v>16</v>
      </c>
    </row>
    <row r="174" spans="1:5" x14ac:dyDescent="0.25">
      <c r="A174" t="s">
        <v>20</v>
      </c>
      <c r="B174">
        <v>546</v>
      </c>
      <c r="D174" t="s">
        <v>14</v>
      </c>
      <c r="E174">
        <v>575</v>
      </c>
    </row>
    <row r="175" spans="1:5" x14ac:dyDescent="0.25">
      <c r="A175" t="s">
        <v>20</v>
      </c>
      <c r="B175">
        <v>536</v>
      </c>
      <c r="D175" t="s">
        <v>14</v>
      </c>
      <c r="E175">
        <v>1120</v>
      </c>
    </row>
    <row r="176" spans="1:5" x14ac:dyDescent="0.25">
      <c r="A176" t="s">
        <v>20</v>
      </c>
      <c r="B176">
        <v>533</v>
      </c>
      <c r="D176" t="s">
        <v>14</v>
      </c>
      <c r="E176">
        <v>113</v>
      </c>
    </row>
    <row r="177" spans="1:5" x14ac:dyDescent="0.25">
      <c r="A177" t="s">
        <v>20</v>
      </c>
      <c r="B177">
        <v>524</v>
      </c>
      <c r="D177" t="s">
        <v>14</v>
      </c>
      <c r="E177">
        <v>1538</v>
      </c>
    </row>
    <row r="178" spans="1:5" x14ac:dyDescent="0.25">
      <c r="A178" t="s">
        <v>20</v>
      </c>
      <c r="B178">
        <v>498</v>
      </c>
      <c r="D178" t="s">
        <v>14</v>
      </c>
      <c r="E178">
        <v>9</v>
      </c>
    </row>
    <row r="179" spans="1:5" x14ac:dyDescent="0.25">
      <c r="A179" t="s">
        <v>20</v>
      </c>
      <c r="B179">
        <v>484</v>
      </c>
      <c r="D179" t="s">
        <v>14</v>
      </c>
      <c r="E179">
        <v>554</v>
      </c>
    </row>
    <row r="180" spans="1:5" x14ac:dyDescent="0.25">
      <c r="A180" t="s">
        <v>20</v>
      </c>
      <c r="B180">
        <v>480</v>
      </c>
      <c r="D180" t="s">
        <v>14</v>
      </c>
      <c r="E180">
        <v>648</v>
      </c>
    </row>
    <row r="181" spans="1:5" x14ac:dyDescent="0.25">
      <c r="A181" t="s">
        <v>20</v>
      </c>
      <c r="B181">
        <v>470</v>
      </c>
      <c r="D181" t="s">
        <v>14</v>
      </c>
      <c r="E181">
        <v>21</v>
      </c>
    </row>
    <row r="182" spans="1:5" x14ac:dyDescent="0.25">
      <c r="A182" t="s">
        <v>20</v>
      </c>
      <c r="B182">
        <v>462</v>
      </c>
      <c r="D182" t="s">
        <v>14</v>
      </c>
      <c r="E182">
        <v>54</v>
      </c>
    </row>
    <row r="183" spans="1:5" x14ac:dyDescent="0.25">
      <c r="A183" t="s">
        <v>20</v>
      </c>
      <c r="B183">
        <v>460</v>
      </c>
      <c r="D183" t="s">
        <v>14</v>
      </c>
      <c r="E183">
        <v>120</v>
      </c>
    </row>
    <row r="184" spans="1:5" x14ac:dyDescent="0.25">
      <c r="A184" t="s">
        <v>20</v>
      </c>
      <c r="B184">
        <v>454</v>
      </c>
      <c r="D184" t="s">
        <v>14</v>
      </c>
      <c r="E184">
        <v>579</v>
      </c>
    </row>
    <row r="185" spans="1:5" x14ac:dyDescent="0.25">
      <c r="A185" t="s">
        <v>20</v>
      </c>
      <c r="B185">
        <v>452</v>
      </c>
      <c r="D185" t="s">
        <v>14</v>
      </c>
      <c r="E185">
        <v>2072</v>
      </c>
    </row>
    <row r="186" spans="1:5" x14ac:dyDescent="0.25">
      <c r="A186" t="s">
        <v>20</v>
      </c>
      <c r="B186">
        <v>432</v>
      </c>
      <c r="D186" t="s">
        <v>14</v>
      </c>
      <c r="E186">
        <v>0</v>
      </c>
    </row>
    <row r="187" spans="1:5" x14ac:dyDescent="0.25">
      <c r="A187" t="s">
        <v>20</v>
      </c>
      <c r="B187">
        <v>419</v>
      </c>
      <c r="D187" t="s">
        <v>14</v>
      </c>
      <c r="E187">
        <v>1796</v>
      </c>
    </row>
    <row r="188" spans="1:5" x14ac:dyDescent="0.25">
      <c r="A188" t="s">
        <v>20</v>
      </c>
      <c r="B188">
        <v>411</v>
      </c>
      <c r="D188" t="s">
        <v>14</v>
      </c>
      <c r="E188">
        <v>62</v>
      </c>
    </row>
    <row r="189" spans="1:5" x14ac:dyDescent="0.25">
      <c r="A189" t="s">
        <v>20</v>
      </c>
      <c r="B189">
        <v>409</v>
      </c>
      <c r="D189" t="s">
        <v>14</v>
      </c>
      <c r="E189">
        <v>347</v>
      </c>
    </row>
    <row r="190" spans="1:5" x14ac:dyDescent="0.25">
      <c r="A190" t="s">
        <v>20</v>
      </c>
      <c r="B190">
        <v>397</v>
      </c>
      <c r="D190" t="s">
        <v>14</v>
      </c>
      <c r="E190">
        <v>19</v>
      </c>
    </row>
    <row r="191" spans="1:5" x14ac:dyDescent="0.25">
      <c r="A191" t="s">
        <v>20</v>
      </c>
      <c r="B191">
        <v>393</v>
      </c>
      <c r="D191" t="s">
        <v>14</v>
      </c>
      <c r="E191">
        <v>1258</v>
      </c>
    </row>
    <row r="192" spans="1:5" x14ac:dyDescent="0.25">
      <c r="A192" t="s">
        <v>20</v>
      </c>
      <c r="B192">
        <v>381</v>
      </c>
      <c r="D192" t="s">
        <v>14</v>
      </c>
      <c r="E192">
        <v>362</v>
      </c>
    </row>
    <row r="193" spans="1:5" x14ac:dyDescent="0.25">
      <c r="A193" t="s">
        <v>20</v>
      </c>
      <c r="B193">
        <v>381</v>
      </c>
      <c r="D193" t="s">
        <v>14</v>
      </c>
      <c r="E193">
        <v>133</v>
      </c>
    </row>
    <row r="194" spans="1:5" x14ac:dyDescent="0.25">
      <c r="A194" t="s">
        <v>20</v>
      </c>
      <c r="B194">
        <v>375</v>
      </c>
      <c r="D194" t="s">
        <v>14</v>
      </c>
      <c r="E194">
        <v>846</v>
      </c>
    </row>
    <row r="195" spans="1:5" x14ac:dyDescent="0.25">
      <c r="A195" t="s">
        <v>20</v>
      </c>
      <c r="B195">
        <v>374</v>
      </c>
      <c r="D195" t="s">
        <v>14</v>
      </c>
      <c r="E195">
        <v>10</v>
      </c>
    </row>
    <row r="196" spans="1:5" x14ac:dyDescent="0.25">
      <c r="A196" t="s">
        <v>20</v>
      </c>
      <c r="B196">
        <v>369</v>
      </c>
      <c r="D196" t="s">
        <v>14</v>
      </c>
      <c r="E196">
        <v>191</v>
      </c>
    </row>
    <row r="197" spans="1:5" x14ac:dyDescent="0.25">
      <c r="A197" t="s">
        <v>20</v>
      </c>
      <c r="B197">
        <v>366</v>
      </c>
      <c r="D197" t="s">
        <v>14</v>
      </c>
      <c r="E197">
        <v>1979</v>
      </c>
    </row>
    <row r="198" spans="1:5" x14ac:dyDescent="0.25">
      <c r="A198" t="s">
        <v>20</v>
      </c>
      <c r="B198">
        <v>363</v>
      </c>
      <c r="D198" t="s">
        <v>14</v>
      </c>
      <c r="E198">
        <v>63</v>
      </c>
    </row>
    <row r="199" spans="1:5" x14ac:dyDescent="0.25">
      <c r="A199" t="s">
        <v>20</v>
      </c>
      <c r="B199">
        <v>361</v>
      </c>
      <c r="D199" t="s">
        <v>14</v>
      </c>
      <c r="E199">
        <v>6080</v>
      </c>
    </row>
    <row r="200" spans="1:5" x14ac:dyDescent="0.25">
      <c r="A200" t="s">
        <v>20</v>
      </c>
      <c r="B200">
        <v>340</v>
      </c>
      <c r="D200" t="s">
        <v>14</v>
      </c>
      <c r="E200">
        <v>80</v>
      </c>
    </row>
    <row r="201" spans="1:5" x14ac:dyDescent="0.25">
      <c r="A201" t="s">
        <v>20</v>
      </c>
      <c r="B201">
        <v>337</v>
      </c>
      <c r="D201" t="s">
        <v>14</v>
      </c>
      <c r="E201">
        <v>9</v>
      </c>
    </row>
    <row r="202" spans="1:5" x14ac:dyDescent="0.25">
      <c r="A202" t="s">
        <v>20</v>
      </c>
      <c r="B202">
        <v>336</v>
      </c>
      <c r="D202" t="s">
        <v>14</v>
      </c>
      <c r="E202">
        <v>1784</v>
      </c>
    </row>
    <row r="203" spans="1:5" x14ac:dyDescent="0.25">
      <c r="A203" t="s">
        <v>20</v>
      </c>
      <c r="B203">
        <v>331</v>
      </c>
      <c r="D203" t="s">
        <v>14</v>
      </c>
      <c r="E203">
        <v>243</v>
      </c>
    </row>
    <row r="204" spans="1:5" x14ac:dyDescent="0.25">
      <c r="A204" t="s">
        <v>20</v>
      </c>
      <c r="B204">
        <v>330</v>
      </c>
      <c r="D204" t="s">
        <v>14</v>
      </c>
      <c r="E204">
        <v>1296</v>
      </c>
    </row>
    <row r="205" spans="1:5" x14ac:dyDescent="0.25">
      <c r="A205" t="s">
        <v>20</v>
      </c>
      <c r="B205">
        <v>329</v>
      </c>
      <c r="D205" t="s">
        <v>14</v>
      </c>
      <c r="E205">
        <v>77</v>
      </c>
    </row>
    <row r="206" spans="1:5" x14ac:dyDescent="0.25">
      <c r="A206" t="s">
        <v>20</v>
      </c>
      <c r="B206">
        <v>323</v>
      </c>
      <c r="D206" t="s">
        <v>14</v>
      </c>
      <c r="E206">
        <v>395</v>
      </c>
    </row>
    <row r="207" spans="1:5" x14ac:dyDescent="0.25">
      <c r="A207" t="s">
        <v>20</v>
      </c>
      <c r="B207">
        <v>316</v>
      </c>
      <c r="D207" t="s">
        <v>14</v>
      </c>
      <c r="E207">
        <v>49</v>
      </c>
    </row>
    <row r="208" spans="1:5" x14ac:dyDescent="0.25">
      <c r="A208" t="s">
        <v>20</v>
      </c>
      <c r="B208">
        <v>307</v>
      </c>
      <c r="D208" t="s">
        <v>14</v>
      </c>
      <c r="E208">
        <v>180</v>
      </c>
    </row>
    <row r="209" spans="1:5" x14ac:dyDescent="0.25">
      <c r="A209" t="s">
        <v>20</v>
      </c>
      <c r="B209">
        <v>307</v>
      </c>
      <c r="D209" t="s">
        <v>14</v>
      </c>
      <c r="E209">
        <v>2690</v>
      </c>
    </row>
    <row r="210" spans="1:5" x14ac:dyDescent="0.25">
      <c r="A210" t="s">
        <v>20</v>
      </c>
      <c r="B210">
        <v>303</v>
      </c>
      <c r="D210" t="s">
        <v>14</v>
      </c>
      <c r="E210">
        <v>2779</v>
      </c>
    </row>
    <row r="211" spans="1:5" x14ac:dyDescent="0.25">
      <c r="A211" t="s">
        <v>20</v>
      </c>
      <c r="B211">
        <v>300</v>
      </c>
      <c r="D211" t="s">
        <v>14</v>
      </c>
      <c r="E211">
        <v>92</v>
      </c>
    </row>
    <row r="212" spans="1:5" x14ac:dyDescent="0.25">
      <c r="A212" t="s">
        <v>20</v>
      </c>
      <c r="B212">
        <v>300</v>
      </c>
      <c r="D212" t="s">
        <v>14</v>
      </c>
      <c r="E212">
        <v>1028</v>
      </c>
    </row>
    <row r="213" spans="1:5" x14ac:dyDescent="0.25">
      <c r="A213" t="s">
        <v>20</v>
      </c>
      <c r="B213">
        <v>299</v>
      </c>
      <c r="D213" t="s">
        <v>14</v>
      </c>
      <c r="E213">
        <v>26</v>
      </c>
    </row>
    <row r="214" spans="1:5" x14ac:dyDescent="0.25">
      <c r="A214" t="s">
        <v>20</v>
      </c>
      <c r="B214">
        <v>297</v>
      </c>
      <c r="D214" t="s">
        <v>14</v>
      </c>
      <c r="E214">
        <v>1790</v>
      </c>
    </row>
    <row r="215" spans="1:5" x14ac:dyDescent="0.25">
      <c r="A215" t="s">
        <v>20</v>
      </c>
      <c r="B215">
        <v>296</v>
      </c>
      <c r="D215" t="s">
        <v>14</v>
      </c>
      <c r="E215">
        <v>37</v>
      </c>
    </row>
    <row r="216" spans="1:5" x14ac:dyDescent="0.25">
      <c r="A216" t="s">
        <v>20</v>
      </c>
      <c r="B216">
        <v>295</v>
      </c>
      <c r="D216" t="s">
        <v>14</v>
      </c>
      <c r="E216">
        <v>35</v>
      </c>
    </row>
    <row r="217" spans="1:5" x14ac:dyDescent="0.25">
      <c r="A217" t="s">
        <v>20</v>
      </c>
      <c r="B217">
        <v>290</v>
      </c>
      <c r="D217" t="s">
        <v>14</v>
      </c>
      <c r="E217">
        <v>558</v>
      </c>
    </row>
    <row r="218" spans="1:5" x14ac:dyDescent="0.25">
      <c r="A218" t="s">
        <v>20</v>
      </c>
      <c r="B218">
        <v>288</v>
      </c>
      <c r="D218" t="s">
        <v>14</v>
      </c>
      <c r="E218">
        <v>64</v>
      </c>
    </row>
    <row r="219" spans="1:5" x14ac:dyDescent="0.25">
      <c r="A219" t="s">
        <v>20</v>
      </c>
      <c r="B219">
        <v>282</v>
      </c>
      <c r="D219" t="s">
        <v>14</v>
      </c>
      <c r="E219">
        <v>245</v>
      </c>
    </row>
    <row r="220" spans="1:5" x14ac:dyDescent="0.25">
      <c r="A220" t="s">
        <v>20</v>
      </c>
      <c r="B220">
        <v>280</v>
      </c>
      <c r="D220" t="s">
        <v>14</v>
      </c>
      <c r="E220">
        <v>71</v>
      </c>
    </row>
    <row r="221" spans="1:5" x14ac:dyDescent="0.25">
      <c r="A221" t="s">
        <v>20</v>
      </c>
      <c r="B221">
        <v>279</v>
      </c>
      <c r="D221" t="s">
        <v>14</v>
      </c>
      <c r="E221">
        <v>42</v>
      </c>
    </row>
    <row r="222" spans="1:5" x14ac:dyDescent="0.25">
      <c r="A222" t="s">
        <v>20</v>
      </c>
      <c r="B222">
        <v>275</v>
      </c>
      <c r="D222" t="s">
        <v>14</v>
      </c>
      <c r="E222">
        <v>156</v>
      </c>
    </row>
    <row r="223" spans="1:5" x14ac:dyDescent="0.25">
      <c r="A223" t="s">
        <v>20</v>
      </c>
      <c r="B223">
        <v>272</v>
      </c>
      <c r="D223" t="s">
        <v>14</v>
      </c>
      <c r="E223">
        <v>1368</v>
      </c>
    </row>
    <row r="224" spans="1:5" x14ac:dyDescent="0.25">
      <c r="A224" t="s">
        <v>20</v>
      </c>
      <c r="B224">
        <v>270</v>
      </c>
      <c r="D224" t="s">
        <v>14</v>
      </c>
      <c r="E224">
        <v>102</v>
      </c>
    </row>
    <row r="225" spans="1:5" x14ac:dyDescent="0.25">
      <c r="A225" t="s">
        <v>20</v>
      </c>
      <c r="B225">
        <v>269</v>
      </c>
      <c r="D225" t="s">
        <v>14</v>
      </c>
      <c r="E225">
        <v>86</v>
      </c>
    </row>
    <row r="226" spans="1:5" x14ac:dyDescent="0.25">
      <c r="A226" t="s">
        <v>20</v>
      </c>
      <c r="B226">
        <v>268</v>
      </c>
      <c r="D226" t="s">
        <v>14</v>
      </c>
      <c r="E226">
        <v>253</v>
      </c>
    </row>
    <row r="227" spans="1:5" x14ac:dyDescent="0.25">
      <c r="A227" t="s">
        <v>20</v>
      </c>
      <c r="B227">
        <v>266</v>
      </c>
      <c r="D227" t="s">
        <v>14</v>
      </c>
      <c r="E227">
        <v>157</v>
      </c>
    </row>
    <row r="228" spans="1:5" x14ac:dyDescent="0.25">
      <c r="A228" t="s">
        <v>20</v>
      </c>
      <c r="B228">
        <v>264</v>
      </c>
      <c r="D228" t="s">
        <v>14</v>
      </c>
      <c r="E228">
        <v>183</v>
      </c>
    </row>
    <row r="229" spans="1:5" x14ac:dyDescent="0.25">
      <c r="A229" t="s">
        <v>20</v>
      </c>
      <c r="B229">
        <v>261</v>
      </c>
      <c r="D229" t="s">
        <v>14</v>
      </c>
      <c r="E229">
        <v>82</v>
      </c>
    </row>
    <row r="230" spans="1:5" x14ac:dyDescent="0.25">
      <c r="A230" t="s">
        <v>20</v>
      </c>
      <c r="B230">
        <v>261</v>
      </c>
      <c r="D230" t="s">
        <v>14</v>
      </c>
      <c r="E230">
        <v>1</v>
      </c>
    </row>
    <row r="231" spans="1:5" x14ac:dyDescent="0.25">
      <c r="A231" t="s">
        <v>20</v>
      </c>
      <c r="B231">
        <v>255</v>
      </c>
      <c r="D231" t="s">
        <v>14</v>
      </c>
      <c r="E231">
        <v>1198</v>
      </c>
    </row>
    <row r="232" spans="1:5" x14ac:dyDescent="0.25">
      <c r="A232" t="s">
        <v>20</v>
      </c>
      <c r="B232">
        <v>254</v>
      </c>
      <c r="D232" t="s">
        <v>14</v>
      </c>
      <c r="E232">
        <v>648</v>
      </c>
    </row>
    <row r="233" spans="1:5" x14ac:dyDescent="0.25">
      <c r="A233" t="s">
        <v>20</v>
      </c>
      <c r="B233">
        <v>253</v>
      </c>
      <c r="D233" t="s">
        <v>14</v>
      </c>
      <c r="E233">
        <v>64</v>
      </c>
    </row>
    <row r="234" spans="1:5" x14ac:dyDescent="0.25">
      <c r="A234" t="s">
        <v>20</v>
      </c>
      <c r="B234">
        <v>252</v>
      </c>
      <c r="D234" t="s">
        <v>14</v>
      </c>
      <c r="E234">
        <v>62</v>
      </c>
    </row>
    <row r="235" spans="1:5" x14ac:dyDescent="0.25">
      <c r="A235" t="s">
        <v>20</v>
      </c>
      <c r="B235">
        <v>250</v>
      </c>
      <c r="D235" t="s">
        <v>14</v>
      </c>
      <c r="E235">
        <v>750</v>
      </c>
    </row>
    <row r="236" spans="1:5" x14ac:dyDescent="0.25">
      <c r="A236" t="s">
        <v>20</v>
      </c>
      <c r="B236">
        <v>249</v>
      </c>
      <c r="D236" t="s">
        <v>14</v>
      </c>
      <c r="E236">
        <v>105</v>
      </c>
    </row>
    <row r="237" spans="1:5" x14ac:dyDescent="0.25">
      <c r="A237" t="s">
        <v>20</v>
      </c>
      <c r="B237">
        <v>249</v>
      </c>
      <c r="D237" t="s">
        <v>14</v>
      </c>
      <c r="E237">
        <v>2604</v>
      </c>
    </row>
    <row r="238" spans="1:5" x14ac:dyDescent="0.25">
      <c r="A238" t="s">
        <v>20</v>
      </c>
      <c r="B238">
        <v>247</v>
      </c>
      <c r="D238" t="s">
        <v>14</v>
      </c>
      <c r="E238">
        <v>65</v>
      </c>
    </row>
    <row r="239" spans="1:5" x14ac:dyDescent="0.25">
      <c r="A239" t="s">
        <v>20</v>
      </c>
      <c r="B239">
        <v>247</v>
      </c>
      <c r="D239" t="s">
        <v>14</v>
      </c>
      <c r="E239">
        <v>94</v>
      </c>
    </row>
    <row r="240" spans="1:5" x14ac:dyDescent="0.25">
      <c r="A240" t="s">
        <v>20</v>
      </c>
      <c r="B240">
        <v>246</v>
      </c>
      <c r="D240" t="s">
        <v>14</v>
      </c>
      <c r="E240">
        <v>257</v>
      </c>
    </row>
    <row r="241" spans="1:5" x14ac:dyDescent="0.25">
      <c r="A241" t="s">
        <v>20</v>
      </c>
      <c r="B241">
        <v>246</v>
      </c>
      <c r="D241" t="s">
        <v>14</v>
      </c>
      <c r="E241">
        <v>2928</v>
      </c>
    </row>
    <row r="242" spans="1:5" x14ac:dyDescent="0.25">
      <c r="A242" t="s">
        <v>20</v>
      </c>
      <c r="B242">
        <v>245</v>
      </c>
      <c r="D242" t="s">
        <v>14</v>
      </c>
      <c r="E242">
        <v>4697</v>
      </c>
    </row>
    <row r="243" spans="1:5" x14ac:dyDescent="0.25">
      <c r="A243" t="s">
        <v>20</v>
      </c>
      <c r="B243">
        <v>244</v>
      </c>
      <c r="D243" t="s">
        <v>14</v>
      </c>
      <c r="E243">
        <v>2915</v>
      </c>
    </row>
    <row r="244" spans="1:5" x14ac:dyDescent="0.25">
      <c r="A244" t="s">
        <v>20</v>
      </c>
      <c r="B244">
        <v>244</v>
      </c>
      <c r="D244" t="s">
        <v>14</v>
      </c>
      <c r="E244">
        <v>18</v>
      </c>
    </row>
    <row r="245" spans="1:5" x14ac:dyDescent="0.25">
      <c r="A245" t="s">
        <v>20</v>
      </c>
      <c r="B245">
        <v>241</v>
      </c>
      <c r="D245" t="s">
        <v>14</v>
      </c>
      <c r="E245">
        <v>602</v>
      </c>
    </row>
    <row r="246" spans="1:5" x14ac:dyDescent="0.25">
      <c r="A246" t="s">
        <v>20</v>
      </c>
      <c r="B246">
        <v>239</v>
      </c>
      <c r="D246" t="s">
        <v>14</v>
      </c>
      <c r="E246">
        <v>1</v>
      </c>
    </row>
    <row r="247" spans="1:5" x14ac:dyDescent="0.25">
      <c r="A247" t="s">
        <v>20</v>
      </c>
      <c r="B247">
        <v>238</v>
      </c>
      <c r="D247" t="s">
        <v>14</v>
      </c>
      <c r="E247">
        <v>3868</v>
      </c>
    </row>
    <row r="248" spans="1:5" x14ac:dyDescent="0.25">
      <c r="A248" t="s">
        <v>20</v>
      </c>
      <c r="B248">
        <v>238</v>
      </c>
      <c r="D248" t="s">
        <v>14</v>
      </c>
      <c r="E248">
        <v>504</v>
      </c>
    </row>
    <row r="249" spans="1:5" x14ac:dyDescent="0.25">
      <c r="A249" t="s">
        <v>20</v>
      </c>
      <c r="B249">
        <v>237</v>
      </c>
      <c r="D249" t="s">
        <v>14</v>
      </c>
      <c r="E249">
        <v>14</v>
      </c>
    </row>
    <row r="250" spans="1:5" x14ac:dyDescent="0.25">
      <c r="A250" t="s">
        <v>20</v>
      </c>
      <c r="B250">
        <v>236</v>
      </c>
      <c r="D250" t="s">
        <v>14</v>
      </c>
      <c r="E250">
        <v>750</v>
      </c>
    </row>
    <row r="251" spans="1:5" x14ac:dyDescent="0.25">
      <c r="A251" t="s">
        <v>20</v>
      </c>
      <c r="B251">
        <v>236</v>
      </c>
      <c r="D251" t="s">
        <v>14</v>
      </c>
      <c r="E251">
        <v>77</v>
      </c>
    </row>
    <row r="252" spans="1:5" x14ac:dyDescent="0.25">
      <c r="A252" t="s">
        <v>20</v>
      </c>
      <c r="B252">
        <v>235</v>
      </c>
      <c r="D252" t="s">
        <v>14</v>
      </c>
      <c r="E252">
        <v>752</v>
      </c>
    </row>
    <row r="253" spans="1:5" x14ac:dyDescent="0.25">
      <c r="A253" t="s">
        <v>20</v>
      </c>
      <c r="B253">
        <v>234</v>
      </c>
      <c r="D253" t="s">
        <v>14</v>
      </c>
      <c r="E253">
        <v>131</v>
      </c>
    </row>
    <row r="254" spans="1:5" x14ac:dyDescent="0.25">
      <c r="A254" t="s">
        <v>20</v>
      </c>
      <c r="B254">
        <v>233</v>
      </c>
      <c r="D254" t="s">
        <v>14</v>
      </c>
      <c r="E254">
        <v>87</v>
      </c>
    </row>
    <row r="255" spans="1:5" x14ac:dyDescent="0.25">
      <c r="A255" t="s">
        <v>20</v>
      </c>
      <c r="B255">
        <v>227</v>
      </c>
      <c r="D255" t="s">
        <v>14</v>
      </c>
      <c r="E255">
        <v>1063</v>
      </c>
    </row>
    <row r="256" spans="1:5" x14ac:dyDescent="0.25">
      <c r="A256" t="s">
        <v>20</v>
      </c>
      <c r="B256">
        <v>226</v>
      </c>
      <c r="D256" t="s">
        <v>14</v>
      </c>
      <c r="E256">
        <v>76</v>
      </c>
    </row>
    <row r="257" spans="1:5" x14ac:dyDescent="0.25">
      <c r="A257" t="s">
        <v>20</v>
      </c>
      <c r="B257">
        <v>226</v>
      </c>
      <c r="D257" t="s">
        <v>14</v>
      </c>
      <c r="E257">
        <v>4428</v>
      </c>
    </row>
    <row r="258" spans="1:5" x14ac:dyDescent="0.25">
      <c r="A258" t="s">
        <v>20</v>
      </c>
      <c r="B258">
        <v>225</v>
      </c>
      <c r="D258" t="s">
        <v>14</v>
      </c>
      <c r="E258">
        <v>58</v>
      </c>
    </row>
    <row r="259" spans="1:5" x14ac:dyDescent="0.25">
      <c r="A259" t="s">
        <v>20</v>
      </c>
      <c r="B259">
        <v>223</v>
      </c>
      <c r="D259" t="s">
        <v>14</v>
      </c>
      <c r="E259">
        <v>111</v>
      </c>
    </row>
    <row r="260" spans="1:5" x14ac:dyDescent="0.25">
      <c r="A260" t="s">
        <v>20</v>
      </c>
      <c r="B260">
        <v>222</v>
      </c>
      <c r="D260" t="s">
        <v>14</v>
      </c>
      <c r="E260">
        <v>2955</v>
      </c>
    </row>
    <row r="261" spans="1:5" x14ac:dyDescent="0.25">
      <c r="A261" t="s">
        <v>20</v>
      </c>
      <c r="B261">
        <v>222</v>
      </c>
      <c r="D261" t="s">
        <v>14</v>
      </c>
      <c r="E261">
        <v>1657</v>
      </c>
    </row>
    <row r="262" spans="1:5" x14ac:dyDescent="0.25">
      <c r="A262" t="s">
        <v>20</v>
      </c>
      <c r="B262">
        <v>221</v>
      </c>
      <c r="D262" t="s">
        <v>14</v>
      </c>
      <c r="E262">
        <v>926</v>
      </c>
    </row>
    <row r="263" spans="1:5" x14ac:dyDescent="0.25">
      <c r="A263" t="s">
        <v>20</v>
      </c>
      <c r="B263">
        <v>221</v>
      </c>
      <c r="D263" t="s">
        <v>14</v>
      </c>
      <c r="E263">
        <v>77</v>
      </c>
    </row>
    <row r="264" spans="1:5" x14ac:dyDescent="0.25">
      <c r="A264" t="s">
        <v>20</v>
      </c>
      <c r="B264">
        <v>220</v>
      </c>
      <c r="D264" t="s">
        <v>14</v>
      </c>
      <c r="E264">
        <v>1748</v>
      </c>
    </row>
    <row r="265" spans="1:5" x14ac:dyDescent="0.25">
      <c r="A265" t="s">
        <v>20</v>
      </c>
      <c r="B265">
        <v>220</v>
      </c>
      <c r="D265" t="s">
        <v>14</v>
      </c>
      <c r="E265">
        <v>79</v>
      </c>
    </row>
    <row r="266" spans="1:5" x14ac:dyDescent="0.25">
      <c r="A266" t="s">
        <v>20</v>
      </c>
      <c r="B266">
        <v>219</v>
      </c>
      <c r="D266" t="s">
        <v>14</v>
      </c>
      <c r="E266">
        <v>889</v>
      </c>
    </row>
    <row r="267" spans="1:5" x14ac:dyDescent="0.25">
      <c r="A267" t="s">
        <v>20</v>
      </c>
      <c r="B267">
        <v>218</v>
      </c>
      <c r="D267" t="s">
        <v>14</v>
      </c>
      <c r="E267">
        <v>56</v>
      </c>
    </row>
    <row r="268" spans="1:5" x14ac:dyDescent="0.25">
      <c r="A268" t="s">
        <v>20</v>
      </c>
      <c r="B268">
        <v>218</v>
      </c>
      <c r="D268" t="s">
        <v>14</v>
      </c>
      <c r="E268">
        <v>1</v>
      </c>
    </row>
    <row r="269" spans="1:5" x14ac:dyDescent="0.25">
      <c r="A269" t="s">
        <v>20</v>
      </c>
      <c r="B269">
        <v>217</v>
      </c>
      <c r="D269" t="s">
        <v>14</v>
      </c>
      <c r="E269">
        <v>83</v>
      </c>
    </row>
    <row r="270" spans="1:5" x14ac:dyDescent="0.25">
      <c r="A270" t="s">
        <v>20</v>
      </c>
      <c r="B270">
        <v>216</v>
      </c>
      <c r="D270" t="s">
        <v>14</v>
      </c>
      <c r="E270">
        <v>2025</v>
      </c>
    </row>
    <row r="271" spans="1:5" x14ac:dyDescent="0.25">
      <c r="A271" t="s">
        <v>20</v>
      </c>
      <c r="B271">
        <v>214</v>
      </c>
      <c r="D271" t="s">
        <v>14</v>
      </c>
      <c r="E271">
        <v>14</v>
      </c>
    </row>
    <row r="272" spans="1:5" x14ac:dyDescent="0.25">
      <c r="A272" t="s">
        <v>20</v>
      </c>
      <c r="B272">
        <v>211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210</v>
      </c>
      <c r="D274" t="s">
        <v>14</v>
      </c>
      <c r="E274">
        <v>10</v>
      </c>
    </row>
    <row r="275" spans="1:5" x14ac:dyDescent="0.25">
      <c r="A275" t="s">
        <v>20</v>
      </c>
      <c r="B275">
        <v>209</v>
      </c>
      <c r="D275" t="s">
        <v>14</v>
      </c>
      <c r="E275">
        <v>1121</v>
      </c>
    </row>
    <row r="276" spans="1:5" x14ac:dyDescent="0.25">
      <c r="A276" t="s">
        <v>20</v>
      </c>
      <c r="B276">
        <v>207</v>
      </c>
      <c r="D276" t="s">
        <v>14</v>
      </c>
      <c r="E276">
        <v>15</v>
      </c>
    </row>
    <row r="277" spans="1:5" x14ac:dyDescent="0.25">
      <c r="A277" t="s">
        <v>20</v>
      </c>
      <c r="B277">
        <v>207</v>
      </c>
      <c r="D277" t="s">
        <v>14</v>
      </c>
      <c r="E277">
        <v>191</v>
      </c>
    </row>
    <row r="278" spans="1:5" x14ac:dyDescent="0.25">
      <c r="A278" t="s">
        <v>20</v>
      </c>
      <c r="B278">
        <v>206</v>
      </c>
      <c r="D278" t="s">
        <v>14</v>
      </c>
      <c r="E278">
        <v>16</v>
      </c>
    </row>
    <row r="279" spans="1:5" x14ac:dyDescent="0.25">
      <c r="A279" t="s">
        <v>20</v>
      </c>
      <c r="B279">
        <v>205</v>
      </c>
      <c r="D279" t="s">
        <v>14</v>
      </c>
      <c r="E279">
        <v>17</v>
      </c>
    </row>
    <row r="280" spans="1:5" x14ac:dyDescent="0.25">
      <c r="A280" t="s">
        <v>20</v>
      </c>
      <c r="B280">
        <v>203</v>
      </c>
      <c r="D280" t="s">
        <v>14</v>
      </c>
      <c r="E280">
        <v>34</v>
      </c>
    </row>
    <row r="281" spans="1:5" x14ac:dyDescent="0.25">
      <c r="A281" t="s">
        <v>20</v>
      </c>
      <c r="B281">
        <v>203</v>
      </c>
      <c r="D281" t="s">
        <v>14</v>
      </c>
      <c r="E281">
        <v>1</v>
      </c>
    </row>
    <row r="282" spans="1:5" x14ac:dyDescent="0.25">
      <c r="A282" t="s">
        <v>20</v>
      </c>
      <c r="B282">
        <v>202</v>
      </c>
      <c r="D282" t="s">
        <v>14</v>
      </c>
      <c r="E282">
        <v>1274</v>
      </c>
    </row>
    <row r="283" spans="1:5" x14ac:dyDescent="0.25">
      <c r="A283" t="s">
        <v>20</v>
      </c>
      <c r="B283">
        <v>202</v>
      </c>
      <c r="D283" t="s">
        <v>14</v>
      </c>
      <c r="E283">
        <v>210</v>
      </c>
    </row>
    <row r="284" spans="1:5" x14ac:dyDescent="0.25">
      <c r="A284" t="s">
        <v>20</v>
      </c>
      <c r="B284">
        <v>201</v>
      </c>
      <c r="D284" t="s">
        <v>14</v>
      </c>
      <c r="E284">
        <v>248</v>
      </c>
    </row>
    <row r="285" spans="1:5" x14ac:dyDescent="0.25">
      <c r="A285" t="s">
        <v>20</v>
      </c>
      <c r="B285">
        <v>199</v>
      </c>
      <c r="D285" t="s">
        <v>14</v>
      </c>
      <c r="E285">
        <v>513</v>
      </c>
    </row>
    <row r="286" spans="1:5" x14ac:dyDescent="0.25">
      <c r="A286" t="s">
        <v>20</v>
      </c>
      <c r="B286">
        <v>199</v>
      </c>
      <c r="D286" t="s">
        <v>14</v>
      </c>
      <c r="E286">
        <v>3410</v>
      </c>
    </row>
    <row r="287" spans="1:5" x14ac:dyDescent="0.25">
      <c r="A287" t="s">
        <v>20</v>
      </c>
      <c r="B287">
        <v>199</v>
      </c>
      <c r="D287" t="s">
        <v>14</v>
      </c>
      <c r="E287">
        <v>10</v>
      </c>
    </row>
    <row r="288" spans="1:5" x14ac:dyDescent="0.25">
      <c r="A288" t="s">
        <v>20</v>
      </c>
      <c r="B288">
        <v>198</v>
      </c>
      <c r="D288" t="s">
        <v>14</v>
      </c>
      <c r="E288">
        <v>2201</v>
      </c>
    </row>
    <row r="289" spans="1:5" x14ac:dyDescent="0.25">
      <c r="A289" t="s">
        <v>20</v>
      </c>
      <c r="B289">
        <v>198</v>
      </c>
      <c r="D289" t="s">
        <v>14</v>
      </c>
      <c r="E289">
        <v>676</v>
      </c>
    </row>
    <row r="290" spans="1:5" x14ac:dyDescent="0.25">
      <c r="A290" t="s">
        <v>20</v>
      </c>
      <c r="B290">
        <v>198</v>
      </c>
      <c r="D290" t="s">
        <v>14</v>
      </c>
      <c r="E290">
        <v>831</v>
      </c>
    </row>
    <row r="291" spans="1:5" x14ac:dyDescent="0.25">
      <c r="A291" t="s">
        <v>20</v>
      </c>
      <c r="B291">
        <v>196</v>
      </c>
      <c r="D291" t="s">
        <v>14</v>
      </c>
      <c r="E291">
        <v>859</v>
      </c>
    </row>
    <row r="292" spans="1:5" x14ac:dyDescent="0.25">
      <c r="A292" t="s">
        <v>20</v>
      </c>
      <c r="B292">
        <v>195</v>
      </c>
      <c r="D292" t="s">
        <v>14</v>
      </c>
      <c r="E292">
        <v>45</v>
      </c>
    </row>
    <row r="293" spans="1:5" x14ac:dyDescent="0.25">
      <c r="A293" t="s">
        <v>20</v>
      </c>
      <c r="B293">
        <v>195</v>
      </c>
      <c r="D293" t="s">
        <v>14</v>
      </c>
      <c r="E293">
        <v>6</v>
      </c>
    </row>
    <row r="294" spans="1:5" x14ac:dyDescent="0.25">
      <c r="A294" t="s">
        <v>20</v>
      </c>
      <c r="B294">
        <v>194</v>
      </c>
      <c r="D294" t="s">
        <v>14</v>
      </c>
      <c r="E294">
        <v>7</v>
      </c>
    </row>
    <row r="295" spans="1:5" x14ac:dyDescent="0.25">
      <c r="A295" t="s">
        <v>20</v>
      </c>
      <c r="B295">
        <v>194</v>
      </c>
      <c r="D295" t="s">
        <v>14</v>
      </c>
      <c r="E295">
        <v>31</v>
      </c>
    </row>
    <row r="296" spans="1:5" x14ac:dyDescent="0.25">
      <c r="A296" t="s">
        <v>20</v>
      </c>
      <c r="B296">
        <v>194</v>
      </c>
      <c r="D296" t="s">
        <v>14</v>
      </c>
      <c r="E296">
        <v>78</v>
      </c>
    </row>
    <row r="297" spans="1:5" x14ac:dyDescent="0.25">
      <c r="A297" t="s">
        <v>20</v>
      </c>
      <c r="B297">
        <v>194</v>
      </c>
      <c r="D297" t="s">
        <v>14</v>
      </c>
      <c r="E297">
        <v>1225</v>
      </c>
    </row>
    <row r="298" spans="1:5" x14ac:dyDescent="0.25">
      <c r="A298" t="s">
        <v>20</v>
      </c>
      <c r="B298">
        <v>193</v>
      </c>
      <c r="D298" t="s">
        <v>14</v>
      </c>
      <c r="E298">
        <v>1</v>
      </c>
    </row>
    <row r="299" spans="1:5" x14ac:dyDescent="0.25">
      <c r="A299" t="s">
        <v>20</v>
      </c>
      <c r="B299">
        <v>192</v>
      </c>
      <c r="D299" t="s">
        <v>14</v>
      </c>
      <c r="E299">
        <v>67</v>
      </c>
    </row>
    <row r="300" spans="1:5" x14ac:dyDescent="0.25">
      <c r="A300" t="s">
        <v>20</v>
      </c>
      <c r="B300">
        <v>192</v>
      </c>
      <c r="D300" t="s">
        <v>14</v>
      </c>
      <c r="E300">
        <v>19</v>
      </c>
    </row>
    <row r="301" spans="1:5" x14ac:dyDescent="0.25">
      <c r="A301" t="s">
        <v>20</v>
      </c>
      <c r="B301">
        <v>191</v>
      </c>
      <c r="D301" t="s">
        <v>14</v>
      </c>
      <c r="E301">
        <v>2108</v>
      </c>
    </row>
    <row r="302" spans="1:5" x14ac:dyDescent="0.25">
      <c r="A302" t="s">
        <v>20</v>
      </c>
      <c r="B302">
        <v>191</v>
      </c>
      <c r="D302" t="s">
        <v>14</v>
      </c>
      <c r="E302">
        <v>679</v>
      </c>
    </row>
    <row r="303" spans="1:5" x14ac:dyDescent="0.25">
      <c r="A303" t="s">
        <v>20</v>
      </c>
      <c r="B303">
        <v>191</v>
      </c>
      <c r="D303" t="s">
        <v>14</v>
      </c>
      <c r="E303">
        <v>36</v>
      </c>
    </row>
    <row r="304" spans="1:5" x14ac:dyDescent="0.25">
      <c r="A304" t="s">
        <v>20</v>
      </c>
      <c r="B304">
        <v>190</v>
      </c>
      <c r="D304" t="s">
        <v>14</v>
      </c>
      <c r="E304">
        <v>47</v>
      </c>
    </row>
    <row r="305" spans="1:5" x14ac:dyDescent="0.25">
      <c r="A305" t="s">
        <v>20</v>
      </c>
      <c r="B305">
        <v>190</v>
      </c>
      <c r="D305" t="s">
        <v>14</v>
      </c>
      <c r="E305">
        <v>70</v>
      </c>
    </row>
    <row r="306" spans="1:5" x14ac:dyDescent="0.25">
      <c r="A306" t="s">
        <v>20</v>
      </c>
      <c r="B306">
        <v>189</v>
      </c>
      <c r="D306" t="s">
        <v>14</v>
      </c>
      <c r="E306">
        <v>154</v>
      </c>
    </row>
    <row r="307" spans="1:5" x14ac:dyDescent="0.25">
      <c r="A307" t="s">
        <v>20</v>
      </c>
      <c r="B307">
        <v>189</v>
      </c>
      <c r="D307" t="s">
        <v>14</v>
      </c>
      <c r="E307">
        <v>22</v>
      </c>
    </row>
    <row r="308" spans="1:5" x14ac:dyDescent="0.25">
      <c r="A308" t="s">
        <v>20</v>
      </c>
      <c r="B308">
        <v>187</v>
      </c>
      <c r="D308" t="s">
        <v>14</v>
      </c>
      <c r="E308">
        <v>1758</v>
      </c>
    </row>
    <row r="309" spans="1:5" x14ac:dyDescent="0.25">
      <c r="A309" t="s">
        <v>20</v>
      </c>
      <c r="B309">
        <v>186</v>
      </c>
      <c r="D309" t="s">
        <v>14</v>
      </c>
      <c r="E309">
        <v>94</v>
      </c>
    </row>
    <row r="310" spans="1:5" x14ac:dyDescent="0.25">
      <c r="A310" t="s">
        <v>20</v>
      </c>
      <c r="B310">
        <v>186</v>
      </c>
      <c r="D310" t="s">
        <v>14</v>
      </c>
      <c r="E310">
        <v>33</v>
      </c>
    </row>
    <row r="311" spans="1:5" x14ac:dyDescent="0.25">
      <c r="A311" t="s">
        <v>20</v>
      </c>
      <c r="B311">
        <v>186</v>
      </c>
      <c r="D311" t="s">
        <v>14</v>
      </c>
      <c r="E311">
        <v>1</v>
      </c>
    </row>
    <row r="312" spans="1:5" x14ac:dyDescent="0.25">
      <c r="A312" t="s">
        <v>20</v>
      </c>
      <c r="B312">
        <v>186</v>
      </c>
      <c r="D312" t="s">
        <v>14</v>
      </c>
      <c r="E312">
        <v>31</v>
      </c>
    </row>
    <row r="313" spans="1:5" x14ac:dyDescent="0.25">
      <c r="A313" t="s">
        <v>20</v>
      </c>
      <c r="B313">
        <v>186</v>
      </c>
      <c r="D313" t="s">
        <v>14</v>
      </c>
      <c r="E313">
        <v>35</v>
      </c>
    </row>
    <row r="314" spans="1:5" x14ac:dyDescent="0.25">
      <c r="A314" t="s">
        <v>20</v>
      </c>
      <c r="B314">
        <v>185</v>
      </c>
      <c r="D314" t="s">
        <v>14</v>
      </c>
      <c r="E314">
        <v>63</v>
      </c>
    </row>
    <row r="315" spans="1:5" x14ac:dyDescent="0.25">
      <c r="A315" t="s">
        <v>20</v>
      </c>
      <c r="B315">
        <v>184</v>
      </c>
      <c r="D315" t="s">
        <v>14</v>
      </c>
      <c r="E315">
        <v>526</v>
      </c>
    </row>
    <row r="316" spans="1:5" x14ac:dyDescent="0.25">
      <c r="A316" t="s">
        <v>20</v>
      </c>
      <c r="B316">
        <v>183</v>
      </c>
      <c r="D316" t="s">
        <v>14</v>
      </c>
      <c r="E316">
        <v>121</v>
      </c>
    </row>
    <row r="317" spans="1:5" x14ac:dyDescent="0.25">
      <c r="A317" t="s">
        <v>20</v>
      </c>
      <c r="B317">
        <v>183</v>
      </c>
      <c r="D317" t="s">
        <v>14</v>
      </c>
      <c r="E317">
        <v>67</v>
      </c>
    </row>
    <row r="318" spans="1:5" x14ac:dyDescent="0.25">
      <c r="A318" t="s">
        <v>20</v>
      </c>
      <c r="B318">
        <v>182</v>
      </c>
      <c r="D318" t="s">
        <v>14</v>
      </c>
      <c r="E318">
        <v>57</v>
      </c>
    </row>
    <row r="319" spans="1:5" x14ac:dyDescent="0.25">
      <c r="A319" t="s">
        <v>20</v>
      </c>
      <c r="B319">
        <v>181</v>
      </c>
      <c r="D319" t="s">
        <v>14</v>
      </c>
      <c r="E319">
        <v>1229</v>
      </c>
    </row>
    <row r="320" spans="1:5" x14ac:dyDescent="0.25">
      <c r="A320" t="s">
        <v>20</v>
      </c>
      <c r="B320">
        <v>181</v>
      </c>
      <c r="D320" t="s">
        <v>14</v>
      </c>
      <c r="E320">
        <v>12</v>
      </c>
    </row>
    <row r="321" spans="1:5" x14ac:dyDescent="0.25">
      <c r="A321" t="s">
        <v>20</v>
      </c>
      <c r="B321">
        <v>180</v>
      </c>
      <c r="D321" t="s">
        <v>14</v>
      </c>
      <c r="E321">
        <v>452</v>
      </c>
    </row>
    <row r="322" spans="1:5" x14ac:dyDescent="0.25">
      <c r="A322" t="s">
        <v>20</v>
      </c>
      <c r="B322">
        <v>180</v>
      </c>
      <c r="D322" t="s">
        <v>14</v>
      </c>
      <c r="E322">
        <v>1886</v>
      </c>
    </row>
    <row r="323" spans="1:5" x14ac:dyDescent="0.25">
      <c r="A323" t="s">
        <v>20</v>
      </c>
      <c r="B323">
        <v>180</v>
      </c>
      <c r="D323" t="s">
        <v>14</v>
      </c>
      <c r="E323">
        <v>1825</v>
      </c>
    </row>
    <row r="324" spans="1:5" x14ac:dyDescent="0.25">
      <c r="A324" t="s">
        <v>20</v>
      </c>
      <c r="B324">
        <v>180</v>
      </c>
      <c r="D324" t="s">
        <v>14</v>
      </c>
      <c r="E324">
        <v>31</v>
      </c>
    </row>
    <row r="325" spans="1:5" x14ac:dyDescent="0.25">
      <c r="A325" t="s">
        <v>20</v>
      </c>
      <c r="B325">
        <v>179</v>
      </c>
      <c r="D325" t="s">
        <v>14</v>
      </c>
      <c r="E325">
        <v>107</v>
      </c>
    </row>
    <row r="326" spans="1:5" x14ac:dyDescent="0.25">
      <c r="A326" t="s">
        <v>20</v>
      </c>
      <c r="B326">
        <v>176</v>
      </c>
      <c r="D326" t="s">
        <v>14</v>
      </c>
      <c r="E326">
        <v>27</v>
      </c>
    </row>
    <row r="327" spans="1:5" x14ac:dyDescent="0.25">
      <c r="A327" t="s">
        <v>20</v>
      </c>
      <c r="B327">
        <v>175</v>
      </c>
      <c r="D327" t="s">
        <v>14</v>
      </c>
      <c r="E327">
        <v>1221</v>
      </c>
    </row>
    <row r="328" spans="1:5" x14ac:dyDescent="0.25">
      <c r="A328" t="s">
        <v>20</v>
      </c>
      <c r="B328">
        <v>174</v>
      </c>
      <c r="D328" t="s">
        <v>14</v>
      </c>
      <c r="E328">
        <v>1</v>
      </c>
    </row>
    <row r="329" spans="1:5" x14ac:dyDescent="0.25">
      <c r="A329" t="s">
        <v>20</v>
      </c>
      <c r="B329">
        <v>174</v>
      </c>
      <c r="D329" t="s">
        <v>14</v>
      </c>
      <c r="E329">
        <v>16</v>
      </c>
    </row>
    <row r="330" spans="1:5" x14ac:dyDescent="0.25">
      <c r="A330" t="s">
        <v>20</v>
      </c>
      <c r="B330">
        <v>173</v>
      </c>
      <c r="D330" t="s">
        <v>14</v>
      </c>
      <c r="E330">
        <v>41</v>
      </c>
    </row>
    <row r="331" spans="1:5" x14ac:dyDescent="0.25">
      <c r="A331" t="s">
        <v>20</v>
      </c>
      <c r="B331">
        <v>172</v>
      </c>
      <c r="D331" t="s">
        <v>14</v>
      </c>
      <c r="E331">
        <v>523</v>
      </c>
    </row>
    <row r="332" spans="1:5" x14ac:dyDescent="0.25">
      <c r="A332" t="s">
        <v>20</v>
      </c>
      <c r="B332">
        <v>170</v>
      </c>
      <c r="D332" t="s">
        <v>14</v>
      </c>
      <c r="E332">
        <v>141</v>
      </c>
    </row>
    <row r="333" spans="1:5" x14ac:dyDescent="0.25">
      <c r="A333" t="s">
        <v>20</v>
      </c>
      <c r="B333">
        <v>170</v>
      </c>
      <c r="D333" t="s">
        <v>14</v>
      </c>
      <c r="E333">
        <v>52</v>
      </c>
    </row>
    <row r="334" spans="1:5" x14ac:dyDescent="0.25">
      <c r="A334" t="s">
        <v>20</v>
      </c>
      <c r="B334">
        <v>170</v>
      </c>
      <c r="D334" t="s">
        <v>14</v>
      </c>
      <c r="E334">
        <v>225</v>
      </c>
    </row>
    <row r="335" spans="1:5" x14ac:dyDescent="0.25">
      <c r="A335" t="s">
        <v>20</v>
      </c>
      <c r="B335">
        <v>169</v>
      </c>
      <c r="D335" t="s">
        <v>14</v>
      </c>
      <c r="E335">
        <v>38</v>
      </c>
    </row>
    <row r="336" spans="1:5" x14ac:dyDescent="0.25">
      <c r="A336" t="s">
        <v>20</v>
      </c>
      <c r="B336">
        <v>168</v>
      </c>
      <c r="D336" t="s">
        <v>14</v>
      </c>
      <c r="E336">
        <v>15</v>
      </c>
    </row>
    <row r="337" spans="1:5" x14ac:dyDescent="0.25">
      <c r="A337" t="s">
        <v>20</v>
      </c>
      <c r="B337">
        <v>168</v>
      </c>
      <c r="D337" t="s">
        <v>14</v>
      </c>
      <c r="E337">
        <v>37</v>
      </c>
    </row>
    <row r="338" spans="1:5" x14ac:dyDescent="0.25">
      <c r="A338" t="s">
        <v>20</v>
      </c>
      <c r="B338">
        <v>166</v>
      </c>
      <c r="D338" t="s">
        <v>14</v>
      </c>
      <c r="E338">
        <v>112</v>
      </c>
    </row>
    <row r="339" spans="1:5" x14ac:dyDescent="0.25">
      <c r="A339" t="s">
        <v>20</v>
      </c>
      <c r="B339">
        <v>165</v>
      </c>
      <c r="D339" t="s">
        <v>14</v>
      </c>
      <c r="E339">
        <v>21</v>
      </c>
    </row>
    <row r="340" spans="1:5" x14ac:dyDescent="0.25">
      <c r="A340" t="s">
        <v>20</v>
      </c>
      <c r="B340">
        <v>165</v>
      </c>
      <c r="D340" t="s">
        <v>14</v>
      </c>
      <c r="E340">
        <v>67</v>
      </c>
    </row>
    <row r="341" spans="1:5" x14ac:dyDescent="0.25">
      <c r="A341" t="s">
        <v>20</v>
      </c>
      <c r="B341">
        <v>165</v>
      </c>
      <c r="D341" t="s">
        <v>14</v>
      </c>
      <c r="E341">
        <v>78</v>
      </c>
    </row>
    <row r="342" spans="1:5" x14ac:dyDescent="0.25">
      <c r="A342" t="s">
        <v>20</v>
      </c>
      <c r="B342">
        <v>165</v>
      </c>
      <c r="D342" t="s">
        <v>14</v>
      </c>
      <c r="E342">
        <v>67</v>
      </c>
    </row>
    <row r="343" spans="1:5" x14ac:dyDescent="0.25">
      <c r="A343" t="s">
        <v>20</v>
      </c>
      <c r="B343">
        <v>164</v>
      </c>
      <c r="D343" t="s">
        <v>14</v>
      </c>
      <c r="E343">
        <v>263</v>
      </c>
    </row>
    <row r="344" spans="1:5" x14ac:dyDescent="0.25">
      <c r="A344" t="s">
        <v>20</v>
      </c>
      <c r="B344">
        <v>164</v>
      </c>
      <c r="D344" t="s">
        <v>14</v>
      </c>
      <c r="E344">
        <v>1691</v>
      </c>
    </row>
    <row r="345" spans="1:5" x14ac:dyDescent="0.25">
      <c r="A345" t="s">
        <v>20</v>
      </c>
      <c r="B345">
        <v>164</v>
      </c>
      <c r="D345" t="s">
        <v>14</v>
      </c>
      <c r="E345">
        <v>181</v>
      </c>
    </row>
    <row r="346" spans="1:5" x14ac:dyDescent="0.25">
      <c r="A346" t="s">
        <v>20</v>
      </c>
      <c r="B346">
        <v>164</v>
      </c>
      <c r="D346" t="s">
        <v>14</v>
      </c>
      <c r="E346">
        <v>13</v>
      </c>
    </row>
    <row r="347" spans="1:5" x14ac:dyDescent="0.25">
      <c r="A347" t="s">
        <v>20</v>
      </c>
      <c r="B347">
        <v>164</v>
      </c>
      <c r="D347" t="s">
        <v>14</v>
      </c>
      <c r="E347">
        <v>1</v>
      </c>
    </row>
    <row r="348" spans="1:5" x14ac:dyDescent="0.25">
      <c r="A348" t="s">
        <v>20</v>
      </c>
      <c r="B348">
        <v>163</v>
      </c>
      <c r="D348" t="s">
        <v>14</v>
      </c>
      <c r="E348">
        <v>21</v>
      </c>
    </row>
    <row r="349" spans="1:5" x14ac:dyDescent="0.25">
      <c r="A349" t="s">
        <v>20</v>
      </c>
      <c r="B349">
        <v>163</v>
      </c>
      <c r="D349" t="s">
        <v>14</v>
      </c>
      <c r="E349">
        <v>830</v>
      </c>
    </row>
    <row r="350" spans="1:5" x14ac:dyDescent="0.25">
      <c r="A350" t="s">
        <v>20</v>
      </c>
      <c r="B350">
        <v>161</v>
      </c>
      <c r="D350" t="s">
        <v>14</v>
      </c>
      <c r="E350">
        <v>130</v>
      </c>
    </row>
    <row r="351" spans="1:5" x14ac:dyDescent="0.25">
      <c r="A351" t="s">
        <v>20</v>
      </c>
      <c r="B351">
        <v>160</v>
      </c>
      <c r="D351" t="s">
        <v>14</v>
      </c>
      <c r="E351">
        <v>55</v>
      </c>
    </row>
    <row r="352" spans="1:5" x14ac:dyDescent="0.25">
      <c r="A352" t="s">
        <v>20</v>
      </c>
      <c r="B352">
        <v>160</v>
      </c>
      <c r="D352" t="s">
        <v>14</v>
      </c>
      <c r="E352">
        <v>114</v>
      </c>
    </row>
    <row r="353" spans="1:5" x14ac:dyDescent="0.25">
      <c r="A353" t="s">
        <v>20</v>
      </c>
      <c r="B353">
        <v>159</v>
      </c>
      <c r="D353" t="s">
        <v>14</v>
      </c>
      <c r="E353">
        <v>594</v>
      </c>
    </row>
    <row r="354" spans="1:5" x14ac:dyDescent="0.25">
      <c r="A354" t="s">
        <v>20</v>
      </c>
      <c r="B354">
        <v>159</v>
      </c>
      <c r="D354" t="s">
        <v>14</v>
      </c>
      <c r="E354">
        <v>24</v>
      </c>
    </row>
    <row r="355" spans="1:5" x14ac:dyDescent="0.25">
      <c r="A355" t="s">
        <v>20</v>
      </c>
      <c r="B355">
        <v>159</v>
      </c>
      <c r="D355" t="s">
        <v>14</v>
      </c>
      <c r="E355">
        <v>252</v>
      </c>
    </row>
    <row r="356" spans="1:5" x14ac:dyDescent="0.25">
      <c r="A356" t="s">
        <v>20</v>
      </c>
      <c r="B356">
        <v>158</v>
      </c>
      <c r="D356" t="s">
        <v>14</v>
      </c>
      <c r="E356">
        <v>67</v>
      </c>
    </row>
    <row r="357" spans="1:5" x14ac:dyDescent="0.25">
      <c r="A357" t="s">
        <v>20</v>
      </c>
      <c r="B357">
        <v>158</v>
      </c>
      <c r="D357" t="s">
        <v>14</v>
      </c>
      <c r="E357">
        <v>742</v>
      </c>
    </row>
    <row r="358" spans="1:5" x14ac:dyDescent="0.25">
      <c r="A358" t="s">
        <v>20</v>
      </c>
      <c r="B358">
        <v>157</v>
      </c>
      <c r="D358" t="s">
        <v>14</v>
      </c>
      <c r="E358">
        <v>75</v>
      </c>
    </row>
    <row r="359" spans="1:5" x14ac:dyDescent="0.25">
      <c r="A359" t="s">
        <v>20</v>
      </c>
      <c r="B359">
        <v>157</v>
      </c>
      <c r="D359" t="s">
        <v>14</v>
      </c>
      <c r="E359">
        <v>4405</v>
      </c>
    </row>
    <row r="360" spans="1:5" x14ac:dyDescent="0.25">
      <c r="A360" t="s">
        <v>20</v>
      </c>
      <c r="B360">
        <v>157</v>
      </c>
      <c r="D360" t="s">
        <v>14</v>
      </c>
      <c r="E360">
        <v>92</v>
      </c>
    </row>
    <row r="361" spans="1:5" x14ac:dyDescent="0.25">
      <c r="A361" t="s">
        <v>20</v>
      </c>
      <c r="B361">
        <v>157</v>
      </c>
      <c r="D361" t="s">
        <v>14</v>
      </c>
      <c r="E361">
        <v>64</v>
      </c>
    </row>
    <row r="362" spans="1:5" x14ac:dyDescent="0.25">
      <c r="A362" t="s">
        <v>20</v>
      </c>
      <c r="B362">
        <v>157</v>
      </c>
      <c r="D362" t="s">
        <v>14</v>
      </c>
      <c r="E362">
        <v>64</v>
      </c>
    </row>
    <row r="363" spans="1:5" x14ac:dyDescent="0.25">
      <c r="A363" t="s">
        <v>20</v>
      </c>
      <c r="B363">
        <v>156</v>
      </c>
      <c r="D363" t="s">
        <v>14</v>
      </c>
      <c r="E363">
        <v>842</v>
      </c>
    </row>
    <row r="364" spans="1:5" x14ac:dyDescent="0.25">
      <c r="A364" t="s">
        <v>20</v>
      </c>
      <c r="B364">
        <v>156</v>
      </c>
      <c r="D364" t="s">
        <v>14</v>
      </c>
      <c r="E364">
        <v>112</v>
      </c>
    </row>
    <row r="365" spans="1:5" x14ac:dyDescent="0.25">
      <c r="A365" t="s">
        <v>20</v>
      </c>
      <c r="B365">
        <v>155</v>
      </c>
      <c r="D365" t="s">
        <v>14</v>
      </c>
      <c r="E365">
        <v>374</v>
      </c>
    </row>
    <row r="366" spans="1:5" x14ac:dyDescent="0.25">
      <c r="A366" t="s">
        <v>20</v>
      </c>
      <c r="B366">
        <v>155</v>
      </c>
    </row>
    <row r="367" spans="1:5" x14ac:dyDescent="0.25">
      <c r="A367" t="s">
        <v>20</v>
      </c>
      <c r="B367">
        <v>155</v>
      </c>
    </row>
    <row r="368" spans="1:5" x14ac:dyDescent="0.25">
      <c r="A368" t="s">
        <v>20</v>
      </c>
      <c r="B368">
        <v>155</v>
      </c>
    </row>
    <row r="369" spans="1:2" x14ac:dyDescent="0.25">
      <c r="A369" t="s">
        <v>20</v>
      </c>
      <c r="B369">
        <v>154</v>
      </c>
    </row>
    <row r="370" spans="1:2" x14ac:dyDescent="0.25">
      <c r="A370" t="s">
        <v>20</v>
      </c>
      <c r="B370">
        <v>154</v>
      </c>
    </row>
    <row r="371" spans="1:2" x14ac:dyDescent="0.25">
      <c r="A371" t="s">
        <v>20</v>
      </c>
      <c r="B371">
        <v>154</v>
      </c>
    </row>
    <row r="372" spans="1:2" x14ac:dyDescent="0.25">
      <c r="A372" t="s">
        <v>20</v>
      </c>
      <c r="B372">
        <v>154</v>
      </c>
    </row>
    <row r="373" spans="1:2" x14ac:dyDescent="0.25">
      <c r="A373" t="s">
        <v>20</v>
      </c>
      <c r="B373">
        <v>150</v>
      </c>
    </row>
    <row r="374" spans="1:2" x14ac:dyDescent="0.25">
      <c r="A374" t="s">
        <v>20</v>
      </c>
      <c r="B374">
        <v>150</v>
      </c>
    </row>
    <row r="375" spans="1:2" x14ac:dyDescent="0.25">
      <c r="A375" t="s">
        <v>20</v>
      </c>
      <c r="B375">
        <v>149</v>
      </c>
    </row>
    <row r="376" spans="1:2" x14ac:dyDescent="0.25">
      <c r="A376" t="s">
        <v>20</v>
      </c>
      <c r="B376">
        <v>149</v>
      </c>
    </row>
    <row r="377" spans="1:2" x14ac:dyDescent="0.25">
      <c r="A377" t="s">
        <v>20</v>
      </c>
      <c r="B377">
        <v>148</v>
      </c>
    </row>
    <row r="378" spans="1:2" x14ac:dyDescent="0.25">
      <c r="A378" t="s">
        <v>20</v>
      </c>
      <c r="B378">
        <v>148</v>
      </c>
    </row>
    <row r="379" spans="1:2" x14ac:dyDescent="0.25">
      <c r="A379" t="s">
        <v>20</v>
      </c>
      <c r="B379">
        <v>147</v>
      </c>
    </row>
    <row r="380" spans="1:2" x14ac:dyDescent="0.25">
      <c r="A380" t="s">
        <v>20</v>
      </c>
      <c r="B380">
        <v>147</v>
      </c>
    </row>
    <row r="381" spans="1:2" x14ac:dyDescent="0.25">
      <c r="A381" t="s">
        <v>20</v>
      </c>
      <c r="B381">
        <v>147</v>
      </c>
    </row>
    <row r="382" spans="1:2" x14ac:dyDescent="0.25">
      <c r="A382" t="s">
        <v>20</v>
      </c>
      <c r="B382">
        <v>146</v>
      </c>
    </row>
    <row r="383" spans="1:2" x14ac:dyDescent="0.25">
      <c r="A383" t="s">
        <v>20</v>
      </c>
      <c r="B383">
        <v>144</v>
      </c>
    </row>
    <row r="384" spans="1:2" x14ac:dyDescent="0.25">
      <c r="A384" t="s">
        <v>20</v>
      </c>
      <c r="B384">
        <v>144</v>
      </c>
    </row>
    <row r="385" spans="1:2" x14ac:dyDescent="0.25">
      <c r="A385" t="s">
        <v>20</v>
      </c>
      <c r="B385">
        <v>144</v>
      </c>
    </row>
    <row r="386" spans="1:2" x14ac:dyDescent="0.25">
      <c r="A386" t="s">
        <v>20</v>
      </c>
      <c r="B386">
        <v>144</v>
      </c>
    </row>
    <row r="387" spans="1:2" x14ac:dyDescent="0.25">
      <c r="A387" t="s">
        <v>20</v>
      </c>
      <c r="B387">
        <v>143</v>
      </c>
    </row>
    <row r="388" spans="1:2" x14ac:dyDescent="0.25">
      <c r="A388" t="s">
        <v>20</v>
      </c>
      <c r="B388">
        <v>142</v>
      </c>
    </row>
    <row r="389" spans="1:2" x14ac:dyDescent="0.25">
      <c r="A389" t="s">
        <v>20</v>
      </c>
      <c r="B389">
        <v>142</v>
      </c>
    </row>
    <row r="390" spans="1:2" x14ac:dyDescent="0.25">
      <c r="A390" t="s">
        <v>20</v>
      </c>
      <c r="B390">
        <v>142</v>
      </c>
    </row>
    <row r="391" spans="1:2" x14ac:dyDescent="0.25">
      <c r="A391" t="s">
        <v>20</v>
      </c>
      <c r="B391">
        <v>142</v>
      </c>
    </row>
    <row r="392" spans="1:2" x14ac:dyDescent="0.25">
      <c r="A392" t="s">
        <v>20</v>
      </c>
      <c r="B392">
        <v>140</v>
      </c>
    </row>
    <row r="393" spans="1:2" x14ac:dyDescent="0.25">
      <c r="A393" t="s">
        <v>20</v>
      </c>
      <c r="B393">
        <v>140</v>
      </c>
    </row>
    <row r="394" spans="1:2" x14ac:dyDescent="0.25">
      <c r="A394" t="s">
        <v>20</v>
      </c>
      <c r="B394">
        <v>140</v>
      </c>
    </row>
    <row r="395" spans="1:2" x14ac:dyDescent="0.25">
      <c r="A395" t="s">
        <v>20</v>
      </c>
      <c r="B395">
        <v>139</v>
      </c>
    </row>
    <row r="396" spans="1:2" x14ac:dyDescent="0.25">
      <c r="A396" t="s">
        <v>20</v>
      </c>
      <c r="B396">
        <v>139</v>
      </c>
    </row>
    <row r="397" spans="1:2" x14ac:dyDescent="0.25">
      <c r="A397" t="s">
        <v>20</v>
      </c>
      <c r="B397">
        <v>138</v>
      </c>
    </row>
    <row r="398" spans="1:2" x14ac:dyDescent="0.25">
      <c r="A398" t="s">
        <v>20</v>
      </c>
      <c r="B398">
        <v>138</v>
      </c>
    </row>
    <row r="399" spans="1:2" x14ac:dyDescent="0.25">
      <c r="A399" t="s">
        <v>20</v>
      </c>
      <c r="B399">
        <v>138</v>
      </c>
    </row>
    <row r="400" spans="1:2" x14ac:dyDescent="0.25">
      <c r="A400" t="s">
        <v>20</v>
      </c>
      <c r="B400">
        <v>137</v>
      </c>
    </row>
    <row r="401" spans="1:2" x14ac:dyDescent="0.25">
      <c r="A401" t="s">
        <v>20</v>
      </c>
      <c r="B401">
        <v>137</v>
      </c>
    </row>
    <row r="402" spans="1:2" x14ac:dyDescent="0.25">
      <c r="A402" t="s">
        <v>20</v>
      </c>
      <c r="B402">
        <v>136</v>
      </c>
    </row>
    <row r="403" spans="1:2" x14ac:dyDescent="0.25">
      <c r="A403" t="s">
        <v>20</v>
      </c>
      <c r="B403">
        <v>135</v>
      </c>
    </row>
    <row r="404" spans="1:2" x14ac:dyDescent="0.25">
      <c r="A404" t="s">
        <v>20</v>
      </c>
      <c r="B404">
        <v>135</v>
      </c>
    </row>
    <row r="405" spans="1:2" x14ac:dyDescent="0.25">
      <c r="A405" t="s">
        <v>20</v>
      </c>
      <c r="B405">
        <v>135</v>
      </c>
    </row>
    <row r="406" spans="1:2" x14ac:dyDescent="0.25">
      <c r="A406" t="s">
        <v>20</v>
      </c>
      <c r="B406">
        <v>134</v>
      </c>
    </row>
    <row r="407" spans="1:2" x14ac:dyDescent="0.25">
      <c r="A407" t="s">
        <v>20</v>
      </c>
      <c r="B407">
        <v>134</v>
      </c>
    </row>
    <row r="408" spans="1:2" x14ac:dyDescent="0.25">
      <c r="A408" t="s">
        <v>20</v>
      </c>
      <c r="B408">
        <v>134</v>
      </c>
    </row>
    <row r="409" spans="1:2" x14ac:dyDescent="0.25">
      <c r="A409" t="s">
        <v>20</v>
      </c>
      <c r="B409">
        <v>133</v>
      </c>
    </row>
    <row r="410" spans="1:2" x14ac:dyDescent="0.25">
      <c r="A410" t="s">
        <v>20</v>
      </c>
      <c r="B410">
        <v>133</v>
      </c>
    </row>
    <row r="411" spans="1:2" x14ac:dyDescent="0.25">
      <c r="A411" t="s">
        <v>20</v>
      </c>
      <c r="B411">
        <v>133</v>
      </c>
    </row>
    <row r="412" spans="1:2" x14ac:dyDescent="0.25">
      <c r="A412" t="s">
        <v>20</v>
      </c>
      <c r="B412">
        <v>132</v>
      </c>
    </row>
    <row r="413" spans="1:2" x14ac:dyDescent="0.25">
      <c r="A413" t="s">
        <v>20</v>
      </c>
      <c r="B413">
        <v>132</v>
      </c>
    </row>
    <row r="414" spans="1:2" x14ac:dyDescent="0.25">
      <c r="A414" t="s">
        <v>20</v>
      </c>
      <c r="B414">
        <v>132</v>
      </c>
    </row>
    <row r="415" spans="1:2" x14ac:dyDescent="0.25">
      <c r="A415" t="s">
        <v>20</v>
      </c>
      <c r="B415">
        <v>131</v>
      </c>
    </row>
    <row r="416" spans="1:2" x14ac:dyDescent="0.25">
      <c r="A416" t="s">
        <v>20</v>
      </c>
      <c r="B416">
        <v>131</v>
      </c>
    </row>
    <row r="417" spans="1:2" x14ac:dyDescent="0.25">
      <c r="A417" t="s">
        <v>20</v>
      </c>
      <c r="B417">
        <v>131</v>
      </c>
    </row>
    <row r="418" spans="1:2" x14ac:dyDescent="0.25">
      <c r="A418" t="s">
        <v>20</v>
      </c>
      <c r="B418">
        <v>131</v>
      </c>
    </row>
    <row r="419" spans="1:2" x14ac:dyDescent="0.25">
      <c r="A419" t="s">
        <v>20</v>
      </c>
      <c r="B419">
        <v>131</v>
      </c>
    </row>
    <row r="420" spans="1:2" x14ac:dyDescent="0.25">
      <c r="A420" t="s">
        <v>20</v>
      </c>
      <c r="B420">
        <v>130</v>
      </c>
    </row>
    <row r="421" spans="1:2" x14ac:dyDescent="0.25">
      <c r="A421" t="s">
        <v>20</v>
      </c>
      <c r="B421">
        <v>130</v>
      </c>
    </row>
    <row r="422" spans="1:2" x14ac:dyDescent="0.25">
      <c r="A422" t="s">
        <v>20</v>
      </c>
      <c r="B422">
        <v>129</v>
      </c>
    </row>
    <row r="423" spans="1:2" x14ac:dyDescent="0.25">
      <c r="A423" t="s">
        <v>20</v>
      </c>
      <c r="B423">
        <v>129</v>
      </c>
    </row>
    <row r="424" spans="1:2" x14ac:dyDescent="0.25">
      <c r="A424" t="s">
        <v>20</v>
      </c>
      <c r="B424">
        <v>128</v>
      </c>
    </row>
    <row r="425" spans="1:2" x14ac:dyDescent="0.25">
      <c r="A425" t="s">
        <v>20</v>
      </c>
      <c r="B425">
        <v>128</v>
      </c>
    </row>
    <row r="426" spans="1:2" x14ac:dyDescent="0.25">
      <c r="A426" t="s">
        <v>20</v>
      </c>
      <c r="B426">
        <v>127</v>
      </c>
    </row>
    <row r="427" spans="1:2" x14ac:dyDescent="0.25">
      <c r="A427" t="s">
        <v>20</v>
      </c>
      <c r="B427">
        <v>127</v>
      </c>
    </row>
    <row r="428" spans="1:2" x14ac:dyDescent="0.25">
      <c r="A428" t="s">
        <v>20</v>
      </c>
      <c r="B428">
        <v>126</v>
      </c>
    </row>
    <row r="429" spans="1:2" x14ac:dyDescent="0.25">
      <c r="A429" t="s">
        <v>20</v>
      </c>
      <c r="B429">
        <v>126</v>
      </c>
    </row>
    <row r="430" spans="1:2" x14ac:dyDescent="0.25">
      <c r="A430" t="s">
        <v>20</v>
      </c>
      <c r="B430">
        <v>126</v>
      </c>
    </row>
    <row r="431" spans="1:2" x14ac:dyDescent="0.25">
      <c r="A431" t="s">
        <v>20</v>
      </c>
      <c r="B431">
        <v>126</v>
      </c>
    </row>
    <row r="432" spans="1:2" x14ac:dyDescent="0.25">
      <c r="A432" t="s">
        <v>20</v>
      </c>
      <c r="B432">
        <v>126</v>
      </c>
    </row>
    <row r="433" spans="1:2" x14ac:dyDescent="0.25">
      <c r="A433" t="s">
        <v>20</v>
      </c>
      <c r="B433">
        <v>125</v>
      </c>
    </row>
    <row r="434" spans="1:2" x14ac:dyDescent="0.25">
      <c r="A434" t="s">
        <v>20</v>
      </c>
      <c r="B434">
        <v>123</v>
      </c>
    </row>
    <row r="435" spans="1:2" x14ac:dyDescent="0.25">
      <c r="A435" t="s">
        <v>20</v>
      </c>
      <c r="B435">
        <v>123</v>
      </c>
    </row>
    <row r="436" spans="1:2" x14ac:dyDescent="0.25">
      <c r="A436" t="s">
        <v>20</v>
      </c>
      <c r="B436">
        <v>123</v>
      </c>
    </row>
    <row r="437" spans="1:2" x14ac:dyDescent="0.25">
      <c r="A437" t="s">
        <v>20</v>
      </c>
      <c r="B437">
        <v>122</v>
      </c>
    </row>
    <row r="438" spans="1:2" x14ac:dyDescent="0.25">
      <c r="A438" t="s">
        <v>20</v>
      </c>
      <c r="B438">
        <v>122</v>
      </c>
    </row>
    <row r="439" spans="1:2" x14ac:dyDescent="0.25">
      <c r="A439" t="s">
        <v>20</v>
      </c>
      <c r="B439">
        <v>122</v>
      </c>
    </row>
    <row r="440" spans="1:2" x14ac:dyDescent="0.25">
      <c r="A440" t="s">
        <v>20</v>
      </c>
      <c r="B440">
        <v>122</v>
      </c>
    </row>
    <row r="441" spans="1:2" x14ac:dyDescent="0.25">
      <c r="A441" t="s">
        <v>20</v>
      </c>
      <c r="B441">
        <v>121</v>
      </c>
    </row>
    <row r="442" spans="1:2" x14ac:dyDescent="0.25">
      <c r="A442" t="s">
        <v>20</v>
      </c>
      <c r="B442">
        <v>121</v>
      </c>
    </row>
    <row r="443" spans="1:2" x14ac:dyDescent="0.25">
      <c r="A443" t="s">
        <v>20</v>
      </c>
      <c r="B443">
        <v>121</v>
      </c>
    </row>
    <row r="444" spans="1:2" x14ac:dyDescent="0.25">
      <c r="A444" t="s">
        <v>20</v>
      </c>
      <c r="B444">
        <v>119</v>
      </c>
    </row>
    <row r="445" spans="1:2" x14ac:dyDescent="0.25">
      <c r="A445" t="s">
        <v>20</v>
      </c>
      <c r="B445">
        <v>117</v>
      </c>
    </row>
    <row r="446" spans="1:2" x14ac:dyDescent="0.25">
      <c r="A446" t="s">
        <v>20</v>
      </c>
      <c r="B446">
        <v>117</v>
      </c>
    </row>
    <row r="447" spans="1:2" x14ac:dyDescent="0.25">
      <c r="A447" t="s">
        <v>20</v>
      </c>
      <c r="B447">
        <v>116</v>
      </c>
    </row>
    <row r="448" spans="1:2" x14ac:dyDescent="0.25">
      <c r="A448" t="s">
        <v>20</v>
      </c>
      <c r="B448">
        <v>116</v>
      </c>
    </row>
    <row r="449" spans="1:2" x14ac:dyDescent="0.25">
      <c r="A449" t="s">
        <v>20</v>
      </c>
      <c r="B449">
        <v>115</v>
      </c>
    </row>
    <row r="450" spans="1:2" x14ac:dyDescent="0.25">
      <c r="A450" t="s">
        <v>20</v>
      </c>
      <c r="B450">
        <v>114</v>
      </c>
    </row>
    <row r="451" spans="1:2" x14ac:dyDescent="0.25">
      <c r="A451" t="s">
        <v>20</v>
      </c>
      <c r="B451">
        <v>114</v>
      </c>
    </row>
    <row r="452" spans="1:2" x14ac:dyDescent="0.25">
      <c r="A452" t="s">
        <v>20</v>
      </c>
      <c r="B452">
        <v>114</v>
      </c>
    </row>
    <row r="453" spans="1:2" x14ac:dyDescent="0.25">
      <c r="A453" t="s">
        <v>20</v>
      </c>
      <c r="B453">
        <v>113</v>
      </c>
    </row>
    <row r="454" spans="1:2" x14ac:dyDescent="0.25">
      <c r="A454" t="s">
        <v>20</v>
      </c>
      <c r="B454">
        <v>113</v>
      </c>
    </row>
    <row r="455" spans="1:2" x14ac:dyDescent="0.25">
      <c r="A455" t="s">
        <v>20</v>
      </c>
      <c r="B455">
        <v>112</v>
      </c>
    </row>
    <row r="456" spans="1:2" x14ac:dyDescent="0.25">
      <c r="A456" t="s">
        <v>20</v>
      </c>
      <c r="B456">
        <v>112</v>
      </c>
    </row>
    <row r="457" spans="1:2" x14ac:dyDescent="0.25">
      <c r="A457" t="s">
        <v>20</v>
      </c>
      <c r="B457">
        <v>112</v>
      </c>
    </row>
    <row r="458" spans="1:2" x14ac:dyDescent="0.25">
      <c r="A458" t="s">
        <v>20</v>
      </c>
      <c r="B458">
        <v>111</v>
      </c>
    </row>
    <row r="459" spans="1:2" x14ac:dyDescent="0.25">
      <c r="A459" t="s">
        <v>20</v>
      </c>
      <c r="B459">
        <v>110</v>
      </c>
    </row>
    <row r="460" spans="1:2" x14ac:dyDescent="0.25">
      <c r="A460" t="s">
        <v>20</v>
      </c>
      <c r="B460">
        <v>110</v>
      </c>
    </row>
    <row r="461" spans="1:2" x14ac:dyDescent="0.25">
      <c r="A461" t="s">
        <v>20</v>
      </c>
      <c r="B461">
        <v>110</v>
      </c>
    </row>
    <row r="462" spans="1:2" x14ac:dyDescent="0.25">
      <c r="A462" t="s">
        <v>20</v>
      </c>
      <c r="B462">
        <v>110</v>
      </c>
    </row>
    <row r="463" spans="1:2" x14ac:dyDescent="0.25">
      <c r="A463" t="s">
        <v>20</v>
      </c>
      <c r="B463">
        <v>107</v>
      </c>
    </row>
    <row r="464" spans="1:2" x14ac:dyDescent="0.25">
      <c r="A464" t="s">
        <v>20</v>
      </c>
      <c r="B464">
        <v>107</v>
      </c>
    </row>
    <row r="465" spans="1:2" x14ac:dyDescent="0.25">
      <c r="A465" t="s">
        <v>20</v>
      </c>
      <c r="B465">
        <v>107</v>
      </c>
    </row>
    <row r="466" spans="1:2" x14ac:dyDescent="0.25">
      <c r="A466" t="s">
        <v>20</v>
      </c>
      <c r="B466">
        <v>107</v>
      </c>
    </row>
    <row r="467" spans="1:2" x14ac:dyDescent="0.25">
      <c r="A467" t="s">
        <v>20</v>
      </c>
      <c r="B467">
        <v>107</v>
      </c>
    </row>
    <row r="468" spans="1:2" x14ac:dyDescent="0.25">
      <c r="A468" t="s">
        <v>20</v>
      </c>
      <c r="B468">
        <v>106</v>
      </c>
    </row>
    <row r="469" spans="1:2" x14ac:dyDescent="0.25">
      <c r="A469" t="s">
        <v>20</v>
      </c>
      <c r="B469">
        <v>106</v>
      </c>
    </row>
    <row r="470" spans="1:2" x14ac:dyDescent="0.25">
      <c r="A470" t="s">
        <v>20</v>
      </c>
      <c r="B470">
        <v>105</v>
      </c>
    </row>
    <row r="471" spans="1:2" x14ac:dyDescent="0.25">
      <c r="A471" t="s">
        <v>20</v>
      </c>
      <c r="B471">
        <v>103</v>
      </c>
    </row>
    <row r="472" spans="1:2" x14ac:dyDescent="0.25">
      <c r="A472" t="s">
        <v>20</v>
      </c>
      <c r="B472">
        <v>103</v>
      </c>
    </row>
    <row r="473" spans="1:2" x14ac:dyDescent="0.25">
      <c r="A473" t="s">
        <v>20</v>
      </c>
      <c r="B473">
        <v>102</v>
      </c>
    </row>
    <row r="474" spans="1:2" x14ac:dyDescent="0.25">
      <c r="A474" t="s">
        <v>20</v>
      </c>
      <c r="B474">
        <v>102</v>
      </c>
    </row>
    <row r="475" spans="1:2" x14ac:dyDescent="0.25">
      <c r="A475" t="s">
        <v>20</v>
      </c>
      <c r="B475">
        <v>101</v>
      </c>
    </row>
    <row r="476" spans="1:2" x14ac:dyDescent="0.25">
      <c r="A476" t="s">
        <v>20</v>
      </c>
      <c r="B476">
        <v>101</v>
      </c>
    </row>
    <row r="477" spans="1:2" x14ac:dyDescent="0.25">
      <c r="A477" t="s">
        <v>20</v>
      </c>
      <c r="B477">
        <v>100</v>
      </c>
    </row>
    <row r="478" spans="1:2" x14ac:dyDescent="0.25">
      <c r="A478" t="s">
        <v>20</v>
      </c>
      <c r="B478">
        <v>100</v>
      </c>
    </row>
    <row r="479" spans="1:2" x14ac:dyDescent="0.25">
      <c r="A479" t="s">
        <v>20</v>
      </c>
      <c r="B479">
        <v>98</v>
      </c>
    </row>
    <row r="480" spans="1:2" x14ac:dyDescent="0.25">
      <c r="A480" t="s">
        <v>20</v>
      </c>
      <c r="B480">
        <v>98</v>
      </c>
    </row>
    <row r="481" spans="1:2" x14ac:dyDescent="0.25">
      <c r="A481" t="s">
        <v>20</v>
      </c>
      <c r="B481">
        <v>97</v>
      </c>
    </row>
    <row r="482" spans="1:2" x14ac:dyDescent="0.25">
      <c r="A482" t="s">
        <v>20</v>
      </c>
      <c r="B482">
        <v>96</v>
      </c>
    </row>
    <row r="483" spans="1:2" x14ac:dyDescent="0.25">
      <c r="A483" t="s">
        <v>20</v>
      </c>
      <c r="B483">
        <v>96</v>
      </c>
    </row>
    <row r="484" spans="1:2" x14ac:dyDescent="0.25">
      <c r="A484" t="s">
        <v>20</v>
      </c>
      <c r="B484">
        <v>96</v>
      </c>
    </row>
    <row r="485" spans="1:2" x14ac:dyDescent="0.25">
      <c r="A485" t="s">
        <v>20</v>
      </c>
      <c r="B485">
        <v>95</v>
      </c>
    </row>
    <row r="486" spans="1:2" x14ac:dyDescent="0.25">
      <c r="A486" t="s">
        <v>20</v>
      </c>
      <c r="B486">
        <v>94</v>
      </c>
    </row>
    <row r="487" spans="1:2" x14ac:dyDescent="0.25">
      <c r="A487" t="s">
        <v>20</v>
      </c>
      <c r="B487">
        <v>94</v>
      </c>
    </row>
    <row r="488" spans="1:2" x14ac:dyDescent="0.25">
      <c r="A488" t="s">
        <v>20</v>
      </c>
      <c r="B488">
        <v>94</v>
      </c>
    </row>
    <row r="489" spans="1:2" x14ac:dyDescent="0.25">
      <c r="A489" t="s">
        <v>20</v>
      </c>
      <c r="B489">
        <v>93</v>
      </c>
    </row>
    <row r="490" spans="1:2" x14ac:dyDescent="0.25">
      <c r="A490" t="s">
        <v>20</v>
      </c>
      <c r="B490">
        <v>92</v>
      </c>
    </row>
    <row r="491" spans="1:2" x14ac:dyDescent="0.25">
      <c r="A491" t="s">
        <v>20</v>
      </c>
      <c r="B491">
        <v>92</v>
      </c>
    </row>
    <row r="492" spans="1:2" x14ac:dyDescent="0.25">
      <c r="A492" t="s">
        <v>20</v>
      </c>
      <c r="B492">
        <v>92</v>
      </c>
    </row>
    <row r="493" spans="1:2" x14ac:dyDescent="0.25">
      <c r="A493" t="s">
        <v>20</v>
      </c>
      <c r="B493">
        <v>92</v>
      </c>
    </row>
    <row r="494" spans="1:2" x14ac:dyDescent="0.25">
      <c r="A494" t="s">
        <v>20</v>
      </c>
      <c r="B494">
        <v>92</v>
      </c>
    </row>
    <row r="495" spans="1:2" x14ac:dyDescent="0.25">
      <c r="A495" t="s">
        <v>20</v>
      </c>
      <c r="B495">
        <v>91</v>
      </c>
    </row>
    <row r="496" spans="1:2" x14ac:dyDescent="0.25">
      <c r="A496" t="s">
        <v>20</v>
      </c>
      <c r="B496">
        <v>89</v>
      </c>
    </row>
    <row r="497" spans="1:2" x14ac:dyDescent="0.25">
      <c r="A497" t="s">
        <v>20</v>
      </c>
      <c r="B497">
        <v>89</v>
      </c>
    </row>
    <row r="498" spans="1:2" x14ac:dyDescent="0.25">
      <c r="A498" t="s">
        <v>20</v>
      </c>
      <c r="B498">
        <v>88</v>
      </c>
    </row>
    <row r="499" spans="1:2" x14ac:dyDescent="0.25">
      <c r="A499" t="s">
        <v>20</v>
      </c>
      <c r="B499">
        <v>88</v>
      </c>
    </row>
    <row r="500" spans="1:2" x14ac:dyDescent="0.25">
      <c r="A500" t="s">
        <v>20</v>
      </c>
      <c r="B500">
        <v>88</v>
      </c>
    </row>
    <row r="501" spans="1:2" x14ac:dyDescent="0.25">
      <c r="A501" t="s">
        <v>20</v>
      </c>
      <c r="B501">
        <v>88</v>
      </c>
    </row>
    <row r="502" spans="1:2" x14ac:dyDescent="0.25">
      <c r="A502" t="s">
        <v>20</v>
      </c>
      <c r="B502">
        <v>87</v>
      </c>
    </row>
    <row r="503" spans="1:2" x14ac:dyDescent="0.25">
      <c r="A503" t="s">
        <v>20</v>
      </c>
      <c r="B503">
        <v>87</v>
      </c>
    </row>
    <row r="504" spans="1:2" x14ac:dyDescent="0.25">
      <c r="A504" t="s">
        <v>20</v>
      </c>
      <c r="B504">
        <v>87</v>
      </c>
    </row>
    <row r="505" spans="1:2" x14ac:dyDescent="0.25">
      <c r="A505" t="s">
        <v>20</v>
      </c>
      <c r="B505">
        <v>86</v>
      </c>
    </row>
    <row r="506" spans="1:2" x14ac:dyDescent="0.25">
      <c r="A506" t="s">
        <v>20</v>
      </c>
      <c r="B506">
        <v>86</v>
      </c>
    </row>
    <row r="507" spans="1:2" x14ac:dyDescent="0.25">
      <c r="A507" t="s">
        <v>20</v>
      </c>
      <c r="B507">
        <v>86</v>
      </c>
    </row>
    <row r="508" spans="1:2" x14ac:dyDescent="0.25">
      <c r="A508" t="s">
        <v>20</v>
      </c>
      <c r="B508">
        <v>85</v>
      </c>
    </row>
    <row r="509" spans="1:2" x14ac:dyDescent="0.25">
      <c r="A509" t="s">
        <v>20</v>
      </c>
      <c r="B509">
        <v>85</v>
      </c>
    </row>
    <row r="510" spans="1:2" x14ac:dyDescent="0.25">
      <c r="A510" t="s">
        <v>20</v>
      </c>
      <c r="B510">
        <v>85</v>
      </c>
    </row>
    <row r="511" spans="1:2" x14ac:dyDescent="0.25">
      <c r="A511" t="s">
        <v>20</v>
      </c>
      <c r="B511">
        <v>85</v>
      </c>
    </row>
    <row r="512" spans="1:2" x14ac:dyDescent="0.25">
      <c r="A512" t="s">
        <v>20</v>
      </c>
      <c r="B512">
        <v>85</v>
      </c>
    </row>
    <row r="513" spans="1:2" x14ac:dyDescent="0.25">
      <c r="A513" t="s">
        <v>20</v>
      </c>
      <c r="B513">
        <v>85</v>
      </c>
    </row>
    <row r="514" spans="1:2" x14ac:dyDescent="0.25">
      <c r="A514" t="s">
        <v>20</v>
      </c>
      <c r="B514">
        <v>84</v>
      </c>
    </row>
    <row r="515" spans="1:2" x14ac:dyDescent="0.25">
      <c r="A515" t="s">
        <v>20</v>
      </c>
      <c r="B515">
        <v>84</v>
      </c>
    </row>
    <row r="516" spans="1:2" x14ac:dyDescent="0.25">
      <c r="A516" t="s">
        <v>20</v>
      </c>
      <c r="B516">
        <v>83</v>
      </c>
    </row>
    <row r="517" spans="1:2" x14ac:dyDescent="0.25">
      <c r="A517" t="s">
        <v>20</v>
      </c>
      <c r="B517">
        <v>83</v>
      </c>
    </row>
    <row r="518" spans="1:2" x14ac:dyDescent="0.25">
      <c r="A518" t="s">
        <v>20</v>
      </c>
      <c r="B518">
        <v>82</v>
      </c>
    </row>
    <row r="519" spans="1:2" x14ac:dyDescent="0.25">
      <c r="A519" t="s">
        <v>20</v>
      </c>
      <c r="B519">
        <v>82</v>
      </c>
    </row>
    <row r="520" spans="1:2" x14ac:dyDescent="0.25">
      <c r="A520" t="s">
        <v>20</v>
      </c>
      <c r="B520">
        <v>81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80</v>
      </c>
    </row>
    <row r="523" spans="1:2" x14ac:dyDescent="0.25">
      <c r="A523" t="s">
        <v>20</v>
      </c>
      <c r="B523">
        <v>80</v>
      </c>
    </row>
    <row r="524" spans="1:2" x14ac:dyDescent="0.25">
      <c r="A524" t="s">
        <v>20</v>
      </c>
      <c r="B524">
        <v>80</v>
      </c>
    </row>
    <row r="525" spans="1:2" x14ac:dyDescent="0.25">
      <c r="A525" t="s">
        <v>20</v>
      </c>
      <c r="B525">
        <v>80</v>
      </c>
    </row>
    <row r="526" spans="1:2" x14ac:dyDescent="0.25">
      <c r="A526" t="s">
        <v>20</v>
      </c>
      <c r="B526">
        <v>80</v>
      </c>
    </row>
    <row r="527" spans="1:2" x14ac:dyDescent="0.25">
      <c r="A527" t="s">
        <v>20</v>
      </c>
      <c r="B527">
        <v>78</v>
      </c>
    </row>
    <row r="528" spans="1:2" x14ac:dyDescent="0.25">
      <c r="A528" t="s">
        <v>20</v>
      </c>
      <c r="B528">
        <v>78</v>
      </c>
    </row>
    <row r="529" spans="1:2" x14ac:dyDescent="0.25">
      <c r="A529" t="s">
        <v>20</v>
      </c>
      <c r="B529">
        <v>76</v>
      </c>
    </row>
    <row r="530" spans="1:2" x14ac:dyDescent="0.25">
      <c r="A530" t="s">
        <v>20</v>
      </c>
      <c r="B530">
        <v>76</v>
      </c>
    </row>
    <row r="531" spans="1:2" x14ac:dyDescent="0.25">
      <c r="A531" t="s">
        <v>20</v>
      </c>
      <c r="B531">
        <v>72</v>
      </c>
    </row>
    <row r="532" spans="1:2" x14ac:dyDescent="0.25">
      <c r="A532" t="s">
        <v>20</v>
      </c>
      <c r="B532">
        <v>71</v>
      </c>
    </row>
    <row r="533" spans="1:2" x14ac:dyDescent="0.25">
      <c r="A533" t="s">
        <v>20</v>
      </c>
      <c r="B533">
        <v>70</v>
      </c>
    </row>
    <row r="534" spans="1:2" x14ac:dyDescent="0.25">
      <c r="A534" t="s">
        <v>20</v>
      </c>
      <c r="B534">
        <v>69</v>
      </c>
    </row>
    <row r="535" spans="1:2" x14ac:dyDescent="0.25">
      <c r="A535" t="s">
        <v>20</v>
      </c>
      <c r="B535">
        <v>69</v>
      </c>
    </row>
    <row r="536" spans="1:2" x14ac:dyDescent="0.25">
      <c r="A536" t="s">
        <v>20</v>
      </c>
      <c r="B536">
        <v>68</v>
      </c>
    </row>
    <row r="537" spans="1:2" x14ac:dyDescent="0.25">
      <c r="A537" t="s">
        <v>20</v>
      </c>
      <c r="B537">
        <v>67</v>
      </c>
    </row>
    <row r="538" spans="1:2" x14ac:dyDescent="0.25">
      <c r="A538" t="s">
        <v>20</v>
      </c>
      <c r="B538">
        <v>65</v>
      </c>
    </row>
    <row r="539" spans="1:2" x14ac:dyDescent="0.25">
      <c r="A539" t="s">
        <v>20</v>
      </c>
      <c r="B539">
        <v>65</v>
      </c>
    </row>
    <row r="540" spans="1:2" x14ac:dyDescent="0.25">
      <c r="A540" t="s">
        <v>20</v>
      </c>
      <c r="B540">
        <v>64</v>
      </c>
    </row>
    <row r="541" spans="1:2" x14ac:dyDescent="0.25">
      <c r="A541" t="s">
        <v>20</v>
      </c>
      <c r="B541">
        <v>62</v>
      </c>
    </row>
    <row r="542" spans="1:2" x14ac:dyDescent="0.25">
      <c r="A542" t="s">
        <v>20</v>
      </c>
      <c r="B542">
        <v>59</v>
      </c>
    </row>
    <row r="543" spans="1:2" x14ac:dyDescent="0.25">
      <c r="A543" t="s">
        <v>20</v>
      </c>
      <c r="B543">
        <v>56</v>
      </c>
    </row>
    <row r="544" spans="1:2" x14ac:dyDescent="0.25">
      <c r="A544" t="s">
        <v>20</v>
      </c>
      <c r="B544">
        <v>55</v>
      </c>
    </row>
    <row r="545" spans="1:2" x14ac:dyDescent="0.25">
      <c r="A545" t="s">
        <v>20</v>
      </c>
      <c r="B545">
        <v>54</v>
      </c>
    </row>
    <row r="546" spans="1:2" x14ac:dyDescent="0.25">
      <c r="A546" t="s">
        <v>20</v>
      </c>
      <c r="B546">
        <v>53</v>
      </c>
    </row>
    <row r="547" spans="1:2" x14ac:dyDescent="0.25">
      <c r="A547" t="s">
        <v>20</v>
      </c>
      <c r="B547">
        <v>53</v>
      </c>
    </row>
    <row r="548" spans="1:2" x14ac:dyDescent="0.25">
      <c r="A548" t="s">
        <v>20</v>
      </c>
      <c r="B548">
        <v>52</v>
      </c>
    </row>
    <row r="549" spans="1:2" x14ac:dyDescent="0.25">
      <c r="A549" t="s">
        <v>20</v>
      </c>
      <c r="B549">
        <v>50</v>
      </c>
    </row>
    <row r="550" spans="1:2" x14ac:dyDescent="0.25">
      <c r="A550" t="s">
        <v>20</v>
      </c>
      <c r="B550">
        <v>50</v>
      </c>
    </row>
    <row r="551" spans="1:2" x14ac:dyDescent="0.25">
      <c r="A551" t="s">
        <v>20</v>
      </c>
      <c r="B551">
        <v>50</v>
      </c>
    </row>
    <row r="552" spans="1:2" x14ac:dyDescent="0.25">
      <c r="A552" t="s">
        <v>20</v>
      </c>
      <c r="B552">
        <v>48</v>
      </c>
    </row>
    <row r="553" spans="1:2" x14ac:dyDescent="0.25">
      <c r="A553" t="s">
        <v>20</v>
      </c>
      <c r="B553">
        <v>48</v>
      </c>
    </row>
    <row r="554" spans="1:2" x14ac:dyDescent="0.25">
      <c r="A554" t="s">
        <v>20</v>
      </c>
      <c r="B554">
        <v>48</v>
      </c>
    </row>
    <row r="555" spans="1:2" x14ac:dyDescent="0.25">
      <c r="A555" t="s">
        <v>20</v>
      </c>
      <c r="B555">
        <v>43</v>
      </c>
    </row>
    <row r="556" spans="1:2" x14ac:dyDescent="0.25">
      <c r="A556" t="s">
        <v>20</v>
      </c>
      <c r="B556">
        <v>43</v>
      </c>
    </row>
    <row r="557" spans="1:2" x14ac:dyDescent="0.25">
      <c r="A557" t="s">
        <v>20</v>
      </c>
      <c r="B557">
        <v>42</v>
      </c>
    </row>
    <row r="558" spans="1:2" x14ac:dyDescent="0.25">
      <c r="A558" t="s">
        <v>20</v>
      </c>
      <c r="B558">
        <v>41</v>
      </c>
    </row>
    <row r="559" spans="1:2" x14ac:dyDescent="0.25">
      <c r="A559" t="s">
        <v>20</v>
      </c>
      <c r="B559">
        <v>41</v>
      </c>
    </row>
    <row r="560" spans="1:2" x14ac:dyDescent="0.25">
      <c r="A560" t="s">
        <v>20</v>
      </c>
      <c r="B560">
        <v>40</v>
      </c>
    </row>
    <row r="561" spans="1:2" x14ac:dyDescent="0.25">
      <c r="A561" t="s">
        <v>20</v>
      </c>
      <c r="B561">
        <v>34</v>
      </c>
    </row>
    <row r="562" spans="1:2" x14ac:dyDescent="0.25">
      <c r="A562" t="s">
        <v>20</v>
      </c>
      <c r="B562">
        <v>32</v>
      </c>
    </row>
    <row r="563" spans="1:2" x14ac:dyDescent="0.25">
      <c r="A563" t="s">
        <v>20</v>
      </c>
      <c r="B563">
        <v>32</v>
      </c>
    </row>
    <row r="564" spans="1:2" x14ac:dyDescent="0.25">
      <c r="A564" t="s">
        <v>20</v>
      </c>
      <c r="B564">
        <v>27</v>
      </c>
    </row>
    <row r="565" spans="1:2" x14ac:dyDescent="0.25">
      <c r="A565" t="s">
        <v>20</v>
      </c>
      <c r="B565">
        <v>26</v>
      </c>
    </row>
    <row r="566" spans="1:2" x14ac:dyDescent="0.25">
      <c r="A566" t="s">
        <v>20</v>
      </c>
      <c r="B566">
        <v>16</v>
      </c>
    </row>
  </sheetData>
  <autoFilter ref="A1:B1" xr:uid="{C8AC855F-1C4D-4D7A-8AC5-18FA12571720}">
    <sortState xmlns:xlrd2="http://schemas.microsoft.com/office/spreadsheetml/2017/richdata2" ref="A2:B566">
      <sortCondition descending="1" ref="B1"/>
    </sortState>
  </autoFilter>
  <mergeCells count="2">
    <mergeCell ref="H30:Q32"/>
    <mergeCell ref="H35:V36"/>
  </mergeCells>
  <conditionalFormatting sqref="A1:A1048141">
    <cfRule type="containsText" dxfId="11" priority="13" operator="containsText" text="live">
      <formula>NOT(ISERROR(SEARCH("live",A1)))</formula>
    </cfRule>
    <cfRule type="containsText" dxfId="10" priority="14" operator="containsText" text="canceled">
      <formula>NOT(ISERROR(SEARCH("canceled",A1)))</formula>
    </cfRule>
    <cfRule type="containsText" dxfId="9" priority="15" operator="containsText" text="successful">
      <formula>NOT(ISERROR(SEARCH("successful",A1)))</formula>
    </cfRule>
    <cfRule type="containsText" dxfId="8" priority="16" operator="containsText" text="failed">
      <formula>NOT(ISERROR(SEARCH("failed",A1)))</formula>
    </cfRule>
  </conditionalFormatting>
  <conditionalFormatting sqref="D1:D1047940">
    <cfRule type="containsText" dxfId="7" priority="9" operator="containsText" text="live">
      <formula>NOT(ISERROR(SEARCH("live",D1)))</formula>
    </cfRule>
    <cfRule type="containsText" dxfId="6" priority="10" operator="containsText" text="canceled">
      <formula>NOT(ISERROR(SEARCH("canceled",D1)))</formula>
    </cfRule>
    <cfRule type="containsText" dxfId="5" priority="11" operator="containsText" text="successful">
      <formula>NOT(ISERROR(SEARCH("successful",D1)))</formula>
    </cfRule>
    <cfRule type="containsText" dxfId="4" priority="12" operator="containsText" text="failed">
      <formula>NOT(ISERROR(SEARCH("failed",D1)))</formula>
    </cfRule>
  </conditionalFormatting>
  <conditionalFormatting sqref="G2:G3">
    <cfRule type="containsText" dxfId="3" priority="1" operator="containsText" text="live">
      <formula>NOT(ISERROR(SEARCH("live",G2)))</formula>
    </cfRule>
    <cfRule type="containsText" dxfId="2" priority="2" operator="containsText" text="canceled">
      <formula>NOT(ISERROR(SEARCH("canceled",G2)))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0EDC-F5B3-4FD3-A61F-FF15969B8AF2}">
  <dimension ref="A1:H13"/>
  <sheetViews>
    <sheetView workbookViewId="0">
      <selection activeCell="B26" sqref="B26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7" customFormat="1" x14ac:dyDescent="0.25">
      <c r="A1" s="7" t="s">
        <v>2087</v>
      </c>
      <c r="B1" s="7" t="s">
        <v>2088</v>
      </c>
      <c r="C1" s="7" t="s">
        <v>2089</v>
      </c>
      <c r="D1" s="7" t="s">
        <v>2090</v>
      </c>
      <c r="E1" s="7" t="s">
        <v>2091</v>
      </c>
      <c r="F1" s="7" t="s">
        <v>2092</v>
      </c>
      <c r="G1" s="7" t="s">
        <v>2106</v>
      </c>
      <c r="H1" s="7" t="s">
        <v>2093</v>
      </c>
    </row>
    <row r="2" spans="1:8" x14ac:dyDescent="0.25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>
        <f>ROUND((B2/E2)*100,0)</f>
        <v>59</v>
      </c>
      <c r="G2">
        <f>ROUND((C2/E2)*100,0)</f>
        <v>39</v>
      </c>
      <c r="H2">
        <f>ROUND((D2/E2)*100,0)</f>
        <v>2</v>
      </c>
    </row>
    <row r="3" spans="1:8" x14ac:dyDescent="0.25">
      <c r="A3" t="s">
        <v>2095</v>
      </c>
      <c r="B3">
        <f>COUNTIFS(Crowdfunding!G:G,"successful",Crowdfunding!D:D,"&gt;999",Crowdfunding!D:D,"&lt;5000")</f>
        <v>191</v>
      </c>
      <c r="C3">
        <f>COUNTIFS(Crowdfunding!G:G,"failed",Crowdfunding!D:D,"&gt;999",Crowdfunding!D:D,"&lt;5000")</f>
        <v>38</v>
      </c>
      <c r="D3">
        <f>COUNTIFS(Crowdfunding!G:G,"canceled",Crowdfunding!D:D,"&gt;999",Crowdfunding!D:D,"&lt;5000")</f>
        <v>2</v>
      </c>
      <c r="E3">
        <f t="shared" ref="E3:E13" si="0">SUM(B3:D3)</f>
        <v>231</v>
      </c>
      <c r="F3">
        <f t="shared" ref="F3:F13" si="1">ROUND((B3/E3)*100,0)</f>
        <v>83</v>
      </c>
      <c r="G3">
        <f t="shared" ref="G3:G13" si="2">ROUND((C3/E3)*100,0)</f>
        <v>16</v>
      </c>
      <c r="H3">
        <f t="shared" ref="H3:H13" si="3">ROUND((D3/E3)*100,0)</f>
        <v>1</v>
      </c>
    </row>
    <row r="4" spans="1:8" x14ac:dyDescent="0.25">
      <c r="A4" t="s">
        <v>2096</v>
      </c>
      <c r="B4">
        <f>COUNTIFS(Crowdfunding!G:G,"successful",Crowdfunding!D:D,"&gt;4999",Crowdfunding!D:D,"&lt;10000")</f>
        <v>164</v>
      </c>
      <c r="C4">
        <f>COUNTIFS(Crowdfunding!G:G,"failed",Crowdfunding!D:D,"&gt;4999",Crowdfunding!D:D,"&lt;10000")</f>
        <v>126</v>
      </c>
      <c r="D4">
        <f>COUNTIFS(Crowdfunding!G:G,"canceled",Crowdfunding!D:D,"&gt;4999",Crowdfunding!D:D,"&lt;10000")</f>
        <v>25</v>
      </c>
      <c r="E4">
        <f t="shared" si="0"/>
        <v>315</v>
      </c>
      <c r="F4">
        <f t="shared" si="1"/>
        <v>52</v>
      </c>
      <c r="G4">
        <f t="shared" si="2"/>
        <v>40</v>
      </c>
      <c r="H4">
        <f t="shared" si="3"/>
        <v>8</v>
      </c>
    </row>
    <row r="5" spans="1:8" x14ac:dyDescent="0.25">
      <c r="A5" t="s">
        <v>2097</v>
      </c>
      <c r="B5">
        <f>COUNTIFS(Crowdfunding!G:G,"successful",Crowdfunding!D:D,"&gt;9999",Crowdfunding!D:D,"&lt;15000")</f>
        <v>4</v>
      </c>
      <c r="C5">
        <f>COUNTIFS(Crowdfunding!G:G,"failed",Crowdfunding!D:D,"&gt;9999",Crowdfunding!D:D,"&lt;15000")</f>
        <v>5</v>
      </c>
      <c r="D5">
        <f>COUNTIFS(Crowdfunding!G:G,"canceled",Crowdfunding!D:D,"&gt;9999",Crowdfunding!D:D,"&lt;15000")</f>
        <v>0</v>
      </c>
      <c r="E5">
        <f t="shared" si="0"/>
        <v>9</v>
      </c>
      <c r="F5">
        <f t="shared" si="1"/>
        <v>44</v>
      </c>
      <c r="G5">
        <f t="shared" si="2"/>
        <v>56</v>
      </c>
      <c r="H5">
        <f t="shared" si="3"/>
        <v>0</v>
      </c>
    </row>
    <row r="6" spans="1:8" x14ac:dyDescent="0.25">
      <c r="A6" t="s">
        <v>2098</v>
      </c>
      <c r="B6">
        <f>COUNTIFS(Crowdfunding!G:G,"successful",Crowdfunding!D:D,"&gt;14999",Crowdfunding!D:D,"&lt;20000")</f>
        <v>10</v>
      </c>
      <c r="C6">
        <f>COUNTIFS(Crowdfunding!G:G,"failed",Crowdfunding!D:D,"&gt;14999",Crowdfunding!D:D,"&lt;20000")</f>
        <v>0</v>
      </c>
      <c r="D6">
        <f>COUNTIFS(Crowdfunding!G:G,"canceled",Crowdfunding!D:D,"&gt;14999",Crowdfunding!D:D,"&lt;20000")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25">
      <c r="A7" t="s">
        <v>2099</v>
      </c>
      <c r="B7">
        <f>COUNTIFS(Crowdfunding!G:G,"successful",Crowdfunding!D:D,"&gt;19999",Crowdfunding!D:D,"&lt;25000")</f>
        <v>7</v>
      </c>
      <c r="C7">
        <f>COUNTIFS(Crowdfunding!G:G,"failed",Crowdfunding!D:D,"&gt;19999",Crowdfunding!D:D,"&lt;25000")</f>
        <v>0</v>
      </c>
      <c r="D7">
        <f>COUNTIFS(Crowdfunding!G:G,"canceled",Crowdfunding!D:D,"&gt;19999",Crowdfunding!D:D,"&lt;25000")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25">
      <c r="A8" t="s">
        <v>2100</v>
      </c>
      <c r="B8">
        <f>COUNTIFS(Crowdfunding!G:G,"successful",Crowdfunding!D:D,"&gt;24999",Crowdfunding!D:D,"&lt;30000")</f>
        <v>11</v>
      </c>
      <c r="C8">
        <f>COUNTIFS(Crowdfunding!G:G,"failed",Crowdfunding!D:D,"&gt;24999",Crowdfunding!D:D,"&lt;30000")</f>
        <v>3</v>
      </c>
      <c r="D8">
        <f>COUNTIFS(Crowdfunding!G:G,"canceled",Crowdfunding!D:D,"&gt;24999",Crowdfunding!D:D,"&lt;30000")</f>
        <v>0</v>
      </c>
      <c r="E8">
        <f t="shared" si="0"/>
        <v>14</v>
      </c>
      <c r="F8">
        <f t="shared" si="1"/>
        <v>79</v>
      </c>
      <c r="G8">
        <f t="shared" si="2"/>
        <v>21</v>
      </c>
      <c r="H8">
        <f t="shared" si="3"/>
        <v>0</v>
      </c>
    </row>
    <row r="9" spans="1:8" x14ac:dyDescent="0.25">
      <c r="A9" t="s">
        <v>2101</v>
      </c>
      <c r="B9">
        <f>COUNTIFS(Crowdfunding!G:G,"successful",Crowdfunding!D:D,"&gt;29999",Crowdfunding!D:D,"&lt;35000")</f>
        <v>7</v>
      </c>
      <c r="C9">
        <f>COUNTIFS(Crowdfunding!G:G,"failed",Crowdfunding!D:D,"&gt;29999",Crowdfunding!D:D,"&lt;35000")</f>
        <v>0</v>
      </c>
      <c r="D9">
        <f>COUNTIFS(Crowdfunding!G:G,"canceled",Crowdfunding!D:D,"&gt;29999",Crowdfunding!D:D,"&lt;35000")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5">
      <c r="A10" t="s">
        <v>2102</v>
      </c>
      <c r="B10">
        <f>COUNTIFS(Crowdfunding!G:G,"successful",Crowdfunding!D:D,"&gt;34999",Crowdfunding!D:D,"&lt;40000")</f>
        <v>8</v>
      </c>
      <c r="C10">
        <f>COUNTIFS(Crowdfunding!G:G,"failed",Crowdfunding!D:D,"&gt;34999",Crowdfunding!D:D,"&lt;40000")</f>
        <v>3</v>
      </c>
      <c r="D10">
        <f>COUNTIFS(Crowdfunding!G:G,"canceled",Crowdfunding!D:D,"&gt;34999",Crowdfunding!D:D,"&lt;40000")</f>
        <v>1</v>
      </c>
      <c r="E10">
        <f t="shared" si="0"/>
        <v>12</v>
      </c>
      <c r="F10">
        <f t="shared" si="1"/>
        <v>67</v>
      </c>
      <c r="G10">
        <f t="shared" si="2"/>
        <v>25</v>
      </c>
      <c r="H10">
        <f t="shared" si="3"/>
        <v>8</v>
      </c>
    </row>
    <row r="11" spans="1:8" x14ac:dyDescent="0.25">
      <c r="A11" t="s">
        <v>2103</v>
      </c>
      <c r="B11">
        <f>COUNTIFS(Crowdfunding!G:G,"successful",Crowdfunding!D:D,"&gt;39999",Crowdfunding!D:D,"&lt;45000")</f>
        <v>11</v>
      </c>
      <c r="C11">
        <f>COUNTIFS(Crowdfunding!G:G,"failed",Crowdfunding!D:D,"&gt;39999",Crowdfunding!D:D,"&lt;45000")</f>
        <v>3</v>
      </c>
      <c r="D11">
        <f>COUNTIFS(Crowdfunding!G:G,"canceled",Crowdfunding!D:D,"&gt;39999",Crowdfunding!D:D,"&lt;45000")</f>
        <v>0</v>
      </c>
      <c r="E11">
        <f t="shared" si="0"/>
        <v>14</v>
      </c>
      <c r="F11">
        <f t="shared" si="1"/>
        <v>79</v>
      </c>
      <c r="G11">
        <f t="shared" si="2"/>
        <v>21</v>
      </c>
      <c r="H11">
        <f t="shared" si="3"/>
        <v>0</v>
      </c>
    </row>
    <row r="12" spans="1:8" x14ac:dyDescent="0.25">
      <c r="A12" t="s">
        <v>2104</v>
      </c>
      <c r="B12">
        <f>COUNTIFS(Crowdfunding!G:G,"successful",Crowdfunding!D:D,"&gt;44999",Crowdfunding!D:D,"&lt;50000")</f>
        <v>8</v>
      </c>
      <c r="C12">
        <f>COUNTIFS(Crowdfunding!G:G,"failed",Crowdfunding!D:D,"&gt;44999",Crowdfunding!D:D,"&lt;50000")</f>
        <v>3</v>
      </c>
      <c r="D12">
        <f>COUNTIFS(Crowdfunding!G:G,"canceled",Crowdfunding!D:D,"&gt;44999",Crowdfunding!D:D,"&lt;50000")</f>
        <v>0</v>
      </c>
      <c r="E12">
        <f t="shared" si="0"/>
        <v>11</v>
      </c>
      <c r="F12">
        <f t="shared" si="1"/>
        <v>73</v>
      </c>
      <c r="G12">
        <f t="shared" si="2"/>
        <v>27</v>
      </c>
      <c r="H12">
        <f t="shared" si="3"/>
        <v>0</v>
      </c>
    </row>
    <row r="13" spans="1:8" x14ac:dyDescent="0.25">
      <c r="A13" t="s">
        <v>2105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>
        <f t="shared" si="1"/>
        <v>37</v>
      </c>
      <c r="G13">
        <f t="shared" si="2"/>
        <v>53</v>
      </c>
      <c r="H13">
        <f t="shared" si="3"/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ECE5-4944-4B2E-AAAE-15728887A426}"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2047</v>
      </c>
    </row>
    <row r="3" spans="1:6" x14ac:dyDescent="0.25">
      <c r="A3" s="5" t="s">
        <v>2045</v>
      </c>
      <c r="B3" s="5" t="s">
        <v>2046</v>
      </c>
    </row>
    <row r="4" spans="1:6" x14ac:dyDescent="0.25">
      <c r="A4" s="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2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2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2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2" t="s">
        <v>2038</v>
      </c>
      <c r="E8">
        <v>4</v>
      </c>
      <c r="F8">
        <v>4</v>
      </c>
    </row>
    <row r="9" spans="1:6" x14ac:dyDescent="0.25">
      <c r="A9" s="2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2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2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2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2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2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1161-C42E-4634-A54C-30087D4020A2}">
  <dimension ref="A1:F30"/>
  <sheetViews>
    <sheetView workbookViewId="0">
      <selection activeCell="E7" sqref="E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2047</v>
      </c>
    </row>
    <row r="2" spans="1:6" x14ac:dyDescent="0.25">
      <c r="A2" s="5" t="s">
        <v>2032</v>
      </c>
      <c r="B2" t="s">
        <v>2047</v>
      </c>
    </row>
    <row r="4" spans="1:6" x14ac:dyDescent="0.25">
      <c r="A4" s="5" t="s">
        <v>2045</v>
      </c>
      <c r="B4" s="5" t="s">
        <v>2046</v>
      </c>
    </row>
    <row r="5" spans="1:6" x14ac:dyDescent="0.25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2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2" t="s">
        <v>2049</v>
      </c>
      <c r="E7">
        <v>4</v>
      </c>
      <c r="F7">
        <v>4</v>
      </c>
    </row>
    <row r="8" spans="1:6" x14ac:dyDescent="0.25">
      <c r="A8" s="2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2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2" t="s">
        <v>2052</v>
      </c>
      <c r="C10">
        <v>8</v>
      </c>
      <c r="E10">
        <v>10</v>
      </c>
      <c r="F10">
        <v>18</v>
      </c>
    </row>
    <row r="11" spans="1:6" x14ac:dyDescent="0.25">
      <c r="A11" s="2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2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2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2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2" t="s">
        <v>2057</v>
      </c>
      <c r="C15">
        <v>3</v>
      </c>
      <c r="E15">
        <v>4</v>
      </c>
      <c r="F15">
        <v>7</v>
      </c>
    </row>
    <row r="16" spans="1:6" x14ac:dyDescent="0.25">
      <c r="A16" s="2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2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2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2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2" t="s">
        <v>2062</v>
      </c>
      <c r="C20">
        <v>4</v>
      </c>
      <c r="E20">
        <v>4</v>
      </c>
      <c r="F20">
        <v>8</v>
      </c>
    </row>
    <row r="21" spans="1:6" x14ac:dyDescent="0.25">
      <c r="A21" s="2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2" t="s">
        <v>2064</v>
      </c>
      <c r="C22">
        <v>9</v>
      </c>
      <c r="E22">
        <v>5</v>
      </c>
      <c r="F22">
        <v>14</v>
      </c>
    </row>
    <row r="23" spans="1:6" x14ac:dyDescent="0.25">
      <c r="A23" s="2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2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2" t="s">
        <v>2067</v>
      </c>
      <c r="C25">
        <v>7</v>
      </c>
      <c r="E25">
        <v>14</v>
      </c>
      <c r="F25">
        <v>21</v>
      </c>
    </row>
    <row r="26" spans="1:6" x14ac:dyDescent="0.25">
      <c r="A26" s="2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2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2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2" t="s">
        <v>2071</v>
      </c>
      <c r="E29">
        <v>3</v>
      </c>
      <c r="F29">
        <v>3</v>
      </c>
    </row>
    <row r="30" spans="1:6" x14ac:dyDescent="0.25">
      <c r="A30" s="2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EAF9-9440-48BE-910A-1039CB340CFE}">
  <dimension ref="A1:F18"/>
  <sheetViews>
    <sheetView workbookViewId="0">
      <selection activeCell="M28" sqref="M28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2074</v>
      </c>
      <c r="B1" t="s">
        <v>2047</v>
      </c>
    </row>
    <row r="2" spans="1:6" x14ac:dyDescent="0.25">
      <c r="A2" s="5" t="s">
        <v>2032</v>
      </c>
      <c r="B2" t="s">
        <v>2047</v>
      </c>
    </row>
    <row r="4" spans="1:6" x14ac:dyDescent="0.25">
      <c r="A4" s="5" t="s">
        <v>2045</v>
      </c>
      <c r="B4" s="5" t="s">
        <v>2046</v>
      </c>
    </row>
    <row r="5" spans="1:6" x14ac:dyDescent="0.25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2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2" t="s">
        <v>2076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2" t="s">
        <v>2077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2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2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2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2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2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2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2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2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2" t="s">
        <v>2086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2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Successful vs Failed</vt:lpstr>
      <vt:lpstr>Outcomes Based on Goal</vt:lpstr>
      <vt:lpstr>Pivot Chart per Parent Category</vt:lpstr>
      <vt:lpstr>Pivot Chart per Sub-Category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Mike Hennessy</cp:lastModifiedBy>
  <dcterms:created xsi:type="dcterms:W3CDTF">2021-09-29T18:52:28Z</dcterms:created>
  <dcterms:modified xsi:type="dcterms:W3CDTF">2024-06-16T22:14:13Z</dcterms:modified>
</cp:coreProperties>
</file>