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58839eb61f0ea93e/Mainia/1-goodwill/"/>
    </mc:Choice>
  </mc:AlternateContent>
  <xr:revisionPtr revIDLastSave="51" documentId="8_{7539A3DC-9EE4-49A1-9CE0-85BF46D3620D}" xr6:coauthVersionLast="47" xr6:coauthVersionMax="47" xr10:uidLastSave="{C581A5DE-4301-4A1B-8424-0180BCA62D77}"/>
  <bookViews>
    <workbookView xWindow="-98" yWindow="-98" windowWidth="20715" windowHeight="13276" activeTab="1" xr2:uid="{3F396370-2144-4D01-B693-F4E0D3CB5C02}"/>
  </bookViews>
  <sheets>
    <sheet name="Master" sheetId="1" r:id="rId1"/>
    <sheet name="WIP" sheetId="14" r:id="rId2"/>
    <sheet name="1" sheetId="2" r:id="rId3"/>
    <sheet name="2.a" sheetId="3" r:id="rId4"/>
    <sheet name="2.b" sheetId="4" r:id="rId5"/>
    <sheet name="3.a" sheetId="5" r:id="rId6"/>
    <sheet name="3.b" sheetId="6" r:id="rId7"/>
    <sheet name="4.a" sheetId="7" r:id="rId8"/>
    <sheet name="4.b" sheetId="8" r:id="rId9"/>
    <sheet name="5" sheetId="12" r:id="rId10"/>
    <sheet name="6" sheetId="11" r:id="rId11"/>
  </sheets>
  <definedNames>
    <definedName name="Slicer_Country">#N/A</definedName>
    <definedName name="Slicer_Country1">#N/A</definedName>
    <definedName name="Slicer_Department">#N/A</definedName>
    <definedName name="Slicer_Department1">#N/A</definedName>
  </definedNames>
  <calcPr calcId="191029"/>
  <pivotCaches>
    <pivotCache cacheId="128" r:id="rId12"/>
    <pivotCache cacheId="129"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4" i="12" l="1"/>
  <c r="H27" i="12"/>
  <c r="H34" i="12"/>
  <c r="G4" i="12" a="1"/>
  <c r="G4" i="12" s="1"/>
  <c r="H4" i="12" s="1"/>
  <c r="G5" i="12" a="1"/>
  <c r="G5" i="12" s="1"/>
  <c r="H5" i="12" s="1"/>
  <c r="G6" i="12" a="1"/>
  <c r="G6" i="12" s="1"/>
  <c r="H6" i="12" s="1"/>
  <c r="G7" i="12" a="1"/>
  <c r="G7" i="12" s="1"/>
  <c r="H7" i="12" s="1"/>
  <c r="G8" i="12" a="1"/>
  <c r="G8" i="12" s="1"/>
  <c r="H8" i="12" s="1"/>
  <c r="G9" i="12" a="1"/>
  <c r="G9" i="12" s="1"/>
  <c r="H9" i="12" s="1"/>
  <c r="G10" i="12" a="1"/>
  <c r="G10" i="12" s="1"/>
  <c r="H10" i="12" s="1"/>
  <c r="G11" i="12" a="1"/>
  <c r="G11" i="12" s="1"/>
  <c r="H11" i="12" s="1"/>
  <c r="G12" i="12" a="1"/>
  <c r="G12" i="12" s="1"/>
  <c r="H12" i="12" s="1"/>
  <c r="G13" i="12" a="1"/>
  <c r="G13" i="12" s="1"/>
  <c r="H13" i="12" s="1"/>
  <c r="G14" i="12" a="1"/>
  <c r="G14" i="12" s="1"/>
  <c r="H14" i="12" s="1"/>
  <c r="G15" i="12" a="1"/>
  <c r="G15" i="12" s="1"/>
  <c r="H15" i="12" s="1"/>
  <c r="G16" i="12" a="1"/>
  <c r="G16" i="12" s="1"/>
  <c r="H16" i="12" s="1"/>
  <c r="G17" i="12" a="1"/>
  <c r="G17" i="12" s="1"/>
  <c r="H17" i="12" s="1"/>
  <c r="G18" i="12" a="1"/>
  <c r="G18" i="12" s="1"/>
  <c r="H18" i="12" s="1"/>
  <c r="G19" i="12" a="1"/>
  <c r="G19" i="12" s="1"/>
  <c r="H19" i="12" s="1"/>
  <c r="G20" i="12" a="1"/>
  <c r="G20" i="12" s="1"/>
  <c r="H20" i="12" s="1"/>
  <c r="G21" i="12" a="1"/>
  <c r="G21" i="12" s="1"/>
  <c r="H21" i="12" s="1"/>
  <c r="G22" i="12" a="1"/>
  <c r="G22" i="12" s="1"/>
  <c r="H22" i="12" s="1"/>
  <c r="G23" i="12" a="1"/>
  <c r="G23" i="12" s="1"/>
  <c r="H23" i="12" s="1"/>
  <c r="G24" i="12" a="1"/>
  <c r="G24" i="12" s="1"/>
  <c r="H24" i="12" s="1"/>
  <c r="G25" i="12" a="1"/>
  <c r="G25" i="12" s="1"/>
  <c r="H25" i="12" s="1"/>
  <c r="G26" i="12" a="1"/>
  <c r="G26" i="12" s="1"/>
  <c r="H26" i="12" s="1"/>
  <c r="G27" i="12" a="1"/>
  <c r="G27" i="12" s="1"/>
  <c r="G28" i="12" a="1"/>
  <c r="G28" i="12" s="1"/>
  <c r="H28" i="12" s="1"/>
  <c r="G29" i="12" a="1"/>
  <c r="G29" i="12" s="1"/>
  <c r="H29" i="12" s="1"/>
  <c r="G30" i="12" a="1"/>
  <c r="G30" i="12" s="1"/>
  <c r="H30" i="12" s="1"/>
  <c r="G31" i="12" a="1"/>
  <c r="G31" i="12" s="1"/>
  <c r="H31" i="12" s="1"/>
  <c r="G32" i="12" a="1"/>
  <c r="G32" i="12" s="1"/>
  <c r="H32" i="12" s="1"/>
  <c r="G33" i="12" a="1"/>
  <c r="G33" i="12" s="1"/>
  <c r="H33" i="12" s="1"/>
  <c r="G34" i="12" a="1"/>
  <c r="G34" i="12" s="1"/>
  <c r="G35" i="12" a="1"/>
  <c r="G35" i="12" s="1"/>
  <c r="H35" i="12" s="1"/>
  <c r="G36" i="12" a="1"/>
  <c r="G36" i="12" s="1"/>
  <c r="H36" i="12" s="1"/>
  <c r="G37" i="12" a="1"/>
  <c r="G37" i="12" s="1"/>
  <c r="H37" i="12" s="1"/>
  <c r="G38" i="12" a="1"/>
  <c r="G38" i="12" s="1"/>
  <c r="H38" i="12" s="1"/>
  <c r="G39" i="12" a="1"/>
  <c r="G39" i="12" s="1"/>
  <c r="H39" i="12" s="1"/>
  <c r="G40" i="12" a="1"/>
  <c r="G40" i="12" s="1"/>
  <c r="H40" i="12" s="1"/>
  <c r="G41" i="12" a="1"/>
  <c r="G41" i="12" s="1"/>
  <c r="H41" i="12" s="1"/>
  <c r="G42" i="12" a="1"/>
  <c r="G42" i="12" s="1"/>
  <c r="H42" i="12" s="1"/>
  <c r="G43" i="12" a="1"/>
  <c r="G43" i="12" s="1"/>
  <c r="H43" i="12" s="1"/>
  <c r="G44" i="12" a="1"/>
  <c r="G44" i="12" s="1"/>
  <c r="H44" i="12" s="1"/>
  <c r="G45" i="12" a="1"/>
  <c r="G45" i="12" s="1"/>
  <c r="H45" i="12" s="1"/>
  <c r="G46" i="12" a="1"/>
  <c r="G46" i="12" s="1"/>
  <c r="H46" i="12" s="1"/>
  <c r="G47" i="12" a="1"/>
  <c r="G47" i="12" s="1"/>
  <c r="H47" i="12" s="1"/>
  <c r="G48" i="12" a="1"/>
  <c r="G48" i="12" s="1"/>
  <c r="H48" i="12" s="1"/>
  <c r="G49" i="12" a="1"/>
  <c r="G49" i="12" s="1"/>
  <c r="H49" i="12" s="1"/>
  <c r="G50" i="12" a="1"/>
  <c r="G50" i="12" s="1"/>
  <c r="H50" i="12" s="1"/>
  <c r="G51" i="12" a="1"/>
  <c r="G51" i="12" s="1"/>
  <c r="H51" i="12" s="1"/>
  <c r="G52" i="12" a="1"/>
  <c r="G52" i="12" s="1"/>
  <c r="H52" i="12" s="1"/>
  <c r="G53" i="12" a="1"/>
  <c r="G53" i="12" s="1"/>
  <c r="H53" i="12" s="1"/>
  <c r="E54" i="14"/>
  <c r="D4" i="3"/>
  <c r="D5" i="3"/>
  <c r="D3" i="3"/>
  <c r="D8" i="2" l="1"/>
  <c r="D7" i="2"/>
  <c r="D6" i="2"/>
  <c r="D5" i="2"/>
  <c r="D4" i="2"/>
  <c r="D3" i="2"/>
  <c r="E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<sst xmlns="http://schemas.openxmlformats.org/spreadsheetml/2006/main" count="1038" uniqueCount="160">
  <si>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</si>
  <si>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</si>
  <si>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</si>
  <si>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</si>
  <si>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</si>
  <si>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</si>
  <si>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</si>
  <si>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</si>
  <si>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</si>
  <si>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</si>
  <si>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</si>
  <si>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</si>
  <si>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</si>
  <si>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</si>
  <si>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</si>
  <si>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</si>
  <si>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</si>
  <si>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</si>
  <si>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</si>
  <si>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</si>
  <si>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</si>
  <si>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</si>
  <si>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</si>
  <si>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</si>
  <si>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</si>
  <si>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</si>
  <si>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</si>
  <si>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</si>
  <si>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</si>
  <si>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</si>
  <si>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</si>
  <si>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</si>
  <si>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</si>
  <si>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</si>
  <si>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</si>
  <si>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</si>
  <si>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</si>
  <si>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</si>
  <si>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</si>
  <si>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</si>
  <si>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</si>
  <si>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</si>
  <si>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</si>
  <si>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</si>
  <si>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</si>
  <si>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</si>
  <si>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</si>
  <si>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</si>
  <si>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</si>
  <si>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</si>
  <si>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</si>
  <si>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</si>
  <si>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</si>
  <si>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</si>
  <si>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</si>
  <si>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</si>
  <si>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</si>
  <si>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</si>
  <si>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</si>
  <si>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</si>
  <si>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</si>
  <si>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</si>
  <si>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</si>
  <si>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</si>
  <si>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</si>
  <si>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</si>
  <si>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</si>
  <si>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</si>
  <si>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</si>
  <si>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</si>
  <si>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</si>
  <si>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</si>
  <si>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</si>
  <si>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</si>
  <si>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</si>
  <si>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</si>
  <si>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</si>
  <si>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</si>
  <si>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</si>
  <si>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</si>
  <si>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</si>
  <si>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</si>
  <si>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</si>
  <si>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</si>
  <si>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</si>
  <si>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</si>
  <si>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</si>
  <si>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</si>
  <si>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</si>
  <si>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</si>
  <si>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</si>
  <si>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</si>
  <si>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</si>
  <si>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</si>
  <si>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</si>
  <si>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</si>
  <si>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</si>
  <si>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</si>
  <si>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</si>
  <si>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</si>
  <si>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</si>
  <si>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</si>
  <si>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</si>
  <si>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</si>
  <si>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</si>
  <si>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</si>
  <si>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</si>
  <si>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</si>
  <si>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</si>
  <si>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</si>
  <si>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</si>
  <si>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</si>
  <si>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</si>
  <si>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</si>
  <si>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</si>
  <si>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</si>
  <si>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</si>
  <si>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</si>
  <si>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</si>
  <si>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</si>
  <si>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</si>
  <si>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</si>
  <si>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</si>
  <si>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</si>
  <si>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</si>
  <si>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</si>
  <si>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</si>
  <si>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</si>
  <si>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</si>
  <si>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</si>
  <si>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</si>
  <si>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</si>
  <si>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</si>
  <si>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</si>
  <si>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</si>
  <si>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</si>
  <si>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</si>
  <si>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</si>
  <si>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</si>
  <si>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</si>
  <si>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</si>
  <si>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</si>
  <si>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</si>
  <si>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Output should look like below.</t>
  </si>
  <si>
    <t>Statistical Methods - Emp Salary</t>
  </si>
  <si>
    <t>Tim Watson</t>
  </si>
  <si>
    <t>Mode</t>
  </si>
  <si>
    <t>#</t>
  </si>
  <si>
    <t>EMP Salary</t>
  </si>
  <si>
    <t>Sum of Yearly Sal</t>
  </si>
  <si>
    <t xml:space="preserve"> Department</t>
  </si>
  <si>
    <t xml:space="preserve"> Salary</t>
  </si>
  <si>
    <t>Salary</t>
  </si>
  <si>
    <t xml:space="preserve"> Employee</t>
  </si>
  <si>
    <t>Bonus $s</t>
  </si>
  <si>
    <t>Sum of Bonus $s</t>
  </si>
  <si>
    <t xml:space="preserve"> Employee Name</t>
  </si>
  <si>
    <t>(All)</t>
  </si>
  <si>
    <t>Sum Of Salaries</t>
  </si>
  <si>
    <t>*added filter as option per class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</si>
</sst>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0070C0"/>
        <bgColor indexed="64"/>
      </patternFill>
    </fill>
    <fill>
      <patternFill patternType="solid">
        <fgColor theme="0"/>
        <bgColor indexed="64"/>
      </patternFill>
    </fill>
    <fill>
      <patternFill patternType="solid">
        <fgColor theme="8"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top style="dashed">
        <color auto="1"/>
      </top>
      <bottom style="dashed">
        <color auto="1"/>
      </bottom>
      <diagonal/>
    </border>
    <border>
      <left/>
      <right/>
      <top style="dashed">
        <color auto="1"/>
      </top>
      <bottom style="dashed">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66">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44" fontId="0" fillId="0" borderId="0" xfId="0" applyNumberFormat="1"/>
    <xf numFmtId="0" fontId="0" fillId="0" borderId="1" xfId="0" applyBorder="1" applyAlignment="1">
      <alignment horizontal="center"/>
    </xf>
    <xf numFmtId="44" fontId="0" fillId="0" borderId="1" xfId="0" applyNumberFormat="1" applyBorder="1"/>
    <xf numFmtId="0" fontId="0" fillId="4" borderId="1" xfId="0" applyFill="1" applyBorder="1" applyAlignment="1">
      <alignment horizontal="center"/>
    </xf>
    <xf numFmtId="0" fontId="0" fillId="0" borderId="10" xfId="0" applyBorder="1"/>
    <xf numFmtId="44" fontId="0" fillId="0" borderId="12" xfId="0" applyNumberFormat="1" applyBorder="1"/>
    <xf numFmtId="0" fontId="5" fillId="5" borderId="10" xfId="0" applyFont="1" applyFill="1" applyBorder="1"/>
    <xf numFmtId="44" fontId="0" fillId="0" borderId="13" xfId="0" applyNumberFormat="1" applyBorder="1"/>
    <xf numFmtId="0" fontId="0" fillId="0" borderId="0" xfId="0" pivotButton="1"/>
    <xf numFmtId="0" fontId="0" fillId="0" borderId="0" xfId="0" applyAlignment="1">
      <alignment horizontal="left"/>
    </xf>
    <xf numFmtId="0" fontId="0" fillId="0" borderId="15" xfId="0" applyBorder="1" applyAlignment="1">
      <alignment horizontal="left"/>
    </xf>
    <xf numFmtId="44" fontId="0" fillId="0" borderId="16" xfId="0" applyNumberFormat="1" applyBorder="1"/>
    <xf numFmtId="0" fontId="0" fillId="0" borderId="14" xfId="0" pivotButton="1" applyBorder="1"/>
    <xf numFmtId="44" fontId="0" fillId="0" borderId="14" xfId="0" applyNumberFormat="1" applyBorder="1"/>
    <xf numFmtId="0" fontId="0" fillId="0" borderId="14" xfId="0" applyBorder="1" applyAlignment="1">
      <alignment horizontal="left"/>
    </xf>
    <xf numFmtId="0" fontId="0" fillId="0" borderId="14" xfId="0" applyBorder="1"/>
    <xf numFmtId="0" fontId="4" fillId="3" borderId="17" xfId="0" applyFont="1" applyFill="1" applyBorder="1"/>
    <xf numFmtId="44" fontId="0" fillId="0" borderId="0" xfId="2" applyFont="1" applyBorder="1"/>
    <xf numFmtId="0" fontId="0" fillId="0" borderId="15" xfId="0" pivotButton="1" applyBorder="1"/>
    <xf numFmtId="0" fontId="0" fillId="0" borderId="16" xfId="0" applyBorder="1"/>
    <xf numFmtId="0" fontId="0" fillId="0" borderId="16" xfId="0" applyBorder="1" applyAlignment="1">
      <alignment horizontal="center"/>
    </xf>
    <xf numFmtId="0" fontId="0" fillId="6" borderId="0" xfId="0" applyFill="1"/>
    <xf numFmtId="44" fontId="0" fillId="6" borderId="0" xfId="2" applyFont="1" applyFill="1" applyAlignment="1">
      <alignment horizontal="center"/>
    </xf>
    <xf numFmtId="0" fontId="0" fillId="7" borderId="15" xfId="0" applyFill="1" applyBorder="1"/>
    <xf numFmtId="0" fontId="0" fillId="7" borderId="16" xfId="0" applyFill="1" applyBorder="1"/>
    <xf numFmtId="0" fontId="0" fillId="6" borderId="15" xfId="0" applyFill="1" applyBorder="1" applyAlignment="1">
      <alignment horizontal="left"/>
    </xf>
    <xf numFmtId="44" fontId="0" fillId="6" borderId="16" xfId="0" applyNumberFormat="1" applyFill="1" applyBorder="1"/>
    <xf numFmtId="9" fontId="4" fillId="3" borderId="0" xfId="0" applyNumberFormat="1" applyFont="1" applyFill="1" applyAlignment="1">
      <alignment horizontal="center"/>
    </xf>
    <xf numFmtId="9" fontId="0" fillId="0" borderId="3" xfId="1" applyNumberFormat="1" applyFont="1" applyBorder="1" applyAlignment="1">
      <alignment horizontal="center"/>
    </xf>
    <xf numFmtId="9" fontId="0" fillId="0" borderId="9" xfId="1" applyNumberFormat="1" applyFont="1" applyBorder="1" applyAlignment="1">
      <alignment horizontal="center"/>
    </xf>
    <xf numFmtId="9" fontId="0" fillId="0" borderId="0" xfId="0" applyNumberFormat="1" applyAlignment="1">
      <alignment horizontal="center"/>
    </xf>
    <xf numFmtId="0" fontId="0" fillId="0" borderId="0" xfId="0" applyAlignment="1">
      <alignment horizontal="centerContinuous"/>
    </xf>
    <xf numFmtId="0" fontId="0" fillId="0" borderId="19" xfId="0" applyBorder="1"/>
    <xf numFmtId="9" fontId="2" fillId="0" borderId="18" xfId="0" applyNumberFormat="1" applyFont="1" applyBorder="1" applyAlignment="1">
      <alignment horizontal="center"/>
    </xf>
    <xf numFmtId="9" fontId="0" fillId="0" borderId="6" xfId="1" applyNumberFormat="1" applyFont="1" applyBorder="1" applyAlignment="1">
      <alignment horizontal="center"/>
    </xf>
    <xf numFmtId="9" fontId="0" fillId="0" borderId="19" xfId="0" applyNumberFormat="1" applyBorder="1" applyAlignment="1">
      <alignment horizontal="center"/>
    </xf>
    <xf numFmtId="164" fontId="0" fillId="0" borderId="6" xfId="1" applyNumberFormat="1" applyFont="1" applyBorder="1" applyAlignment="1">
      <alignment horizontal="center"/>
    </xf>
    <xf numFmtId="164" fontId="0" fillId="0" borderId="3" xfId="1" applyNumberFormat="1" applyFont="1" applyBorder="1" applyAlignment="1">
      <alignment horizontal="center"/>
    </xf>
    <xf numFmtId="164" fontId="0" fillId="0" borderId="9" xfId="1" applyNumberFormat="1" applyFont="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center"/>
    </xf>
    <xf numFmtId="0" fontId="5" fillId="5" borderId="11" xfId="0" applyFont="1" applyFill="1" applyBorder="1" applyAlignment="1">
      <alignment horizontal="center"/>
    </xf>
    <xf numFmtId="0" fontId="5" fillId="5" borderId="12" xfId="0" applyFont="1" applyFill="1" applyBorder="1" applyAlignment="1">
      <alignment horizontal="center"/>
    </xf>
  </cellXfs>
  <cellStyles count="3">
    <cellStyle name="Comma" xfId="1" builtinId="3"/>
    <cellStyle name="Currency" xfId="2" builtinId="4"/>
    <cellStyle name="Normal" xfId="0" builtinId="0"/>
  </cellStyles>
  <dxfs count="112">
    <dxf>
      <numFmt numFmtId="34" formatCode="_(&quot;$&quot;* #,##0.00_);_(&quot;$&quot;* \(#,##0.00\);_(&quot;$&quot;* &quot;-&quot;??_);_(@_)"/>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fill>
        <patternFill>
          <bgColor theme="8" tint="0.39997558519241921"/>
        </patternFill>
      </fill>
    </dxf>
    <dxf>
      <fill>
        <patternFill>
          <bgColor theme="8" tint="0.39997558519241921"/>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outline="0">
        <left style="thin">
          <color indexed="64"/>
        </left>
        <right style="thin">
          <color indexed="64"/>
        </right>
        <top style="thin">
          <color rgb="FF000000"/>
        </top>
        <bottom/>
      </border>
    </dxf>
    <dxf>
      <font>
        <b val="0"/>
        <i val="0"/>
        <strike val="0"/>
        <condense val="0"/>
        <extend val="0"/>
        <outline val="0"/>
        <shadow val="0"/>
        <u val="none"/>
        <vertAlign val="baseline"/>
        <sz val="11"/>
        <color theme="1"/>
        <name val="Calibri"/>
        <family val="2"/>
        <scheme val="minor"/>
      </font>
      <numFmt numFmtId="164" formatCode="_([$$-409]* #,##0.00_);_([$$-409]* \(#,##0.00\);_([$$-409]* &quot;-&quot;??_);_(@_)"/>
      <alignment horizontal="center" vertical="bottom" textRotation="0" wrapText="0" indent="0" justifyLastLine="0" shrinkToFit="0" readingOrder="0"/>
      <border diagonalUp="0" diagonalDown="0">
        <left style="thin">
          <color indexed="64"/>
        </left>
        <right/>
        <top style="thin">
          <color indexed="64"/>
        </top>
        <bottom style="thin">
          <color indexed="64"/>
        </bottom>
      </border>
    </dxf>
    <dxf>
      <numFmt numFmtId="13" formatCode="0%"/>
      <alignment horizontal="center" vertical="bottom" textRotation="0" wrapText="0" indent="0" justifyLastLine="0" shrinkToFit="0" readingOrder="0"/>
      <border diagonalUp="0" diagonalDown="0" outline="0">
        <left style="thin">
          <color indexed="64"/>
        </left>
        <right style="thin">
          <color indexed="64"/>
        </right>
        <top style="thin">
          <color rgb="FF000000"/>
        </top>
        <bottom/>
      </border>
    </dxf>
    <dxf>
      <font>
        <b val="0"/>
        <i val="0"/>
        <strike val="0"/>
        <condense val="0"/>
        <extend val="0"/>
        <outline val="0"/>
        <shadow val="0"/>
        <u val="none"/>
        <vertAlign val="baseline"/>
        <sz val="11"/>
        <color theme="1"/>
        <name val="Calibri"/>
        <family val="2"/>
        <scheme val="minor"/>
      </font>
      <numFmt numFmtId="13" formatCode="0%"/>
      <alignment horizontal="center" vertical="bottom" textRotation="0" wrapText="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34" formatCode="_(&quot;$&quot;* #,##0.00_);_(&quot;$&quot;* \(#,##0.00\);_(&quot;$&quot;* &quot;-&quot;??_);_(@_)"/>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alignment horizontal="center"/>
    </dxf>
    <dxf>
      <alignment horizontal="center"/>
    </dxf>
    <dxf>
      <numFmt numFmtId="34" formatCode="_(&quot;$&quot;* #,##0.00_);_(&quot;$&quot;* \(#,##0.00\);_(&quot;$&quot;* &quot;-&quot;??_);_(@_)"/>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numFmt numFmtId="34" formatCode="_(&quot;$&quot;* #,##0.00_);_(&quot;$&quot;* \(#,##0.00\);_(&quot;$&quot;* &quot;-&quot;??_);_(@_)"/>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vertical style="hair">
          <color auto="1"/>
        </vertical>
      </border>
    </dxf>
    <dxf>
      <border>
        <vertical style="hair">
          <color auto="1"/>
        </vertical>
      </border>
    </dxf>
    <dxf>
      <border>
        <top style="hair">
          <color auto="1"/>
        </top>
      </border>
    </dxf>
    <dxf>
      <border>
        <vertical style="hair">
          <color auto="1"/>
        </vertic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bottom/>
      </border>
    </dxf>
    <dxf>
      <numFmt numFmtId="34" formatCode="_(&quot;$&quot;* #,##0.00_);_(&quot;$&quot;* \(#,##0.00\);_(&quot;$&quot;* &quot;-&quot;??_);_(@_)"/>
    </dxf>
    <dxf>
      <alignment horizontal="cent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924191</xdr:colOff>
      <xdr:row>21</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324199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8</xdr:col>
      <xdr:colOff>390888</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9</xdr:col>
      <xdr:colOff>263884</xdr:colOff>
      <xdr:row>25</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3</xdr:col>
      <xdr:colOff>200025</xdr:colOff>
      <xdr:row>4</xdr:row>
      <xdr:rowOff>9525</xdr:rowOff>
    </xdr:from>
    <xdr:to>
      <xdr:col>6</xdr:col>
      <xdr:colOff>219075</xdr:colOff>
      <xdr:row>9</xdr:row>
      <xdr:rowOff>171450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FC253A7E-2F48-25E9-5692-3066E8D4754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171825" y="1038225"/>
              <a:ext cx="1847850" cy="1114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247939</xdr:colOff>
      <xdr:row>22</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8</xdr:col>
      <xdr:colOff>527389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3</xdr:col>
      <xdr:colOff>114300</xdr:colOff>
      <xdr:row>3</xdr:row>
      <xdr:rowOff>0</xdr:rowOff>
    </xdr:from>
    <xdr:to>
      <xdr:col>6</xdr:col>
      <xdr:colOff>104775</xdr:colOff>
      <xdr:row>8</xdr:row>
      <xdr:rowOff>180975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22E4C65-0EBA-A396-FEB9-5C2EB7D18F1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028950" y="838200"/>
              <a:ext cx="1819275"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340010</xdr:colOff>
      <xdr:row>22</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7</xdr:col>
      <xdr:colOff>748079</xdr:colOff>
      <xdr:row>36</xdr:row>
      <xdr:rowOff>50982</xdr:rowOff>
    </xdr:to>
    <xdr:pic>
      <xdr:nvPicPr>
        <xdr:cNvPr id="2" name="Picture 1">
          <a:extLst>
            <a:ext uri="{FF2B5EF4-FFF2-40B4-BE49-F238E27FC236}">
              <a16:creationId xmlns:a16="http://schemas.microsoft.com/office/drawing/2014/main" id="{466CA255-597F-453C-AF9B-706A79F9DEBC}"/>
            </a:ext>
          </a:extLst>
        </xdr:cNvPr>
        <xdr:cNvPicPr>
          <a:picLocks noChangeAspect="1"/>
        </xdr:cNvPicPr>
      </xdr:nvPicPr>
      <xdr:blipFill>
        <a:blip xmlns:r="http://schemas.openxmlformats.org/officeDocument/2006/relationships" r:embed="rId1"/>
        <a:stretch>
          <a:fillRect/>
        </a:stretch>
      </xdr:blipFill>
      <xdr:spPr>
        <a:xfrm>
          <a:off x="0" y="3352800"/>
          <a:ext cx="7315567" cy="348950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590550</xdr:colOff>
      <xdr:row>1</xdr:row>
      <xdr:rowOff>180975</xdr:rowOff>
    </xdr:from>
    <xdr:to>
      <xdr:col>26</xdr:col>
      <xdr:colOff>6732</xdr:colOff>
      <xdr:row>21</xdr:row>
      <xdr:rowOff>16056</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9667875" y="638175"/>
          <a:ext cx="7340982" cy="3645081"/>
        </a:xfrm>
        <a:prstGeom prst="rect">
          <a:avLst/>
        </a:prstGeom>
      </xdr:spPr>
    </xdr:pic>
    <xdr:clientData/>
  </xdr:twoCellAnchor>
  <xdr:twoCellAnchor editAs="oneCell">
    <xdr:from>
      <xdr:col>3</xdr:col>
      <xdr:colOff>133349</xdr:colOff>
      <xdr:row>2</xdr:row>
      <xdr:rowOff>9526</xdr:rowOff>
    </xdr:from>
    <xdr:to>
      <xdr:col>6</xdr:col>
      <xdr:colOff>523874</xdr:colOff>
      <xdr:row>7</xdr:row>
      <xdr:rowOff>180976</xdr:rowOff>
    </xdr:to>
    <mc:AlternateContent xmlns:mc="http://schemas.openxmlformats.org/markup-compatibility/2006" xmlns:a14="http://schemas.microsoft.com/office/drawing/2010/main">
      <mc:Choice Requires="a14">
        <xdr:graphicFrame macro="">
          <xdr:nvGraphicFramePr>
            <xdr:cNvPr id="2" name="Country 1">
              <a:extLst>
                <a:ext uri="{FF2B5EF4-FFF2-40B4-BE49-F238E27FC236}">
                  <a16:creationId xmlns:a16="http://schemas.microsoft.com/office/drawing/2014/main" id="{B09866A3-C4E3-F367-BF76-66E31AA9A3C5}"/>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114674" y="657226"/>
              <a:ext cx="2219325"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571498</xdr:colOff>
      <xdr:row>2</xdr:row>
      <xdr:rowOff>9526</xdr:rowOff>
    </xdr:from>
    <xdr:to>
      <xdr:col>10</xdr:col>
      <xdr:colOff>323850</xdr:colOff>
      <xdr:row>7</xdr:row>
      <xdr:rowOff>180975</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2A8DCCD9-D17D-7511-CD23-D8E018C474E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381623" y="657226"/>
              <a:ext cx="2190752"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u Her" refreshedDate="45401.75516990741" createdVersion="8" refreshedVersion="8" minRefreshableVersion="3" recordCount="50" xr:uid="{012DEDD2-2349-484C-8C1E-E2ADDA1F2C24}">
  <cacheSource type="worksheet">
    <worksheetSource name="EMPData"/>
  </cacheSource>
  <cacheFields count="5">
    <cacheField name="Employee ID" numFmtId="0">
      <sharedItems containsNonDate="0"/>
    </cacheField>
    <cacheField name="Department" numFmtId="0">
      <sharedItems containsNonDate="0" count="3">
        <s v="Sales"/>
        <s v="Procurement"/>
        <s v="Finance"/>
      </sharedItems>
    </cacheField>
    <cacheField name="Employee" numFmtId="0">
      <sharedItems containsNonDate="0"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ntainsNonDate="0"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14221104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u Her" refreshedDate="45401.842805902779" createdVersion="8" refreshedVersion="8" minRefreshableVersion="3" recordCount="50" xr:uid="{BBDECF68-3A19-4E88-A304-3CBBE2878A0D}">
  <cacheSource type="worksheet">
    <worksheetSource name="EMPData64"/>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 numFmtId="9">
      <sharedItems containsMixedTypes="1" containsNumber="1" minValue="0.06" maxValue="0.27"/>
    </cacheField>
    <cacheField name="Bonus $s" numFmtId="164">
      <sharedItems containsSemiMixedTypes="0" containsString="0" containsNumber="1" minValue="0" maxValue="28000"/>
    </cacheField>
  </cacheFields>
  <extLst>
    <ext xmlns:x14="http://schemas.microsoft.com/office/spreadsheetml/2009/9/main" uri="{725AE2AE-9491-48be-B2B4-4EB974FC3084}">
      <x14:pivotCacheDefinition pivotCacheId="8342587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s v=" 0%"/>
    <n v="0"/>
  </r>
  <r>
    <s v="ID8"/>
    <x v="0"/>
    <x v="1"/>
    <x v="1"/>
    <n v="39627"/>
    <n v="0.23"/>
    <n v="9114.2100000000009"/>
  </r>
  <r>
    <s v="ID24"/>
    <x v="0"/>
    <x v="2"/>
    <x v="2"/>
    <n v="29726"/>
    <n v="0.1"/>
    <n v="2972.6000000000004"/>
  </r>
  <r>
    <s v="ID23"/>
    <x v="0"/>
    <x v="3"/>
    <x v="2"/>
    <n v="93668"/>
    <s v=" 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s v=" 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s v=" 0%"/>
    <n v="0"/>
  </r>
  <r>
    <s v="ID25"/>
    <x v="2"/>
    <x v="23"/>
    <x v="0"/>
    <n v="58445"/>
    <n v="0.25"/>
    <n v="14611.25"/>
  </r>
  <r>
    <s v="ID1"/>
    <x v="2"/>
    <x v="24"/>
    <x v="2"/>
    <n v="120000"/>
    <n v="0.21"/>
    <n v="25200"/>
  </r>
  <r>
    <s v="ID15"/>
    <x v="2"/>
    <x v="25"/>
    <x v="2"/>
    <n v="45117"/>
    <n v="0.17"/>
    <n v="7669.89"/>
  </r>
  <r>
    <s v="ID2"/>
    <x v="2"/>
    <x v="26"/>
    <x v="1"/>
    <n v="50545"/>
    <s v=" 0%"/>
    <n v="0"/>
  </r>
  <r>
    <s v="ID11"/>
    <x v="2"/>
    <x v="27"/>
    <x v="0"/>
    <n v="140000"/>
    <n v="0.2"/>
    <n v="28000"/>
  </r>
  <r>
    <s v="ID26"/>
    <x v="2"/>
    <x v="28"/>
    <x v="2"/>
    <n v="90000"/>
    <n v="0.25"/>
    <n v="22500"/>
  </r>
  <r>
    <s v="ID6"/>
    <x v="2"/>
    <x v="29"/>
    <x v="1"/>
    <n v="88357"/>
    <s v=" 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154761-3DEB-4920-8EC5-B206B4A22EB2}" name="PivotTable1" cacheId="12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 Department">
  <location ref="B2:C5"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1" baseItem="0" numFmtId="44"/>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24A82E-BAB1-45ED-ABB6-EC401F60DEEC}" name="PivotTable2" cacheId="12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B5:C7" firstHeaderRow="1" firstDataRow="1" firstDataCol="1"/>
  <pivotFields count="5">
    <pivotField showAll="0"/>
    <pivotField showAll="0">
      <items count="4">
        <item x="2"/>
        <item x="1"/>
        <item x="0"/>
        <item t="default"/>
      </items>
    </pivotField>
    <pivotField axis="axisRow" showAll="0" measureFilter="1" sortType="descending">
      <items count="51">
        <item x="10"/>
        <item x="8"/>
        <item x="3"/>
        <item x="32"/>
        <item x="5"/>
        <item x="41"/>
        <item x="42"/>
        <item x="45"/>
        <item x="36"/>
        <item x="49"/>
        <item x="47"/>
        <item x="21"/>
        <item x="1"/>
        <item x="28"/>
        <item x="15"/>
        <item x="29"/>
        <item x="20"/>
        <item x="9"/>
        <item x="6"/>
        <item x="23"/>
        <item x="2"/>
        <item x="13"/>
        <item x="18"/>
        <item x="33"/>
        <item x="12"/>
        <item x="43"/>
        <item x="30"/>
        <item x="48"/>
        <item x="4"/>
        <item x="35"/>
        <item x="39"/>
        <item x="38"/>
        <item x="34"/>
        <item x="0"/>
        <item x="40"/>
        <item x="37"/>
        <item x="19"/>
        <item x="7"/>
        <item x="46"/>
        <item x="26"/>
        <item x="22"/>
        <item x="27"/>
        <item x="24"/>
        <item x="17"/>
        <item x="44"/>
        <item x="11"/>
        <item x="25"/>
        <item x="31"/>
        <item x="16"/>
        <item x="14"/>
        <item t="default"/>
      </items>
    </pivotField>
    <pivotField showAll="0"/>
    <pivotField dataField="1" numFmtId="164" showAll="0"/>
  </pivotFields>
  <rowFields count="1">
    <field x="2"/>
  </rowFields>
  <rowItems count="2">
    <i>
      <x v="21"/>
    </i>
    <i>
      <x v="41"/>
    </i>
  </rowItems>
  <colItems count="1">
    <i/>
  </colItems>
  <dataFields count="1">
    <dataField name=" Salary" fld="4" baseField="2" baseItem="0" numFmtId="44"/>
  </dataFields>
  <formats count="10">
    <format dxfId="69">
      <pivotArea dataOnly="0" labelOnly="1" outline="0" axis="axisValues" fieldPosition="0"/>
    </format>
    <format dxfId="68">
      <pivotArea outline="0" fieldPosition="0">
        <references count="1">
          <reference field="4294967294" count="1">
            <x v="0"/>
          </reference>
        </references>
      </pivotArea>
    </format>
    <format dxfId="67">
      <pivotArea dataOnly="0" outline="0" axis="axisValues" fieldPosition="0"/>
    </format>
    <format dxfId="66">
      <pivotArea field="2" type="button" dataOnly="0" labelOnly="1" outline="0" axis="axisRow" fieldPosition="0"/>
    </format>
    <format dxfId="65">
      <pivotArea dataOnly="0" labelOnly="1" fieldPosition="0">
        <references count="1">
          <reference field="2" count="0"/>
        </references>
      </pivotArea>
    </format>
    <format dxfId="64">
      <pivotArea outline="0" collapsedLevelsAreSubtotals="1" fieldPosition="0"/>
    </format>
    <format dxfId="63">
      <pivotArea dataOnly="0" labelOnly="1" fieldPosition="0">
        <references count="1">
          <reference field="2" count="0"/>
        </references>
      </pivotArea>
    </format>
    <format dxfId="62">
      <pivotArea field="2" type="button" dataOnly="0" labelOnly="1" outline="0" axis="axisRow" fieldPosition="0"/>
    </format>
    <format dxfId="61">
      <pivotArea outline="0" collapsedLevelsAreSubtotals="1" fieldPosition="0"/>
    </format>
    <format dxfId="60">
      <pivotArea dataOnly="0" labelOnly="1" fieldPosition="0">
        <references count="1">
          <reference field="2" count="2">
            <x v="21"/>
            <x v="41"/>
          </reference>
        </references>
      </pivotArea>
    </format>
  </formats>
  <pivotTableStyleInfo name="PivotStyleLight16" showRowHeaders="1" showColHeaders="1" showRowStripes="0" showColStripes="0" showLastColumn="1"/>
  <filters count="1">
    <filter fld="2" type="count" evalOrder="-1" id="3"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6E6637-6FEF-4F1A-97A7-A7F0E13F5C5C}" name="PivotTable3" cacheId="12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B4:C6" firstHeaderRow="1" firstDataRow="1" firstDataCol="1" rowPageCount="1" colPageCount="1"/>
  <pivotFields count="5">
    <pivotField showAll="0"/>
    <pivotField axis="axisPage" showAll="0">
      <items count="4">
        <item x="2"/>
        <item x="1"/>
        <item x="0"/>
        <item t="default"/>
      </items>
    </pivotField>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pageFields count="1">
    <pageField fld="1" hier="-1"/>
  </pageFields>
  <dataFields count="1">
    <dataField name=" Salary" fld="4" baseField="2" baseItem="29" numFmtId="44"/>
  </dataFields>
  <formats count="7">
    <format dxfId="59">
      <pivotArea type="all" dataOnly="0" outline="0" fieldPosition="0"/>
    </format>
    <format dxfId="58">
      <pivotArea outline="0" collapsedLevelsAreSubtotals="1" fieldPosition="0"/>
    </format>
    <format dxfId="57">
      <pivotArea field="2" type="button" dataOnly="0" labelOnly="1" outline="0" axis="axisRow" fieldPosition="0"/>
    </format>
    <format dxfId="56">
      <pivotArea dataOnly="0" labelOnly="1" fieldPosition="0">
        <references count="1">
          <reference field="2" count="0"/>
        </references>
      </pivotArea>
    </format>
    <format dxfId="55">
      <pivotArea dataOnly="0" labelOnly="1" grandRow="1" outline="0" fieldPosition="0"/>
    </format>
    <format dxfId="54">
      <pivotArea dataOnly="0" labelOnly="1" outline="0" axis="axisValues" fieldPosition="0"/>
    </format>
    <format dxfId="53">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2" type="count" evalOrder="-1" id="2"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29A979-7A0E-4B1B-8A71-FD746BC43BB5}" name="PivotTable4" cacheId="12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Employee">
  <location ref="B4:C6"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Salary" fld="4" baseField="2" baseItem="1" numFmtId="44"/>
  </dataFields>
  <formats count="8">
    <format dxfId="52">
      <pivotArea type="all" dataOnly="0" outline="0" fieldPosition="0"/>
    </format>
    <format dxfId="51">
      <pivotArea outline="0" collapsedLevelsAreSubtotals="1" fieldPosition="0"/>
    </format>
    <format dxfId="50">
      <pivotArea field="2" type="button" dataOnly="0" labelOnly="1" outline="0" axis="axisRow" fieldPosition="0"/>
    </format>
    <format dxfId="49">
      <pivotArea dataOnly="0" labelOnly="1" fieldPosition="0">
        <references count="1">
          <reference field="2" count="0"/>
        </references>
      </pivotArea>
    </format>
    <format dxfId="48">
      <pivotArea dataOnly="0" labelOnly="1" grandRow="1" outline="0" fieldPosition="0"/>
    </format>
    <format dxfId="47">
      <pivotArea dataOnly="0" labelOnly="1" outline="0" axis="axisValues" fieldPosition="0"/>
    </format>
    <format dxfId="46">
      <pivotArea outline="0" fieldPosition="0">
        <references count="1">
          <reference field="4294967294" count="1">
            <x v="0"/>
          </reference>
        </references>
      </pivotArea>
    </format>
    <format dxfId="45">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A8B98B-6FD3-4FBC-9747-A78245599A4F}" name="PivotTable5" cacheId="12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 Employee">
  <location ref="B4:C6" firstHeaderRow="1" firstDataRow="1" firstDataCol="1" rowPageCount="1" colPageCount="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Page" showAll="0">
      <items count="4">
        <item x="0"/>
        <item x="1"/>
        <item x="2"/>
        <item t="default"/>
      </items>
    </pivotField>
    <pivotField dataField="1" numFmtId="164" showAll="0"/>
  </pivotFields>
  <rowFields count="1">
    <field x="2"/>
  </rowFields>
  <rowItems count="2">
    <i>
      <x v="29"/>
    </i>
    <i>
      <x v="32"/>
    </i>
  </rowItems>
  <colItems count="1">
    <i/>
  </colItems>
  <pageFields count="1">
    <pageField fld="3" hier="-1"/>
  </pageFields>
  <dataFields count="1">
    <dataField name=" Salary" fld="4" baseField="2" baseItem="29" numFmtId="44"/>
  </dataFields>
  <formats count="8">
    <format dxfId="44">
      <pivotArea dataOnly="0" outline="0" axis="axisValues" fieldPosition="0"/>
    </format>
    <format dxfId="43">
      <pivotArea type="all" dataOnly="0" outline="0" fieldPosition="0"/>
    </format>
    <format dxfId="42">
      <pivotArea outline="0" collapsedLevelsAreSubtotals="1" fieldPosition="0"/>
    </format>
    <format dxfId="41">
      <pivotArea field="2" type="button" dataOnly="0" labelOnly="1" outline="0" axis="axisRow" fieldPosition="0"/>
    </format>
    <format dxfId="40">
      <pivotArea dataOnly="0" labelOnly="1" fieldPosition="0">
        <references count="1">
          <reference field="2" count="0"/>
        </references>
      </pivotArea>
    </format>
    <format dxfId="39">
      <pivotArea dataOnly="0" labelOnly="1" grandRow="1" outline="0" fieldPosition="0"/>
    </format>
    <format dxfId="38">
      <pivotArea dataOnly="0" labelOnly="1" outline="0" axis="axisValues" fieldPosition="0"/>
    </format>
    <format dxfId="37">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C14FC2-DDBC-4F53-BE50-B1B5AA971422}" name="PivotTable1" cacheId="129"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 Employee Name">
  <location ref="B3:C53"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showAll="0"/>
    <pivotField dataField="1" numFmtId="164" showAll="0"/>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s" fld="6" baseField="0" baseItem="0" numFmtId="44"/>
  </dataFields>
  <formats count="12">
    <format dxfId="11">
      <pivotArea type="all" dataOnly="0" outline="0" fieldPosition="0"/>
    </format>
    <format dxfId="10">
      <pivotArea outline="0" collapsedLevelsAreSubtotals="1" fieldPosition="0"/>
    </format>
    <format dxfId="9">
      <pivotArea dataOnly="0" labelOnly="1" fieldPosition="0">
        <references count="1">
          <reference field="2" count="0"/>
        </references>
      </pivotArea>
    </format>
    <format dxfId="8">
      <pivotArea dataOnly="0" labelOnly="1" grandRow="1" outline="0" fieldPosition="0"/>
    </format>
    <format dxfId="7">
      <pivotArea field="2" type="button" dataOnly="0" labelOnly="1" outline="0" axis="axisRow"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fieldPosition="0">
        <references count="1">
          <reference field="2" count="0"/>
        </references>
      </pivotArea>
    </format>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76A667F-F5A2-41E4-9DAB-469BA3510C65}" sourceName="Department">
  <pivotTables>
    <pivotTable tabId="5" name="PivotTable2"/>
  </pivotTables>
  <data>
    <tabular pivotCacheId="142211046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6504F98-5338-4EE2-B3ED-F95924A1B915}" sourceName="Country">
  <pivotTables>
    <pivotTable tabId="7" name="PivotTable4"/>
  </pivotTables>
  <data>
    <tabular pivotCacheId="142211046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B7FBD6B5-A968-4FCD-AFB2-52B41E2E4690}" sourceName="Country">
  <pivotTables>
    <pivotTable tabId="11" name="PivotTable1"/>
  </pivotTables>
  <data>
    <tabular pivotCacheId="834258708">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AEECB5D0-D6E9-4557-B265-924969FC482A}" sourceName="Department">
  <pivotTables>
    <pivotTable tabId="11" name="PivotTable1"/>
  </pivotTables>
  <data>
    <tabular pivotCacheId="83425870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305C158-7F70-4392-B10F-560A50F3217C}"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905E5D9-51B4-4F6F-912A-4A04119E0A1A}" cache="Slicer_Country"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2B7B380-A8B4-4150-918D-0665EF6CD59F}" cache="Slicer_Country1" caption="Country" rowHeight="241300"/>
  <slicer name="Department 1" xr10:uid="{F10ABB27-06A5-418C-9B89-3F06E89563CE}" cache="Slicer_Department1"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11" headerRowBorderDxfId="110" tableBorderDxfId="109" totalsRowBorderDxfId="108">
  <autoFilter ref="A3:E53" xr:uid="{639A0B6B-6E58-4D92-8D16-18CA1495B923}"/>
  <sortState xmlns:xlrd2="http://schemas.microsoft.com/office/spreadsheetml/2017/richdata2" ref="A4:E53">
    <sortCondition ref="A3:A53"/>
  </sortState>
  <tableColumns count="5">
    <tableColumn id="1" xr3:uid="{10D75C25-E46F-46DC-B77B-6A24CBC96659}" name="Employee ID" totalsRowLabel="Total" dataDxfId="107" totalsRowDxfId="106"/>
    <tableColumn id="2" xr3:uid="{A9A1B7BF-B67F-4E3D-B05D-1CA5084E6220}" name="Department" dataDxfId="105" totalsRowDxfId="104"/>
    <tableColumn id="3" xr3:uid="{1D69A06F-FBE8-4CD9-B408-A67965E2C5A9}" name="Employee" dataDxfId="103" totalsRowDxfId="102"/>
    <tableColumn id="4" xr3:uid="{045F1C44-E03F-4B14-B0C4-5F1F2D740C6F}" name="Country" dataDxfId="101" totalsRowDxfId="100"/>
    <tableColumn id="5" xr3:uid="{4CA34F10-A491-4D0F-A008-9A622A58741E}" name="Yearly Sal" totalsRowFunction="sum" dataDxfId="99" totalsRowDxfId="98"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97" headerRowBorderDxfId="96" tableBorderDxfId="95" totalsRowBorderDxfId="94">
  <autoFilter ref="H3:J47" xr:uid="{7D32404A-711D-42A0-B943-BEC4B7997172}"/>
  <sortState xmlns:xlrd2="http://schemas.microsoft.com/office/spreadsheetml/2017/richdata2" ref="H4:J47">
    <sortCondition ref="H3:H47"/>
  </sortState>
  <tableColumns count="3">
    <tableColumn id="1" xr3:uid="{3A445AE6-0460-4262-B97F-11D049E0AA42}" name="EmployeID" dataDxfId="93"/>
    <tableColumn id="2" xr3:uid="{8ACCE417-C3B1-4070-8842-52BB9F3BF8D1}" name="Bonus %" dataDxfId="92"/>
    <tableColumn id="3" xr3:uid="{57087C48-7625-4AFB-8DDB-2F22CEBA3E30}" name="Employee Name" dataDxfId="9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A889EAF-726D-45CB-8A57-A29FDE3F972A}" name="EMPData5" displayName="EMPData5" ref="A3:E54" totalsRowCount="1" headerRowDxfId="90" headerRowBorderDxfId="89" tableBorderDxfId="88" totalsRowBorderDxfId="87">
  <autoFilter ref="A3:E53" xr:uid="{639A0B6B-6E58-4D92-8D16-18CA1495B923}"/>
  <sortState xmlns:xlrd2="http://schemas.microsoft.com/office/spreadsheetml/2017/richdata2" ref="A4:E53">
    <sortCondition ref="A3:A53"/>
  </sortState>
  <tableColumns count="5">
    <tableColumn id="1" xr3:uid="{850AA7FC-B0C6-47B9-81EF-4204D8D32999}" name="Employee ID" totalsRowLabel="Total" dataDxfId="86" totalsRowDxfId="85"/>
    <tableColumn id="2" xr3:uid="{CADAA588-EB3B-477E-B798-BBB61CB7075F}" name="Department" dataDxfId="84" totalsRowDxfId="83"/>
    <tableColumn id="3" xr3:uid="{18BE18CB-CFAA-49AF-85A5-611BC2F40505}" name="Employee" dataDxfId="82" totalsRowDxfId="81"/>
    <tableColumn id="4" xr3:uid="{64CF8E0A-EEB6-4B2F-9AE7-6630C90E8238}" name="Country" dataDxfId="80" totalsRowDxfId="79"/>
    <tableColumn id="5" xr3:uid="{423FBBB6-52A3-4100-A33E-B9CA77951512}" name="Yearly Sal" totalsRowFunction="sum" dataDxfId="78" totalsRowDxfId="77"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4DC04E-6438-4B8E-A4D9-AD2DAA673BAE}" name="EmpBonus6" displayName="EmpBonus6" ref="H3:J47" totalsRowShown="0" headerRowDxfId="76" headerRowBorderDxfId="75" tableBorderDxfId="74" totalsRowBorderDxfId="73">
  <autoFilter ref="H3:J47" xr:uid="{7D32404A-711D-42A0-B943-BEC4B7997172}"/>
  <sortState xmlns:xlrd2="http://schemas.microsoft.com/office/spreadsheetml/2017/richdata2" ref="H4:J47">
    <sortCondition ref="H3:H47"/>
  </sortState>
  <tableColumns count="3">
    <tableColumn id="1" xr3:uid="{94B204BB-DD1D-444C-9990-8A840FD2BDFE}" name="EmployeID" dataDxfId="72"/>
    <tableColumn id="2" xr3:uid="{7D55995C-FFA8-4165-86A7-295C88AD89B3}" name="Bonus %" dataDxfId="71"/>
    <tableColumn id="3" xr3:uid="{417C9CC0-7F50-46E9-808E-A9AB5421F6F1}" name="Employee Name" dataDxfId="7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F00EAD-0CFB-4C23-AAAC-40C5B03A20F2}" name="EMPData64" displayName="EMPData64" ref="B3:H54" totalsRowCount="1" headerRowDxfId="36" headerRowBorderDxfId="35" tableBorderDxfId="34" totalsRowBorderDxfId="33">
  <autoFilter ref="B3:H53" xr:uid="{E5758205-91A0-4DB1-99DB-07BCD43DF43A}"/>
  <tableColumns count="7">
    <tableColumn id="1" xr3:uid="{9280EF11-67A6-4033-9947-397A7D3208E3}" name="Employee ID" totalsRowLabel="Total" dataDxfId="32" totalsRowDxfId="31"/>
    <tableColumn id="2" xr3:uid="{9A7AD73B-FF31-417A-9B89-84E4DCCF9F35}" name="Department" dataDxfId="30" totalsRowDxfId="29"/>
    <tableColumn id="3" xr3:uid="{69AD81C2-4B64-46A1-A821-F1A2F3A21959}" name="Employee" dataDxfId="28" totalsRowDxfId="27"/>
    <tableColumn id="4" xr3:uid="{BD057570-EBE7-4D23-8D01-ED78B02F5487}" name="Country" dataDxfId="26" totalsRowDxfId="25"/>
    <tableColumn id="5" xr3:uid="{31D9CEB0-A634-4E43-8D18-81CF2AD8A7ED}" name="Yearly Sal" totalsRowFunction="sum" dataDxfId="24" totalsRowDxfId="23" dataCellStyle="Comma"/>
    <tableColumn id="7" xr3:uid="{4B182893-89EB-4D5F-8887-A6DA3F171E69}" name="Bonus %" dataDxfId="22" totalsRowDxfId="21" dataCellStyle="Comma">
      <calculatedColumnFormula array="1">_xlfn.XLOOKUP(EMPData64[[#This Row],[Employee ID]],EmpBonus67[[#All],[EmployeID]],EmpBonus67[[#All],[Bonus %]]," 0%", 0)</calculatedColumnFormula>
    </tableColumn>
    <tableColumn id="10" xr3:uid="{C08EAB96-B49A-48A9-9A5A-01BAF7242A56}" name="Bonus $s" dataDxfId="20" totalsRowDxfId="19" dataCellStyle="Comma">
      <calculatedColumnFormula>EMPData64[[#This Row],[Yearly Sal]]*EMPData64[[#This Row],[Bonus %]]</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41263CD-70C5-46EF-A6D1-48BA0A8FD4A7}" name="EmpBonus67" displayName="EmpBonus67" ref="K3:M47" totalsRowShown="0" headerRowDxfId="18" headerRowBorderDxfId="17" tableBorderDxfId="16" totalsRowBorderDxfId="15">
  <autoFilter ref="K3:M47" xr:uid="{441263CD-70C5-46EF-A6D1-48BA0A8FD4A7}"/>
  <sortState xmlns:xlrd2="http://schemas.microsoft.com/office/spreadsheetml/2017/richdata2" ref="K4:M47">
    <sortCondition ref="K3:K47"/>
  </sortState>
  <tableColumns count="3">
    <tableColumn id="1" xr3:uid="{495A7C1C-7C5F-4661-8872-EEB2FC934DFC}" name="EmployeID" dataDxfId="14"/>
    <tableColumn id="2" xr3:uid="{E0014449-8D4F-40A0-B33F-EA0A5C222DD7}" name="Bonus %" dataDxfId="13"/>
    <tableColumn id="3" xr3:uid="{CF27D83B-F812-4BA3-B2C3-47647F52640A}" name="Employee Name" dataDxfId="1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J5" sqref="J5"/>
    </sheetView>
  </sheetViews>
  <sheetFormatPr defaultRowHeight="14.25" x14ac:dyDescent="0.45"/>
  <cols>
    <col min="1" max="1" width="12.59765625" customWidth="1"/>
    <col min="2" max="2" width="13.1328125" customWidth="1"/>
    <col min="3" max="3" width="16.265625" bestFit="1" customWidth="1"/>
    <col min="4" max="4" width="11" bestFit="1" customWidth="1"/>
    <col min="5" max="5" width="14.3984375" style="15" customWidth="1"/>
    <col min="8" max="8" width="11.86328125" customWidth="1"/>
    <col min="9" max="9" width="9.86328125" customWidth="1"/>
    <col min="10" max="10" width="16.3984375" customWidth="1"/>
    <col min="12" max="12" width="52.1328125" bestFit="1" customWidth="1"/>
  </cols>
  <sheetData>
    <row r="1" spans="1:18" ht="36" x14ac:dyDescent="1.05">
      <c r="A1" s="18"/>
      <c r="B1" s="19" t="s">
        <v>133</v>
      </c>
      <c r="C1" s="19"/>
      <c r="D1" s="19"/>
      <c r="E1" s="19"/>
      <c r="F1" s="19"/>
      <c r="G1" s="19"/>
      <c r="H1" s="19"/>
      <c r="I1" s="19"/>
      <c r="J1" s="19"/>
      <c r="K1" s="19"/>
      <c r="L1" s="19"/>
      <c r="M1" s="19"/>
      <c r="N1" s="19"/>
      <c r="O1" s="19"/>
      <c r="P1" s="19"/>
      <c r="Q1" s="19"/>
      <c r="R1" s="19"/>
    </row>
    <row r="2" spans="1:18" ht="14.45" customHeight="1" x14ac:dyDescent="0.9">
      <c r="A2" s="22"/>
      <c r="B2" s="22"/>
      <c r="C2" s="22"/>
      <c r="D2" s="22"/>
      <c r="E2" s="22"/>
      <c r="F2" s="22"/>
      <c r="G2" s="22"/>
      <c r="H2" s="22"/>
      <c r="I2" s="22"/>
      <c r="J2" s="22"/>
      <c r="K2" s="22"/>
      <c r="L2" s="22"/>
      <c r="M2" s="22"/>
      <c r="N2" s="22"/>
      <c r="O2" s="22"/>
      <c r="P2" s="22"/>
      <c r="Q2" s="22"/>
    </row>
    <row r="3" spans="1:18" x14ac:dyDescent="0.45">
      <c r="A3" s="4" t="s">
        <v>0</v>
      </c>
      <c r="B3" s="5" t="s">
        <v>1</v>
      </c>
      <c r="C3" s="5" t="s">
        <v>2</v>
      </c>
      <c r="D3" s="5" t="s">
        <v>117</v>
      </c>
      <c r="E3" s="12" t="s">
        <v>108</v>
      </c>
      <c r="H3" s="4" t="s">
        <v>67</v>
      </c>
      <c r="I3" s="5" t="s">
        <v>68</v>
      </c>
      <c r="J3" s="9" t="s">
        <v>69</v>
      </c>
    </row>
    <row r="4" spans="1:18" x14ac:dyDescent="0.45">
      <c r="A4" s="3" t="s">
        <v>53</v>
      </c>
      <c r="B4" s="1" t="s">
        <v>43</v>
      </c>
      <c r="C4" s="1" t="s">
        <v>54</v>
      </c>
      <c r="D4" s="1" t="s">
        <v>120</v>
      </c>
      <c r="E4" s="13">
        <v>120000</v>
      </c>
      <c r="H4" s="3" t="s">
        <v>53</v>
      </c>
      <c r="I4" s="2">
        <v>0.21</v>
      </c>
      <c r="J4" s="8" t="s">
        <v>54</v>
      </c>
      <c r="K4">
        <v>1</v>
      </c>
      <c r="L4" t="s">
        <v>144</v>
      </c>
    </row>
    <row r="5" spans="1:18" x14ac:dyDescent="0.45">
      <c r="A5" s="3" t="s">
        <v>25</v>
      </c>
      <c r="B5" s="1" t="s">
        <v>4</v>
      </c>
      <c r="C5" s="1" t="s">
        <v>26</v>
      </c>
      <c r="D5" s="1" t="s">
        <v>120</v>
      </c>
      <c r="E5" s="13">
        <v>45117</v>
      </c>
      <c r="H5" s="3" t="s">
        <v>25</v>
      </c>
      <c r="I5" s="2">
        <v>0.24</v>
      </c>
      <c r="J5" s="8" t="s">
        <v>26</v>
      </c>
      <c r="L5" t="s">
        <v>110</v>
      </c>
    </row>
    <row r="6" spans="1:18" x14ac:dyDescent="0.45">
      <c r="A6" s="3" t="s">
        <v>59</v>
      </c>
      <c r="B6" s="1" t="s">
        <v>43</v>
      </c>
      <c r="C6" s="1" t="s">
        <v>60</v>
      </c>
      <c r="D6" s="1" t="s">
        <v>118</v>
      </c>
      <c r="E6" s="13">
        <v>140000</v>
      </c>
      <c r="H6" s="3" t="s">
        <v>59</v>
      </c>
      <c r="I6" s="2">
        <v>0.2</v>
      </c>
      <c r="J6" s="8" t="s">
        <v>60</v>
      </c>
      <c r="L6" t="s">
        <v>111</v>
      </c>
    </row>
    <row r="7" spans="1:18" x14ac:dyDescent="0.45">
      <c r="A7" s="3" t="s">
        <v>45</v>
      </c>
      <c r="B7" s="1" t="s">
        <v>43</v>
      </c>
      <c r="C7" s="1" t="s">
        <v>46</v>
      </c>
      <c r="D7" s="1" t="s">
        <v>120</v>
      </c>
      <c r="E7" s="13">
        <v>35971</v>
      </c>
      <c r="H7" s="3" t="s">
        <v>45</v>
      </c>
      <c r="I7" s="2">
        <v>0.14000000000000001</v>
      </c>
      <c r="J7" s="8" t="s">
        <v>46</v>
      </c>
      <c r="L7" t="s">
        <v>112</v>
      </c>
    </row>
    <row r="8" spans="1:18" x14ac:dyDescent="0.45">
      <c r="A8" s="3" t="s">
        <v>11</v>
      </c>
      <c r="B8" s="1" t="s">
        <v>4</v>
      </c>
      <c r="C8" s="1" t="s">
        <v>12</v>
      </c>
      <c r="D8" s="1" t="s">
        <v>119</v>
      </c>
      <c r="E8" s="13">
        <v>134000</v>
      </c>
      <c r="H8" s="3" t="s">
        <v>11</v>
      </c>
      <c r="I8" s="2">
        <v>0.08</v>
      </c>
      <c r="J8" s="8" t="s">
        <v>12</v>
      </c>
      <c r="L8" t="s">
        <v>113</v>
      </c>
    </row>
    <row r="9" spans="1:18" x14ac:dyDescent="0.45">
      <c r="A9" s="3" t="s">
        <v>36</v>
      </c>
      <c r="B9" s="1" t="s">
        <v>30</v>
      </c>
      <c r="C9" s="1" t="s">
        <v>37</v>
      </c>
      <c r="D9" s="1" t="s">
        <v>118</v>
      </c>
      <c r="E9" s="13">
        <v>51800</v>
      </c>
      <c r="H9" s="3" t="s">
        <v>36</v>
      </c>
      <c r="I9" s="2">
        <v>0.09</v>
      </c>
      <c r="J9" s="8" t="s">
        <v>37</v>
      </c>
      <c r="L9" t="s">
        <v>114</v>
      </c>
    </row>
    <row r="10" spans="1:18" x14ac:dyDescent="0.45">
      <c r="A10" s="3" t="s">
        <v>55</v>
      </c>
      <c r="B10" s="1" t="s">
        <v>43</v>
      </c>
      <c r="C10" s="1" t="s">
        <v>56</v>
      </c>
      <c r="D10" s="1" t="s">
        <v>120</v>
      </c>
      <c r="E10" s="13">
        <v>45117</v>
      </c>
      <c r="H10" s="3" t="s">
        <v>55</v>
      </c>
      <c r="I10" s="2">
        <v>0.17</v>
      </c>
      <c r="J10" s="8" t="s">
        <v>56</v>
      </c>
      <c r="L10" t="s">
        <v>115</v>
      </c>
    </row>
    <row r="11" spans="1:18" x14ac:dyDescent="0.45">
      <c r="A11" s="3" t="s">
        <v>38</v>
      </c>
      <c r="B11" s="1" t="s">
        <v>30</v>
      </c>
      <c r="C11" s="1" t="s">
        <v>39</v>
      </c>
      <c r="D11" s="1" t="s">
        <v>120</v>
      </c>
      <c r="E11" s="13">
        <v>97000</v>
      </c>
      <c r="H11" s="3" t="s">
        <v>38</v>
      </c>
      <c r="I11" s="2">
        <v>0.19</v>
      </c>
      <c r="J11" s="8" t="s">
        <v>39</v>
      </c>
      <c r="K11">
        <v>2</v>
      </c>
      <c r="L11" t="s">
        <v>116</v>
      </c>
    </row>
    <row r="12" spans="1:18" x14ac:dyDescent="0.45">
      <c r="A12" s="3" t="s">
        <v>23</v>
      </c>
      <c r="B12" s="1" t="s">
        <v>4</v>
      </c>
      <c r="C12" s="1" t="s">
        <v>24</v>
      </c>
      <c r="D12" s="1" t="s">
        <v>118</v>
      </c>
      <c r="E12" s="13">
        <v>80000</v>
      </c>
      <c r="H12" s="3" t="s">
        <v>23</v>
      </c>
      <c r="I12" s="2">
        <v>0.06</v>
      </c>
      <c r="J12" s="8" t="s">
        <v>24</v>
      </c>
      <c r="L12" t="s">
        <v>122</v>
      </c>
    </row>
    <row r="13" spans="1:18" x14ac:dyDescent="0.45">
      <c r="A13" s="3" t="s">
        <v>3</v>
      </c>
      <c r="B13" s="1" t="s">
        <v>4</v>
      </c>
      <c r="C13" s="1" t="s">
        <v>5</v>
      </c>
      <c r="D13" s="1" t="s">
        <v>118</v>
      </c>
      <c r="E13" s="13">
        <v>60270</v>
      </c>
      <c r="H13" s="3" t="s">
        <v>15</v>
      </c>
      <c r="I13" s="2">
        <v>0.14000000000000001</v>
      </c>
      <c r="J13" s="8" t="s">
        <v>16</v>
      </c>
      <c r="L13" t="s">
        <v>123</v>
      </c>
    </row>
    <row r="14" spans="1:18" x14ac:dyDescent="0.45">
      <c r="A14" s="3" t="s">
        <v>15</v>
      </c>
      <c r="B14" s="1" t="s">
        <v>4</v>
      </c>
      <c r="C14" s="1" t="s">
        <v>16</v>
      </c>
      <c r="D14" s="1" t="s">
        <v>120</v>
      </c>
      <c r="E14" s="13">
        <v>135000</v>
      </c>
      <c r="H14" s="3" t="s">
        <v>47</v>
      </c>
      <c r="I14" s="2">
        <v>0.25</v>
      </c>
      <c r="J14" s="8" t="s">
        <v>48</v>
      </c>
      <c r="K14">
        <v>3</v>
      </c>
      <c r="L14" t="s">
        <v>126</v>
      </c>
    </row>
    <row r="15" spans="1:18" x14ac:dyDescent="0.45">
      <c r="A15" s="3" t="s">
        <v>57</v>
      </c>
      <c r="B15" s="1" t="s">
        <v>43</v>
      </c>
      <c r="C15" s="1" t="s">
        <v>58</v>
      </c>
      <c r="D15" s="1" t="s">
        <v>119</v>
      </c>
      <c r="E15" s="13">
        <v>50545</v>
      </c>
      <c r="H15" s="3" t="s">
        <v>27</v>
      </c>
      <c r="I15" s="2">
        <v>0.25</v>
      </c>
      <c r="J15" s="8" t="s">
        <v>28</v>
      </c>
      <c r="L15" t="s">
        <v>124</v>
      </c>
    </row>
    <row r="16" spans="1:18" x14ac:dyDescent="0.45">
      <c r="A16" s="3" t="s">
        <v>47</v>
      </c>
      <c r="B16" s="1" t="s">
        <v>43</v>
      </c>
      <c r="C16" s="1" t="s">
        <v>48</v>
      </c>
      <c r="D16" s="1" t="s">
        <v>119</v>
      </c>
      <c r="E16" s="13">
        <v>80000</v>
      </c>
      <c r="H16" s="3" t="s">
        <v>17</v>
      </c>
      <c r="I16" s="2">
        <v>0.09</v>
      </c>
      <c r="J16" s="8" t="s">
        <v>18</v>
      </c>
      <c r="K16">
        <v>4</v>
      </c>
      <c r="L16" t="s">
        <v>121</v>
      </c>
    </row>
    <row r="17" spans="1:12" x14ac:dyDescent="0.45">
      <c r="A17" s="3" t="s">
        <v>27</v>
      </c>
      <c r="B17" s="1" t="s">
        <v>4</v>
      </c>
      <c r="C17" s="1" t="s">
        <v>28</v>
      </c>
      <c r="D17" s="1" t="s">
        <v>119</v>
      </c>
      <c r="E17" s="13">
        <v>50545</v>
      </c>
      <c r="H17" s="3" t="s">
        <v>8</v>
      </c>
      <c r="I17" s="2">
        <v>0.1</v>
      </c>
      <c r="J17" s="8" t="s">
        <v>9</v>
      </c>
      <c r="L17" t="s">
        <v>127</v>
      </c>
    </row>
    <row r="18" spans="1:12" x14ac:dyDescent="0.45">
      <c r="A18" s="3" t="s">
        <v>17</v>
      </c>
      <c r="B18" s="1" t="s">
        <v>4</v>
      </c>
      <c r="C18" s="1" t="s">
        <v>18</v>
      </c>
      <c r="D18" s="1" t="s">
        <v>120</v>
      </c>
      <c r="E18" s="13">
        <v>45000</v>
      </c>
      <c r="H18" s="3" t="s">
        <v>51</v>
      </c>
      <c r="I18" s="2">
        <v>0.25</v>
      </c>
      <c r="J18" s="8" t="s">
        <v>52</v>
      </c>
      <c r="L18" t="s">
        <v>125</v>
      </c>
    </row>
    <row r="19" spans="1:12" x14ac:dyDescent="0.45">
      <c r="A19" s="3" t="s">
        <v>10</v>
      </c>
      <c r="B19" s="1" t="s">
        <v>4</v>
      </c>
      <c r="C19" s="1" t="s">
        <v>73</v>
      </c>
      <c r="D19" s="1" t="s">
        <v>120</v>
      </c>
      <c r="E19" s="13">
        <v>93668</v>
      </c>
      <c r="H19" s="3" t="s">
        <v>61</v>
      </c>
      <c r="I19" s="2">
        <v>0.25</v>
      </c>
      <c r="J19" s="8" t="s">
        <v>62</v>
      </c>
      <c r="K19">
        <v>5</v>
      </c>
      <c r="L19" t="s">
        <v>132</v>
      </c>
    </row>
    <row r="20" spans="1:12" x14ac:dyDescent="0.45">
      <c r="A20" s="3" t="s">
        <v>8</v>
      </c>
      <c r="B20" s="1" t="s">
        <v>4</v>
      </c>
      <c r="C20" s="1" t="s">
        <v>9</v>
      </c>
      <c r="D20" s="1" t="s">
        <v>120</v>
      </c>
      <c r="E20" s="13">
        <v>29726</v>
      </c>
      <c r="H20" s="3" t="s">
        <v>40</v>
      </c>
      <c r="I20" s="2">
        <v>0.18</v>
      </c>
      <c r="J20" s="8" t="s">
        <v>41</v>
      </c>
      <c r="K20">
        <v>6</v>
      </c>
      <c r="L20" t="s">
        <v>131</v>
      </c>
    </row>
    <row r="21" spans="1:12" x14ac:dyDescent="0.45">
      <c r="A21" s="3" t="s">
        <v>51</v>
      </c>
      <c r="B21" s="1" t="s">
        <v>43</v>
      </c>
      <c r="C21" s="1" t="s">
        <v>52</v>
      </c>
      <c r="D21" s="1" t="s">
        <v>118</v>
      </c>
      <c r="E21" s="13">
        <v>58445</v>
      </c>
      <c r="H21" s="3" t="s">
        <v>32</v>
      </c>
      <c r="I21" s="2">
        <v>0.18</v>
      </c>
      <c r="J21" s="8" t="s">
        <v>33</v>
      </c>
    </row>
    <row r="22" spans="1:12" x14ac:dyDescent="0.45">
      <c r="A22" s="3" t="s">
        <v>61</v>
      </c>
      <c r="B22" s="1" t="s">
        <v>43</v>
      </c>
      <c r="C22" s="1" t="s">
        <v>62</v>
      </c>
      <c r="D22" s="1" t="s">
        <v>120</v>
      </c>
      <c r="E22" s="13">
        <v>90000</v>
      </c>
      <c r="H22" s="3" t="s">
        <v>29</v>
      </c>
      <c r="I22" s="2">
        <v>0.1</v>
      </c>
      <c r="J22" s="8" t="s">
        <v>31</v>
      </c>
    </row>
    <row r="23" spans="1:12" x14ac:dyDescent="0.45">
      <c r="A23" s="3" t="s">
        <v>40</v>
      </c>
      <c r="B23" s="1" t="s">
        <v>30</v>
      </c>
      <c r="C23" s="1" t="s">
        <v>41</v>
      </c>
      <c r="D23" s="1" t="s">
        <v>120</v>
      </c>
      <c r="E23" s="13">
        <v>45000</v>
      </c>
      <c r="H23" s="3" t="s">
        <v>65</v>
      </c>
      <c r="I23" s="2">
        <v>0.06</v>
      </c>
      <c r="J23" s="8" t="s">
        <v>66</v>
      </c>
    </row>
    <row r="24" spans="1:12" x14ac:dyDescent="0.45">
      <c r="A24" s="3" t="s">
        <v>49</v>
      </c>
      <c r="B24" s="1" t="s">
        <v>43</v>
      </c>
      <c r="C24" s="1" t="s">
        <v>50</v>
      </c>
      <c r="D24" s="1" t="s">
        <v>120</v>
      </c>
      <c r="E24" s="13">
        <v>55117</v>
      </c>
      <c r="H24" s="3" t="s">
        <v>70</v>
      </c>
      <c r="I24" s="2">
        <v>0.15</v>
      </c>
      <c r="J24" s="8" t="s">
        <v>71</v>
      </c>
    </row>
    <row r="25" spans="1:12" x14ac:dyDescent="0.45">
      <c r="A25" s="3" t="s">
        <v>32</v>
      </c>
      <c r="B25" s="1" t="s">
        <v>30</v>
      </c>
      <c r="C25" s="1" t="s">
        <v>33</v>
      </c>
      <c r="D25" s="1" t="s">
        <v>119</v>
      </c>
      <c r="E25" s="13">
        <v>110000</v>
      </c>
      <c r="H25" s="3" t="s">
        <v>72</v>
      </c>
      <c r="I25" s="2">
        <v>0.15</v>
      </c>
      <c r="J25" s="8" t="s">
        <v>73</v>
      </c>
    </row>
    <row r="26" spans="1:12" x14ac:dyDescent="0.45">
      <c r="A26" s="3" t="s">
        <v>29</v>
      </c>
      <c r="B26" s="1" t="s">
        <v>30</v>
      </c>
      <c r="C26" s="1" t="s">
        <v>31</v>
      </c>
      <c r="D26" s="1" t="s">
        <v>120</v>
      </c>
      <c r="E26" s="13">
        <v>140000</v>
      </c>
      <c r="H26" s="3" t="s">
        <v>74</v>
      </c>
      <c r="I26" s="2">
        <v>0.19</v>
      </c>
      <c r="J26" s="8" t="s">
        <v>75</v>
      </c>
    </row>
    <row r="27" spans="1:12" x14ac:dyDescent="0.45">
      <c r="A27" s="3" t="s">
        <v>34</v>
      </c>
      <c r="B27" s="1" t="s">
        <v>30</v>
      </c>
      <c r="C27" s="1" t="s">
        <v>35</v>
      </c>
      <c r="D27" s="1" t="s">
        <v>120</v>
      </c>
      <c r="E27" s="13">
        <v>68357</v>
      </c>
      <c r="H27" s="3" t="s">
        <v>76</v>
      </c>
      <c r="I27" s="2">
        <v>0.18</v>
      </c>
      <c r="J27" s="8" t="s">
        <v>77</v>
      </c>
    </row>
    <row r="28" spans="1:12" x14ac:dyDescent="0.45">
      <c r="A28" s="3" t="s">
        <v>65</v>
      </c>
      <c r="B28" s="1" t="s">
        <v>43</v>
      </c>
      <c r="C28" s="1" t="s">
        <v>66</v>
      </c>
      <c r="D28" s="1" t="s">
        <v>120</v>
      </c>
      <c r="E28" s="13">
        <v>59200</v>
      </c>
      <c r="H28" s="3" t="s">
        <v>78</v>
      </c>
      <c r="I28" s="2">
        <v>0.18</v>
      </c>
      <c r="J28" s="8" t="s">
        <v>79</v>
      </c>
    </row>
    <row r="29" spans="1:12" x14ac:dyDescent="0.45">
      <c r="A29" s="3" t="s">
        <v>70</v>
      </c>
      <c r="B29" s="1" t="s">
        <v>43</v>
      </c>
      <c r="C29" s="1" t="s">
        <v>71</v>
      </c>
      <c r="D29" s="1" t="s">
        <v>118</v>
      </c>
      <c r="E29" s="13">
        <v>97000</v>
      </c>
      <c r="H29" s="3" t="s">
        <v>80</v>
      </c>
      <c r="I29" s="2">
        <v>0.21</v>
      </c>
      <c r="J29" s="8" t="s">
        <v>81</v>
      </c>
    </row>
    <row r="30" spans="1:12" x14ac:dyDescent="0.45">
      <c r="A30" s="3" t="s">
        <v>72</v>
      </c>
      <c r="B30" s="1" t="s">
        <v>43</v>
      </c>
      <c r="C30" s="1" t="s">
        <v>145</v>
      </c>
      <c r="D30" s="1" t="s">
        <v>120</v>
      </c>
      <c r="E30" s="13">
        <v>68357</v>
      </c>
      <c r="H30" s="3" t="s">
        <v>82</v>
      </c>
      <c r="I30" s="2">
        <v>0.14000000000000001</v>
      </c>
      <c r="J30" s="8" t="s">
        <v>83</v>
      </c>
    </row>
    <row r="31" spans="1:12" x14ac:dyDescent="0.45">
      <c r="A31" s="3" t="s">
        <v>74</v>
      </c>
      <c r="B31" s="1" t="s">
        <v>43</v>
      </c>
      <c r="C31" s="1" t="s">
        <v>75</v>
      </c>
      <c r="D31" s="1" t="s">
        <v>119</v>
      </c>
      <c r="E31" s="13">
        <v>51800</v>
      </c>
      <c r="H31" s="3" t="s">
        <v>84</v>
      </c>
      <c r="I31" s="2">
        <v>0.16</v>
      </c>
      <c r="J31" s="8" t="s">
        <v>85</v>
      </c>
    </row>
    <row r="32" spans="1:12" x14ac:dyDescent="0.45">
      <c r="A32" s="3" t="s">
        <v>76</v>
      </c>
      <c r="B32" s="1" t="s">
        <v>43</v>
      </c>
      <c r="C32" s="1" t="s">
        <v>77</v>
      </c>
      <c r="D32" s="1" t="s">
        <v>120</v>
      </c>
      <c r="E32" s="13">
        <v>97000</v>
      </c>
      <c r="H32" s="3" t="s">
        <v>42</v>
      </c>
      <c r="I32" s="2">
        <v>0.24</v>
      </c>
      <c r="J32" s="8" t="s">
        <v>44</v>
      </c>
    </row>
    <row r="33" spans="1:10" x14ac:dyDescent="0.45">
      <c r="A33" s="3" t="s">
        <v>78</v>
      </c>
      <c r="B33" s="1" t="s">
        <v>43</v>
      </c>
      <c r="C33" s="1" t="s">
        <v>79</v>
      </c>
      <c r="D33" s="1" t="s">
        <v>118</v>
      </c>
      <c r="E33" s="13">
        <v>45000</v>
      </c>
      <c r="H33" s="3" t="s">
        <v>86</v>
      </c>
      <c r="I33" s="2">
        <v>0.14000000000000001</v>
      </c>
      <c r="J33" s="8" t="s">
        <v>87</v>
      </c>
    </row>
    <row r="34" spans="1:10" x14ac:dyDescent="0.45">
      <c r="A34" s="3" t="s">
        <v>80</v>
      </c>
      <c r="B34" s="1" t="s">
        <v>30</v>
      </c>
      <c r="C34" s="1" t="s">
        <v>81</v>
      </c>
      <c r="D34" s="1" t="s">
        <v>120</v>
      </c>
      <c r="E34" s="13">
        <v>89500</v>
      </c>
      <c r="H34" s="3" t="s">
        <v>88</v>
      </c>
      <c r="I34" s="2">
        <v>0.22</v>
      </c>
      <c r="J34" s="8" t="s">
        <v>89</v>
      </c>
    </row>
    <row r="35" spans="1:10" x14ac:dyDescent="0.45">
      <c r="A35" s="3" t="s">
        <v>82</v>
      </c>
      <c r="B35" s="1" t="s">
        <v>30</v>
      </c>
      <c r="C35" s="1" t="s">
        <v>83</v>
      </c>
      <c r="D35" s="1" t="s">
        <v>119</v>
      </c>
      <c r="E35" s="13">
        <v>35971</v>
      </c>
      <c r="H35" s="3" t="s">
        <v>90</v>
      </c>
      <c r="I35" s="2">
        <v>0.13</v>
      </c>
      <c r="J35" s="8" t="s">
        <v>91</v>
      </c>
    </row>
    <row r="36" spans="1:10" x14ac:dyDescent="0.45">
      <c r="A36" s="3" t="s">
        <v>84</v>
      </c>
      <c r="B36" s="1" t="s">
        <v>30</v>
      </c>
      <c r="C36" s="1" t="s">
        <v>85</v>
      </c>
      <c r="D36" s="1" t="s">
        <v>119</v>
      </c>
      <c r="E36" s="13">
        <v>80000</v>
      </c>
      <c r="H36" s="3" t="s">
        <v>92</v>
      </c>
      <c r="I36" s="2">
        <v>0.16</v>
      </c>
      <c r="J36" s="8" t="s">
        <v>93</v>
      </c>
    </row>
    <row r="37" spans="1:10" x14ac:dyDescent="0.45">
      <c r="A37" s="3" t="s">
        <v>42</v>
      </c>
      <c r="B37" s="1" t="s">
        <v>43</v>
      </c>
      <c r="C37" s="1" t="s">
        <v>44</v>
      </c>
      <c r="D37" s="1" t="s">
        <v>118</v>
      </c>
      <c r="E37" s="13">
        <v>89500</v>
      </c>
      <c r="H37" s="3" t="s">
        <v>94</v>
      </c>
      <c r="I37" s="2">
        <v>0.09</v>
      </c>
      <c r="J37" s="8" t="s">
        <v>95</v>
      </c>
    </row>
    <row r="38" spans="1:10" x14ac:dyDescent="0.45">
      <c r="A38" s="3" t="s">
        <v>86</v>
      </c>
      <c r="B38" s="1" t="s">
        <v>30</v>
      </c>
      <c r="C38" s="1" t="s">
        <v>87</v>
      </c>
      <c r="D38" s="1" t="s">
        <v>118</v>
      </c>
      <c r="E38" s="13">
        <v>55117</v>
      </c>
      <c r="H38" s="3" t="s">
        <v>96</v>
      </c>
      <c r="I38" s="2">
        <v>0.1</v>
      </c>
      <c r="J38" s="8" t="s">
        <v>97</v>
      </c>
    </row>
    <row r="39" spans="1:10" x14ac:dyDescent="0.45">
      <c r="A39" s="3" t="s">
        <v>88</v>
      </c>
      <c r="B39" s="1" t="s">
        <v>4</v>
      </c>
      <c r="C39" s="1" t="s">
        <v>89</v>
      </c>
      <c r="D39" s="1" t="s">
        <v>120</v>
      </c>
      <c r="E39" s="13">
        <v>58445</v>
      </c>
      <c r="H39" s="3" t="s">
        <v>98</v>
      </c>
      <c r="I39" s="2">
        <v>0.18</v>
      </c>
      <c r="J39" s="8" t="s">
        <v>99</v>
      </c>
    </row>
    <row r="40" spans="1:10" x14ac:dyDescent="0.45">
      <c r="A40" s="3" t="s">
        <v>90</v>
      </c>
      <c r="B40" s="1" t="s">
        <v>4</v>
      </c>
      <c r="C40" s="1" t="s">
        <v>91</v>
      </c>
      <c r="D40" s="1" t="s">
        <v>120</v>
      </c>
      <c r="E40" s="13">
        <v>120000</v>
      </c>
      <c r="H40" s="3" t="s">
        <v>100</v>
      </c>
      <c r="I40" s="2">
        <v>0.13</v>
      </c>
      <c r="J40" s="8" t="s">
        <v>101</v>
      </c>
    </row>
    <row r="41" spans="1:10" x14ac:dyDescent="0.45">
      <c r="A41" s="3" t="s">
        <v>92</v>
      </c>
      <c r="B41" s="1" t="s">
        <v>30</v>
      </c>
      <c r="C41" s="1" t="s">
        <v>93</v>
      </c>
      <c r="D41" s="1" t="s">
        <v>119</v>
      </c>
      <c r="E41" s="13">
        <v>45450</v>
      </c>
      <c r="H41" s="3" t="s">
        <v>102</v>
      </c>
      <c r="I41" s="2">
        <v>0.19</v>
      </c>
      <c r="J41" s="8" t="s">
        <v>103</v>
      </c>
    </row>
    <row r="42" spans="1:10" x14ac:dyDescent="0.45">
      <c r="A42" s="3" t="s">
        <v>94</v>
      </c>
      <c r="B42" s="1" t="s">
        <v>30</v>
      </c>
      <c r="C42" s="1" t="s">
        <v>95</v>
      </c>
      <c r="D42" s="1" t="s">
        <v>120</v>
      </c>
      <c r="E42" s="13">
        <v>89500</v>
      </c>
      <c r="H42" s="3" t="s">
        <v>104</v>
      </c>
      <c r="I42" s="2">
        <v>0.2</v>
      </c>
      <c r="J42" s="8" t="s">
        <v>105</v>
      </c>
    </row>
    <row r="43" spans="1:10" x14ac:dyDescent="0.45">
      <c r="A43" s="3" t="s">
        <v>96</v>
      </c>
      <c r="B43" s="1" t="s">
        <v>30</v>
      </c>
      <c r="C43" s="1" t="s">
        <v>97</v>
      </c>
      <c r="D43" s="1" t="s">
        <v>118</v>
      </c>
      <c r="E43" s="13">
        <v>65971</v>
      </c>
      <c r="H43" s="3" t="s">
        <v>19</v>
      </c>
      <c r="I43" s="2">
        <v>0.06</v>
      </c>
      <c r="J43" s="8" t="s">
        <v>20</v>
      </c>
    </row>
    <row r="44" spans="1:10" x14ac:dyDescent="0.45">
      <c r="A44" s="3" t="s">
        <v>98</v>
      </c>
      <c r="B44" s="1" t="s">
        <v>30</v>
      </c>
      <c r="C44" s="1" t="s">
        <v>99</v>
      </c>
      <c r="D44" s="1" t="s">
        <v>120</v>
      </c>
      <c r="E44" s="13">
        <v>80000</v>
      </c>
      <c r="H44" s="3" t="s">
        <v>106</v>
      </c>
      <c r="I44" s="2">
        <v>0.11</v>
      </c>
      <c r="J44" s="8" t="s">
        <v>107</v>
      </c>
    </row>
    <row r="45" spans="1:10" x14ac:dyDescent="0.45">
      <c r="A45" s="3" t="s">
        <v>100</v>
      </c>
      <c r="B45" s="1" t="s">
        <v>4</v>
      </c>
      <c r="C45" s="1" t="s">
        <v>101</v>
      </c>
      <c r="D45" s="1" t="s">
        <v>119</v>
      </c>
      <c r="E45" s="13">
        <v>55117</v>
      </c>
      <c r="H45" s="3" t="s">
        <v>13</v>
      </c>
      <c r="I45" s="2">
        <v>0.27</v>
      </c>
      <c r="J45" s="8" t="s">
        <v>14</v>
      </c>
    </row>
    <row r="46" spans="1:10" x14ac:dyDescent="0.45">
      <c r="A46" s="3" t="s">
        <v>102</v>
      </c>
      <c r="B46" s="1" t="s">
        <v>4</v>
      </c>
      <c r="C46" s="1" t="s">
        <v>103</v>
      </c>
      <c r="D46" s="1" t="s">
        <v>118</v>
      </c>
      <c r="E46" s="13">
        <v>60445</v>
      </c>
      <c r="H46" s="3" t="s">
        <v>6</v>
      </c>
      <c r="I46" s="2">
        <v>0.23</v>
      </c>
      <c r="J46" s="8" t="s">
        <v>7</v>
      </c>
    </row>
    <row r="47" spans="1:10" x14ac:dyDescent="0.45">
      <c r="A47" s="3" t="s">
        <v>104</v>
      </c>
      <c r="B47" s="1" t="s">
        <v>4</v>
      </c>
      <c r="C47" s="1" t="s">
        <v>105</v>
      </c>
      <c r="D47" s="1" t="s">
        <v>120</v>
      </c>
      <c r="E47" s="13">
        <v>83117</v>
      </c>
      <c r="H47" s="6" t="s">
        <v>21</v>
      </c>
      <c r="I47" s="10">
        <v>0.23</v>
      </c>
      <c r="J47" s="11" t="s">
        <v>22</v>
      </c>
    </row>
    <row r="48" spans="1:10" x14ac:dyDescent="0.45">
      <c r="A48" s="3" t="s">
        <v>19</v>
      </c>
      <c r="B48" s="1" t="s">
        <v>4</v>
      </c>
      <c r="C48" s="1" t="s">
        <v>20</v>
      </c>
      <c r="D48" s="1" t="s">
        <v>120</v>
      </c>
      <c r="E48" s="13">
        <v>89500</v>
      </c>
    </row>
    <row r="49" spans="1:5" x14ac:dyDescent="0.45">
      <c r="A49" s="3" t="s">
        <v>106</v>
      </c>
      <c r="B49" s="1" t="s">
        <v>4</v>
      </c>
      <c r="C49" s="1" t="s">
        <v>107</v>
      </c>
      <c r="D49" s="1" t="s">
        <v>118</v>
      </c>
      <c r="E49" s="13">
        <v>58445</v>
      </c>
    </row>
    <row r="50" spans="1:5" x14ac:dyDescent="0.45">
      <c r="A50" s="3" t="s">
        <v>63</v>
      </c>
      <c r="B50" s="1" t="s">
        <v>43</v>
      </c>
      <c r="C50" s="1" t="s">
        <v>64</v>
      </c>
      <c r="D50" s="1" t="s">
        <v>119</v>
      </c>
      <c r="E50" s="13">
        <v>88357</v>
      </c>
    </row>
    <row r="51" spans="1:5" x14ac:dyDescent="0.45">
      <c r="A51" s="3" t="s">
        <v>13</v>
      </c>
      <c r="B51" s="1" t="s">
        <v>4</v>
      </c>
      <c r="C51" s="1" t="s">
        <v>14</v>
      </c>
      <c r="D51" s="1" t="s">
        <v>119</v>
      </c>
      <c r="E51" s="13">
        <v>34808</v>
      </c>
    </row>
    <row r="52" spans="1:5" x14ac:dyDescent="0.45">
      <c r="A52" s="3" t="s">
        <v>6</v>
      </c>
      <c r="B52" s="1" t="s">
        <v>4</v>
      </c>
      <c r="C52" s="1" t="s">
        <v>7</v>
      </c>
      <c r="D52" s="1" t="s">
        <v>119</v>
      </c>
      <c r="E52" s="13">
        <v>39627</v>
      </c>
    </row>
    <row r="53" spans="1:5" x14ac:dyDescent="0.45">
      <c r="A53" s="6" t="s">
        <v>21</v>
      </c>
      <c r="B53" s="7" t="s">
        <v>4</v>
      </c>
      <c r="C53" s="7" t="s">
        <v>22</v>
      </c>
      <c r="D53" s="7" t="s">
        <v>118</v>
      </c>
      <c r="E53" s="14">
        <v>21971</v>
      </c>
    </row>
    <row r="54" spans="1:5" x14ac:dyDescent="0.45">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E9848-00DA-446A-BFC3-A1B33BC3830F}">
  <dimension ref="A1:R54"/>
  <sheetViews>
    <sheetView tabSelected="1" workbookViewId="0">
      <selection activeCell="K3" sqref="K3:L20"/>
    </sheetView>
  </sheetViews>
  <sheetFormatPr defaultRowHeight="14.25" x14ac:dyDescent="0.45"/>
  <cols>
    <col min="1" max="1" width="12.59765625" customWidth="1"/>
    <col min="2" max="2" width="13.1328125" customWidth="1"/>
    <col min="3" max="3" width="16.265625" bestFit="1" customWidth="1"/>
    <col min="4" max="4" width="11" bestFit="1" customWidth="1"/>
    <col min="5" max="5" width="14.3984375" style="15" customWidth="1"/>
    <col min="8" max="8" width="11.86328125" customWidth="1"/>
    <col min="9" max="9" width="9.86328125" customWidth="1"/>
    <col min="10" max="10" width="16.3984375" customWidth="1"/>
    <col min="12" max="12" width="52.1328125" bestFit="1" customWidth="1"/>
  </cols>
  <sheetData>
    <row r="1" spans="1:18" ht="36" x14ac:dyDescent="1.05">
      <c r="A1" s="18"/>
      <c r="B1" s="19" t="s">
        <v>133</v>
      </c>
      <c r="C1" s="19"/>
      <c r="D1" s="19"/>
      <c r="E1" s="19"/>
      <c r="F1" s="19"/>
      <c r="G1" s="19"/>
      <c r="H1" s="19"/>
      <c r="I1" s="19"/>
      <c r="J1" s="19"/>
      <c r="K1" s="19"/>
      <c r="L1" s="19"/>
      <c r="M1" s="19"/>
      <c r="N1" s="19"/>
      <c r="O1" s="19"/>
      <c r="P1" s="19"/>
      <c r="Q1" s="19"/>
      <c r="R1" s="19"/>
    </row>
    <row r="2" spans="1:18" ht="14.45" customHeight="1" x14ac:dyDescent="0.9">
      <c r="A2" s="22"/>
      <c r="B2" s="22"/>
      <c r="C2" s="22"/>
      <c r="D2" s="22"/>
      <c r="E2" s="22"/>
      <c r="F2" s="22"/>
      <c r="G2" s="22"/>
      <c r="H2" s="22"/>
      <c r="I2" s="22"/>
      <c r="J2" s="22"/>
      <c r="K2" s="22"/>
      <c r="L2" s="22"/>
      <c r="M2" s="22"/>
      <c r="N2" s="22"/>
      <c r="O2" s="22"/>
      <c r="P2" s="22"/>
      <c r="Q2" s="22"/>
    </row>
    <row r="3" spans="1:18" x14ac:dyDescent="0.45">
      <c r="A3" s="4" t="s">
        <v>0</v>
      </c>
      <c r="B3" s="5" t="s">
        <v>1</v>
      </c>
      <c r="C3" s="5" t="s">
        <v>2</v>
      </c>
      <c r="D3" s="5" t="s">
        <v>117</v>
      </c>
      <c r="E3" s="12" t="s">
        <v>108</v>
      </c>
      <c r="H3" s="4" t="s">
        <v>67</v>
      </c>
      <c r="I3" s="5" t="s">
        <v>68</v>
      </c>
      <c r="J3" s="9" t="s">
        <v>69</v>
      </c>
    </row>
    <row r="4" spans="1:18" x14ac:dyDescent="0.45">
      <c r="A4" s="3" t="s">
        <v>53</v>
      </c>
      <c r="B4" s="1" t="s">
        <v>43</v>
      </c>
      <c r="C4" s="1" t="s">
        <v>54</v>
      </c>
      <c r="D4" s="1" t="s">
        <v>120</v>
      </c>
      <c r="E4" s="13">
        <v>120000</v>
      </c>
      <c r="H4" s="3" t="s">
        <v>53</v>
      </c>
      <c r="I4" s="2">
        <v>0.21</v>
      </c>
      <c r="J4" s="8" t="s">
        <v>54</v>
      </c>
      <c r="K4">
        <v>1</v>
      </c>
      <c r="L4" t="s">
        <v>144</v>
      </c>
    </row>
    <row r="5" spans="1:18" x14ac:dyDescent="0.45">
      <c r="A5" s="3" t="s">
        <v>25</v>
      </c>
      <c r="B5" s="1" t="s">
        <v>4</v>
      </c>
      <c r="C5" s="1" t="s">
        <v>26</v>
      </c>
      <c r="D5" s="1" t="s">
        <v>120</v>
      </c>
      <c r="E5" s="13">
        <v>45117</v>
      </c>
      <c r="H5" s="3" t="s">
        <v>25</v>
      </c>
      <c r="I5" s="2">
        <v>0.24</v>
      </c>
      <c r="J5" s="8" t="s">
        <v>26</v>
      </c>
      <c r="L5" t="s">
        <v>110</v>
      </c>
    </row>
    <row r="6" spans="1:18" x14ac:dyDescent="0.45">
      <c r="A6" s="3" t="s">
        <v>59</v>
      </c>
      <c r="B6" s="1" t="s">
        <v>43</v>
      </c>
      <c r="C6" s="1" t="s">
        <v>60</v>
      </c>
      <c r="D6" s="1" t="s">
        <v>118</v>
      </c>
      <c r="E6" s="13">
        <v>140000</v>
      </c>
      <c r="H6" s="3" t="s">
        <v>59</v>
      </c>
      <c r="I6" s="2">
        <v>0.2</v>
      </c>
      <c r="J6" s="8" t="s">
        <v>60</v>
      </c>
      <c r="L6" t="s">
        <v>111</v>
      </c>
    </row>
    <row r="7" spans="1:18" x14ac:dyDescent="0.45">
      <c r="A7" s="3" t="s">
        <v>45</v>
      </c>
      <c r="B7" s="1" t="s">
        <v>43</v>
      </c>
      <c r="C7" s="1" t="s">
        <v>46</v>
      </c>
      <c r="D7" s="1" t="s">
        <v>120</v>
      </c>
      <c r="E7" s="13">
        <v>35971</v>
      </c>
      <c r="H7" s="3" t="s">
        <v>45</v>
      </c>
      <c r="I7" s="2">
        <v>0.14000000000000001</v>
      </c>
      <c r="J7" s="8" t="s">
        <v>46</v>
      </c>
      <c r="L7" t="s">
        <v>112</v>
      </c>
    </row>
    <row r="8" spans="1:18" x14ac:dyDescent="0.45">
      <c r="A8" s="3" t="s">
        <v>11</v>
      </c>
      <c r="B8" s="1" t="s">
        <v>4</v>
      </c>
      <c r="C8" s="1" t="s">
        <v>12</v>
      </c>
      <c r="D8" s="1" t="s">
        <v>119</v>
      </c>
      <c r="E8" s="13">
        <v>134000</v>
      </c>
      <c r="H8" s="3" t="s">
        <v>11</v>
      </c>
      <c r="I8" s="2">
        <v>0.08</v>
      </c>
      <c r="J8" s="8" t="s">
        <v>12</v>
      </c>
      <c r="L8" t="s">
        <v>113</v>
      </c>
    </row>
    <row r="9" spans="1:18" x14ac:dyDescent="0.45">
      <c r="A9" s="3" t="s">
        <v>36</v>
      </c>
      <c r="B9" s="1" t="s">
        <v>30</v>
      </c>
      <c r="C9" s="1" t="s">
        <v>37</v>
      </c>
      <c r="D9" s="1" t="s">
        <v>118</v>
      </c>
      <c r="E9" s="13">
        <v>51800</v>
      </c>
      <c r="H9" s="3" t="s">
        <v>36</v>
      </c>
      <c r="I9" s="2">
        <v>0.09</v>
      </c>
      <c r="J9" s="8" t="s">
        <v>37</v>
      </c>
      <c r="L9" t="s">
        <v>114</v>
      </c>
    </row>
    <row r="10" spans="1:18" x14ac:dyDescent="0.45">
      <c r="A10" s="3" t="s">
        <v>55</v>
      </c>
      <c r="B10" s="1" t="s">
        <v>43</v>
      </c>
      <c r="C10" s="1" t="s">
        <v>56</v>
      </c>
      <c r="D10" s="1" t="s">
        <v>120</v>
      </c>
      <c r="E10" s="13">
        <v>45117</v>
      </c>
      <c r="H10" s="3" t="s">
        <v>55</v>
      </c>
      <c r="I10" s="2">
        <v>0.17</v>
      </c>
      <c r="J10" s="8" t="s">
        <v>56</v>
      </c>
      <c r="L10" t="s">
        <v>115</v>
      </c>
    </row>
    <row r="11" spans="1:18" x14ac:dyDescent="0.45">
      <c r="A11" s="3" t="s">
        <v>38</v>
      </c>
      <c r="B11" s="1" t="s">
        <v>30</v>
      </c>
      <c r="C11" s="1" t="s">
        <v>39</v>
      </c>
      <c r="D11" s="1" t="s">
        <v>120</v>
      </c>
      <c r="E11" s="13">
        <v>97000</v>
      </c>
      <c r="H11" s="3" t="s">
        <v>38</v>
      </c>
      <c r="I11" s="2">
        <v>0.19</v>
      </c>
      <c r="J11" s="8" t="s">
        <v>39</v>
      </c>
      <c r="K11">
        <v>2</v>
      </c>
      <c r="L11" t="s">
        <v>116</v>
      </c>
    </row>
    <row r="12" spans="1:18" x14ac:dyDescent="0.45">
      <c r="A12" s="3" t="s">
        <v>23</v>
      </c>
      <c r="B12" s="1" t="s">
        <v>4</v>
      </c>
      <c r="C12" s="1" t="s">
        <v>24</v>
      </c>
      <c r="D12" s="1" t="s">
        <v>118</v>
      </c>
      <c r="E12" s="13">
        <v>80000</v>
      </c>
      <c r="H12" s="3" t="s">
        <v>23</v>
      </c>
      <c r="I12" s="2">
        <v>0.06</v>
      </c>
      <c r="J12" s="8" t="s">
        <v>24</v>
      </c>
      <c r="L12" t="s">
        <v>122</v>
      </c>
    </row>
    <row r="13" spans="1:18" x14ac:dyDescent="0.45">
      <c r="A13" s="3" t="s">
        <v>3</v>
      </c>
      <c r="B13" s="1" t="s">
        <v>4</v>
      </c>
      <c r="C13" s="1" t="s">
        <v>5</v>
      </c>
      <c r="D13" s="1" t="s">
        <v>118</v>
      </c>
      <c r="E13" s="13">
        <v>60270</v>
      </c>
      <c r="H13" s="3" t="s">
        <v>15</v>
      </c>
      <c r="I13" s="2">
        <v>0.14000000000000001</v>
      </c>
      <c r="J13" s="8" t="s">
        <v>16</v>
      </c>
      <c r="L13" t="s">
        <v>123</v>
      </c>
    </row>
    <row r="14" spans="1:18" x14ac:dyDescent="0.45">
      <c r="A14" s="3" t="s">
        <v>15</v>
      </c>
      <c r="B14" s="1" t="s">
        <v>4</v>
      </c>
      <c r="C14" s="1" t="s">
        <v>16</v>
      </c>
      <c r="D14" s="1" t="s">
        <v>120</v>
      </c>
      <c r="E14" s="13">
        <v>135000</v>
      </c>
      <c r="H14" s="3" t="s">
        <v>47</v>
      </c>
      <c r="I14" s="2">
        <v>0.25</v>
      </c>
      <c r="J14" s="8" t="s">
        <v>48</v>
      </c>
      <c r="K14">
        <v>3</v>
      </c>
      <c r="L14" t="s">
        <v>126</v>
      </c>
    </row>
    <row r="15" spans="1:18" x14ac:dyDescent="0.45">
      <c r="A15" s="3" t="s">
        <v>57</v>
      </c>
      <c r="B15" s="1" t="s">
        <v>43</v>
      </c>
      <c r="C15" s="1" t="s">
        <v>58</v>
      </c>
      <c r="D15" s="1" t="s">
        <v>119</v>
      </c>
      <c r="E15" s="13">
        <v>50545</v>
      </c>
      <c r="H15" s="3" t="s">
        <v>27</v>
      </c>
      <c r="I15" s="2">
        <v>0.25</v>
      </c>
      <c r="J15" s="8" t="s">
        <v>28</v>
      </c>
      <c r="L15" t="s">
        <v>124</v>
      </c>
    </row>
    <row r="16" spans="1:18" x14ac:dyDescent="0.45">
      <c r="A16" s="3" t="s">
        <v>47</v>
      </c>
      <c r="B16" s="1" t="s">
        <v>43</v>
      </c>
      <c r="C16" s="1" t="s">
        <v>48</v>
      </c>
      <c r="D16" s="1" t="s">
        <v>119</v>
      </c>
      <c r="E16" s="13">
        <v>80000</v>
      </c>
      <c r="H16" s="3" t="s">
        <v>17</v>
      </c>
      <c r="I16" s="2">
        <v>0.09</v>
      </c>
      <c r="J16" s="8" t="s">
        <v>18</v>
      </c>
      <c r="K16">
        <v>4</v>
      </c>
      <c r="L16" t="s">
        <v>121</v>
      </c>
    </row>
    <row r="17" spans="1:12" x14ac:dyDescent="0.45">
      <c r="A17" s="3" t="s">
        <v>27</v>
      </c>
      <c r="B17" s="1" t="s">
        <v>4</v>
      </c>
      <c r="C17" s="1" t="s">
        <v>28</v>
      </c>
      <c r="D17" s="1" t="s">
        <v>119</v>
      </c>
      <c r="E17" s="13">
        <v>50545</v>
      </c>
      <c r="H17" s="3" t="s">
        <v>8</v>
      </c>
      <c r="I17" s="2">
        <v>0.1</v>
      </c>
      <c r="J17" s="8" t="s">
        <v>9</v>
      </c>
      <c r="L17" t="s">
        <v>127</v>
      </c>
    </row>
    <row r="18" spans="1:12" x14ac:dyDescent="0.45">
      <c r="A18" s="3" t="s">
        <v>17</v>
      </c>
      <c r="B18" s="1" t="s">
        <v>4</v>
      </c>
      <c r="C18" s="1" t="s">
        <v>18</v>
      </c>
      <c r="D18" s="1" t="s">
        <v>120</v>
      </c>
      <c r="E18" s="13">
        <v>45000</v>
      </c>
      <c r="H18" s="3" t="s">
        <v>51</v>
      </c>
      <c r="I18" s="2">
        <v>0.25</v>
      </c>
      <c r="J18" s="8" t="s">
        <v>52</v>
      </c>
      <c r="L18" t="s">
        <v>125</v>
      </c>
    </row>
    <row r="19" spans="1:12" x14ac:dyDescent="0.45">
      <c r="A19" s="3" t="s">
        <v>10</v>
      </c>
      <c r="B19" s="1" t="s">
        <v>4</v>
      </c>
      <c r="C19" s="1" t="s">
        <v>73</v>
      </c>
      <c r="D19" s="1" t="s">
        <v>120</v>
      </c>
      <c r="E19" s="13">
        <v>93668</v>
      </c>
      <c r="H19" s="3" t="s">
        <v>61</v>
      </c>
      <c r="I19" s="2">
        <v>0.25</v>
      </c>
      <c r="J19" s="8" t="s">
        <v>62</v>
      </c>
      <c r="K19">
        <v>5</v>
      </c>
      <c r="L19" t="s">
        <v>132</v>
      </c>
    </row>
    <row r="20" spans="1:12" x14ac:dyDescent="0.45">
      <c r="A20" s="3" t="s">
        <v>8</v>
      </c>
      <c r="B20" s="1" t="s">
        <v>4</v>
      </c>
      <c r="C20" s="1" t="s">
        <v>9</v>
      </c>
      <c r="D20" s="1" t="s">
        <v>120</v>
      </c>
      <c r="E20" s="13">
        <v>29726</v>
      </c>
      <c r="H20" s="3" t="s">
        <v>40</v>
      </c>
      <c r="I20" s="2">
        <v>0.18</v>
      </c>
      <c r="J20" s="8" t="s">
        <v>41</v>
      </c>
      <c r="K20">
        <v>6</v>
      </c>
      <c r="L20" t="s">
        <v>131</v>
      </c>
    </row>
    <row r="21" spans="1:12" x14ac:dyDescent="0.45">
      <c r="A21" s="3" t="s">
        <v>51</v>
      </c>
      <c r="B21" s="1" t="s">
        <v>43</v>
      </c>
      <c r="C21" s="1" t="s">
        <v>52</v>
      </c>
      <c r="D21" s="1" t="s">
        <v>118</v>
      </c>
      <c r="E21" s="13">
        <v>58445</v>
      </c>
      <c r="H21" s="3" t="s">
        <v>32</v>
      </c>
      <c r="I21" s="2">
        <v>0.18</v>
      </c>
      <c r="J21" s="8" t="s">
        <v>33</v>
      </c>
    </row>
    <row r="22" spans="1:12" x14ac:dyDescent="0.45">
      <c r="A22" s="3" t="s">
        <v>61</v>
      </c>
      <c r="B22" s="1" t="s">
        <v>43</v>
      </c>
      <c r="C22" s="1" t="s">
        <v>62</v>
      </c>
      <c r="D22" s="1" t="s">
        <v>120</v>
      </c>
      <c r="E22" s="13">
        <v>90000</v>
      </c>
      <c r="H22" s="3" t="s">
        <v>29</v>
      </c>
      <c r="I22" s="2">
        <v>0.1</v>
      </c>
      <c r="J22" s="8" t="s">
        <v>31</v>
      </c>
    </row>
    <row r="23" spans="1:12" x14ac:dyDescent="0.45">
      <c r="A23" s="3" t="s">
        <v>40</v>
      </c>
      <c r="B23" s="1" t="s">
        <v>30</v>
      </c>
      <c r="C23" s="1" t="s">
        <v>41</v>
      </c>
      <c r="D23" s="1" t="s">
        <v>120</v>
      </c>
      <c r="E23" s="13">
        <v>45000</v>
      </c>
      <c r="H23" s="3" t="s">
        <v>65</v>
      </c>
      <c r="I23" s="2">
        <v>0.06</v>
      </c>
      <c r="J23" s="8" t="s">
        <v>66</v>
      </c>
    </row>
    <row r="24" spans="1:12" x14ac:dyDescent="0.45">
      <c r="A24" s="3" t="s">
        <v>49</v>
      </c>
      <c r="B24" s="1" t="s">
        <v>43</v>
      </c>
      <c r="C24" s="1" t="s">
        <v>50</v>
      </c>
      <c r="D24" s="1" t="s">
        <v>120</v>
      </c>
      <c r="E24" s="13">
        <v>55117</v>
      </c>
      <c r="H24" s="3" t="s">
        <v>70</v>
      </c>
      <c r="I24" s="2">
        <v>0.15</v>
      </c>
      <c r="J24" s="8" t="s">
        <v>71</v>
      </c>
    </row>
    <row r="25" spans="1:12" x14ac:dyDescent="0.45">
      <c r="A25" s="3" t="s">
        <v>32</v>
      </c>
      <c r="B25" s="1" t="s">
        <v>30</v>
      </c>
      <c r="C25" s="1" t="s">
        <v>33</v>
      </c>
      <c r="D25" s="1" t="s">
        <v>119</v>
      </c>
      <c r="E25" s="13">
        <v>110000</v>
      </c>
      <c r="H25" s="3" t="s">
        <v>72</v>
      </c>
      <c r="I25" s="2">
        <v>0.15</v>
      </c>
      <c r="J25" s="8" t="s">
        <v>73</v>
      </c>
    </row>
    <row r="26" spans="1:12" x14ac:dyDescent="0.45">
      <c r="A26" s="3" t="s">
        <v>29</v>
      </c>
      <c r="B26" s="1" t="s">
        <v>30</v>
      </c>
      <c r="C26" s="1" t="s">
        <v>31</v>
      </c>
      <c r="D26" s="1" t="s">
        <v>120</v>
      </c>
      <c r="E26" s="13">
        <v>140000</v>
      </c>
      <c r="H26" s="3" t="s">
        <v>74</v>
      </c>
      <c r="I26" s="2">
        <v>0.19</v>
      </c>
      <c r="J26" s="8" t="s">
        <v>75</v>
      </c>
    </row>
    <row r="27" spans="1:12" x14ac:dyDescent="0.45">
      <c r="A27" s="3" t="s">
        <v>34</v>
      </c>
      <c r="B27" s="1" t="s">
        <v>30</v>
      </c>
      <c r="C27" s="1" t="s">
        <v>35</v>
      </c>
      <c r="D27" s="1" t="s">
        <v>120</v>
      </c>
      <c r="E27" s="13">
        <v>68357</v>
      </c>
      <c r="H27" s="3" t="s">
        <v>76</v>
      </c>
      <c r="I27" s="2">
        <v>0.18</v>
      </c>
      <c r="J27" s="8" t="s">
        <v>77</v>
      </c>
    </row>
    <row r="28" spans="1:12" x14ac:dyDescent="0.45">
      <c r="A28" s="3" t="s">
        <v>65</v>
      </c>
      <c r="B28" s="1" t="s">
        <v>43</v>
      </c>
      <c r="C28" s="1" t="s">
        <v>66</v>
      </c>
      <c r="D28" s="1" t="s">
        <v>120</v>
      </c>
      <c r="E28" s="13">
        <v>59200</v>
      </c>
      <c r="H28" s="3" t="s">
        <v>78</v>
      </c>
      <c r="I28" s="2">
        <v>0.18</v>
      </c>
      <c r="J28" s="8" t="s">
        <v>79</v>
      </c>
    </row>
    <row r="29" spans="1:12" x14ac:dyDescent="0.45">
      <c r="A29" s="3" t="s">
        <v>70</v>
      </c>
      <c r="B29" s="1" t="s">
        <v>43</v>
      </c>
      <c r="C29" s="1" t="s">
        <v>71</v>
      </c>
      <c r="D29" s="1" t="s">
        <v>118</v>
      </c>
      <c r="E29" s="13">
        <v>97000</v>
      </c>
      <c r="H29" s="3" t="s">
        <v>80</v>
      </c>
      <c r="I29" s="2">
        <v>0.21</v>
      </c>
      <c r="J29" s="8" t="s">
        <v>81</v>
      </c>
    </row>
    <row r="30" spans="1:12" x14ac:dyDescent="0.45">
      <c r="A30" s="3" t="s">
        <v>72</v>
      </c>
      <c r="B30" s="1" t="s">
        <v>43</v>
      </c>
      <c r="C30" s="1" t="s">
        <v>145</v>
      </c>
      <c r="D30" s="1" t="s">
        <v>120</v>
      </c>
      <c r="E30" s="13">
        <v>68357</v>
      </c>
      <c r="H30" s="3" t="s">
        <v>82</v>
      </c>
      <c r="I30" s="2">
        <v>0.14000000000000001</v>
      </c>
      <c r="J30" s="8" t="s">
        <v>83</v>
      </c>
    </row>
    <row r="31" spans="1:12" x14ac:dyDescent="0.45">
      <c r="A31" s="3" t="s">
        <v>74</v>
      </c>
      <c r="B31" s="1" t="s">
        <v>43</v>
      </c>
      <c r="C31" s="1" t="s">
        <v>75</v>
      </c>
      <c r="D31" s="1" t="s">
        <v>119</v>
      </c>
      <c r="E31" s="13">
        <v>51800</v>
      </c>
      <c r="H31" s="3" t="s">
        <v>84</v>
      </c>
      <c r="I31" s="2">
        <v>0.16</v>
      </c>
      <c r="J31" s="8" t="s">
        <v>85</v>
      </c>
    </row>
    <row r="32" spans="1:12" x14ac:dyDescent="0.45">
      <c r="A32" s="3" t="s">
        <v>76</v>
      </c>
      <c r="B32" s="1" t="s">
        <v>43</v>
      </c>
      <c r="C32" s="1" t="s">
        <v>77</v>
      </c>
      <c r="D32" s="1" t="s">
        <v>120</v>
      </c>
      <c r="E32" s="13">
        <v>97000</v>
      </c>
      <c r="H32" s="3" t="s">
        <v>42</v>
      </c>
      <c r="I32" s="2">
        <v>0.24</v>
      </c>
      <c r="J32" s="8" t="s">
        <v>44</v>
      </c>
    </row>
    <row r="33" spans="1:10" x14ac:dyDescent="0.45">
      <c r="A33" s="3" t="s">
        <v>78</v>
      </c>
      <c r="B33" s="1" t="s">
        <v>43</v>
      </c>
      <c r="C33" s="1" t="s">
        <v>79</v>
      </c>
      <c r="D33" s="1" t="s">
        <v>118</v>
      </c>
      <c r="E33" s="13">
        <v>45000</v>
      </c>
      <c r="H33" s="3" t="s">
        <v>86</v>
      </c>
      <c r="I33" s="2">
        <v>0.14000000000000001</v>
      </c>
      <c r="J33" s="8" t="s">
        <v>87</v>
      </c>
    </row>
    <row r="34" spans="1:10" x14ac:dyDescent="0.45">
      <c r="A34" s="3" t="s">
        <v>80</v>
      </c>
      <c r="B34" s="1" t="s">
        <v>30</v>
      </c>
      <c r="C34" s="1" t="s">
        <v>81</v>
      </c>
      <c r="D34" s="1" t="s">
        <v>120</v>
      </c>
      <c r="E34" s="13">
        <v>89500</v>
      </c>
      <c r="H34" s="3" t="s">
        <v>88</v>
      </c>
      <c r="I34" s="2">
        <v>0.22</v>
      </c>
      <c r="J34" s="8" t="s">
        <v>89</v>
      </c>
    </row>
    <row r="35" spans="1:10" x14ac:dyDescent="0.45">
      <c r="A35" s="3" t="s">
        <v>82</v>
      </c>
      <c r="B35" s="1" t="s">
        <v>30</v>
      </c>
      <c r="C35" s="1" t="s">
        <v>83</v>
      </c>
      <c r="D35" s="1" t="s">
        <v>119</v>
      </c>
      <c r="E35" s="13">
        <v>35971</v>
      </c>
      <c r="H35" s="3" t="s">
        <v>90</v>
      </c>
      <c r="I35" s="2">
        <v>0.13</v>
      </c>
      <c r="J35" s="8" t="s">
        <v>91</v>
      </c>
    </row>
    <row r="36" spans="1:10" x14ac:dyDescent="0.45">
      <c r="A36" s="3" t="s">
        <v>84</v>
      </c>
      <c r="B36" s="1" t="s">
        <v>30</v>
      </c>
      <c r="C36" s="1" t="s">
        <v>85</v>
      </c>
      <c r="D36" s="1" t="s">
        <v>119</v>
      </c>
      <c r="E36" s="13">
        <v>80000</v>
      </c>
      <c r="H36" s="3" t="s">
        <v>92</v>
      </c>
      <c r="I36" s="2">
        <v>0.16</v>
      </c>
      <c r="J36" s="8" t="s">
        <v>93</v>
      </c>
    </row>
    <row r="37" spans="1:10" x14ac:dyDescent="0.45">
      <c r="A37" s="3" t="s">
        <v>42</v>
      </c>
      <c r="B37" s="1" t="s">
        <v>43</v>
      </c>
      <c r="C37" s="1" t="s">
        <v>44</v>
      </c>
      <c r="D37" s="1" t="s">
        <v>118</v>
      </c>
      <c r="E37" s="13">
        <v>89500</v>
      </c>
      <c r="H37" s="3" t="s">
        <v>94</v>
      </c>
      <c r="I37" s="2">
        <v>0.09</v>
      </c>
      <c r="J37" s="8" t="s">
        <v>95</v>
      </c>
    </row>
    <row r="38" spans="1:10" x14ac:dyDescent="0.45">
      <c r="A38" s="3" t="s">
        <v>86</v>
      </c>
      <c r="B38" s="1" t="s">
        <v>30</v>
      </c>
      <c r="C38" s="1" t="s">
        <v>87</v>
      </c>
      <c r="D38" s="1" t="s">
        <v>118</v>
      </c>
      <c r="E38" s="13">
        <v>55117</v>
      </c>
      <c r="H38" s="3" t="s">
        <v>96</v>
      </c>
      <c r="I38" s="2">
        <v>0.1</v>
      </c>
      <c r="J38" s="8" t="s">
        <v>97</v>
      </c>
    </row>
    <row r="39" spans="1:10" x14ac:dyDescent="0.45">
      <c r="A39" s="3" t="s">
        <v>88</v>
      </c>
      <c r="B39" s="1" t="s">
        <v>4</v>
      </c>
      <c r="C39" s="1" t="s">
        <v>89</v>
      </c>
      <c r="D39" s="1" t="s">
        <v>120</v>
      </c>
      <c r="E39" s="13">
        <v>58445</v>
      </c>
      <c r="H39" s="3" t="s">
        <v>98</v>
      </c>
      <c r="I39" s="2">
        <v>0.18</v>
      </c>
      <c r="J39" s="8" t="s">
        <v>99</v>
      </c>
    </row>
    <row r="40" spans="1:10" x14ac:dyDescent="0.45">
      <c r="A40" s="3" t="s">
        <v>90</v>
      </c>
      <c r="B40" s="1" t="s">
        <v>4</v>
      </c>
      <c r="C40" s="1" t="s">
        <v>91</v>
      </c>
      <c r="D40" s="1" t="s">
        <v>120</v>
      </c>
      <c r="E40" s="13">
        <v>120000</v>
      </c>
      <c r="H40" s="3" t="s">
        <v>100</v>
      </c>
      <c r="I40" s="2">
        <v>0.13</v>
      </c>
      <c r="J40" s="8" t="s">
        <v>101</v>
      </c>
    </row>
    <row r="41" spans="1:10" x14ac:dyDescent="0.45">
      <c r="A41" s="3" t="s">
        <v>92</v>
      </c>
      <c r="B41" s="1" t="s">
        <v>30</v>
      </c>
      <c r="C41" s="1" t="s">
        <v>93</v>
      </c>
      <c r="D41" s="1" t="s">
        <v>119</v>
      </c>
      <c r="E41" s="13">
        <v>45450</v>
      </c>
      <c r="H41" s="3" t="s">
        <v>102</v>
      </c>
      <c r="I41" s="2">
        <v>0.19</v>
      </c>
      <c r="J41" s="8" t="s">
        <v>103</v>
      </c>
    </row>
    <row r="42" spans="1:10" x14ac:dyDescent="0.45">
      <c r="A42" s="3" t="s">
        <v>94</v>
      </c>
      <c r="B42" s="1" t="s">
        <v>30</v>
      </c>
      <c r="C42" s="1" t="s">
        <v>95</v>
      </c>
      <c r="D42" s="1" t="s">
        <v>120</v>
      </c>
      <c r="E42" s="13">
        <v>89500</v>
      </c>
      <c r="H42" s="3" t="s">
        <v>104</v>
      </c>
      <c r="I42" s="2">
        <v>0.2</v>
      </c>
      <c r="J42" s="8" t="s">
        <v>105</v>
      </c>
    </row>
    <row r="43" spans="1:10" x14ac:dyDescent="0.45">
      <c r="A43" s="3" t="s">
        <v>96</v>
      </c>
      <c r="B43" s="1" t="s">
        <v>30</v>
      </c>
      <c r="C43" s="1" t="s">
        <v>97</v>
      </c>
      <c r="D43" s="1" t="s">
        <v>118</v>
      </c>
      <c r="E43" s="13">
        <v>65971</v>
      </c>
      <c r="H43" s="3" t="s">
        <v>19</v>
      </c>
      <c r="I43" s="2">
        <v>0.06</v>
      </c>
      <c r="J43" s="8" t="s">
        <v>20</v>
      </c>
    </row>
    <row r="44" spans="1:10" x14ac:dyDescent="0.45">
      <c r="A44" s="3" t="s">
        <v>98</v>
      </c>
      <c r="B44" s="1" t="s">
        <v>30</v>
      </c>
      <c r="C44" s="1" t="s">
        <v>99</v>
      </c>
      <c r="D44" s="1" t="s">
        <v>120</v>
      </c>
      <c r="E44" s="13">
        <v>80000</v>
      </c>
      <c r="H44" s="3" t="s">
        <v>106</v>
      </c>
      <c r="I44" s="2">
        <v>0.11</v>
      </c>
      <c r="J44" s="8" t="s">
        <v>107</v>
      </c>
    </row>
    <row r="45" spans="1:10" x14ac:dyDescent="0.45">
      <c r="A45" s="3" t="s">
        <v>100</v>
      </c>
      <c r="B45" s="1" t="s">
        <v>4</v>
      </c>
      <c r="C45" s="1" t="s">
        <v>101</v>
      </c>
      <c r="D45" s="1" t="s">
        <v>119</v>
      </c>
      <c r="E45" s="13">
        <v>55117</v>
      </c>
      <c r="H45" s="3" t="s">
        <v>13</v>
      </c>
      <c r="I45" s="2">
        <v>0.27</v>
      </c>
      <c r="J45" s="8" t="s">
        <v>14</v>
      </c>
    </row>
    <row r="46" spans="1:10" x14ac:dyDescent="0.45">
      <c r="A46" s="3" t="s">
        <v>102</v>
      </c>
      <c r="B46" s="1" t="s">
        <v>4</v>
      </c>
      <c r="C46" s="1" t="s">
        <v>103</v>
      </c>
      <c r="D46" s="1" t="s">
        <v>118</v>
      </c>
      <c r="E46" s="13">
        <v>60445</v>
      </c>
      <c r="H46" s="3" t="s">
        <v>6</v>
      </c>
      <c r="I46" s="2">
        <v>0.23</v>
      </c>
      <c r="J46" s="8" t="s">
        <v>7</v>
      </c>
    </row>
    <row r="47" spans="1:10" x14ac:dyDescent="0.45">
      <c r="A47" s="3" t="s">
        <v>104</v>
      </c>
      <c r="B47" s="1" t="s">
        <v>4</v>
      </c>
      <c r="C47" s="1" t="s">
        <v>105</v>
      </c>
      <c r="D47" s="1" t="s">
        <v>120</v>
      </c>
      <c r="E47" s="13">
        <v>83117</v>
      </c>
      <c r="H47" s="6" t="s">
        <v>21</v>
      </c>
      <c r="I47" s="10">
        <v>0.23</v>
      </c>
      <c r="J47" s="11" t="s">
        <v>22</v>
      </c>
    </row>
    <row r="48" spans="1:10" x14ac:dyDescent="0.45">
      <c r="A48" s="3" t="s">
        <v>19</v>
      </c>
      <c r="B48" s="1" t="s">
        <v>4</v>
      </c>
      <c r="C48" s="1" t="s">
        <v>20</v>
      </c>
      <c r="D48" s="1" t="s">
        <v>120</v>
      </c>
      <c r="E48" s="13">
        <v>89500</v>
      </c>
    </row>
    <row r="49" spans="1:5" x14ac:dyDescent="0.45">
      <c r="A49" s="3" t="s">
        <v>106</v>
      </c>
      <c r="B49" s="1" t="s">
        <v>4</v>
      </c>
      <c r="C49" s="1" t="s">
        <v>107</v>
      </c>
      <c r="D49" s="1" t="s">
        <v>118</v>
      </c>
      <c r="E49" s="13">
        <v>58445</v>
      </c>
    </row>
    <row r="50" spans="1:5" x14ac:dyDescent="0.45">
      <c r="A50" s="3" t="s">
        <v>63</v>
      </c>
      <c r="B50" s="1" t="s">
        <v>43</v>
      </c>
      <c r="C50" s="1" t="s">
        <v>64</v>
      </c>
      <c r="D50" s="1" t="s">
        <v>119</v>
      </c>
      <c r="E50" s="13">
        <v>88357</v>
      </c>
    </row>
    <row r="51" spans="1:5" x14ac:dyDescent="0.45">
      <c r="A51" s="3" t="s">
        <v>13</v>
      </c>
      <c r="B51" s="1" t="s">
        <v>4</v>
      </c>
      <c r="C51" s="1" t="s">
        <v>14</v>
      </c>
      <c r="D51" s="1" t="s">
        <v>119</v>
      </c>
      <c r="E51" s="13">
        <v>34808</v>
      </c>
    </row>
    <row r="52" spans="1:5" x14ac:dyDescent="0.45">
      <c r="A52" s="3" t="s">
        <v>6</v>
      </c>
      <c r="B52" s="1" t="s">
        <v>4</v>
      </c>
      <c r="C52" s="1" t="s">
        <v>7</v>
      </c>
      <c r="D52" s="1" t="s">
        <v>119</v>
      </c>
      <c r="E52" s="13">
        <v>39627</v>
      </c>
    </row>
    <row r="53" spans="1:5" x14ac:dyDescent="0.45">
      <c r="A53" s="6" t="s">
        <v>21</v>
      </c>
      <c r="B53" s="7" t="s">
        <v>4</v>
      </c>
      <c r="C53" s="7" t="s">
        <v>22</v>
      </c>
      <c r="D53" s="7" t="s">
        <v>118</v>
      </c>
      <c r="E53" s="14">
        <v>21971</v>
      </c>
    </row>
    <row r="54" spans="1:5" x14ac:dyDescent="0.45">
      <c r="A54" s="6" t="s">
        <v>128</v>
      </c>
      <c r="B54" s="7"/>
      <c r="C54" s="7"/>
      <c r="D54" s="7"/>
      <c r="E54" s="21">
        <f>SUBTOTAL(109,EMPData5[Yearly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election activeCell="B2" sqref="B2"/>
    </sheetView>
  </sheetViews>
  <sheetFormatPr defaultRowHeight="14.25" x14ac:dyDescent="0.45"/>
  <cols>
    <col min="1" max="1" width="9.1328125" customWidth="1"/>
    <col min="2" max="2" width="4.1328125" style="17" customWidth="1"/>
    <col min="3" max="3" width="9.1328125" customWidth="1"/>
    <col min="4" max="4" width="14.265625" bestFit="1" customWidth="1"/>
    <col min="7" max="7" width="7.86328125" customWidth="1"/>
    <col min="8" max="8" width="16.59765625" bestFit="1" customWidth="1"/>
  </cols>
  <sheetData>
    <row r="1" spans="1:17" ht="36" x14ac:dyDescent="1.05">
      <c r="A1" s="18"/>
      <c r="B1" s="19" t="s">
        <v>109</v>
      </c>
      <c r="C1" s="19"/>
      <c r="D1" s="19"/>
      <c r="E1" s="19"/>
      <c r="F1" s="19"/>
      <c r="G1" s="19"/>
      <c r="H1" s="19"/>
      <c r="I1" s="19"/>
      <c r="J1" s="19"/>
      <c r="K1" s="19"/>
      <c r="L1" s="19"/>
      <c r="M1" s="19"/>
      <c r="N1" s="19"/>
      <c r="O1" s="19"/>
      <c r="P1" s="19"/>
      <c r="Q1" s="19"/>
    </row>
    <row r="2" spans="1:17" x14ac:dyDescent="0.45">
      <c r="B2" s="26" t="s">
        <v>147</v>
      </c>
      <c r="C2" s="62" t="s">
        <v>148</v>
      </c>
      <c r="D2" s="63"/>
    </row>
    <row r="3" spans="1:17" x14ac:dyDescent="0.45">
      <c r="B3" s="24">
        <v>1</v>
      </c>
      <c r="C3" s="1" t="s">
        <v>110</v>
      </c>
      <c r="D3" s="25">
        <f>AVERAGE(EMPData[Yearly Sal])</f>
        <v>72397.52</v>
      </c>
    </row>
    <row r="4" spans="1:17" x14ac:dyDescent="0.45">
      <c r="B4" s="24">
        <v>2</v>
      </c>
      <c r="C4" s="1" t="s">
        <v>111</v>
      </c>
      <c r="D4" s="25">
        <f>MEDIAN(EMPData[Yearly Sal])</f>
        <v>63208</v>
      </c>
    </row>
    <row r="5" spans="1:17" x14ac:dyDescent="0.45">
      <c r="B5" s="24">
        <v>3</v>
      </c>
      <c r="C5" s="1" t="s">
        <v>146</v>
      </c>
      <c r="D5" s="25">
        <f>MODE(EMPData[Yearly Sal])</f>
        <v>80000</v>
      </c>
    </row>
    <row r="6" spans="1:17" x14ac:dyDescent="0.45">
      <c r="B6" s="24">
        <v>4</v>
      </c>
      <c r="C6" s="1" t="s">
        <v>113</v>
      </c>
      <c r="D6" s="25">
        <f>MAX(EMPData[Yearly Sal])</f>
        <v>140000</v>
      </c>
    </row>
    <row r="7" spans="1:17" x14ac:dyDescent="0.45">
      <c r="B7" s="24">
        <v>5</v>
      </c>
      <c r="C7" s="1" t="s">
        <v>114</v>
      </c>
      <c r="D7" s="25">
        <f>MIN(EMPData[Yearly Sal])</f>
        <v>21971</v>
      </c>
    </row>
    <row r="8" spans="1:17" x14ac:dyDescent="0.45">
      <c r="B8" s="24">
        <v>6</v>
      </c>
      <c r="C8" s="1" t="s">
        <v>115</v>
      </c>
      <c r="D8" s="25">
        <f>SUM(EMPData[Yearly Sal])</f>
        <v>3619876</v>
      </c>
    </row>
    <row r="11" spans="1:17" x14ac:dyDescent="0.45">
      <c r="A11" t="s">
        <v>140</v>
      </c>
    </row>
  </sheetData>
  <mergeCells count="1">
    <mergeCell ref="C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D2" sqref="D2:E2"/>
    </sheetView>
  </sheetViews>
  <sheetFormatPr defaultRowHeight="14.25" x14ac:dyDescent="0.45"/>
  <cols>
    <col min="1" max="1" width="4.86328125" customWidth="1"/>
    <col min="3" max="3" width="12.59765625" bestFit="1" customWidth="1"/>
    <col min="4" max="4" width="16.3984375" customWidth="1"/>
    <col min="5" max="5" width="6.86328125" customWidth="1"/>
    <col min="12" max="12" width="2.1328125" customWidth="1"/>
  </cols>
  <sheetData>
    <row r="1" spans="1:18" ht="36" x14ac:dyDescent="1.05">
      <c r="A1" s="18"/>
      <c r="B1" s="19" t="s">
        <v>134</v>
      </c>
      <c r="C1" s="19"/>
      <c r="D1" s="19"/>
      <c r="E1" s="19"/>
      <c r="F1" s="19"/>
      <c r="G1" s="19"/>
      <c r="H1" s="19"/>
      <c r="I1" s="19"/>
      <c r="J1" s="19"/>
      <c r="K1" s="19"/>
      <c r="L1" s="19"/>
      <c r="M1" s="19"/>
      <c r="N1" s="19"/>
      <c r="O1" s="19"/>
      <c r="P1" s="19"/>
      <c r="Q1" s="19"/>
      <c r="R1" s="19"/>
    </row>
    <row r="2" spans="1:18" x14ac:dyDescent="0.45">
      <c r="C2" s="29" t="s">
        <v>1</v>
      </c>
      <c r="D2" s="64" t="s">
        <v>158</v>
      </c>
      <c r="E2" s="65"/>
    </row>
    <row r="3" spans="1:18" x14ac:dyDescent="0.45">
      <c r="C3" s="27" t="s">
        <v>4</v>
      </c>
      <c r="D3" s="28">
        <f>SUMIF(EMPData[Department],C3, EMPData[Yearly Sal])</f>
        <v>1294801</v>
      </c>
      <c r="E3" s="30">
        <v>1294801</v>
      </c>
    </row>
    <row r="4" spans="1:18" x14ac:dyDescent="0.45">
      <c r="C4" s="27" t="s">
        <v>30</v>
      </c>
      <c r="D4" s="28">
        <f>SUMIF(EMPData[Department],C4, EMPData[Yearly Sal])</f>
        <v>1053666</v>
      </c>
      <c r="E4" s="30">
        <v>1053666</v>
      </c>
    </row>
    <row r="5" spans="1:18" x14ac:dyDescent="0.45">
      <c r="C5" s="27" t="s">
        <v>43</v>
      </c>
      <c r="D5" s="28">
        <f>SUMIF(EMPData[Department],C5, EMPData[Yearly Sal])</f>
        <v>1271409</v>
      </c>
      <c r="E5" s="30">
        <v>1271409</v>
      </c>
    </row>
    <row r="9" spans="1:18" x14ac:dyDescent="0.45">
      <c r="A9" t="s">
        <v>140</v>
      </c>
    </row>
  </sheetData>
  <mergeCells count="1">
    <mergeCell ref="D2:E2"/>
  </mergeCells>
  <conditionalFormatting sqref="E3:E5">
    <cfRule type="dataBar" priority="1">
      <dataBar showValue="0">
        <cfvo type="min"/>
        <cfvo type="max"/>
        <color rgb="FF008AEF"/>
      </dataBar>
      <extLst>
        <ext xmlns:x14="http://schemas.microsoft.com/office/spreadsheetml/2009/9/main" uri="{B025F937-C7B1-47D3-B67F-A62EFF666E3E}">
          <x14:id>{DC151DFD-05D4-4CF2-8AFA-D36C113C854A}</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DC151DFD-05D4-4CF2-8AFA-D36C113C854A}">
            <x14:dataBar minLength="0" maxLength="100" border="1" negativeBarBorderColorSameAsPositive="0">
              <x14:cfvo type="autoMin"/>
              <x14:cfvo type="autoMax"/>
              <x14:borderColor rgb="FF008AEF"/>
              <x14:negativeFillColor rgb="FFFF0000"/>
              <x14:negativeBorderColor rgb="FFFF0000"/>
              <x14:axisColor rgb="FF000000"/>
            </x14:dataBar>
          </x14:cfRule>
          <xm:sqref>E3:E5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19"/>
  <sheetViews>
    <sheetView workbookViewId="0">
      <selection activeCell="B4" sqref="B4"/>
    </sheetView>
  </sheetViews>
  <sheetFormatPr defaultRowHeight="14.25" x14ac:dyDescent="0.45"/>
  <cols>
    <col min="2" max="2" width="17.3984375" customWidth="1"/>
    <col min="3" max="3" width="17.86328125" style="16" customWidth="1"/>
    <col min="4" max="4" width="17.3984375" bestFit="1" customWidth="1"/>
  </cols>
  <sheetData>
    <row r="1" spans="1:18" ht="36" x14ac:dyDescent="1.05">
      <c r="A1" s="18"/>
      <c r="B1" s="19" t="s">
        <v>135</v>
      </c>
      <c r="C1" s="19"/>
      <c r="D1" s="19"/>
      <c r="E1" s="19"/>
      <c r="F1" s="19"/>
      <c r="G1" s="19"/>
      <c r="H1" s="19"/>
      <c r="I1" s="19"/>
      <c r="J1" s="19"/>
      <c r="K1" s="19"/>
      <c r="L1" s="19"/>
      <c r="M1" s="19"/>
      <c r="N1" s="19"/>
      <c r="O1" s="19"/>
      <c r="P1" s="19"/>
      <c r="Q1" s="19"/>
      <c r="R1" s="19"/>
    </row>
    <row r="2" spans="1:18" x14ac:dyDescent="0.45">
      <c r="B2" s="31" t="s">
        <v>150</v>
      </c>
      <c r="C2" t="s">
        <v>149</v>
      </c>
    </row>
    <row r="3" spans="1:18" x14ac:dyDescent="0.45">
      <c r="B3" s="32" t="s">
        <v>43</v>
      </c>
      <c r="C3" s="23">
        <v>1271409</v>
      </c>
    </row>
    <row r="4" spans="1:18" x14ac:dyDescent="0.45">
      <c r="B4" s="32" t="s">
        <v>30</v>
      </c>
      <c r="C4" s="23">
        <v>1053666</v>
      </c>
    </row>
    <row r="5" spans="1:18" x14ac:dyDescent="0.45">
      <c r="B5" s="32" t="s">
        <v>4</v>
      </c>
      <c r="C5" s="23">
        <v>1294801</v>
      </c>
    </row>
    <row r="6" spans="1:18" x14ac:dyDescent="0.45">
      <c r="C6"/>
    </row>
    <row r="7" spans="1:18" x14ac:dyDescent="0.45">
      <c r="C7"/>
    </row>
    <row r="8" spans="1:18" x14ac:dyDescent="0.45">
      <c r="C8"/>
    </row>
    <row r="9" spans="1:18" x14ac:dyDescent="0.45">
      <c r="C9"/>
    </row>
    <row r="10" spans="1:18" x14ac:dyDescent="0.45">
      <c r="C10"/>
    </row>
    <row r="11" spans="1:18" x14ac:dyDescent="0.45">
      <c r="C11"/>
    </row>
    <row r="12" spans="1:18" x14ac:dyDescent="0.45">
      <c r="C12"/>
    </row>
    <row r="13" spans="1:18" x14ac:dyDescent="0.45">
      <c r="C13"/>
    </row>
    <row r="14" spans="1:18" x14ac:dyDescent="0.45">
      <c r="C14"/>
    </row>
    <row r="15" spans="1:18" x14ac:dyDescent="0.45">
      <c r="C15"/>
    </row>
    <row r="16" spans="1:18" x14ac:dyDescent="0.45">
      <c r="C16"/>
    </row>
    <row r="17" spans="3:3" x14ac:dyDescent="0.45">
      <c r="C17"/>
    </row>
    <row r="18" spans="3:3" x14ac:dyDescent="0.45">
      <c r="C18"/>
    </row>
    <row r="19" spans="3:3" x14ac:dyDescent="0.45">
      <c r="C19"/>
    </row>
  </sheetData>
  <conditionalFormatting sqref="C2">
    <cfRule type="dataBar" priority="2">
      <dataBar>
        <cfvo type="min"/>
        <cfvo type="max"/>
        <color rgb="FF63C384"/>
      </dataBar>
      <extLst>
        <ext xmlns:x14="http://schemas.microsoft.com/office/spreadsheetml/2009/9/main" uri="{B025F937-C7B1-47D3-B67F-A62EFF666E3E}">
          <x14:id>{E5C58CAF-2BAD-4311-BC65-9A353C742080}</x14:id>
        </ext>
      </extLst>
    </cfRule>
  </conditionalFormatting>
  <conditionalFormatting pivot="1" sqref="C3:C5">
    <cfRule type="dataBar" priority="1">
      <dataBar>
        <cfvo type="min"/>
        <cfvo type="max"/>
        <color rgb="FF63C384"/>
      </dataBar>
      <extLst>
        <ext xmlns:x14="http://schemas.microsoft.com/office/spreadsheetml/2009/9/main" uri="{B025F937-C7B1-47D3-B67F-A62EFF666E3E}">
          <x14:id>{BC8F69D2-BD92-4CB2-B0BA-D61C67E75E30}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E5C58CAF-2BAD-4311-BC65-9A353C742080}">
            <x14:dataBar minLength="0" maxLength="100" border="1" negativeBarBorderColorSameAsPositive="0">
              <x14:cfvo type="autoMin"/>
              <x14:cfvo type="autoMax"/>
              <x14:borderColor rgb="FF63C384"/>
              <x14:negativeFillColor rgb="FFFF0000"/>
              <x14:negativeBorderColor rgb="FFFF0000"/>
              <x14:axisColor rgb="FF000000"/>
            </x14:dataBar>
          </x14:cfRule>
          <xm:sqref>C2</xm:sqref>
        </x14:conditionalFormatting>
        <x14:conditionalFormatting xmlns:xm="http://schemas.microsoft.com/office/excel/2006/main" pivot="1">
          <x14:cfRule type="dataBar" id="{BC8F69D2-BD92-4CB2-B0BA-D61C67E75E30}">
            <x14:dataBar minLength="0" maxLength="100" border="1" negativeBarBorderColorSameAsPositive="0">
              <x14:cfvo type="autoMin"/>
              <x14:cfvo type="autoMax"/>
              <x14:borderColor rgb="FF63C384"/>
              <x14:negativeFillColor rgb="FFFF0000"/>
              <x14:negativeBorderColor rgb="FFFF0000"/>
              <x14:axisColor rgb="FF000000"/>
            </x14:dataBar>
          </x14:cfRule>
          <xm:sqref>C3:C5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3"/>
  <sheetViews>
    <sheetView workbookViewId="0">
      <selection activeCell="B6" sqref="B6"/>
    </sheetView>
  </sheetViews>
  <sheetFormatPr defaultRowHeight="14.25" x14ac:dyDescent="0.45"/>
  <cols>
    <col min="2" max="2" width="17.59765625" style="38" customWidth="1"/>
    <col min="3" max="3" width="17.86328125" style="16" customWidth="1"/>
  </cols>
  <sheetData>
    <row r="1" spans="1:18" ht="36" x14ac:dyDescent="1.05">
      <c r="A1" s="18"/>
      <c r="B1" s="39" t="s">
        <v>136</v>
      </c>
      <c r="C1" s="19"/>
      <c r="D1" s="19"/>
      <c r="E1" s="19"/>
      <c r="F1" s="19"/>
      <c r="G1" s="19"/>
      <c r="H1" s="19"/>
      <c r="I1" s="19"/>
      <c r="J1" s="19"/>
      <c r="K1" s="19"/>
      <c r="L1" s="19"/>
      <c r="M1" s="19"/>
      <c r="N1" s="19"/>
      <c r="O1" s="19"/>
      <c r="P1" s="19"/>
      <c r="Q1" s="19"/>
      <c r="R1" s="19"/>
    </row>
    <row r="2" spans="1:18" x14ac:dyDescent="0.45">
      <c r="B2"/>
      <c r="C2" s="40"/>
    </row>
    <row r="3" spans="1:18" x14ac:dyDescent="0.45">
      <c r="B3"/>
      <c r="C3" s="40"/>
    </row>
    <row r="4" spans="1:18" x14ac:dyDescent="0.45">
      <c r="B4"/>
      <c r="C4" s="40"/>
    </row>
    <row r="5" spans="1:18" x14ac:dyDescent="0.45">
      <c r="B5" s="35" t="s">
        <v>2</v>
      </c>
      <c r="C5" s="17" t="s">
        <v>151</v>
      </c>
    </row>
    <row r="6" spans="1:18" x14ac:dyDescent="0.45">
      <c r="B6" s="37" t="s">
        <v>31</v>
      </c>
      <c r="C6" s="36">
        <v>140000</v>
      </c>
    </row>
    <row r="7" spans="1:18" x14ac:dyDescent="0.45">
      <c r="B7" s="37" t="s">
        <v>60</v>
      </c>
      <c r="C7" s="36">
        <v>140000</v>
      </c>
    </row>
    <row r="8" spans="1:18" x14ac:dyDescent="0.45">
      <c r="B8"/>
      <c r="C8"/>
    </row>
    <row r="9" spans="1:18" x14ac:dyDescent="0.45">
      <c r="B9"/>
      <c r="C9"/>
    </row>
    <row r="10" spans="1:18" x14ac:dyDescent="0.45">
      <c r="B10"/>
      <c r="C10"/>
    </row>
    <row r="11" spans="1:18" x14ac:dyDescent="0.45">
      <c r="B11"/>
      <c r="C11"/>
    </row>
    <row r="12" spans="1:18" x14ac:dyDescent="0.45">
      <c r="B12"/>
      <c r="C12"/>
    </row>
    <row r="13" spans="1:18" x14ac:dyDescent="0.45">
      <c r="A13" t="s">
        <v>141</v>
      </c>
      <c r="B13"/>
      <c r="C13"/>
    </row>
    <row r="14" spans="1:18" x14ac:dyDescent="0.45">
      <c r="B14"/>
      <c r="C14"/>
    </row>
    <row r="15" spans="1:18" x14ac:dyDescent="0.45">
      <c r="B15"/>
      <c r="C15"/>
    </row>
    <row r="16" spans="1:18" x14ac:dyDescent="0.45">
      <c r="B16"/>
      <c r="C16"/>
    </row>
    <row r="17" spans="2:3" x14ac:dyDescent="0.45">
      <c r="B17"/>
      <c r="C17"/>
    </row>
    <row r="18" spans="2:3" x14ac:dyDescent="0.45">
      <c r="B18"/>
      <c r="C18"/>
    </row>
    <row r="19" spans="2:3" x14ac:dyDescent="0.45">
      <c r="B19"/>
      <c r="C19"/>
    </row>
    <row r="20" spans="2:3" x14ac:dyDescent="0.45">
      <c r="B20"/>
      <c r="C20"/>
    </row>
    <row r="21" spans="2:3" x14ac:dyDescent="0.45">
      <c r="B21"/>
      <c r="C21"/>
    </row>
    <row r="22" spans="2:3" x14ac:dyDescent="0.45">
      <c r="B22"/>
      <c r="C22"/>
    </row>
    <row r="23" spans="2:3" x14ac:dyDescent="0.45">
      <c r="B23"/>
      <c r="C23"/>
    </row>
    <row r="24" spans="2:3" x14ac:dyDescent="0.45">
      <c r="B24"/>
      <c r="C24"/>
    </row>
    <row r="25" spans="2:3" x14ac:dyDescent="0.45">
      <c r="B25"/>
      <c r="C25"/>
    </row>
    <row r="26" spans="2:3" x14ac:dyDescent="0.45">
      <c r="B26"/>
      <c r="C26"/>
    </row>
    <row r="27" spans="2:3" x14ac:dyDescent="0.45">
      <c r="B27"/>
      <c r="C27"/>
    </row>
    <row r="28" spans="2:3" x14ac:dyDescent="0.45">
      <c r="B28"/>
      <c r="C28"/>
    </row>
    <row r="29" spans="2:3" x14ac:dyDescent="0.45">
      <c r="B29"/>
      <c r="C29"/>
    </row>
    <row r="30" spans="2:3" x14ac:dyDescent="0.45">
      <c r="B30"/>
      <c r="C30"/>
    </row>
    <row r="31" spans="2:3" x14ac:dyDescent="0.45">
      <c r="B31"/>
      <c r="C31"/>
    </row>
    <row r="32" spans="2:3" x14ac:dyDescent="0.45">
      <c r="B32"/>
      <c r="C32"/>
    </row>
    <row r="33" spans="2:3" x14ac:dyDescent="0.45">
      <c r="B33"/>
      <c r="C33"/>
    </row>
    <row r="34" spans="2:3" x14ac:dyDescent="0.45">
      <c r="B34"/>
      <c r="C34"/>
    </row>
    <row r="35" spans="2:3" x14ac:dyDescent="0.45">
      <c r="B35"/>
      <c r="C35"/>
    </row>
    <row r="36" spans="2:3" x14ac:dyDescent="0.45">
      <c r="B36"/>
      <c r="C36"/>
    </row>
    <row r="37" spans="2:3" x14ac:dyDescent="0.45">
      <c r="B37"/>
      <c r="C37"/>
    </row>
    <row r="38" spans="2:3" x14ac:dyDescent="0.45">
      <c r="B38"/>
      <c r="C38"/>
    </row>
    <row r="39" spans="2:3" x14ac:dyDescent="0.45">
      <c r="B39"/>
      <c r="C39"/>
    </row>
    <row r="40" spans="2:3" x14ac:dyDescent="0.45">
      <c r="B40"/>
      <c r="C40"/>
    </row>
    <row r="41" spans="2:3" x14ac:dyDescent="0.45">
      <c r="B41"/>
      <c r="C41"/>
    </row>
    <row r="42" spans="2:3" x14ac:dyDescent="0.45">
      <c r="B42"/>
      <c r="C42"/>
    </row>
    <row r="43" spans="2:3" x14ac:dyDescent="0.45">
      <c r="B43"/>
      <c r="C43"/>
    </row>
    <row r="44" spans="2:3" x14ac:dyDescent="0.45">
      <c r="B44"/>
      <c r="C44"/>
    </row>
    <row r="45" spans="2:3" x14ac:dyDescent="0.45">
      <c r="B45"/>
      <c r="C45"/>
    </row>
    <row r="46" spans="2:3" x14ac:dyDescent="0.45">
      <c r="B46"/>
      <c r="C46"/>
    </row>
    <row r="47" spans="2:3" x14ac:dyDescent="0.45">
      <c r="B47"/>
      <c r="C47"/>
    </row>
    <row r="48" spans="2:3" x14ac:dyDescent="0.45">
      <c r="B48"/>
      <c r="C48"/>
    </row>
    <row r="49" spans="2:3" x14ac:dyDescent="0.45">
      <c r="B49"/>
      <c r="C49"/>
    </row>
    <row r="50" spans="2:3" x14ac:dyDescent="0.45">
      <c r="B50"/>
      <c r="C50"/>
    </row>
    <row r="51" spans="2:3" x14ac:dyDescent="0.45">
      <c r="B51"/>
      <c r="C51"/>
    </row>
    <row r="52" spans="2:3" x14ac:dyDescent="0.45">
      <c r="B52"/>
      <c r="C52"/>
    </row>
    <row r="53" spans="2:3" x14ac:dyDescent="0.45">
      <c r="C5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5"/>
  <sheetViews>
    <sheetView workbookViewId="0">
      <selection activeCell="G12" sqref="G12"/>
    </sheetView>
  </sheetViews>
  <sheetFormatPr defaultRowHeight="14.25" x14ac:dyDescent="0.45"/>
  <cols>
    <col min="2" max="2" width="17.3984375" customWidth="1"/>
    <col min="3" max="3" width="16" style="16" customWidth="1"/>
  </cols>
  <sheetData>
    <row r="1" spans="1:18" ht="36" x14ac:dyDescent="1.05">
      <c r="A1" s="18"/>
      <c r="B1" s="19" t="s">
        <v>137</v>
      </c>
      <c r="C1" s="19"/>
      <c r="D1" s="19"/>
      <c r="E1" s="19"/>
      <c r="F1" s="19"/>
      <c r="G1" s="19"/>
      <c r="H1" s="19"/>
      <c r="I1" s="19"/>
      <c r="J1" s="19"/>
      <c r="K1" s="19"/>
      <c r="L1" s="19"/>
      <c r="M1" s="19"/>
      <c r="N1" s="19"/>
      <c r="O1" s="19"/>
      <c r="P1" s="19"/>
      <c r="Q1" s="19"/>
      <c r="R1" s="19"/>
    </row>
    <row r="2" spans="1:18" x14ac:dyDescent="0.45">
      <c r="B2" s="41" t="s">
        <v>1</v>
      </c>
      <c r="C2" s="42" t="s">
        <v>157</v>
      </c>
      <c r="E2" t="s">
        <v>159</v>
      </c>
    </row>
    <row r="4" spans="1:18" x14ac:dyDescent="0.45">
      <c r="B4" s="41" t="s">
        <v>2</v>
      </c>
      <c r="C4" s="42" t="s">
        <v>151</v>
      </c>
    </row>
    <row r="5" spans="1:18" x14ac:dyDescent="0.45">
      <c r="B5" s="33" t="s">
        <v>9</v>
      </c>
      <c r="C5" s="34">
        <v>29726</v>
      </c>
    </row>
    <row r="6" spans="1:18" x14ac:dyDescent="0.45">
      <c r="B6" s="33" t="s">
        <v>22</v>
      </c>
      <c r="C6" s="34">
        <v>21971</v>
      </c>
    </row>
    <row r="7" spans="1:18" x14ac:dyDescent="0.45">
      <c r="C7"/>
    </row>
    <row r="8" spans="1:18" x14ac:dyDescent="0.45">
      <c r="C8"/>
    </row>
    <row r="9" spans="1:18" x14ac:dyDescent="0.45">
      <c r="C9"/>
    </row>
    <row r="10" spans="1:18" x14ac:dyDescent="0.45">
      <c r="C10"/>
    </row>
    <row r="11" spans="1:18" x14ac:dyDescent="0.45">
      <c r="C11"/>
    </row>
    <row r="12" spans="1:18" x14ac:dyDescent="0.45">
      <c r="C12"/>
    </row>
    <row r="13" spans="1:18" x14ac:dyDescent="0.45">
      <c r="C13"/>
    </row>
    <row r="14" spans="1:18" x14ac:dyDescent="0.45">
      <c r="A14" t="s">
        <v>141</v>
      </c>
      <c r="C14"/>
    </row>
    <row r="15" spans="1:18" x14ac:dyDescent="0.45">
      <c r="C15"/>
    </row>
    <row r="16" spans="1:18" x14ac:dyDescent="0.45">
      <c r="C16"/>
    </row>
    <row r="17" spans="3:3" x14ac:dyDescent="0.45">
      <c r="C17"/>
    </row>
    <row r="18" spans="3:3" x14ac:dyDescent="0.45">
      <c r="C18"/>
    </row>
    <row r="19" spans="3:3" x14ac:dyDescent="0.45">
      <c r="C19"/>
    </row>
    <row r="20" spans="3:3" x14ac:dyDescent="0.45">
      <c r="C20"/>
    </row>
    <row r="21" spans="3:3" x14ac:dyDescent="0.45">
      <c r="C21"/>
    </row>
    <row r="22" spans="3:3" x14ac:dyDescent="0.45">
      <c r="C22"/>
    </row>
    <row r="23" spans="3:3" x14ac:dyDescent="0.45">
      <c r="C23"/>
    </row>
    <row r="24" spans="3:3" x14ac:dyDescent="0.45">
      <c r="C24"/>
    </row>
    <row r="25" spans="3:3" x14ac:dyDescent="0.45">
      <c r="C25"/>
    </row>
    <row r="26" spans="3:3" x14ac:dyDescent="0.45">
      <c r="C26"/>
    </row>
    <row r="27" spans="3:3" x14ac:dyDescent="0.45">
      <c r="C27"/>
    </row>
    <row r="28" spans="3:3" x14ac:dyDescent="0.45">
      <c r="C28"/>
    </row>
    <row r="29" spans="3:3" x14ac:dyDescent="0.45">
      <c r="C29"/>
    </row>
    <row r="30" spans="3:3" x14ac:dyDescent="0.45">
      <c r="C30"/>
    </row>
    <row r="31" spans="3:3" x14ac:dyDescent="0.45">
      <c r="C31"/>
    </row>
    <row r="32" spans="3:3" x14ac:dyDescent="0.45">
      <c r="C32"/>
    </row>
    <row r="33" spans="3:3" x14ac:dyDescent="0.45">
      <c r="C33"/>
    </row>
    <row r="34" spans="3:3" x14ac:dyDescent="0.45">
      <c r="C34"/>
    </row>
    <row r="35" spans="3:3" x14ac:dyDescent="0.45">
      <c r="C35"/>
    </row>
    <row r="36" spans="3:3" x14ac:dyDescent="0.45">
      <c r="C36"/>
    </row>
    <row r="37" spans="3:3" x14ac:dyDescent="0.45">
      <c r="C37"/>
    </row>
    <row r="38" spans="3:3" x14ac:dyDescent="0.45">
      <c r="C38"/>
    </row>
    <row r="39" spans="3:3" x14ac:dyDescent="0.45">
      <c r="C39"/>
    </row>
    <row r="40" spans="3:3" x14ac:dyDescent="0.45">
      <c r="C40"/>
    </row>
    <row r="41" spans="3:3" x14ac:dyDescent="0.45">
      <c r="C41"/>
    </row>
    <row r="42" spans="3:3" x14ac:dyDescent="0.45">
      <c r="C42"/>
    </row>
    <row r="43" spans="3:3" x14ac:dyDescent="0.45">
      <c r="C43"/>
    </row>
    <row r="44" spans="3:3" x14ac:dyDescent="0.45">
      <c r="C44"/>
    </row>
    <row r="45" spans="3:3" x14ac:dyDescent="0.45">
      <c r="C45"/>
    </row>
    <row r="46" spans="3:3" x14ac:dyDescent="0.45">
      <c r="C46"/>
    </row>
    <row r="47" spans="3:3" x14ac:dyDescent="0.45">
      <c r="C47"/>
    </row>
    <row r="48" spans="3:3" x14ac:dyDescent="0.45">
      <c r="C48"/>
    </row>
    <row r="49" spans="3:3" x14ac:dyDescent="0.45">
      <c r="C49"/>
    </row>
    <row r="50" spans="3:3" x14ac:dyDescent="0.45">
      <c r="C50"/>
    </row>
    <row r="51" spans="3:3" x14ac:dyDescent="0.45">
      <c r="C51"/>
    </row>
    <row r="52" spans="3:3" x14ac:dyDescent="0.45">
      <c r="C52"/>
    </row>
    <row r="53" spans="3:3" x14ac:dyDescent="0.45">
      <c r="C53"/>
    </row>
    <row r="54" spans="3:3" x14ac:dyDescent="0.45">
      <c r="C54"/>
    </row>
    <row r="55" spans="3:3" x14ac:dyDescent="0.45">
      <c r="C55"/>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5"/>
  <sheetViews>
    <sheetView workbookViewId="0">
      <selection activeCell="C6" sqref="C6"/>
    </sheetView>
  </sheetViews>
  <sheetFormatPr defaultRowHeight="14.25" x14ac:dyDescent="0.45"/>
  <cols>
    <col min="2" max="2" width="16.59765625" customWidth="1"/>
    <col min="3" max="3" width="18" style="16" customWidth="1"/>
  </cols>
  <sheetData>
    <row r="1" spans="1:18" ht="36" x14ac:dyDescent="1.05">
      <c r="A1" s="18"/>
      <c r="B1" s="19" t="s">
        <v>138</v>
      </c>
      <c r="C1" s="19"/>
      <c r="D1" s="19"/>
      <c r="E1" s="19"/>
      <c r="F1" s="19"/>
      <c r="G1" s="19"/>
      <c r="H1" s="19"/>
      <c r="I1" s="19"/>
      <c r="J1" s="19"/>
      <c r="K1" s="19"/>
      <c r="L1" s="19"/>
      <c r="M1" s="19"/>
      <c r="N1" s="19"/>
      <c r="O1" s="19"/>
      <c r="P1" s="19"/>
      <c r="Q1" s="19"/>
      <c r="R1" s="19"/>
    </row>
    <row r="2" spans="1:18" x14ac:dyDescent="0.45">
      <c r="C2"/>
    </row>
    <row r="3" spans="1:18" x14ac:dyDescent="0.45">
      <c r="C3"/>
    </row>
    <row r="4" spans="1:18" x14ac:dyDescent="0.45">
      <c r="B4" s="41" t="s">
        <v>2</v>
      </c>
      <c r="C4" s="43" t="s">
        <v>152</v>
      </c>
    </row>
    <row r="5" spans="1:18" x14ac:dyDescent="0.45">
      <c r="B5" s="33" t="s">
        <v>60</v>
      </c>
      <c r="C5" s="34">
        <v>140000</v>
      </c>
    </row>
    <row r="6" spans="1:18" x14ac:dyDescent="0.45">
      <c r="B6" s="33" t="s">
        <v>31</v>
      </c>
      <c r="C6" s="34">
        <v>140000</v>
      </c>
    </row>
    <row r="7" spans="1:18" x14ac:dyDescent="0.45">
      <c r="C7"/>
    </row>
    <row r="8" spans="1:18" x14ac:dyDescent="0.45">
      <c r="C8"/>
    </row>
    <row r="9" spans="1:18" x14ac:dyDescent="0.45">
      <c r="C9"/>
    </row>
    <row r="10" spans="1:18" x14ac:dyDescent="0.45">
      <c r="C10"/>
    </row>
    <row r="11" spans="1:18" x14ac:dyDescent="0.45">
      <c r="C11"/>
    </row>
    <row r="12" spans="1:18" x14ac:dyDescent="0.45">
      <c r="C12"/>
    </row>
    <row r="13" spans="1:18" x14ac:dyDescent="0.45">
      <c r="C13"/>
    </row>
    <row r="14" spans="1:18" x14ac:dyDescent="0.45">
      <c r="A14" t="s">
        <v>141</v>
      </c>
      <c r="C14"/>
    </row>
    <row r="15" spans="1:18" x14ac:dyDescent="0.45">
      <c r="C15"/>
    </row>
    <row r="16" spans="1:18" x14ac:dyDescent="0.45">
      <c r="C16"/>
    </row>
    <row r="17" spans="3:3" x14ac:dyDescent="0.45">
      <c r="C17"/>
    </row>
    <row r="18" spans="3:3" x14ac:dyDescent="0.45">
      <c r="C18"/>
    </row>
    <row r="19" spans="3:3" x14ac:dyDescent="0.45">
      <c r="C19"/>
    </row>
    <row r="20" spans="3:3" x14ac:dyDescent="0.45">
      <c r="C20"/>
    </row>
    <row r="21" spans="3:3" x14ac:dyDescent="0.45">
      <c r="C21"/>
    </row>
    <row r="22" spans="3:3" x14ac:dyDescent="0.45">
      <c r="C22"/>
    </row>
    <row r="23" spans="3:3" x14ac:dyDescent="0.45">
      <c r="C23"/>
    </row>
    <row r="24" spans="3:3" x14ac:dyDescent="0.45">
      <c r="C24"/>
    </row>
    <row r="25" spans="3:3" x14ac:dyDescent="0.45">
      <c r="C25"/>
    </row>
    <row r="26" spans="3:3" x14ac:dyDescent="0.45">
      <c r="C26"/>
    </row>
    <row r="27" spans="3:3" x14ac:dyDescent="0.45">
      <c r="C27"/>
    </row>
    <row r="28" spans="3:3" x14ac:dyDescent="0.45">
      <c r="C28"/>
    </row>
    <row r="29" spans="3:3" x14ac:dyDescent="0.45">
      <c r="C29"/>
    </row>
    <row r="30" spans="3:3" x14ac:dyDescent="0.45">
      <c r="C30"/>
    </row>
    <row r="31" spans="3:3" x14ac:dyDescent="0.45">
      <c r="C31"/>
    </row>
    <row r="32" spans="3:3" x14ac:dyDescent="0.45">
      <c r="C32"/>
    </row>
    <row r="33" spans="3:3" x14ac:dyDescent="0.45">
      <c r="C33"/>
    </row>
    <row r="34" spans="3:3" x14ac:dyDescent="0.45">
      <c r="C34"/>
    </row>
    <row r="35" spans="3:3" x14ac:dyDescent="0.45">
      <c r="C35"/>
    </row>
    <row r="36" spans="3:3" x14ac:dyDescent="0.45">
      <c r="C36"/>
    </row>
    <row r="37" spans="3:3" x14ac:dyDescent="0.45">
      <c r="C37"/>
    </row>
    <row r="38" spans="3:3" x14ac:dyDescent="0.45">
      <c r="C38"/>
    </row>
    <row r="39" spans="3:3" x14ac:dyDescent="0.45">
      <c r="C39"/>
    </row>
    <row r="40" spans="3:3" x14ac:dyDescent="0.45">
      <c r="C40"/>
    </row>
    <row r="41" spans="3:3" x14ac:dyDescent="0.45">
      <c r="C41"/>
    </row>
    <row r="42" spans="3:3" x14ac:dyDescent="0.45">
      <c r="C42"/>
    </row>
    <row r="43" spans="3:3" x14ac:dyDescent="0.45">
      <c r="C43"/>
    </row>
    <row r="44" spans="3:3" x14ac:dyDescent="0.45">
      <c r="C44"/>
    </row>
    <row r="45" spans="3:3" x14ac:dyDescent="0.45">
      <c r="C45"/>
    </row>
    <row r="46" spans="3:3" x14ac:dyDescent="0.45">
      <c r="C46"/>
    </row>
    <row r="47" spans="3:3" x14ac:dyDescent="0.45">
      <c r="C47"/>
    </row>
    <row r="48" spans="3:3" x14ac:dyDescent="0.45">
      <c r="C48"/>
    </row>
    <row r="49" spans="3:3" x14ac:dyDescent="0.45">
      <c r="C49"/>
    </row>
    <row r="50" spans="3:3" x14ac:dyDescent="0.45">
      <c r="C50"/>
    </row>
    <row r="51" spans="3:3" x14ac:dyDescent="0.45">
      <c r="C51"/>
    </row>
    <row r="52" spans="3:3" x14ac:dyDescent="0.45">
      <c r="C52"/>
    </row>
    <row r="53" spans="3:3" x14ac:dyDescent="0.45">
      <c r="C53"/>
    </row>
    <row r="54" spans="3:3" x14ac:dyDescent="0.45">
      <c r="C54"/>
    </row>
    <row r="55" spans="3:3" x14ac:dyDescent="0.45">
      <c r="C5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4"/>
  <sheetViews>
    <sheetView workbookViewId="0">
      <selection activeCell="K21" sqref="K21"/>
    </sheetView>
  </sheetViews>
  <sheetFormatPr defaultRowHeight="14.25" x14ac:dyDescent="0.45"/>
  <cols>
    <col min="2" max="2" width="17.86328125" customWidth="1"/>
    <col min="3" max="3" width="13.1328125" customWidth="1"/>
  </cols>
  <sheetData>
    <row r="1" spans="1:18" ht="36" x14ac:dyDescent="1.05">
      <c r="A1" s="18"/>
      <c r="B1" s="19" t="s">
        <v>139</v>
      </c>
      <c r="C1" s="19"/>
      <c r="D1" s="19"/>
      <c r="E1" s="19"/>
      <c r="F1" s="19"/>
      <c r="G1" s="19"/>
      <c r="H1" s="19"/>
      <c r="I1" s="19"/>
      <c r="J1" s="19"/>
      <c r="K1" s="19"/>
      <c r="L1" s="19"/>
      <c r="M1" s="19"/>
      <c r="N1" s="19"/>
      <c r="O1" s="19"/>
      <c r="P1" s="19"/>
      <c r="Q1" s="19"/>
      <c r="R1" s="19"/>
    </row>
    <row r="2" spans="1:18" x14ac:dyDescent="0.45">
      <c r="B2" s="41" t="s">
        <v>117</v>
      </c>
      <c r="C2" s="42" t="s">
        <v>157</v>
      </c>
      <c r="E2" s="54" t="s">
        <v>159</v>
      </c>
      <c r="F2" s="54"/>
      <c r="G2" s="54"/>
      <c r="H2" s="54"/>
    </row>
    <row r="4" spans="1:18" x14ac:dyDescent="0.45">
      <c r="B4" s="41" t="s">
        <v>153</v>
      </c>
      <c r="C4" s="43" t="s">
        <v>151</v>
      </c>
    </row>
    <row r="5" spans="1:18" x14ac:dyDescent="0.45">
      <c r="B5" s="33" t="s">
        <v>9</v>
      </c>
      <c r="C5" s="34">
        <v>29726</v>
      </c>
    </row>
    <row r="6" spans="1:18" x14ac:dyDescent="0.45">
      <c r="B6" s="33" t="s">
        <v>22</v>
      </c>
      <c r="C6" s="34">
        <v>21971</v>
      </c>
    </row>
    <row r="14" spans="1:18" x14ac:dyDescent="0.45">
      <c r="A14" t="s">
        <v>142</v>
      </c>
    </row>
  </sheetData>
  <pageMargins left="0.7" right="0.7" top="0.75" bottom="0.75" header="0.3" footer="0.3"/>
  <pageSetup orientation="portrait"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215-69A3-49C7-BFC9-A4F21473F701}">
  <dimension ref="A1:N54"/>
  <sheetViews>
    <sheetView topLeftCell="A20" workbookViewId="0">
      <selection activeCell="H4" sqref="H4"/>
    </sheetView>
  </sheetViews>
  <sheetFormatPr defaultRowHeight="14.25" x14ac:dyDescent="0.45"/>
  <cols>
    <col min="2" max="2" width="13.265625" customWidth="1"/>
    <col min="3" max="3" width="13.1328125" customWidth="1"/>
    <col min="4" max="4" width="16.59765625" customWidth="1"/>
    <col min="5" max="5" width="11.1328125" customWidth="1"/>
    <col min="6" max="6" width="14.1328125" customWidth="1"/>
    <col min="7" max="7" width="14" style="53" customWidth="1"/>
    <col min="8" max="8" width="16.73046875" customWidth="1"/>
    <col min="9" max="10" width="16.265625" bestFit="1" customWidth="1"/>
    <col min="13" max="13" width="16.86328125" customWidth="1"/>
  </cols>
  <sheetData>
    <row r="1" spans="1:14" ht="36" x14ac:dyDescent="1.05">
      <c r="A1" s="18"/>
      <c r="B1" s="19" t="s">
        <v>129</v>
      </c>
      <c r="C1" s="19"/>
      <c r="D1" s="19"/>
      <c r="E1" s="19"/>
      <c r="F1" s="19"/>
      <c r="G1" s="50"/>
      <c r="H1" s="19"/>
      <c r="I1" s="19"/>
      <c r="J1" s="19"/>
      <c r="K1" s="19"/>
      <c r="L1" s="19"/>
      <c r="M1" s="19"/>
      <c r="N1" s="19"/>
    </row>
    <row r="3" spans="1:14" x14ac:dyDescent="0.45">
      <c r="B3" s="4" t="s">
        <v>0</v>
      </c>
      <c r="C3" s="5" t="s">
        <v>1</v>
      </c>
      <c r="D3" s="5" t="s">
        <v>2</v>
      </c>
      <c r="E3" s="5" t="s">
        <v>117</v>
      </c>
      <c r="F3" s="12" t="s">
        <v>108</v>
      </c>
      <c r="G3" s="56" t="s">
        <v>68</v>
      </c>
      <c r="H3" s="56" t="s">
        <v>154</v>
      </c>
      <c r="I3" s="17"/>
      <c r="K3" s="4" t="s">
        <v>67</v>
      </c>
      <c r="L3" s="5" t="s">
        <v>68</v>
      </c>
      <c r="M3" s="9" t="s">
        <v>69</v>
      </c>
    </row>
    <row r="4" spans="1:14" x14ac:dyDescent="0.45">
      <c r="B4" s="3" t="s">
        <v>3</v>
      </c>
      <c r="C4" s="1" t="s">
        <v>4</v>
      </c>
      <c r="D4" s="1" t="s">
        <v>5</v>
      </c>
      <c r="E4" s="1" t="s">
        <v>118</v>
      </c>
      <c r="F4" s="13">
        <v>60270</v>
      </c>
      <c r="G4" s="57" t="str" cm="1">
        <f t="array" ref="G4">_xlfn.XLOOKUP(EMPData64[[#This Row],[Employee ID]],EmpBonus67[[#All],[EmployeID]],EmpBonus67[[#All],[Bonus %]]," 0%", 0)</f>
        <v xml:space="preserve"> 0%</v>
      </c>
      <c r="H4" s="59">
        <f>EMPData64[[#This Row],[Yearly Sal]]*EMPData64[[#This Row],[Bonus %]]</f>
        <v>0</v>
      </c>
      <c r="I4" s="17"/>
      <c r="K4" s="3" t="s">
        <v>53</v>
      </c>
      <c r="L4" s="2">
        <v>0.21</v>
      </c>
      <c r="M4" s="8" t="s">
        <v>54</v>
      </c>
    </row>
    <row r="5" spans="1:14" x14ac:dyDescent="0.45">
      <c r="B5" s="3" t="s">
        <v>6</v>
      </c>
      <c r="C5" s="1" t="s">
        <v>4</v>
      </c>
      <c r="D5" s="1" t="s">
        <v>7</v>
      </c>
      <c r="E5" s="1" t="s">
        <v>119</v>
      </c>
      <c r="F5" s="13">
        <v>39627</v>
      </c>
      <c r="G5" s="51" cm="1">
        <f t="array" ref="G5">_xlfn.XLOOKUP(EMPData64[[#This Row],[Employee ID]],EmpBonus67[[#All],[EmployeID]],EmpBonus67[[#All],[Bonus %]]," 0%", 0)</f>
        <v>0.23</v>
      </c>
      <c r="H5" s="60">
        <f>EMPData64[[#This Row],[Yearly Sal]]*EMPData64[[#This Row],[Bonus %]]</f>
        <v>9114.2100000000009</v>
      </c>
      <c r="I5" s="17"/>
      <c r="K5" s="3" t="s">
        <v>25</v>
      </c>
      <c r="L5" s="2">
        <v>0.24</v>
      </c>
      <c r="M5" s="8" t="s">
        <v>26</v>
      </c>
    </row>
    <row r="6" spans="1:14" x14ac:dyDescent="0.45">
      <c r="B6" s="3" t="s">
        <v>8</v>
      </c>
      <c r="C6" s="1" t="s">
        <v>4</v>
      </c>
      <c r="D6" s="1" t="s">
        <v>9</v>
      </c>
      <c r="E6" s="1" t="s">
        <v>120</v>
      </c>
      <c r="F6" s="13">
        <v>29726</v>
      </c>
      <c r="G6" s="51" cm="1">
        <f t="array" ref="G6">_xlfn.XLOOKUP(EMPData64[[#This Row],[Employee ID]],EmpBonus67[[#All],[EmployeID]],EmpBonus67[[#All],[Bonus %]]," 0%", 0)</f>
        <v>0.1</v>
      </c>
      <c r="H6" s="60">
        <f>EMPData64[[#This Row],[Yearly Sal]]*EMPData64[[#This Row],[Bonus %]]</f>
        <v>2972.6000000000004</v>
      </c>
      <c r="I6" s="17"/>
      <c r="K6" s="3" t="s">
        <v>59</v>
      </c>
      <c r="L6" s="2">
        <v>0.2</v>
      </c>
      <c r="M6" s="8" t="s">
        <v>60</v>
      </c>
    </row>
    <row r="7" spans="1:14" x14ac:dyDescent="0.45">
      <c r="B7" s="3" t="s">
        <v>10</v>
      </c>
      <c r="C7" s="1" t="s">
        <v>4</v>
      </c>
      <c r="D7" s="1" t="s">
        <v>73</v>
      </c>
      <c r="E7" s="1" t="s">
        <v>120</v>
      </c>
      <c r="F7" s="13">
        <v>93668</v>
      </c>
      <c r="G7" s="51" t="str" cm="1">
        <f t="array" ref="G7">_xlfn.XLOOKUP(EMPData64[[#This Row],[Employee ID]],EmpBonus67[[#All],[EmployeID]],EmpBonus67[[#All],[Bonus %]]," 0%", 0)</f>
        <v xml:space="preserve"> 0%</v>
      </c>
      <c r="H7" s="60">
        <f>EMPData64[[#This Row],[Yearly Sal]]*EMPData64[[#This Row],[Bonus %]]</f>
        <v>0</v>
      </c>
      <c r="I7" s="17"/>
      <c r="K7" s="3" t="s">
        <v>45</v>
      </c>
      <c r="L7" s="2">
        <v>0.14000000000000001</v>
      </c>
      <c r="M7" s="8" t="s">
        <v>46</v>
      </c>
    </row>
    <row r="8" spans="1:14" x14ac:dyDescent="0.45">
      <c r="B8" s="3" t="s">
        <v>11</v>
      </c>
      <c r="C8" s="1" t="s">
        <v>4</v>
      </c>
      <c r="D8" s="1" t="s">
        <v>12</v>
      </c>
      <c r="E8" s="1" t="s">
        <v>119</v>
      </c>
      <c r="F8" s="13">
        <v>134000</v>
      </c>
      <c r="G8" s="51" cm="1">
        <f t="array" ref="G8">_xlfn.XLOOKUP(EMPData64[[#This Row],[Employee ID]],EmpBonus67[[#All],[EmployeID]],EmpBonus67[[#All],[Bonus %]]," 0%", 0)</f>
        <v>0.08</v>
      </c>
      <c r="H8" s="60">
        <f>EMPData64[[#This Row],[Yearly Sal]]*EMPData64[[#This Row],[Bonus %]]</f>
        <v>10720</v>
      </c>
      <c r="I8" s="17"/>
      <c r="K8" s="3" t="s">
        <v>11</v>
      </c>
      <c r="L8" s="2">
        <v>0.08</v>
      </c>
      <c r="M8" s="8" t="s">
        <v>12</v>
      </c>
    </row>
    <row r="9" spans="1:14" x14ac:dyDescent="0.45">
      <c r="B9" s="3" t="s">
        <v>13</v>
      </c>
      <c r="C9" s="1" t="s">
        <v>4</v>
      </c>
      <c r="D9" s="1" t="s">
        <v>14</v>
      </c>
      <c r="E9" s="1" t="s">
        <v>119</v>
      </c>
      <c r="F9" s="13">
        <v>34808</v>
      </c>
      <c r="G9" s="51" cm="1">
        <f t="array" ref="G9">_xlfn.XLOOKUP(EMPData64[[#This Row],[Employee ID]],EmpBonus67[[#All],[EmployeID]],EmpBonus67[[#All],[Bonus %]]," 0%", 0)</f>
        <v>0.27</v>
      </c>
      <c r="H9" s="60">
        <f>EMPData64[[#This Row],[Yearly Sal]]*EMPData64[[#This Row],[Bonus %]]</f>
        <v>9398.16</v>
      </c>
      <c r="I9" s="17"/>
      <c r="K9" s="3" t="s">
        <v>36</v>
      </c>
      <c r="L9" s="2">
        <v>0.09</v>
      </c>
      <c r="M9" s="8" t="s">
        <v>37</v>
      </c>
    </row>
    <row r="10" spans="1:14" x14ac:dyDescent="0.45">
      <c r="B10" s="3" t="s">
        <v>15</v>
      </c>
      <c r="C10" s="1" t="s">
        <v>4</v>
      </c>
      <c r="D10" s="1" t="s">
        <v>16</v>
      </c>
      <c r="E10" s="1" t="s">
        <v>120</v>
      </c>
      <c r="F10" s="13">
        <v>135000</v>
      </c>
      <c r="G10" s="51" cm="1">
        <f t="array" ref="G10">_xlfn.XLOOKUP(EMPData64[[#This Row],[Employee ID]],EmpBonus67[[#All],[EmployeID]],EmpBonus67[[#All],[Bonus %]]," 0%", 0)</f>
        <v>0.14000000000000001</v>
      </c>
      <c r="H10" s="60">
        <f>EMPData64[[#This Row],[Yearly Sal]]*EMPData64[[#This Row],[Bonus %]]</f>
        <v>18900</v>
      </c>
      <c r="I10" s="17"/>
      <c r="K10" s="3" t="s">
        <v>55</v>
      </c>
      <c r="L10" s="2">
        <v>0.17</v>
      </c>
      <c r="M10" s="8" t="s">
        <v>56</v>
      </c>
    </row>
    <row r="11" spans="1:14" x14ac:dyDescent="0.45">
      <c r="B11" s="3" t="s">
        <v>17</v>
      </c>
      <c r="C11" s="1" t="s">
        <v>4</v>
      </c>
      <c r="D11" s="1" t="s">
        <v>18</v>
      </c>
      <c r="E11" s="1" t="s">
        <v>120</v>
      </c>
      <c r="F11" s="13">
        <v>45000</v>
      </c>
      <c r="G11" s="51" cm="1">
        <f t="array" ref="G11">_xlfn.XLOOKUP(EMPData64[[#This Row],[Employee ID]],EmpBonus67[[#All],[EmployeID]],EmpBonus67[[#All],[Bonus %]]," 0%", 0)</f>
        <v>0.09</v>
      </c>
      <c r="H11" s="60">
        <f>EMPData64[[#This Row],[Yearly Sal]]*EMPData64[[#This Row],[Bonus %]]</f>
        <v>4050</v>
      </c>
      <c r="I11" s="17"/>
      <c r="K11" s="3" t="s">
        <v>38</v>
      </c>
      <c r="L11" s="2">
        <v>0.19</v>
      </c>
      <c r="M11" s="8" t="s">
        <v>39</v>
      </c>
    </row>
    <row r="12" spans="1:14" x14ac:dyDescent="0.45">
      <c r="B12" s="3" t="s">
        <v>19</v>
      </c>
      <c r="C12" s="1" t="s">
        <v>4</v>
      </c>
      <c r="D12" s="1" t="s">
        <v>20</v>
      </c>
      <c r="E12" s="1" t="s">
        <v>120</v>
      </c>
      <c r="F12" s="13">
        <v>89500</v>
      </c>
      <c r="G12" s="51" cm="1">
        <f t="array" ref="G12">_xlfn.XLOOKUP(EMPData64[[#This Row],[Employee ID]],EmpBonus67[[#All],[EmployeID]],EmpBonus67[[#All],[Bonus %]]," 0%", 0)</f>
        <v>0.06</v>
      </c>
      <c r="H12" s="60">
        <f>EMPData64[[#This Row],[Yearly Sal]]*EMPData64[[#This Row],[Bonus %]]</f>
        <v>5370</v>
      </c>
      <c r="I12" s="17"/>
      <c r="K12" s="3" t="s">
        <v>23</v>
      </c>
      <c r="L12" s="2">
        <v>0.06</v>
      </c>
      <c r="M12" s="8" t="s">
        <v>24</v>
      </c>
    </row>
    <row r="13" spans="1:14" x14ac:dyDescent="0.45">
      <c r="B13" s="3" t="s">
        <v>21</v>
      </c>
      <c r="C13" s="1" t="s">
        <v>4</v>
      </c>
      <c r="D13" s="1" t="s">
        <v>22</v>
      </c>
      <c r="E13" s="1" t="s">
        <v>118</v>
      </c>
      <c r="F13" s="13">
        <v>21971</v>
      </c>
      <c r="G13" s="51" cm="1">
        <f t="array" ref="G13">_xlfn.XLOOKUP(EMPData64[[#This Row],[Employee ID]],EmpBonus67[[#All],[EmployeID]],EmpBonus67[[#All],[Bonus %]]," 0%", 0)</f>
        <v>0.23</v>
      </c>
      <c r="H13" s="60">
        <f>EMPData64[[#This Row],[Yearly Sal]]*EMPData64[[#This Row],[Bonus %]]</f>
        <v>5053.33</v>
      </c>
      <c r="I13" s="17"/>
      <c r="K13" s="3" t="s">
        <v>15</v>
      </c>
      <c r="L13" s="2">
        <v>0.14000000000000001</v>
      </c>
      <c r="M13" s="8" t="s">
        <v>16</v>
      </c>
    </row>
    <row r="14" spans="1:14" x14ac:dyDescent="0.45">
      <c r="B14" s="3" t="s">
        <v>23</v>
      </c>
      <c r="C14" s="1" t="s">
        <v>4</v>
      </c>
      <c r="D14" s="1" t="s">
        <v>24</v>
      </c>
      <c r="E14" s="1" t="s">
        <v>118</v>
      </c>
      <c r="F14" s="13">
        <v>80000</v>
      </c>
      <c r="G14" s="51" cm="1">
        <f t="array" ref="G14">_xlfn.XLOOKUP(EMPData64[[#This Row],[Employee ID]],EmpBonus67[[#All],[EmployeID]],EmpBonus67[[#All],[Bonus %]]," 0%", 0)</f>
        <v>0.06</v>
      </c>
      <c r="H14" s="60">
        <f>EMPData64[[#This Row],[Yearly Sal]]*EMPData64[[#This Row],[Bonus %]]</f>
        <v>4800</v>
      </c>
      <c r="I14" s="17"/>
      <c r="K14" s="3" t="s">
        <v>47</v>
      </c>
      <c r="L14" s="2">
        <v>0.25</v>
      </c>
      <c r="M14" s="8" t="s">
        <v>48</v>
      </c>
    </row>
    <row r="15" spans="1:14" x14ac:dyDescent="0.45">
      <c r="B15" s="3" t="s">
        <v>25</v>
      </c>
      <c r="C15" s="1" t="s">
        <v>4</v>
      </c>
      <c r="D15" s="1" t="s">
        <v>26</v>
      </c>
      <c r="E15" s="1" t="s">
        <v>120</v>
      </c>
      <c r="F15" s="13">
        <v>45117</v>
      </c>
      <c r="G15" s="51" cm="1">
        <f t="array" ref="G15">_xlfn.XLOOKUP(EMPData64[[#This Row],[Employee ID]],EmpBonus67[[#All],[EmployeID]],EmpBonus67[[#All],[Bonus %]]," 0%", 0)</f>
        <v>0.24</v>
      </c>
      <c r="H15" s="60">
        <f>EMPData64[[#This Row],[Yearly Sal]]*EMPData64[[#This Row],[Bonus %]]</f>
        <v>10828.08</v>
      </c>
      <c r="I15" s="17"/>
      <c r="K15" s="3" t="s">
        <v>27</v>
      </c>
      <c r="L15" s="2">
        <v>0.25</v>
      </c>
      <c r="M15" s="8" t="s">
        <v>28</v>
      </c>
    </row>
    <row r="16" spans="1:14" x14ac:dyDescent="0.45">
      <c r="B16" s="3" t="s">
        <v>27</v>
      </c>
      <c r="C16" s="1" t="s">
        <v>4</v>
      </c>
      <c r="D16" s="1" t="s">
        <v>28</v>
      </c>
      <c r="E16" s="1" t="s">
        <v>119</v>
      </c>
      <c r="F16" s="13">
        <v>50545</v>
      </c>
      <c r="G16" s="51" cm="1">
        <f t="array" ref="G16">_xlfn.XLOOKUP(EMPData64[[#This Row],[Employee ID]],EmpBonus67[[#All],[EmployeID]],EmpBonus67[[#All],[Bonus %]]," 0%", 0)</f>
        <v>0.25</v>
      </c>
      <c r="H16" s="60">
        <f>EMPData64[[#This Row],[Yearly Sal]]*EMPData64[[#This Row],[Bonus %]]</f>
        <v>12636.25</v>
      </c>
      <c r="I16" s="17"/>
      <c r="K16" s="3" t="s">
        <v>17</v>
      </c>
      <c r="L16" s="2">
        <v>0.09</v>
      </c>
      <c r="M16" s="8" t="s">
        <v>18</v>
      </c>
    </row>
    <row r="17" spans="1:13" x14ac:dyDescent="0.45">
      <c r="A17" t="s">
        <v>142</v>
      </c>
      <c r="B17" s="3" t="s">
        <v>29</v>
      </c>
      <c r="C17" s="1" t="s">
        <v>30</v>
      </c>
      <c r="D17" s="1" t="s">
        <v>31</v>
      </c>
      <c r="E17" s="1" t="s">
        <v>120</v>
      </c>
      <c r="F17" s="13">
        <v>140000</v>
      </c>
      <c r="G17" s="51" cm="1">
        <f t="array" ref="G17">_xlfn.XLOOKUP(EMPData64[[#This Row],[Employee ID]],EmpBonus67[[#All],[EmployeID]],EmpBonus67[[#All],[Bonus %]]," 0%", 0)</f>
        <v>0.1</v>
      </c>
      <c r="H17" s="60">
        <f>EMPData64[[#This Row],[Yearly Sal]]*EMPData64[[#This Row],[Bonus %]]</f>
        <v>14000</v>
      </c>
      <c r="I17" s="17"/>
      <c r="K17" s="3" t="s">
        <v>8</v>
      </c>
      <c r="L17" s="2">
        <v>0.1</v>
      </c>
      <c r="M17" s="8" t="s">
        <v>9</v>
      </c>
    </row>
    <row r="18" spans="1:13" x14ac:dyDescent="0.45">
      <c r="B18" s="3" t="s">
        <v>32</v>
      </c>
      <c r="C18" s="1" t="s">
        <v>30</v>
      </c>
      <c r="D18" s="1" t="s">
        <v>33</v>
      </c>
      <c r="E18" s="1" t="s">
        <v>119</v>
      </c>
      <c r="F18" s="13">
        <v>110000</v>
      </c>
      <c r="G18" s="51" cm="1">
        <f t="array" ref="G18">_xlfn.XLOOKUP(EMPData64[[#This Row],[Employee ID]],EmpBonus67[[#All],[EmployeID]],EmpBonus67[[#All],[Bonus %]]," 0%", 0)</f>
        <v>0.18</v>
      </c>
      <c r="H18" s="60">
        <f>EMPData64[[#This Row],[Yearly Sal]]*EMPData64[[#This Row],[Bonus %]]</f>
        <v>19800</v>
      </c>
      <c r="I18" s="17"/>
      <c r="K18" s="3" t="s">
        <v>51</v>
      </c>
      <c r="L18" s="2">
        <v>0.25</v>
      </c>
      <c r="M18" s="8" t="s">
        <v>52</v>
      </c>
    </row>
    <row r="19" spans="1:13" x14ac:dyDescent="0.45">
      <c r="B19" s="3" t="s">
        <v>34</v>
      </c>
      <c r="C19" s="1" t="s">
        <v>30</v>
      </c>
      <c r="D19" s="1" t="s">
        <v>35</v>
      </c>
      <c r="E19" s="1" t="s">
        <v>120</v>
      </c>
      <c r="F19" s="13">
        <v>68357</v>
      </c>
      <c r="G19" s="51" t="str" cm="1">
        <f t="array" ref="G19">_xlfn.XLOOKUP(EMPData64[[#This Row],[Employee ID]],EmpBonus67[[#All],[EmployeID]],EmpBonus67[[#All],[Bonus %]]," 0%", 0)</f>
        <v xml:space="preserve"> 0%</v>
      </c>
      <c r="H19" s="60">
        <f>EMPData64[[#This Row],[Yearly Sal]]*EMPData64[[#This Row],[Bonus %]]</f>
        <v>0</v>
      </c>
      <c r="I19" s="17"/>
      <c r="K19" s="3" t="s">
        <v>61</v>
      </c>
      <c r="L19" s="2">
        <v>0.25</v>
      </c>
      <c r="M19" s="8" t="s">
        <v>62</v>
      </c>
    </row>
    <row r="20" spans="1:13" x14ac:dyDescent="0.45">
      <c r="B20" s="3" t="s">
        <v>36</v>
      </c>
      <c r="C20" s="1" t="s">
        <v>30</v>
      </c>
      <c r="D20" s="1" t="s">
        <v>37</v>
      </c>
      <c r="E20" s="1" t="s">
        <v>118</v>
      </c>
      <c r="F20" s="13">
        <v>51800</v>
      </c>
      <c r="G20" s="51" cm="1">
        <f t="array" ref="G20">_xlfn.XLOOKUP(EMPData64[[#This Row],[Employee ID]],EmpBonus67[[#All],[EmployeID]],EmpBonus67[[#All],[Bonus %]]," 0%", 0)</f>
        <v>0.09</v>
      </c>
      <c r="H20" s="60">
        <f>EMPData64[[#This Row],[Yearly Sal]]*EMPData64[[#This Row],[Bonus %]]</f>
        <v>4662</v>
      </c>
      <c r="I20" s="17"/>
      <c r="K20" s="3" t="s">
        <v>40</v>
      </c>
      <c r="L20" s="2">
        <v>0.18</v>
      </c>
      <c r="M20" s="8" t="s">
        <v>41</v>
      </c>
    </row>
    <row r="21" spans="1:13" x14ac:dyDescent="0.45">
      <c r="B21" s="3" t="s">
        <v>38</v>
      </c>
      <c r="C21" s="1" t="s">
        <v>30</v>
      </c>
      <c r="D21" s="1" t="s">
        <v>39</v>
      </c>
      <c r="E21" s="1" t="s">
        <v>120</v>
      </c>
      <c r="F21" s="13">
        <v>97000</v>
      </c>
      <c r="G21" s="51" cm="1">
        <f t="array" ref="G21">_xlfn.XLOOKUP(EMPData64[[#This Row],[Employee ID]],EmpBonus67[[#All],[EmployeID]],EmpBonus67[[#All],[Bonus %]]," 0%", 0)</f>
        <v>0.19</v>
      </c>
      <c r="H21" s="60">
        <f>EMPData64[[#This Row],[Yearly Sal]]*EMPData64[[#This Row],[Bonus %]]</f>
        <v>18430</v>
      </c>
      <c r="I21" s="17"/>
      <c r="K21" s="3" t="s">
        <v>32</v>
      </c>
      <c r="L21" s="2">
        <v>0.18</v>
      </c>
      <c r="M21" s="8" t="s">
        <v>33</v>
      </c>
    </row>
    <row r="22" spans="1:13" x14ac:dyDescent="0.45">
      <c r="B22" s="3" t="s">
        <v>40</v>
      </c>
      <c r="C22" s="1" t="s">
        <v>30</v>
      </c>
      <c r="D22" s="1" t="s">
        <v>41</v>
      </c>
      <c r="E22" s="1" t="s">
        <v>120</v>
      </c>
      <c r="F22" s="13">
        <v>45000</v>
      </c>
      <c r="G22" s="51" cm="1">
        <f t="array" ref="G22">_xlfn.XLOOKUP(EMPData64[[#This Row],[Employee ID]],EmpBonus67[[#All],[EmployeID]],EmpBonus67[[#All],[Bonus %]]," 0%", 0)</f>
        <v>0.18</v>
      </c>
      <c r="H22" s="60">
        <f>EMPData64[[#This Row],[Yearly Sal]]*EMPData64[[#This Row],[Bonus %]]</f>
        <v>8100</v>
      </c>
      <c r="I22" s="17"/>
      <c r="K22" s="3" t="s">
        <v>29</v>
      </c>
      <c r="L22" s="2">
        <v>0.1</v>
      </c>
      <c r="M22" s="8" t="s">
        <v>31</v>
      </c>
    </row>
    <row r="23" spans="1:13" x14ac:dyDescent="0.45">
      <c r="B23" s="3" t="s">
        <v>42</v>
      </c>
      <c r="C23" s="1" t="s">
        <v>43</v>
      </c>
      <c r="D23" s="1" t="s">
        <v>44</v>
      </c>
      <c r="E23" s="1" t="s">
        <v>118</v>
      </c>
      <c r="F23" s="13">
        <v>89500</v>
      </c>
      <c r="G23" s="51" cm="1">
        <f t="array" ref="G23">_xlfn.XLOOKUP(EMPData64[[#This Row],[Employee ID]],EmpBonus67[[#All],[EmployeID]],EmpBonus67[[#All],[Bonus %]]," 0%", 0)</f>
        <v>0.24</v>
      </c>
      <c r="H23" s="60">
        <f>EMPData64[[#This Row],[Yearly Sal]]*EMPData64[[#This Row],[Bonus %]]</f>
        <v>21480</v>
      </c>
      <c r="I23" s="17"/>
      <c r="K23" s="3" t="s">
        <v>65</v>
      </c>
      <c r="L23" s="2">
        <v>0.06</v>
      </c>
      <c r="M23" s="8" t="s">
        <v>66</v>
      </c>
    </row>
    <row r="24" spans="1:13" x14ac:dyDescent="0.45">
      <c r="B24" s="3" t="s">
        <v>45</v>
      </c>
      <c r="C24" s="1" t="s">
        <v>43</v>
      </c>
      <c r="D24" s="1" t="s">
        <v>46</v>
      </c>
      <c r="E24" s="1" t="s">
        <v>120</v>
      </c>
      <c r="F24" s="13">
        <v>35971</v>
      </c>
      <c r="G24" s="51" cm="1">
        <f t="array" ref="G24">_xlfn.XLOOKUP(EMPData64[[#This Row],[Employee ID]],EmpBonus67[[#All],[EmployeID]],EmpBonus67[[#All],[Bonus %]]," 0%", 0)</f>
        <v>0.14000000000000001</v>
      </c>
      <c r="H24" s="60">
        <f>EMPData64[[#This Row],[Yearly Sal]]*EMPData64[[#This Row],[Bonus %]]</f>
        <v>5035.9400000000005</v>
      </c>
      <c r="I24" s="17"/>
      <c r="K24" s="3" t="s">
        <v>70</v>
      </c>
      <c r="L24" s="2">
        <v>0.15</v>
      </c>
      <c r="M24" s="8" t="s">
        <v>71</v>
      </c>
    </row>
    <row r="25" spans="1:13" x14ac:dyDescent="0.45">
      <c r="B25" s="3" t="s">
        <v>47</v>
      </c>
      <c r="C25" s="1" t="s">
        <v>43</v>
      </c>
      <c r="D25" s="1" t="s">
        <v>48</v>
      </c>
      <c r="E25" s="1" t="s">
        <v>119</v>
      </c>
      <c r="F25" s="13">
        <v>80000</v>
      </c>
      <c r="G25" s="51" cm="1">
        <f t="array" ref="G25">_xlfn.XLOOKUP(EMPData64[[#This Row],[Employee ID]],EmpBonus67[[#All],[EmployeID]],EmpBonus67[[#All],[Bonus %]]," 0%", 0)</f>
        <v>0.25</v>
      </c>
      <c r="H25" s="60">
        <f>EMPData64[[#This Row],[Yearly Sal]]*EMPData64[[#This Row],[Bonus %]]</f>
        <v>20000</v>
      </c>
      <c r="I25" s="17"/>
      <c r="K25" s="3" t="s">
        <v>72</v>
      </c>
      <c r="L25" s="2">
        <v>0.15</v>
      </c>
      <c r="M25" s="8" t="s">
        <v>73</v>
      </c>
    </row>
    <row r="26" spans="1:13" x14ac:dyDescent="0.45">
      <c r="B26" s="3" t="s">
        <v>49</v>
      </c>
      <c r="C26" s="1" t="s">
        <v>43</v>
      </c>
      <c r="D26" s="1" t="s">
        <v>50</v>
      </c>
      <c r="E26" s="1" t="s">
        <v>120</v>
      </c>
      <c r="F26" s="13">
        <v>55117</v>
      </c>
      <c r="G26" s="51" t="str" cm="1">
        <f t="array" ref="G26">_xlfn.XLOOKUP(EMPData64[[#This Row],[Employee ID]],EmpBonus67[[#All],[EmployeID]],EmpBonus67[[#All],[Bonus %]]," 0%", 0)</f>
        <v xml:space="preserve"> 0%</v>
      </c>
      <c r="H26" s="60">
        <f>EMPData64[[#This Row],[Yearly Sal]]*EMPData64[[#This Row],[Bonus %]]</f>
        <v>0</v>
      </c>
      <c r="I26" s="17"/>
      <c r="K26" s="3" t="s">
        <v>74</v>
      </c>
      <c r="L26" s="2">
        <v>0.19</v>
      </c>
      <c r="M26" s="8" t="s">
        <v>75</v>
      </c>
    </row>
    <row r="27" spans="1:13" x14ac:dyDescent="0.45">
      <c r="B27" s="3" t="s">
        <v>51</v>
      </c>
      <c r="C27" s="1" t="s">
        <v>43</v>
      </c>
      <c r="D27" s="1" t="s">
        <v>52</v>
      </c>
      <c r="E27" s="1" t="s">
        <v>118</v>
      </c>
      <c r="F27" s="13">
        <v>58445</v>
      </c>
      <c r="G27" s="51" cm="1">
        <f t="array" ref="G27">_xlfn.XLOOKUP(EMPData64[[#This Row],[Employee ID]],EmpBonus67[[#All],[EmployeID]],EmpBonus67[[#All],[Bonus %]]," 0%", 0)</f>
        <v>0.25</v>
      </c>
      <c r="H27" s="60">
        <f>EMPData64[[#This Row],[Yearly Sal]]*EMPData64[[#This Row],[Bonus %]]</f>
        <v>14611.25</v>
      </c>
      <c r="I27" s="17"/>
      <c r="K27" s="3" t="s">
        <v>76</v>
      </c>
      <c r="L27" s="2">
        <v>0.18</v>
      </c>
      <c r="M27" s="8" t="s">
        <v>77</v>
      </c>
    </row>
    <row r="28" spans="1:13" x14ac:dyDescent="0.45">
      <c r="B28" s="3" t="s">
        <v>53</v>
      </c>
      <c r="C28" s="1" t="s">
        <v>43</v>
      </c>
      <c r="D28" s="1" t="s">
        <v>54</v>
      </c>
      <c r="E28" s="1" t="s">
        <v>120</v>
      </c>
      <c r="F28" s="13">
        <v>120000</v>
      </c>
      <c r="G28" s="51" cm="1">
        <f t="array" ref="G28">_xlfn.XLOOKUP(EMPData64[[#This Row],[Employee ID]],EmpBonus67[[#All],[EmployeID]],EmpBonus67[[#All],[Bonus %]]," 0%", 0)</f>
        <v>0.21</v>
      </c>
      <c r="H28" s="60">
        <f>EMPData64[[#This Row],[Yearly Sal]]*EMPData64[[#This Row],[Bonus %]]</f>
        <v>25200</v>
      </c>
      <c r="I28" s="17"/>
      <c r="K28" s="3" t="s">
        <v>78</v>
      </c>
      <c r="L28" s="2">
        <v>0.18</v>
      </c>
      <c r="M28" s="8" t="s">
        <v>79</v>
      </c>
    </row>
    <row r="29" spans="1:13" x14ac:dyDescent="0.45">
      <c r="B29" s="3" t="s">
        <v>55</v>
      </c>
      <c r="C29" s="1" t="s">
        <v>43</v>
      </c>
      <c r="D29" s="1" t="s">
        <v>56</v>
      </c>
      <c r="E29" s="1" t="s">
        <v>120</v>
      </c>
      <c r="F29" s="13">
        <v>45117</v>
      </c>
      <c r="G29" s="51" cm="1">
        <f t="array" ref="G29">_xlfn.XLOOKUP(EMPData64[[#This Row],[Employee ID]],EmpBonus67[[#All],[EmployeID]],EmpBonus67[[#All],[Bonus %]]," 0%", 0)</f>
        <v>0.17</v>
      </c>
      <c r="H29" s="60">
        <f>EMPData64[[#This Row],[Yearly Sal]]*EMPData64[[#This Row],[Bonus %]]</f>
        <v>7669.89</v>
      </c>
      <c r="I29" s="17"/>
      <c r="K29" s="3" t="s">
        <v>80</v>
      </c>
      <c r="L29" s="2">
        <v>0.21</v>
      </c>
      <c r="M29" s="8" t="s">
        <v>81</v>
      </c>
    </row>
    <row r="30" spans="1:13" x14ac:dyDescent="0.45">
      <c r="B30" s="3" t="s">
        <v>57</v>
      </c>
      <c r="C30" s="1" t="s">
        <v>43</v>
      </c>
      <c r="D30" s="1" t="s">
        <v>58</v>
      </c>
      <c r="E30" s="1" t="s">
        <v>119</v>
      </c>
      <c r="F30" s="13">
        <v>50545</v>
      </c>
      <c r="G30" s="51" t="str" cm="1">
        <f t="array" ref="G30">_xlfn.XLOOKUP(EMPData64[[#This Row],[Employee ID]],EmpBonus67[[#All],[EmployeID]],EmpBonus67[[#All],[Bonus %]]," 0%", 0)</f>
        <v xml:space="preserve"> 0%</v>
      </c>
      <c r="H30" s="60">
        <f>EMPData64[[#This Row],[Yearly Sal]]*EMPData64[[#This Row],[Bonus %]]</f>
        <v>0</v>
      </c>
      <c r="I30" s="17"/>
      <c r="K30" s="3" t="s">
        <v>82</v>
      </c>
      <c r="L30" s="2">
        <v>0.14000000000000001</v>
      </c>
      <c r="M30" s="8" t="s">
        <v>83</v>
      </c>
    </row>
    <row r="31" spans="1:13" x14ac:dyDescent="0.45">
      <c r="B31" s="3" t="s">
        <v>59</v>
      </c>
      <c r="C31" s="1" t="s">
        <v>43</v>
      </c>
      <c r="D31" s="1" t="s">
        <v>60</v>
      </c>
      <c r="E31" s="1" t="s">
        <v>118</v>
      </c>
      <c r="F31" s="13">
        <v>140000</v>
      </c>
      <c r="G31" s="51" cm="1">
        <f t="array" ref="G31">_xlfn.XLOOKUP(EMPData64[[#This Row],[Employee ID]],EmpBonus67[[#All],[EmployeID]],EmpBonus67[[#All],[Bonus %]]," 0%", 0)</f>
        <v>0.2</v>
      </c>
      <c r="H31" s="60">
        <f>EMPData64[[#This Row],[Yearly Sal]]*EMPData64[[#This Row],[Bonus %]]</f>
        <v>28000</v>
      </c>
      <c r="I31" s="17"/>
      <c r="K31" s="3" t="s">
        <v>84</v>
      </c>
      <c r="L31" s="2">
        <v>0.16</v>
      </c>
      <c r="M31" s="8" t="s">
        <v>85</v>
      </c>
    </row>
    <row r="32" spans="1:13" x14ac:dyDescent="0.45">
      <c r="B32" s="3" t="s">
        <v>61</v>
      </c>
      <c r="C32" s="1" t="s">
        <v>43</v>
      </c>
      <c r="D32" s="1" t="s">
        <v>62</v>
      </c>
      <c r="E32" s="1" t="s">
        <v>120</v>
      </c>
      <c r="F32" s="13">
        <v>90000</v>
      </c>
      <c r="G32" s="51" cm="1">
        <f t="array" ref="G32">_xlfn.XLOOKUP(EMPData64[[#This Row],[Employee ID]],EmpBonus67[[#All],[EmployeID]],EmpBonus67[[#All],[Bonus %]]," 0%", 0)</f>
        <v>0.25</v>
      </c>
      <c r="H32" s="60">
        <f>EMPData64[[#This Row],[Yearly Sal]]*EMPData64[[#This Row],[Bonus %]]</f>
        <v>22500</v>
      </c>
      <c r="I32" s="17"/>
      <c r="K32" s="3" t="s">
        <v>42</v>
      </c>
      <c r="L32" s="2">
        <v>0.24</v>
      </c>
      <c r="M32" s="8" t="s">
        <v>44</v>
      </c>
    </row>
    <row r="33" spans="2:13" x14ac:dyDescent="0.45">
      <c r="B33" s="3" t="s">
        <v>63</v>
      </c>
      <c r="C33" s="1" t="s">
        <v>43</v>
      </c>
      <c r="D33" s="1" t="s">
        <v>64</v>
      </c>
      <c r="E33" s="1" t="s">
        <v>119</v>
      </c>
      <c r="F33" s="13">
        <v>88357</v>
      </c>
      <c r="G33" s="51" t="str" cm="1">
        <f t="array" ref="G33">_xlfn.XLOOKUP(EMPData64[[#This Row],[Employee ID]],EmpBonus67[[#All],[EmployeID]],EmpBonus67[[#All],[Bonus %]]," 0%", 0)</f>
        <v xml:space="preserve"> 0%</v>
      </c>
      <c r="H33" s="60">
        <f>EMPData64[[#This Row],[Yearly Sal]]*EMPData64[[#This Row],[Bonus %]]</f>
        <v>0</v>
      </c>
      <c r="I33" s="17"/>
      <c r="K33" s="3" t="s">
        <v>86</v>
      </c>
      <c r="L33" s="2">
        <v>0.14000000000000001</v>
      </c>
      <c r="M33" s="8" t="s">
        <v>87</v>
      </c>
    </row>
    <row r="34" spans="2:13" x14ac:dyDescent="0.45">
      <c r="B34" s="3" t="s">
        <v>65</v>
      </c>
      <c r="C34" s="1" t="s">
        <v>43</v>
      </c>
      <c r="D34" s="1" t="s">
        <v>66</v>
      </c>
      <c r="E34" s="1" t="s">
        <v>120</v>
      </c>
      <c r="F34" s="13">
        <v>59200</v>
      </c>
      <c r="G34" s="51" cm="1">
        <f t="array" ref="G34">_xlfn.XLOOKUP(EMPData64[[#This Row],[Employee ID]],EmpBonus67[[#All],[EmployeID]],EmpBonus67[[#All],[Bonus %]]," 0%", 0)</f>
        <v>0.06</v>
      </c>
      <c r="H34" s="60">
        <f>EMPData64[[#This Row],[Yearly Sal]]*EMPData64[[#This Row],[Bonus %]]</f>
        <v>3552</v>
      </c>
      <c r="I34" s="17"/>
      <c r="K34" s="3" t="s">
        <v>88</v>
      </c>
      <c r="L34" s="2">
        <v>0.22</v>
      </c>
      <c r="M34" s="8" t="s">
        <v>89</v>
      </c>
    </row>
    <row r="35" spans="2:13" x14ac:dyDescent="0.45">
      <c r="B35" s="3" t="s">
        <v>70</v>
      </c>
      <c r="C35" s="1" t="s">
        <v>43</v>
      </c>
      <c r="D35" s="1" t="s">
        <v>71</v>
      </c>
      <c r="E35" s="1" t="s">
        <v>118</v>
      </c>
      <c r="F35" s="13">
        <v>97000</v>
      </c>
      <c r="G35" s="51" cm="1">
        <f t="array" ref="G35">_xlfn.XLOOKUP(EMPData64[[#This Row],[Employee ID]],EmpBonus67[[#All],[EmployeID]],EmpBonus67[[#All],[Bonus %]]," 0%", 0)</f>
        <v>0.15</v>
      </c>
      <c r="H35" s="60">
        <f>EMPData64[[#This Row],[Yearly Sal]]*EMPData64[[#This Row],[Bonus %]]</f>
        <v>14550</v>
      </c>
      <c r="I35" s="17"/>
      <c r="K35" s="3" t="s">
        <v>90</v>
      </c>
      <c r="L35" s="2">
        <v>0.13</v>
      </c>
      <c r="M35" s="8" t="s">
        <v>91</v>
      </c>
    </row>
    <row r="36" spans="2:13" x14ac:dyDescent="0.45">
      <c r="B36" s="3" t="s">
        <v>72</v>
      </c>
      <c r="C36" s="1" t="s">
        <v>43</v>
      </c>
      <c r="D36" s="1" t="s">
        <v>145</v>
      </c>
      <c r="E36" s="1" t="s">
        <v>120</v>
      </c>
      <c r="F36" s="13">
        <v>68357</v>
      </c>
      <c r="G36" s="51" cm="1">
        <f t="array" ref="G36">_xlfn.XLOOKUP(EMPData64[[#This Row],[Employee ID]],EmpBonus67[[#All],[EmployeID]],EmpBonus67[[#All],[Bonus %]]," 0%", 0)</f>
        <v>0.15</v>
      </c>
      <c r="H36" s="60">
        <f>EMPData64[[#This Row],[Yearly Sal]]*EMPData64[[#This Row],[Bonus %]]</f>
        <v>10253.549999999999</v>
      </c>
      <c r="I36" s="17"/>
      <c r="K36" s="3" t="s">
        <v>92</v>
      </c>
      <c r="L36" s="2">
        <v>0.16</v>
      </c>
      <c r="M36" s="8" t="s">
        <v>93</v>
      </c>
    </row>
    <row r="37" spans="2:13" x14ac:dyDescent="0.45">
      <c r="B37" s="3" t="s">
        <v>74</v>
      </c>
      <c r="C37" s="1" t="s">
        <v>43</v>
      </c>
      <c r="D37" s="1" t="s">
        <v>75</v>
      </c>
      <c r="E37" s="1" t="s">
        <v>119</v>
      </c>
      <c r="F37" s="13">
        <v>51800</v>
      </c>
      <c r="G37" s="51" cm="1">
        <f t="array" ref="G37">_xlfn.XLOOKUP(EMPData64[[#This Row],[Employee ID]],EmpBonus67[[#All],[EmployeID]],EmpBonus67[[#All],[Bonus %]]," 0%", 0)</f>
        <v>0.19</v>
      </c>
      <c r="H37" s="60">
        <f>EMPData64[[#This Row],[Yearly Sal]]*EMPData64[[#This Row],[Bonus %]]</f>
        <v>9842</v>
      </c>
      <c r="I37" s="17"/>
      <c r="K37" s="3" t="s">
        <v>94</v>
      </c>
      <c r="L37" s="2">
        <v>0.09</v>
      </c>
      <c r="M37" s="8" t="s">
        <v>95</v>
      </c>
    </row>
    <row r="38" spans="2:13" x14ac:dyDescent="0.45">
      <c r="B38" s="3" t="s">
        <v>76</v>
      </c>
      <c r="C38" s="1" t="s">
        <v>43</v>
      </c>
      <c r="D38" s="1" t="s">
        <v>77</v>
      </c>
      <c r="E38" s="1" t="s">
        <v>120</v>
      </c>
      <c r="F38" s="13">
        <v>97000</v>
      </c>
      <c r="G38" s="51" cm="1">
        <f t="array" ref="G38">_xlfn.XLOOKUP(EMPData64[[#This Row],[Employee ID]],EmpBonus67[[#All],[EmployeID]],EmpBonus67[[#All],[Bonus %]]," 0%", 0)</f>
        <v>0.18</v>
      </c>
      <c r="H38" s="60">
        <f>EMPData64[[#This Row],[Yearly Sal]]*EMPData64[[#This Row],[Bonus %]]</f>
        <v>17460</v>
      </c>
      <c r="I38" s="17"/>
      <c r="K38" s="3" t="s">
        <v>96</v>
      </c>
      <c r="L38" s="2">
        <v>0.1</v>
      </c>
      <c r="M38" s="8" t="s">
        <v>97</v>
      </c>
    </row>
    <row r="39" spans="2:13" x14ac:dyDescent="0.45">
      <c r="B39" s="3" t="s">
        <v>78</v>
      </c>
      <c r="C39" s="1" t="s">
        <v>43</v>
      </c>
      <c r="D39" s="1" t="s">
        <v>79</v>
      </c>
      <c r="E39" s="1" t="s">
        <v>118</v>
      </c>
      <c r="F39" s="13">
        <v>45000</v>
      </c>
      <c r="G39" s="51" cm="1">
        <f t="array" ref="G39">_xlfn.XLOOKUP(EMPData64[[#This Row],[Employee ID]],EmpBonus67[[#All],[EmployeID]],EmpBonus67[[#All],[Bonus %]]," 0%", 0)</f>
        <v>0.18</v>
      </c>
      <c r="H39" s="60">
        <f>EMPData64[[#This Row],[Yearly Sal]]*EMPData64[[#This Row],[Bonus %]]</f>
        <v>8100</v>
      </c>
      <c r="I39" s="17"/>
      <c r="K39" s="3" t="s">
        <v>98</v>
      </c>
      <c r="L39" s="2">
        <v>0.18</v>
      </c>
      <c r="M39" s="8" t="s">
        <v>99</v>
      </c>
    </row>
    <row r="40" spans="2:13" x14ac:dyDescent="0.45">
      <c r="B40" s="3" t="s">
        <v>80</v>
      </c>
      <c r="C40" s="1" t="s">
        <v>30</v>
      </c>
      <c r="D40" s="1" t="s">
        <v>81</v>
      </c>
      <c r="E40" s="1" t="s">
        <v>120</v>
      </c>
      <c r="F40" s="13">
        <v>89500</v>
      </c>
      <c r="G40" s="51" cm="1">
        <f t="array" ref="G40">_xlfn.XLOOKUP(EMPData64[[#This Row],[Employee ID]],EmpBonus67[[#All],[EmployeID]],EmpBonus67[[#All],[Bonus %]]," 0%", 0)</f>
        <v>0.21</v>
      </c>
      <c r="H40" s="60">
        <f>EMPData64[[#This Row],[Yearly Sal]]*EMPData64[[#This Row],[Bonus %]]</f>
        <v>18795</v>
      </c>
      <c r="I40" s="17"/>
      <c r="K40" s="3" t="s">
        <v>100</v>
      </c>
      <c r="L40" s="2">
        <v>0.13</v>
      </c>
      <c r="M40" s="8" t="s">
        <v>101</v>
      </c>
    </row>
    <row r="41" spans="2:13" x14ac:dyDescent="0.45">
      <c r="B41" s="3" t="s">
        <v>82</v>
      </c>
      <c r="C41" s="1" t="s">
        <v>30</v>
      </c>
      <c r="D41" s="1" t="s">
        <v>83</v>
      </c>
      <c r="E41" s="1" t="s">
        <v>119</v>
      </c>
      <c r="F41" s="13">
        <v>35971</v>
      </c>
      <c r="G41" s="51" cm="1">
        <f t="array" ref="G41">_xlfn.XLOOKUP(EMPData64[[#This Row],[Employee ID]],EmpBonus67[[#All],[EmployeID]],EmpBonus67[[#All],[Bonus %]]," 0%", 0)</f>
        <v>0.14000000000000001</v>
      </c>
      <c r="H41" s="60">
        <f>EMPData64[[#This Row],[Yearly Sal]]*EMPData64[[#This Row],[Bonus %]]</f>
        <v>5035.9400000000005</v>
      </c>
      <c r="I41" s="17"/>
      <c r="K41" s="3" t="s">
        <v>102</v>
      </c>
      <c r="L41" s="2">
        <v>0.19</v>
      </c>
      <c r="M41" s="8" t="s">
        <v>103</v>
      </c>
    </row>
    <row r="42" spans="2:13" x14ac:dyDescent="0.45">
      <c r="B42" s="3" t="s">
        <v>84</v>
      </c>
      <c r="C42" s="1" t="s">
        <v>30</v>
      </c>
      <c r="D42" s="1" t="s">
        <v>85</v>
      </c>
      <c r="E42" s="1" t="s">
        <v>119</v>
      </c>
      <c r="F42" s="13">
        <v>80000</v>
      </c>
      <c r="G42" s="51" cm="1">
        <f t="array" ref="G42">_xlfn.XLOOKUP(EMPData64[[#This Row],[Employee ID]],EmpBonus67[[#All],[EmployeID]],EmpBonus67[[#All],[Bonus %]]," 0%", 0)</f>
        <v>0.16</v>
      </c>
      <c r="H42" s="60">
        <f>EMPData64[[#This Row],[Yearly Sal]]*EMPData64[[#This Row],[Bonus %]]</f>
        <v>12800</v>
      </c>
      <c r="I42" s="17"/>
      <c r="K42" s="3" t="s">
        <v>104</v>
      </c>
      <c r="L42" s="2">
        <v>0.2</v>
      </c>
      <c r="M42" s="8" t="s">
        <v>105</v>
      </c>
    </row>
    <row r="43" spans="2:13" x14ac:dyDescent="0.45">
      <c r="B43" s="3" t="s">
        <v>86</v>
      </c>
      <c r="C43" s="1" t="s">
        <v>30</v>
      </c>
      <c r="D43" s="1" t="s">
        <v>87</v>
      </c>
      <c r="E43" s="1" t="s">
        <v>118</v>
      </c>
      <c r="F43" s="13">
        <v>55117</v>
      </c>
      <c r="G43" s="51" cm="1">
        <f t="array" ref="G43">_xlfn.XLOOKUP(EMPData64[[#This Row],[Employee ID]],EmpBonus67[[#All],[EmployeID]],EmpBonus67[[#All],[Bonus %]]," 0%", 0)</f>
        <v>0.14000000000000001</v>
      </c>
      <c r="H43" s="60">
        <f>EMPData64[[#This Row],[Yearly Sal]]*EMPData64[[#This Row],[Bonus %]]</f>
        <v>7716.380000000001</v>
      </c>
      <c r="I43" s="17"/>
      <c r="K43" s="3" t="s">
        <v>19</v>
      </c>
      <c r="L43" s="2">
        <v>0.06</v>
      </c>
      <c r="M43" s="8" t="s">
        <v>20</v>
      </c>
    </row>
    <row r="44" spans="2:13" x14ac:dyDescent="0.45">
      <c r="B44" s="3" t="s">
        <v>88</v>
      </c>
      <c r="C44" s="1" t="s">
        <v>4</v>
      </c>
      <c r="D44" s="1" t="s">
        <v>89</v>
      </c>
      <c r="E44" s="1" t="s">
        <v>120</v>
      </c>
      <c r="F44" s="13">
        <v>58445</v>
      </c>
      <c r="G44" s="51" cm="1">
        <f t="array" ref="G44">_xlfn.XLOOKUP(EMPData64[[#This Row],[Employee ID]],EmpBonus67[[#All],[EmployeID]],EmpBonus67[[#All],[Bonus %]]," 0%", 0)</f>
        <v>0.22</v>
      </c>
      <c r="H44" s="60">
        <f>EMPData64[[#This Row],[Yearly Sal]]*EMPData64[[#This Row],[Bonus %]]</f>
        <v>12857.9</v>
      </c>
      <c r="I44" s="17"/>
      <c r="K44" s="3" t="s">
        <v>106</v>
      </c>
      <c r="L44" s="2">
        <v>0.11</v>
      </c>
      <c r="M44" s="8" t="s">
        <v>107</v>
      </c>
    </row>
    <row r="45" spans="2:13" x14ac:dyDescent="0.45">
      <c r="B45" s="3" t="s">
        <v>90</v>
      </c>
      <c r="C45" s="1" t="s">
        <v>4</v>
      </c>
      <c r="D45" s="1" t="s">
        <v>91</v>
      </c>
      <c r="E45" s="1" t="s">
        <v>120</v>
      </c>
      <c r="F45" s="13">
        <v>120000</v>
      </c>
      <c r="G45" s="51" cm="1">
        <f t="array" ref="G45">_xlfn.XLOOKUP(EMPData64[[#This Row],[Employee ID]],EmpBonus67[[#All],[EmployeID]],EmpBonus67[[#All],[Bonus %]]," 0%", 0)</f>
        <v>0.13</v>
      </c>
      <c r="H45" s="60">
        <f>EMPData64[[#This Row],[Yearly Sal]]*EMPData64[[#This Row],[Bonus %]]</f>
        <v>15600</v>
      </c>
      <c r="I45" s="17"/>
      <c r="K45" s="3" t="s">
        <v>13</v>
      </c>
      <c r="L45" s="2">
        <v>0.27</v>
      </c>
      <c r="M45" s="8" t="s">
        <v>14</v>
      </c>
    </row>
    <row r="46" spans="2:13" x14ac:dyDescent="0.45">
      <c r="B46" s="3" t="s">
        <v>92</v>
      </c>
      <c r="C46" s="1" t="s">
        <v>30</v>
      </c>
      <c r="D46" s="1" t="s">
        <v>93</v>
      </c>
      <c r="E46" s="1" t="s">
        <v>119</v>
      </c>
      <c r="F46" s="13">
        <v>45450</v>
      </c>
      <c r="G46" s="51" cm="1">
        <f t="array" ref="G46">_xlfn.XLOOKUP(EMPData64[[#This Row],[Employee ID]],EmpBonus67[[#All],[EmployeID]],EmpBonus67[[#All],[Bonus %]]," 0%", 0)</f>
        <v>0.16</v>
      </c>
      <c r="H46" s="60">
        <f>EMPData64[[#This Row],[Yearly Sal]]*EMPData64[[#This Row],[Bonus %]]</f>
        <v>7272</v>
      </c>
      <c r="I46" s="17"/>
      <c r="K46" s="3" t="s">
        <v>6</v>
      </c>
      <c r="L46" s="2">
        <v>0.23</v>
      </c>
      <c r="M46" s="8" t="s">
        <v>7</v>
      </c>
    </row>
    <row r="47" spans="2:13" x14ac:dyDescent="0.45">
      <c r="B47" s="3" t="s">
        <v>94</v>
      </c>
      <c r="C47" s="1" t="s">
        <v>30</v>
      </c>
      <c r="D47" s="1" t="s">
        <v>95</v>
      </c>
      <c r="E47" s="1" t="s">
        <v>120</v>
      </c>
      <c r="F47" s="13">
        <v>89500</v>
      </c>
      <c r="G47" s="51" cm="1">
        <f t="array" ref="G47">_xlfn.XLOOKUP(EMPData64[[#This Row],[Employee ID]],EmpBonus67[[#All],[EmployeID]],EmpBonus67[[#All],[Bonus %]]," 0%", 0)</f>
        <v>0.09</v>
      </c>
      <c r="H47" s="60">
        <f>EMPData64[[#This Row],[Yearly Sal]]*EMPData64[[#This Row],[Bonus %]]</f>
        <v>8055</v>
      </c>
      <c r="I47" s="17"/>
      <c r="K47" s="6" t="s">
        <v>21</v>
      </c>
      <c r="L47" s="10">
        <v>0.23</v>
      </c>
      <c r="M47" s="11" t="s">
        <v>22</v>
      </c>
    </row>
    <row r="48" spans="2:13" x14ac:dyDescent="0.45">
      <c r="B48" s="3" t="s">
        <v>96</v>
      </c>
      <c r="C48" s="1" t="s">
        <v>30</v>
      </c>
      <c r="D48" s="1" t="s">
        <v>97</v>
      </c>
      <c r="E48" s="1" t="s">
        <v>118</v>
      </c>
      <c r="F48" s="13">
        <v>65971</v>
      </c>
      <c r="G48" s="51" cm="1">
        <f t="array" ref="G48">_xlfn.XLOOKUP(EMPData64[[#This Row],[Employee ID]],EmpBonus67[[#All],[EmployeID]],EmpBonus67[[#All],[Bonus %]]," 0%", 0)</f>
        <v>0.1</v>
      </c>
      <c r="H48" s="60">
        <f>EMPData64[[#This Row],[Yearly Sal]]*EMPData64[[#This Row],[Bonus %]]</f>
        <v>6597.1</v>
      </c>
      <c r="I48" s="17"/>
    </row>
    <row r="49" spans="2:9" x14ac:dyDescent="0.45">
      <c r="B49" s="3" t="s">
        <v>98</v>
      </c>
      <c r="C49" s="1" t="s">
        <v>30</v>
      </c>
      <c r="D49" s="1" t="s">
        <v>99</v>
      </c>
      <c r="E49" s="1" t="s">
        <v>120</v>
      </c>
      <c r="F49" s="13">
        <v>80000</v>
      </c>
      <c r="G49" s="51" cm="1">
        <f t="array" ref="G49">_xlfn.XLOOKUP(EMPData64[[#This Row],[Employee ID]],EmpBonus67[[#All],[EmployeID]],EmpBonus67[[#All],[Bonus %]]," 0%", 0)</f>
        <v>0.18</v>
      </c>
      <c r="H49" s="60">
        <f>EMPData64[[#This Row],[Yearly Sal]]*EMPData64[[#This Row],[Bonus %]]</f>
        <v>14400</v>
      </c>
      <c r="I49" s="17"/>
    </row>
    <row r="50" spans="2:9" x14ac:dyDescent="0.45">
      <c r="B50" s="3" t="s">
        <v>100</v>
      </c>
      <c r="C50" s="1" t="s">
        <v>4</v>
      </c>
      <c r="D50" s="1" t="s">
        <v>101</v>
      </c>
      <c r="E50" s="1" t="s">
        <v>119</v>
      </c>
      <c r="F50" s="13">
        <v>55117</v>
      </c>
      <c r="G50" s="51" cm="1">
        <f t="array" ref="G50">_xlfn.XLOOKUP(EMPData64[[#This Row],[Employee ID]],EmpBonus67[[#All],[EmployeID]],EmpBonus67[[#All],[Bonus %]]," 0%", 0)</f>
        <v>0.13</v>
      </c>
      <c r="H50" s="60">
        <f>EMPData64[[#This Row],[Yearly Sal]]*EMPData64[[#This Row],[Bonus %]]</f>
        <v>7165.21</v>
      </c>
      <c r="I50" s="17"/>
    </row>
    <row r="51" spans="2:9" x14ac:dyDescent="0.45">
      <c r="B51" s="3" t="s">
        <v>102</v>
      </c>
      <c r="C51" s="1" t="s">
        <v>4</v>
      </c>
      <c r="D51" s="1" t="s">
        <v>103</v>
      </c>
      <c r="E51" s="1" t="s">
        <v>118</v>
      </c>
      <c r="F51" s="13">
        <v>60445</v>
      </c>
      <c r="G51" s="51" cm="1">
        <f t="array" ref="G51">_xlfn.XLOOKUP(EMPData64[[#This Row],[Employee ID]],EmpBonus67[[#All],[EmployeID]],EmpBonus67[[#All],[Bonus %]]," 0%", 0)</f>
        <v>0.19</v>
      </c>
      <c r="H51" s="60">
        <f>EMPData64[[#This Row],[Yearly Sal]]*EMPData64[[#This Row],[Bonus %]]</f>
        <v>11484.55</v>
      </c>
      <c r="I51" s="17"/>
    </row>
    <row r="52" spans="2:9" x14ac:dyDescent="0.45">
      <c r="B52" s="3" t="s">
        <v>104</v>
      </c>
      <c r="C52" s="1" t="s">
        <v>4</v>
      </c>
      <c r="D52" s="1" t="s">
        <v>105</v>
      </c>
      <c r="E52" s="1" t="s">
        <v>120</v>
      </c>
      <c r="F52" s="13">
        <v>83117</v>
      </c>
      <c r="G52" s="51" cm="1">
        <f t="array" ref="G52">_xlfn.XLOOKUP(EMPData64[[#This Row],[Employee ID]],EmpBonus67[[#All],[EmployeID]],EmpBonus67[[#All],[Bonus %]]," 0%", 0)</f>
        <v>0.2</v>
      </c>
      <c r="H52" s="60">
        <f>EMPData64[[#This Row],[Yearly Sal]]*EMPData64[[#This Row],[Bonus %]]</f>
        <v>16623.400000000001</v>
      </c>
      <c r="I52" s="17"/>
    </row>
    <row r="53" spans="2:9" x14ac:dyDescent="0.45">
      <c r="B53" s="6" t="s">
        <v>106</v>
      </c>
      <c r="C53" s="7" t="s">
        <v>4</v>
      </c>
      <c r="D53" s="7" t="s">
        <v>107</v>
      </c>
      <c r="E53" s="7" t="s">
        <v>118</v>
      </c>
      <c r="F53" s="14">
        <v>58445</v>
      </c>
      <c r="G53" s="52" cm="1">
        <f t="array" ref="G53">_xlfn.XLOOKUP(EMPData64[[#This Row],[Employee ID]],EmpBonus67[[#All],[EmployeID]],EmpBonus67[[#All],[Bonus %]]," 0%", 0)</f>
        <v>0.11</v>
      </c>
      <c r="H53" s="61">
        <f>EMPData64[[#This Row],[Yearly Sal]]*EMPData64[[#This Row],[Bonus %]]</f>
        <v>6428.95</v>
      </c>
      <c r="I53" s="17"/>
    </row>
    <row r="54" spans="2:9" x14ac:dyDescent="0.45">
      <c r="B54" s="6" t="s">
        <v>128</v>
      </c>
      <c r="C54" s="7"/>
      <c r="D54" s="7"/>
      <c r="E54" s="7"/>
      <c r="F54" s="21">
        <f>SUBTOTAL(109,EMPData64[Yearly Sal])</f>
        <v>3619876</v>
      </c>
      <c r="G54" s="58"/>
      <c r="H54" s="55"/>
      <c r="I54" s="17"/>
    </row>
  </sheetData>
  <pageMargins left="0.7" right="0.7" top="0.75" bottom="0.75" header="0.3" footer="0.3"/>
  <pageSetup orientation="portrait" verticalDpi="300" r:id="rId1"/>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103"/>
  <sheetViews>
    <sheetView topLeftCell="A32" workbookViewId="0">
      <selection activeCell="L32" sqref="L32"/>
    </sheetView>
  </sheetViews>
  <sheetFormatPr defaultRowHeight="14.25" x14ac:dyDescent="0.45"/>
  <cols>
    <col min="2" max="2" width="18.86328125" customWidth="1"/>
    <col min="3" max="3" width="16.73046875" style="20" customWidth="1"/>
  </cols>
  <sheetData>
    <row r="1" spans="1:18" ht="36" x14ac:dyDescent="1.05">
      <c r="A1" s="18"/>
      <c r="B1" s="19" t="s">
        <v>130</v>
      </c>
      <c r="C1" s="19"/>
      <c r="D1" s="19"/>
      <c r="E1" s="19"/>
      <c r="F1" s="19"/>
      <c r="G1" s="19"/>
      <c r="H1" s="19"/>
      <c r="I1" s="19"/>
      <c r="J1" s="19"/>
      <c r="K1" s="19"/>
      <c r="L1" s="19"/>
      <c r="M1" s="19"/>
      <c r="N1" s="19"/>
      <c r="O1" s="19"/>
      <c r="P1" s="19"/>
      <c r="Q1" s="19"/>
      <c r="R1" s="19"/>
    </row>
    <row r="2" spans="1:18" x14ac:dyDescent="0.45">
      <c r="A2" s="44"/>
      <c r="B2" s="44"/>
      <c r="C2" s="45"/>
      <c r="D2" s="44"/>
      <c r="E2" s="44"/>
      <c r="F2" s="44"/>
      <c r="G2" s="44"/>
      <c r="H2" s="44"/>
      <c r="I2" s="44"/>
      <c r="J2" s="44"/>
      <c r="K2" s="44"/>
      <c r="L2" s="44"/>
      <c r="M2" s="44"/>
      <c r="N2" s="44"/>
      <c r="O2" s="44" t="s">
        <v>143</v>
      </c>
    </row>
    <row r="3" spans="1:18" x14ac:dyDescent="0.45">
      <c r="A3" s="44"/>
      <c r="B3" s="46" t="s">
        <v>156</v>
      </c>
      <c r="C3" s="47" t="s">
        <v>155</v>
      </c>
      <c r="D3" s="44"/>
      <c r="E3" s="44"/>
      <c r="F3" s="44"/>
      <c r="G3" s="44"/>
      <c r="H3" s="44"/>
      <c r="I3" s="44"/>
      <c r="J3" s="44"/>
      <c r="K3" s="44"/>
      <c r="L3" s="44"/>
      <c r="M3" s="44"/>
      <c r="N3" s="44"/>
    </row>
    <row r="4" spans="1:18" x14ac:dyDescent="0.45">
      <c r="A4" s="44"/>
      <c r="B4" s="48" t="s">
        <v>33</v>
      </c>
      <c r="C4" s="49">
        <v>19800</v>
      </c>
      <c r="D4" s="44"/>
      <c r="E4" s="44"/>
      <c r="F4" s="44"/>
      <c r="G4" s="44"/>
      <c r="H4" s="44"/>
      <c r="I4" s="44"/>
      <c r="J4" s="44"/>
      <c r="K4" s="44"/>
      <c r="L4" s="44"/>
      <c r="M4" s="44"/>
      <c r="N4" s="44"/>
    </row>
    <row r="5" spans="1:18" x14ac:dyDescent="0.45">
      <c r="A5" s="44"/>
      <c r="B5" s="48" t="s">
        <v>37</v>
      </c>
      <c r="C5" s="49">
        <v>4662</v>
      </c>
      <c r="D5" s="44"/>
      <c r="E5" s="44"/>
      <c r="F5" s="44"/>
      <c r="G5" s="44"/>
      <c r="H5" s="44"/>
      <c r="I5" s="44"/>
      <c r="J5" s="44"/>
      <c r="K5" s="44"/>
      <c r="L5" s="44"/>
      <c r="M5" s="44"/>
      <c r="N5" s="44"/>
    </row>
    <row r="6" spans="1:18" x14ac:dyDescent="0.45">
      <c r="A6" s="44"/>
      <c r="B6" s="48" t="s">
        <v>71</v>
      </c>
      <c r="C6" s="49">
        <v>14550</v>
      </c>
      <c r="D6" s="44"/>
      <c r="E6" s="44"/>
      <c r="F6" s="44"/>
      <c r="G6" s="44"/>
      <c r="H6" s="44"/>
      <c r="I6" s="44"/>
      <c r="J6" s="44"/>
      <c r="K6" s="44"/>
      <c r="L6" s="44"/>
      <c r="M6" s="44"/>
      <c r="N6" s="44"/>
    </row>
    <row r="7" spans="1:18" x14ac:dyDescent="0.45">
      <c r="A7" s="44"/>
      <c r="B7" s="48" t="s">
        <v>56</v>
      </c>
      <c r="C7" s="49">
        <v>7669.89</v>
      </c>
      <c r="D7" s="44"/>
      <c r="E7" s="44"/>
      <c r="F7" s="44"/>
      <c r="G7" s="44"/>
      <c r="H7" s="44"/>
      <c r="I7" s="44"/>
      <c r="J7" s="44"/>
      <c r="K7" s="44"/>
      <c r="L7" s="44"/>
      <c r="M7" s="44"/>
      <c r="N7" s="44"/>
    </row>
    <row r="8" spans="1:18" x14ac:dyDescent="0.45">
      <c r="A8" s="44"/>
      <c r="B8" s="48" t="s">
        <v>26</v>
      </c>
      <c r="C8" s="49">
        <v>10828.08</v>
      </c>
      <c r="D8" s="44"/>
      <c r="E8" s="44"/>
      <c r="F8" s="44"/>
      <c r="G8" s="44"/>
      <c r="H8" s="44"/>
      <c r="I8" s="44"/>
      <c r="J8" s="44"/>
      <c r="K8" s="44"/>
      <c r="L8" s="44"/>
      <c r="M8" s="44"/>
      <c r="N8" s="44"/>
    </row>
    <row r="9" spans="1:18" x14ac:dyDescent="0.45">
      <c r="A9" s="44"/>
      <c r="B9" s="48" t="s">
        <v>97</v>
      </c>
      <c r="C9" s="49">
        <v>6597.1</v>
      </c>
      <c r="D9" s="44"/>
      <c r="E9" s="44"/>
      <c r="F9" s="44"/>
      <c r="G9" s="44"/>
      <c r="H9" s="44"/>
      <c r="I9" s="44"/>
      <c r="J9" s="44"/>
      <c r="K9" s="44"/>
      <c r="L9" s="44"/>
      <c r="M9" s="44"/>
      <c r="N9" s="44"/>
    </row>
    <row r="10" spans="1:18" x14ac:dyDescent="0.45">
      <c r="A10" s="44"/>
      <c r="B10" s="48" t="s">
        <v>39</v>
      </c>
      <c r="C10" s="49">
        <v>18430</v>
      </c>
      <c r="D10" s="44"/>
      <c r="E10" s="44"/>
      <c r="F10" s="44"/>
      <c r="G10" s="44"/>
      <c r="H10" s="44"/>
      <c r="I10" s="44"/>
      <c r="J10" s="44"/>
      <c r="K10" s="44"/>
      <c r="L10" s="44"/>
      <c r="M10" s="44"/>
      <c r="N10" s="44"/>
    </row>
    <row r="11" spans="1:18" x14ac:dyDescent="0.45">
      <c r="A11" s="44"/>
      <c r="B11" s="48" t="s">
        <v>54</v>
      </c>
      <c r="C11" s="49">
        <v>25200</v>
      </c>
      <c r="D11" s="44"/>
      <c r="E11" s="44"/>
      <c r="F11" s="44"/>
      <c r="G11" s="44"/>
      <c r="H11" s="44"/>
      <c r="I11" s="44"/>
      <c r="J11" s="44"/>
      <c r="K11" s="44"/>
      <c r="L11" s="44"/>
      <c r="M11" s="44"/>
      <c r="N11" s="44"/>
    </row>
    <row r="12" spans="1:18" x14ac:dyDescent="0.45">
      <c r="A12" s="44"/>
      <c r="B12" s="48" t="s">
        <v>60</v>
      </c>
      <c r="C12" s="49">
        <v>28000</v>
      </c>
      <c r="D12" s="44"/>
      <c r="E12" s="44"/>
      <c r="F12" s="44"/>
      <c r="G12" s="44"/>
      <c r="H12" s="44"/>
      <c r="I12" s="44"/>
      <c r="J12" s="44"/>
      <c r="K12" s="44"/>
      <c r="L12" s="44"/>
      <c r="M12" s="44"/>
      <c r="N12" s="44"/>
    </row>
    <row r="13" spans="1:18" x14ac:dyDescent="0.45">
      <c r="B13" s="48" t="s">
        <v>50</v>
      </c>
      <c r="C13" s="49">
        <v>0</v>
      </c>
      <c r="D13" s="44"/>
      <c r="E13" s="44"/>
      <c r="F13" s="44"/>
      <c r="G13" s="44"/>
      <c r="H13" s="44"/>
      <c r="I13" s="44"/>
      <c r="J13" s="44"/>
      <c r="K13" s="44"/>
      <c r="L13" s="44"/>
      <c r="M13" s="44"/>
      <c r="N13" s="44"/>
    </row>
    <row r="14" spans="1:18" x14ac:dyDescent="0.45">
      <c r="A14" s="44"/>
      <c r="B14" s="48" t="s">
        <v>58</v>
      </c>
      <c r="C14" s="49">
        <v>0</v>
      </c>
      <c r="D14" s="44"/>
      <c r="E14" s="44"/>
      <c r="F14" s="44"/>
      <c r="G14" s="44"/>
      <c r="H14" s="44"/>
      <c r="I14" s="44"/>
      <c r="J14" s="44"/>
      <c r="K14" s="44"/>
      <c r="L14" s="44"/>
      <c r="M14" s="44"/>
      <c r="N14" s="44"/>
    </row>
    <row r="15" spans="1:18" x14ac:dyDescent="0.45">
      <c r="A15" s="44"/>
      <c r="B15" s="48" t="s">
        <v>101</v>
      </c>
      <c r="C15" s="49">
        <v>7165.21</v>
      </c>
      <c r="D15" s="44"/>
      <c r="E15" s="44"/>
      <c r="F15" s="44"/>
      <c r="G15" s="44"/>
      <c r="H15" s="44"/>
      <c r="I15" s="44"/>
      <c r="J15" s="44"/>
      <c r="K15" s="44"/>
      <c r="L15" s="44"/>
      <c r="M15" s="44"/>
      <c r="N15" s="44"/>
    </row>
    <row r="16" spans="1:18" x14ac:dyDescent="0.45">
      <c r="A16" s="44"/>
      <c r="B16" s="48" t="s">
        <v>18</v>
      </c>
      <c r="C16" s="49">
        <v>4050</v>
      </c>
      <c r="D16" s="44"/>
      <c r="E16" s="44"/>
      <c r="F16" s="44"/>
      <c r="G16" s="44"/>
      <c r="H16" s="44"/>
      <c r="I16" s="44"/>
      <c r="J16" s="44"/>
      <c r="K16" s="44"/>
      <c r="L16" s="44"/>
      <c r="M16" s="44"/>
      <c r="N16" s="44"/>
    </row>
    <row r="17" spans="1:14" x14ac:dyDescent="0.45">
      <c r="A17" s="44"/>
      <c r="B17" s="48" t="s">
        <v>44</v>
      </c>
      <c r="C17" s="49">
        <v>21480</v>
      </c>
      <c r="D17" s="44"/>
      <c r="E17" s="44"/>
      <c r="F17" s="44"/>
      <c r="G17" s="44"/>
      <c r="H17" s="44"/>
      <c r="I17" s="44"/>
      <c r="J17" s="44"/>
      <c r="K17" s="44"/>
      <c r="L17" s="44"/>
      <c r="M17" s="44"/>
      <c r="N17" s="44"/>
    </row>
    <row r="18" spans="1:14" x14ac:dyDescent="0.45">
      <c r="A18" s="44"/>
      <c r="B18" s="48" t="s">
        <v>83</v>
      </c>
      <c r="C18" s="49">
        <v>5035.9400000000005</v>
      </c>
      <c r="D18" s="44"/>
      <c r="E18" s="44"/>
      <c r="F18" s="44"/>
      <c r="G18" s="44"/>
      <c r="H18" s="44"/>
      <c r="I18" s="44"/>
      <c r="J18" s="44"/>
      <c r="K18" s="44"/>
      <c r="L18" s="44"/>
      <c r="M18" s="44"/>
      <c r="N18" s="44"/>
    </row>
    <row r="19" spans="1:14" x14ac:dyDescent="0.45">
      <c r="A19" s="44"/>
      <c r="B19" s="48" t="s">
        <v>89</v>
      </c>
      <c r="C19" s="49">
        <v>12857.9</v>
      </c>
      <c r="D19" s="44"/>
      <c r="E19" s="44"/>
      <c r="F19" s="44"/>
      <c r="G19" s="44"/>
      <c r="H19" s="44"/>
      <c r="I19" s="44"/>
      <c r="J19" s="44"/>
      <c r="K19" s="44"/>
      <c r="L19" s="44"/>
      <c r="M19" s="44"/>
      <c r="N19" s="44"/>
    </row>
    <row r="20" spans="1:14" x14ac:dyDescent="0.45">
      <c r="A20" s="44"/>
      <c r="B20" s="48" t="s">
        <v>5</v>
      </c>
      <c r="C20" s="49">
        <v>0</v>
      </c>
      <c r="D20" s="44"/>
      <c r="E20" s="44"/>
      <c r="F20" s="44"/>
      <c r="G20" s="44"/>
      <c r="H20" s="44"/>
      <c r="I20" s="44"/>
      <c r="J20" s="44"/>
      <c r="K20" s="44"/>
      <c r="L20" s="44"/>
      <c r="M20" s="44"/>
      <c r="N20" s="44"/>
    </row>
    <row r="21" spans="1:14" x14ac:dyDescent="0.45">
      <c r="A21" s="44"/>
      <c r="B21" s="48" t="s">
        <v>77</v>
      </c>
      <c r="C21" s="49">
        <v>17460</v>
      </c>
      <c r="D21" s="44"/>
      <c r="E21" s="44"/>
      <c r="F21" s="44"/>
      <c r="G21" s="44"/>
      <c r="H21" s="44"/>
      <c r="I21" s="44"/>
      <c r="J21" s="44"/>
      <c r="K21" s="44"/>
      <c r="L21" s="44"/>
      <c r="M21" s="44"/>
      <c r="N21" s="44"/>
    </row>
    <row r="22" spans="1:14" x14ac:dyDescent="0.45">
      <c r="A22" s="44"/>
      <c r="B22" s="48" t="s">
        <v>85</v>
      </c>
      <c r="C22" s="49">
        <v>12800</v>
      </c>
      <c r="D22" s="44"/>
      <c r="E22" s="44"/>
      <c r="F22" s="44"/>
      <c r="G22" s="44"/>
      <c r="H22" s="44"/>
      <c r="I22" s="44"/>
      <c r="J22" s="44"/>
      <c r="K22" s="44"/>
      <c r="L22" s="44"/>
      <c r="M22" s="44"/>
      <c r="N22" s="44"/>
    </row>
    <row r="23" spans="1:14" x14ac:dyDescent="0.45">
      <c r="A23" s="44"/>
      <c r="B23" s="48" t="s">
        <v>87</v>
      </c>
      <c r="C23" s="49">
        <v>7716.380000000001</v>
      </c>
      <c r="D23" s="44"/>
      <c r="E23" s="44"/>
      <c r="F23" s="44"/>
      <c r="G23" s="44"/>
      <c r="H23" s="44"/>
      <c r="I23" s="44"/>
      <c r="J23" s="44"/>
      <c r="K23" s="44"/>
      <c r="L23" s="44"/>
      <c r="M23" s="44"/>
      <c r="N23" s="44"/>
    </row>
    <row r="24" spans="1:14" x14ac:dyDescent="0.45">
      <c r="A24" s="44"/>
      <c r="B24" s="48" t="s">
        <v>79</v>
      </c>
      <c r="C24" s="49">
        <v>8100</v>
      </c>
      <c r="D24" s="44"/>
      <c r="E24" s="44"/>
      <c r="F24" s="44"/>
      <c r="G24" s="44"/>
      <c r="H24" s="44"/>
      <c r="I24" s="44"/>
      <c r="J24" s="44"/>
      <c r="K24" s="44"/>
      <c r="L24" s="44"/>
      <c r="M24" s="44"/>
      <c r="N24" s="44"/>
    </row>
    <row r="25" spans="1:14" x14ac:dyDescent="0.45">
      <c r="A25" s="44"/>
      <c r="B25" s="48" t="s">
        <v>12</v>
      </c>
      <c r="C25" s="49">
        <v>10720</v>
      </c>
      <c r="D25" s="44"/>
      <c r="E25" s="44"/>
      <c r="F25" s="44"/>
      <c r="G25" s="44"/>
      <c r="H25" s="44"/>
      <c r="I25" s="44"/>
      <c r="J25" s="44"/>
      <c r="K25" s="44"/>
      <c r="L25" s="44"/>
      <c r="M25" s="44"/>
      <c r="N25" s="44"/>
    </row>
    <row r="26" spans="1:14" x14ac:dyDescent="0.45">
      <c r="A26" s="44"/>
      <c r="B26" s="48" t="s">
        <v>105</v>
      </c>
      <c r="C26" s="49">
        <v>16623.400000000001</v>
      </c>
      <c r="D26" s="44"/>
      <c r="E26" s="44"/>
      <c r="F26" s="44"/>
      <c r="G26" s="44"/>
      <c r="H26" s="44"/>
      <c r="I26" s="44"/>
      <c r="J26" s="44"/>
      <c r="K26" s="44"/>
      <c r="L26" s="44"/>
      <c r="M26" s="44"/>
      <c r="N26" s="44"/>
    </row>
    <row r="27" spans="1:14" x14ac:dyDescent="0.45">
      <c r="A27" s="44"/>
      <c r="B27" s="48" t="s">
        <v>66</v>
      </c>
      <c r="C27" s="49">
        <v>3552</v>
      </c>
      <c r="D27" s="44"/>
      <c r="E27" s="44"/>
      <c r="F27" s="44"/>
      <c r="G27" s="44"/>
      <c r="H27" s="44"/>
      <c r="I27" s="44"/>
      <c r="J27" s="44"/>
      <c r="K27" s="44"/>
      <c r="L27" s="44"/>
      <c r="M27" s="44"/>
      <c r="N27" s="44"/>
    </row>
    <row r="28" spans="1:14" x14ac:dyDescent="0.45">
      <c r="A28" s="44"/>
      <c r="B28" s="48" t="s">
        <v>95</v>
      </c>
      <c r="C28" s="49">
        <v>8055</v>
      </c>
      <c r="D28" s="44"/>
      <c r="E28" s="44"/>
      <c r="F28" s="44"/>
      <c r="G28" s="44"/>
      <c r="H28" s="44"/>
      <c r="I28" s="44"/>
      <c r="J28" s="44"/>
      <c r="K28" s="44"/>
      <c r="L28" s="44"/>
      <c r="M28" s="44"/>
      <c r="N28" s="44"/>
    </row>
    <row r="29" spans="1:14" x14ac:dyDescent="0.45">
      <c r="A29" s="44"/>
      <c r="B29" s="48" t="s">
        <v>28</v>
      </c>
      <c r="C29" s="49">
        <v>12636.25</v>
      </c>
      <c r="D29" s="44"/>
      <c r="E29" s="44"/>
      <c r="F29" s="44"/>
      <c r="G29" s="44"/>
      <c r="H29" s="44"/>
      <c r="I29" s="44"/>
      <c r="J29" s="44"/>
      <c r="K29" s="44"/>
      <c r="L29" s="44"/>
      <c r="M29" s="44"/>
      <c r="N29" s="44"/>
    </row>
    <row r="30" spans="1:14" x14ac:dyDescent="0.45">
      <c r="A30" s="44"/>
      <c r="B30" s="48" t="s">
        <v>75</v>
      </c>
      <c r="C30" s="49">
        <v>9842</v>
      </c>
      <c r="D30" s="44"/>
      <c r="E30" s="44"/>
      <c r="F30" s="44"/>
      <c r="G30" s="44"/>
      <c r="H30" s="44"/>
      <c r="I30" s="44"/>
      <c r="J30" s="44"/>
      <c r="K30" s="44"/>
      <c r="L30" s="44"/>
      <c r="M30" s="44"/>
      <c r="N30" s="44"/>
    </row>
    <row r="31" spans="1:14" x14ac:dyDescent="0.45">
      <c r="A31" s="44"/>
      <c r="B31" s="48" t="s">
        <v>41</v>
      </c>
      <c r="C31" s="49">
        <v>8100</v>
      </c>
      <c r="D31" s="44"/>
      <c r="E31" s="44"/>
      <c r="F31" s="44"/>
      <c r="G31" s="44"/>
      <c r="H31" s="44"/>
      <c r="I31" s="44"/>
      <c r="J31" s="44"/>
      <c r="K31" s="44"/>
      <c r="L31" s="44"/>
      <c r="M31" s="44"/>
      <c r="N31" s="44"/>
    </row>
    <row r="32" spans="1:14" x14ac:dyDescent="0.45">
      <c r="A32" s="44"/>
      <c r="B32" s="48" t="s">
        <v>31</v>
      </c>
      <c r="C32" s="49">
        <v>14000</v>
      </c>
      <c r="D32" s="44"/>
      <c r="E32" s="44"/>
      <c r="F32" s="44"/>
      <c r="G32" s="44"/>
      <c r="H32" s="44"/>
      <c r="I32" s="44"/>
      <c r="J32" s="44"/>
      <c r="K32" s="44"/>
      <c r="L32" s="44"/>
      <c r="M32" s="44"/>
      <c r="N32" s="44"/>
    </row>
    <row r="33" spans="1:14" x14ac:dyDescent="0.45">
      <c r="A33" s="44"/>
      <c r="B33" s="48" t="s">
        <v>9</v>
      </c>
      <c r="C33" s="49">
        <v>2972.6000000000004</v>
      </c>
      <c r="D33" s="44"/>
      <c r="E33" s="44"/>
      <c r="F33" s="44"/>
      <c r="G33" s="44"/>
      <c r="H33" s="44"/>
      <c r="I33" s="44"/>
      <c r="J33" s="44"/>
      <c r="K33" s="44"/>
      <c r="L33" s="44"/>
      <c r="M33" s="44"/>
      <c r="N33" s="44"/>
    </row>
    <row r="34" spans="1:14" x14ac:dyDescent="0.45">
      <c r="A34" s="44"/>
      <c r="B34" s="48" t="s">
        <v>52</v>
      </c>
      <c r="C34" s="49">
        <v>14611.25</v>
      </c>
      <c r="D34" s="44"/>
      <c r="E34" s="44"/>
      <c r="F34" s="44"/>
      <c r="G34" s="44"/>
      <c r="H34" s="44"/>
      <c r="I34" s="44"/>
      <c r="J34" s="44"/>
      <c r="K34" s="44"/>
      <c r="L34" s="44"/>
      <c r="M34" s="44"/>
      <c r="N34" s="44"/>
    </row>
    <row r="35" spans="1:14" x14ac:dyDescent="0.45">
      <c r="A35" s="44"/>
      <c r="B35" s="48" t="s">
        <v>16</v>
      </c>
      <c r="C35" s="49">
        <v>18900</v>
      </c>
      <c r="D35" s="44"/>
      <c r="E35" s="44"/>
      <c r="F35" s="44"/>
      <c r="G35" s="44"/>
      <c r="H35" s="44"/>
      <c r="I35" s="44"/>
      <c r="J35" s="44"/>
      <c r="K35" s="44"/>
      <c r="L35" s="44"/>
      <c r="M35" s="44"/>
      <c r="N35" s="44"/>
    </row>
    <row r="36" spans="1:14" x14ac:dyDescent="0.45">
      <c r="A36" s="44"/>
      <c r="B36" s="48" t="s">
        <v>22</v>
      </c>
      <c r="C36" s="49">
        <v>5053.33</v>
      </c>
      <c r="D36" s="44"/>
      <c r="E36" s="44"/>
      <c r="F36" s="44"/>
      <c r="G36" s="44"/>
      <c r="H36" s="44"/>
      <c r="I36" s="44"/>
      <c r="J36" s="44"/>
      <c r="K36" s="44"/>
      <c r="L36" s="44"/>
      <c r="M36" s="44"/>
      <c r="N36" s="44"/>
    </row>
    <row r="37" spans="1:14" x14ac:dyDescent="0.45">
      <c r="A37" s="44"/>
      <c r="B37" s="48" t="s">
        <v>46</v>
      </c>
      <c r="C37" s="49">
        <v>5035.9400000000005</v>
      </c>
      <c r="D37" s="44"/>
      <c r="E37" s="44"/>
      <c r="F37" s="44"/>
      <c r="G37" s="44"/>
      <c r="H37" s="44"/>
      <c r="I37" s="44"/>
      <c r="J37" s="44"/>
      <c r="K37" s="44"/>
      <c r="L37" s="44"/>
    </row>
    <row r="38" spans="1:14" x14ac:dyDescent="0.45">
      <c r="A38" s="44"/>
      <c r="B38" s="48" t="s">
        <v>64</v>
      </c>
      <c r="C38" s="49">
        <v>0</v>
      </c>
      <c r="D38" s="44"/>
      <c r="E38" s="44"/>
      <c r="F38" s="44"/>
      <c r="G38" s="44"/>
      <c r="H38" s="44"/>
      <c r="I38" s="44"/>
      <c r="J38" s="44"/>
      <c r="K38" s="44"/>
      <c r="L38" s="44"/>
    </row>
    <row r="39" spans="1:14" x14ac:dyDescent="0.45">
      <c r="A39" s="44"/>
      <c r="B39" s="48" t="s">
        <v>35</v>
      </c>
      <c r="C39" s="49">
        <v>0</v>
      </c>
      <c r="D39" s="44"/>
      <c r="E39" s="44"/>
      <c r="F39" s="44"/>
      <c r="G39" s="44"/>
      <c r="H39" s="44"/>
      <c r="I39" s="44"/>
      <c r="J39" s="44"/>
      <c r="K39" s="44"/>
      <c r="L39" s="44"/>
    </row>
    <row r="40" spans="1:14" x14ac:dyDescent="0.45">
      <c r="A40" s="44"/>
      <c r="B40" s="48" t="s">
        <v>62</v>
      </c>
      <c r="C40" s="49">
        <v>22500</v>
      </c>
      <c r="D40" s="44"/>
      <c r="E40" s="44"/>
      <c r="F40" s="44"/>
      <c r="G40" s="44"/>
      <c r="H40" s="44"/>
      <c r="I40" s="44"/>
      <c r="J40" s="44"/>
      <c r="K40" s="44"/>
      <c r="L40" s="44"/>
    </row>
    <row r="41" spans="1:14" x14ac:dyDescent="0.45">
      <c r="A41" s="44"/>
      <c r="B41" s="48" t="s">
        <v>7</v>
      </c>
      <c r="C41" s="49">
        <v>9114.2100000000009</v>
      </c>
      <c r="D41" s="44"/>
      <c r="E41" s="44"/>
      <c r="F41" s="44"/>
      <c r="G41" s="44"/>
      <c r="H41" s="44"/>
      <c r="I41" s="44"/>
      <c r="J41" s="44"/>
      <c r="K41" s="44"/>
      <c r="L41" s="44"/>
    </row>
    <row r="42" spans="1:14" x14ac:dyDescent="0.45">
      <c r="A42" s="44"/>
      <c r="B42" s="48" t="s">
        <v>48</v>
      </c>
      <c r="C42" s="49">
        <v>20000</v>
      </c>
      <c r="D42" s="44"/>
      <c r="E42" s="44"/>
      <c r="F42" s="44"/>
      <c r="G42" s="44"/>
      <c r="H42" s="44"/>
      <c r="I42" s="44"/>
      <c r="J42" s="44"/>
      <c r="K42" s="44"/>
      <c r="L42" s="44"/>
    </row>
    <row r="43" spans="1:14" x14ac:dyDescent="0.45">
      <c r="A43" s="44"/>
      <c r="B43" s="48" t="s">
        <v>103</v>
      </c>
      <c r="C43" s="49">
        <v>11484.55</v>
      </c>
      <c r="D43" s="44"/>
      <c r="E43" s="44"/>
      <c r="F43" s="44"/>
      <c r="G43" s="44"/>
      <c r="H43" s="44"/>
      <c r="I43" s="44"/>
      <c r="J43" s="44"/>
      <c r="K43" s="44"/>
      <c r="L43" s="44"/>
    </row>
    <row r="44" spans="1:14" x14ac:dyDescent="0.45">
      <c r="A44" s="44"/>
      <c r="B44" s="48" t="s">
        <v>107</v>
      </c>
      <c r="C44" s="49">
        <v>6428.95</v>
      </c>
      <c r="D44" s="44"/>
      <c r="E44" s="44"/>
      <c r="F44" s="44"/>
      <c r="G44" s="44"/>
      <c r="H44" s="44"/>
      <c r="I44" s="44"/>
      <c r="J44" s="44"/>
      <c r="K44" s="44"/>
      <c r="L44" s="44"/>
    </row>
    <row r="45" spans="1:14" x14ac:dyDescent="0.45">
      <c r="A45" s="44"/>
      <c r="B45" s="48" t="s">
        <v>81</v>
      </c>
      <c r="C45" s="49">
        <v>18795</v>
      </c>
      <c r="D45" s="44"/>
      <c r="E45" s="44"/>
      <c r="F45" s="44"/>
      <c r="G45" s="44"/>
      <c r="H45" s="44"/>
      <c r="I45" s="44"/>
      <c r="J45" s="44"/>
      <c r="K45" s="44"/>
      <c r="L45" s="44"/>
    </row>
    <row r="46" spans="1:14" x14ac:dyDescent="0.45">
      <c r="A46" s="44"/>
      <c r="B46" s="48" t="s">
        <v>99</v>
      </c>
      <c r="C46" s="49">
        <v>14400</v>
      </c>
      <c r="D46" s="44"/>
      <c r="E46" s="44"/>
      <c r="F46" s="44"/>
      <c r="G46" s="44"/>
      <c r="H46" s="44"/>
      <c r="I46" s="44"/>
      <c r="J46" s="44"/>
      <c r="K46" s="44"/>
      <c r="L46" s="44"/>
    </row>
    <row r="47" spans="1:14" x14ac:dyDescent="0.45">
      <c r="A47" s="44"/>
      <c r="B47" s="48" t="s">
        <v>93</v>
      </c>
      <c r="C47" s="49">
        <v>7272</v>
      </c>
      <c r="D47" s="44"/>
      <c r="E47" s="44"/>
      <c r="F47" s="44"/>
      <c r="G47" s="44"/>
      <c r="H47" s="44"/>
      <c r="I47" s="44"/>
      <c r="J47" s="44"/>
      <c r="K47" s="44"/>
      <c r="L47" s="44"/>
    </row>
    <row r="48" spans="1:14" x14ac:dyDescent="0.45">
      <c r="A48" s="44"/>
      <c r="B48" s="48" t="s">
        <v>91</v>
      </c>
      <c r="C48" s="49">
        <v>15600</v>
      </c>
      <c r="D48" s="44"/>
      <c r="E48" s="44"/>
      <c r="F48" s="44"/>
      <c r="G48" s="44"/>
      <c r="H48" s="44"/>
      <c r="I48" s="44"/>
      <c r="J48" s="44"/>
      <c r="K48" s="44"/>
      <c r="L48" s="44"/>
    </row>
    <row r="49" spans="1:12" x14ac:dyDescent="0.45">
      <c r="A49" s="44"/>
      <c r="B49" s="48" t="s">
        <v>14</v>
      </c>
      <c r="C49" s="49">
        <v>9398.16</v>
      </c>
      <c r="D49" s="44"/>
      <c r="E49" s="44"/>
      <c r="F49" s="44"/>
      <c r="G49" s="44"/>
      <c r="H49" s="44"/>
      <c r="I49" s="44"/>
      <c r="J49" s="44"/>
      <c r="K49" s="44"/>
      <c r="L49" s="44"/>
    </row>
    <row r="50" spans="1:12" x14ac:dyDescent="0.45">
      <c r="A50" s="44"/>
      <c r="B50" s="48" t="s">
        <v>145</v>
      </c>
      <c r="C50" s="49">
        <v>10253.549999999999</v>
      </c>
      <c r="D50" s="44"/>
      <c r="E50" s="44"/>
      <c r="F50" s="44"/>
      <c r="G50" s="44"/>
      <c r="H50" s="44"/>
      <c r="I50" s="44"/>
      <c r="J50" s="44"/>
      <c r="K50" s="44"/>
      <c r="L50" s="44"/>
    </row>
    <row r="51" spans="1:12" x14ac:dyDescent="0.45">
      <c r="A51" s="44"/>
      <c r="B51" s="48" t="s">
        <v>73</v>
      </c>
      <c r="C51" s="49">
        <v>0</v>
      </c>
      <c r="D51" s="44"/>
      <c r="E51" s="44"/>
      <c r="F51" s="44"/>
      <c r="G51" s="44"/>
      <c r="H51" s="44"/>
      <c r="I51" s="44"/>
      <c r="J51" s="44"/>
      <c r="K51" s="44"/>
      <c r="L51" s="44"/>
    </row>
    <row r="52" spans="1:12" x14ac:dyDescent="0.45">
      <c r="A52" s="44"/>
      <c r="B52" s="48" t="s">
        <v>20</v>
      </c>
      <c r="C52" s="49">
        <v>5370</v>
      </c>
      <c r="D52" s="44"/>
      <c r="E52" s="44"/>
      <c r="F52" s="44"/>
      <c r="G52" s="44"/>
      <c r="H52" s="44"/>
      <c r="I52" s="44"/>
      <c r="J52" s="44"/>
      <c r="K52" s="44"/>
      <c r="L52" s="44"/>
    </row>
    <row r="53" spans="1:12" x14ac:dyDescent="0.45">
      <c r="A53" s="44"/>
      <c r="B53" s="48" t="s">
        <v>24</v>
      </c>
      <c r="C53" s="49">
        <v>4800</v>
      </c>
      <c r="D53" s="44"/>
      <c r="E53" s="44"/>
      <c r="F53" s="44"/>
      <c r="G53" s="44"/>
      <c r="H53" s="44"/>
      <c r="I53" s="44"/>
      <c r="J53" s="44"/>
      <c r="K53" s="44"/>
      <c r="L53" s="44"/>
    </row>
    <row r="54" spans="1:12" x14ac:dyDescent="0.45">
      <c r="A54" s="44"/>
      <c r="B54" s="44"/>
      <c r="C54" s="44"/>
      <c r="D54" s="44"/>
      <c r="E54" s="44"/>
      <c r="F54" s="44"/>
      <c r="G54" s="44"/>
      <c r="H54" s="44"/>
      <c r="I54" s="44"/>
      <c r="J54" s="44"/>
      <c r="K54" s="44"/>
      <c r="L54" s="44"/>
    </row>
    <row r="55" spans="1:12" x14ac:dyDescent="0.45">
      <c r="A55" s="44"/>
      <c r="B55" s="44"/>
      <c r="C55" s="44"/>
      <c r="D55" s="44"/>
      <c r="E55" s="44"/>
      <c r="F55" s="44"/>
      <c r="G55" s="44"/>
      <c r="H55" s="44"/>
      <c r="I55" s="44"/>
      <c r="J55" s="44"/>
      <c r="K55" s="44"/>
      <c r="L55" s="44"/>
    </row>
    <row r="56" spans="1:12" x14ac:dyDescent="0.45">
      <c r="A56" s="44"/>
      <c r="B56" s="44"/>
      <c r="C56" s="44"/>
      <c r="D56" s="44"/>
      <c r="E56" s="44"/>
      <c r="F56" s="44"/>
      <c r="G56" s="44"/>
      <c r="H56" s="44"/>
      <c r="I56" s="44"/>
      <c r="J56" s="44"/>
      <c r="K56" s="44"/>
      <c r="L56" s="44"/>
    </row>
    <row r="57" spans="1:12" x14ac:dyDescent="0.45">
      <c r="A57" s="44"/>
      <c r="B57" s="44"/>
      <c r="C57" s="44"/>
      <c r="D57" s="44"/>
      <c r="E57" s="44"/>
      <c r="F57" s="44"/>
      <c r="G57" s="44"/>
      <c r="H57" s="44"/>
      <c r="I57" s="44"/>
      <c r="J57" s="44"/>
      <c r="K57" s="44"/>
      <c r="L57" s="44"/>
    </row>
    <row r="58" spans="1:12" x14ac:dyDescent="0.45">
      <c r="A58" s="44"/>
      <c r="B58" s="44"/>
      <c r="C58" s="44"/>
      <c r="D58" s="44"/>
      <c r="E58" s="44"/>
      <c r="F58" s="44"/>
      <c r="G58" s="44"/>
      <c r="H58" s="44"/>
      <c r="I58" s="44"/>
      <c r="J58" s="44"/>
      <c r="K58" s="44"/>
      <c r="L58" s="44"/>
    </row>
    <row r="59" spans="1:12" x14ac:dyDescent="0.45">
      <c r="C59"/>
    </row>
    <row r="60" spans="1:12" x14ac:dyDescent="0.45">
      <c r="C60"/>
    </row>
    <row r="61" spans="1:12" x14ac:dyDescent="0.45">
      <c r="C61"/>
    </row>
    <row r="62" spans="1:12" x14ac:dyDescent="0.45">
      <c r="C62"/>
    </row>
    <row r="63" spans="1:12" x14ac:dyDescent="0.45">
      <c r="C63"/>
    </row>
    <row r="64" spans="1:12" x14ac:dyDescent="0.45">
      <c r="C64"/>
    </row>
    <row r="65" spans="3:3" x14ac:dyDescent="0.45">
      <c r="C65"/>
    </row>
    <row r="66" spans="3:3" x14ac:dyDescent="0.45">
      <c r="C66"/>
    </row>
    <row r="67" spans="3:3" x14ac:dyDescent="0.45">
      <c r="C67"/>
    </row>
    <row r="68" spans="3:3" x14ac:dyDescent="0.45">
      <c r="C68"/>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64AA85-47E5-46EE-A79E-29B6B1AF76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WIP</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Kou Her</cp:lastModifiedBy>
  <dcterms:created xsi:type="dcterms:W3CDTF">2022-04-18T02:07:21Z</dcterms:created>
  <dcterms:modified xsi:type="dcterms:W3CDTF">2024-05-27T01:09:07Z</dcterms:modified>
</cp:coreProperties>
</file>