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drawings/drawing2.xml" ContentType="application/vnd.openxmlformats-officedocument.drawing+xml"/>
  <Override PartName="/xl/comments1.xml" ContentType="application/vnd.openxmlformats-officedocument.spreadsheetml.comments+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codeName="ThisWorkbook"/>
  <mc:AlternateContent xmlns:mc="http://schemas.openxmlformats.org/markup-compatibility/2006">
    <mc:Choice Requires="x15">
      <x15ac:absPath xmlns:x15ac="http://schemas.microsoft.com/office/spreadsheetml/2010/11/ac" url="C:\Users\MaximilianoHerrera\Scrapers\Llitio-Copy1\"/>
    </mc:Choice>
  </mc:AlternateContent>
  <xr:revisionPtr revIDLastSave="0" documentId="13_ncr:1_{3D86E436-1403-4FCF-8AF7-F20720310AAF}" xr6:coauthVersionLast="47" xr6:coauthVersionMax="47" xr10:uidLastSave="{00000000-0000-0000-0000-000000000000}"/>
  <bookViews>
    <workbookView xWindow="-14280" yWindow="-16320" windowWidth="29040" windowHeight="15720" firstSheet="8" activeTab="20" xr2:uid="{00000000-000D-0000-FFFF-FFFF00000000}"/>
  </bookViews>
  <sheets>
    <sheet name="Curvas Futuros" sheetId="1" r:id="rId1"/>
    <sheet name="Market USD" sheetId="2" r:id="rId2"/>
    <sheet name="Market" sheetId="3" r:id="rId3"/>
    <sheet name="lc2401" sheetId="4" r:id="rId4"/>
    <sheet name="lc2402" sheetId="5" r:id="rId5"/>
    <sheet name="lc2403" sheetId="6" r:id="rId6"/>
    <sheet name="lc2404" sheetId="7" r:id="rId7"/>
    <sheet name="lc2405" sheetId="8" r:id="rId8"/>
    <sheet name="lc2407" sheetId="9" r:id="rId9"/>
    <sheet name="Contrato 2407" sheetId="10" r:id="rId10"/>
    <sheet name="lc2406" sheetId="11" r:id="rId11"/>
    <sheet name="lc2408" sheetId="12" r:id="rId12"/>
    <sheet name="lc2409" sheetId="13" r:id="rId13"/>
    <sheet name="lc2410" sheetId="14" r:id="rId14"/>
    <sheet name="lc2411" sheetId="15" r:id="rId15"/>
    <sheet name="lc2412" sheetId="16" r:id="rId16"/>
    <sheet name="lc2501" sheetId="17" r:id="rId17"/>
    <sheet name="lc2502" sheetId="18" r:id="rId18"/>
    <sheet name="lc2503" sheetId="19" r:id="rId19"/>
    <sheet name="lc2504" sheetId="20" r:id="rId20"/>
    <sheet name="Contrato" sheetId="21" r:id="rId2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111" i="20" l="1"/>
  <c r="I111" i="20"/>
  <c r="H111" i="19"/>
  <c r="I111" i="19"/>
  <c r="H104" i="18"/>
  <c r="I104" i="18"/>
  <c r="H111" i="17"/>
  <c r="I111" i="17"/>
  <c r="H111" i="16"/>
  <c r="I111" i="16"/>
  <c r="H111" i="15"/>
  <c r="I111" i="15"/>
  <c r="H111" i="14"/>
  <c r="I111" i="14"/>
  <c r="H111" i="13"/>
  <c r="I111" i="13"/>
  <c r="H111" i="12"/>
  <c r="I111" i="12"/>
  <c r="H111" i="11"/>
  <c r="I111" i="11"/>
  <c r="H103" i="9"/>
  <c r="I103" i="9"/>
  <c r="J103" i="9"/>
  <c r="H110" i="8"/>
  <c r="I110" i="8"/>
  <c r="H111" i="8"/>
  <c r="I111" i="8"/>
  <c r="I110" i="20"/>
  <c r="H110" i="20"/>
  <c r="I109" i="20"/>
  <c r="H109" i="20"/>
  <c r="I108" i="20"/>
  <c r="H108" i="20"/>
  <c r="I107" i="20"/>
  <c r="H107" i="20"/>
  <c r="I106" i="20"/>
  <c r="H106" i="20"/>
  <c r="I105" i="20"/>
  <c r="H105" i="20"/>
  <c r="I104" i="20"/>
  <c r="H104" i="20"/>
  <c r="I103" i="20"/>
  <c r="H103" i="20"/>
  <c r="I102" i="20"/>
  <c r="H102" i="20"/>
  <c r="I101" i="20"/>
  <c r="H101" i="20"/>
  <c r="I100" i="20"/>
  <c r="H100" i="20"/>
  <c r="I99" i="20"/>
  <c r="H99" i="20"/>
  <c r="I98" i="20"/>
  <c r="H98" i="20"/>
  <c r="I97" i="20"/>
  <c r="H97" i="20"/>
  <c r="I96" i="20"/>
  <c r="H96" i="20"/>
  <c r="I95" i="20"/>
  <c r="H95" i="20"/>
  <c r="I94" i="20"/>
  <c r="H94" i="20"/>
  <c r="H93" i="20"/>
  <c r="I110" i="19"/>
  <c r="H110" i="19"/>
  <c r="I109" i="19"/>
  <c r="H109" i="19"/>
  <c r="I108" i="19"/>
  <c r="H108" i="19"/>
  <c r="I107" i="19"/>
  <c r="H107" i="19"/>
  <c r="I106" i="19"/>
  <c r="H106" i="19"/>
  <c r="I105" i="19"/>
  <c r="H105" i="19"/>
  <c r="I104" i="19"/>
  <c r="H104" i="19"/>
  <c r="I103" i="19"/>
  <c r="H103" i="19"/>
  <c r="I102" i="19"/>
  <c r="H102" i="19"/>
  <c r="I101" i="19"/>
  <c r="H101" i="19"/>
  <c r="I100" i="19"/>
  <c r="H100" i="19"/>
  <c r="I99" i="19"/>
  <c r="H99" i="19"/>
  <c r="I98" i="19"/>
  <c r="H98" i="19"/>
  <c r="I97" i="19"/>
  <c r="H97" i="19"/>
  <c r="I96" i="19"/>
  <c r="H96" i="19"/>
  <c r="I95" i="19"/>
  <c r="H95" i="19"/>
  <c r="I94" i="19"/>
  <c r="H94" i="19"/>
  <c r="I93" i="19"/>
  <c r="H93" i="19"/>
  <c r="I92" i="19"/>
  <c r="H92" i="19"/>
  <c r="I91" i="19"/>
  <c r="H91" i="19"/>
  <c r="I90" i="19"/>
  <c r="H90" i="19"/>
  <c r="I89" i="19"/>
  <c r="H89" i="19"/>
  <c r="I88" i="19"/>
  <c r="H88" i="19"/>
  <c r="I87" i="19"/>
  <c r="H87" i="19"/>
  <c r="I86" i="19"/>
  <c r="H86" i="19"/>
  <c r="I85" i="19"/>
  <c r="H85" i="19"/>
  <c r="I84" i="19"/>
  <c r="H84" i="19"/>
  <c r="I83" i="19"/>
  <c r="H83" i="19"/>
  <c r="I82" i="19"/>
  <c r="H82" i="19"/>
  <c r="I81" i="19"/>
  <c r="H81" i="19"/>
  <c r="I80" i="19"/>
  <c r="H80" i="19"/>
  <c r="I79" i="19"/>
  <c r="H79" i="19"/>
  <c r="I78" i="19"/>
  <c r="H78" i="19"/>
  <c r="I77" i="19"/>
  <c r="H77" i="19"/>
  <c r="I76" i="19"/>
  <c r="H76" i="19"/>
  <c r="I75" i="19"/>
  <c r="H75" i="19"/>
  <c r="I74" i="19"/>
  <c r="H74" i="19"/>
  <c r="I73" i="19"/>
  <c r="H73" i="19"/>
  <c r="H70" i="19"/>
  <c r="I103" i="18"/>
  <c r="H103" i="18"/>
  <c r="I102" i="18"/>
  <c r="H102" i="18"/>
  <c r="I101" i="18"/>
  <c r="H101" i="18"/>
  <c r="I100" i="18"/>
  <c r="H100" i="18"/>
  <c r="I99" i="18"/>
  <c r="H99" i="18"/>
  <c r="I98" i="18"/>
  <c r="H98" i="18"/>
  <c r="I97" i="18"/>
  <c r="H97" i="18"/>
  <c r="I96" i="18"/>
  <c r="H96" i="18"/>
  <c r="I95" i="18"/>
  <c r="H95" i="18"/>
  <c r="I94" i="18"/>
  <c r="H94" i="18"/>
  <c r="I93" i="18"/>
  <c r="H93" i="18"/>
  <c r="I92" i="18"/>
  <c r="H92" i="18"/>
  <c r="I91" i="18"/>
  <c r="H91" i="18"/>
  <c r="I90" i="18"/>
  <c r="H90" i="18"/>
  <c r="I89" i="18"/>
  <c r="H89" i="18"/>
  <c r="I88" i="18"/>
  <c r="H88" i="18"/>
  <c r="I87" i="18"/>
  <c r="H87" i="18"/>
  <c r="I86" i="18"/>
  <c r="H86" i="18"/>
  <c r="I85" i="18"/>
  <c r="H85" i="18"/>
  <c r="I84" i="18"/>
  <c r="H84" i="18"/>
  <c r="I83" i="18"/>
  <c r="H83" i="18"/>
  <c r="I82" i="18"/>
  <c r="H82" i="18"/>
  <c r="I81" i="18"/>
  <c r="H81" i="18"/>
  <c r="I80" i="18"/>
  <c r="H80" i="18"/>
  <c r="I79" i="18"/>
  <c r="H79" i="18"/>
  <c r="I78" i="18"/>
  <c r="H78" i="18"/>
  <c r="I77" i="18"/>
  <c r="H77" i="18"/>
  <c r="I76" i="18"/>
  <c r="H76" i="18"/>
  <c r="I75" i="18"/>
  <c r="H75" i="18"/>
  <c r="I74" i="18"/>
  <c r="H74" i="18"/>
  <c r="I73" i="18"/>
  <c r="H73" i="18"/>
  <c r="I72" i="18"/>
  <c r="H72" i="18"/>
  <c r="H70" i="18"/>
  <c r="I110" i="17"/>
  <c r="H110" i="17"/>
  <c r="I109" i="17"/>
  <c r="H109" i="17"/>
  <c r="I108" i="17"/>
  <c r="H108" i="17"/>
  <c r="I107" i="17"/>
  <c r="H107" i="17"/>
  <c r="I106" i="17"/>
  <c r="H106" i="17"/>
  <c r="I105" i="17"/>
  <c r="H105" i="17"/>
  <c r="I104" i="17"/>
  <c r="H104" i="17"/>
  <c r="I103" i="17"/>
  <c r="H103" i="17"/>
  <c r="I102" i="17"/>
  <c r="H102" i="17"/>
  <c r="I101" i="17"/>
  <c r="H101" i="17"/>
  <c r="I100" i="17"/>
  <c r="H100" i="17"/>
  <c r="I99" i="17"/>
  <c r="H99" i="17"/>
  <c r="I98" i="17"/>
  <c r="H98" i="17"/>
  <c r="I97" i="17"/>
  <c r="H97" i="17"/>
  <c r="I96" i="17"/>
  <c r="H96" i="17"/>
  <c r="I95" i="17"/>
  <c r="H95" i="17"/>
  <c r="I94" i="17"/>
  <c r="H94" i="17"/>
  <c r="I93" i="17"/>
  <c r="H93" i="17"/>
  <c r="I92" i="17"/>
  <c r="H92" i="17"/>
  <c r="I91" i="17"/>
  <c r="H91" i="17"/>
  <c r="I90" i="17"/>
  <c r="H90" i="17"/>
  <c r="I89" i="17"/>
  <c r="H89" i="17"/>
  <c r="I88" i="17"/>
  <c r="H88" i="17"/>
  <c r="I87" i="17"/>
  <c r="H87" i="17"/>
  <c r="I86" i="17"/>
  <c r="H86" i="17"/>
  <c r="I85" i="17"/>
  <c r="H85" i="17"/>
  <c r="I84" i="17"/>
  <c r="H84" i="17"/>
  <c r="I83" i="17"/>
  <c r="H83" i="17"/>
  <c r="I82" i="17"/>
  <c r="H82" i="17"/>
  <c r="I81" i="17"/>
  <c r="H81" i="17"/>
  <c r="I80" i="17"/>
  <c r="H80" i="17"/>
  <c r="I79" i="17"/>
  <c r="H79" i="17"/>
  <c r="I78" i="17"/>
  <c r="H78" i="17"/>
  <c r="I77" i="17"/>
  <c r="H77" i="17"/>
  <c r="I76" i="17"/>
  <c r="H76" i="17"/>
  <c r="I75" i="17"/>
  <c r="H75" i="17"/>
  <c r="I74" i="17"/>
  <c r="H74" i="17"/>
  <c r="I73" i="17"/>
  <c r="H73" i="17"/>
  <c r="I72" i="17"/>
  <c r="H72" i="17"/>
  <c r="I71" i="17"/>
  <c r="H71" i="17"/>
  <c r="I70" i="17"/>
  <c r="H70" i="17"/>
  <c r="I69" i="17"/>
  <c r="H69" i="17"/>
  <c r="I68" i="17"/>
  <c r="H68" i="17"/>
  <c r="I67" i="17"/>
  <c r="H67" i="17"/>
  <c r="I66" i="17"/>
  <c r="H66" i="17"/>
  <c r="I65" i="17"/>
  <c r="H65" i="17"/>
  <c r="I64" i="17"/>
  <c r="H64" i="17"/>
  <c r="I63" i="17"/>
  <c r="H63" i="17"/>
  <c r="I62" i="17"/>
  <c r="H62" i="17"/>
  <c r="I61" i="17"/>
  <c r="H61" i="17"/>
  <c r="I60" i="17"/>
  <c r="H60" i="17"/>
  <c r="I59" i="17"/>
  <c r="H59" i="17"/>
  <c r="I58" i="17"/>
  <c r="H58" i="17"/>
  <c r="I57" i="17"/>
  <c r="H57" i="17"/>
  <c r="I56" i="17"/>
  <c r="H56" i="17"/>
  <c r="I55" i="17"/>
  <c r="H55" i="17"/>
  <c r="I54" i="17"/>
  <c r="H54" i="17"/>
  <c r="I53" i="17"/>
  <c r="H53" i="17"/>
  <c r="I52" i="17"/>
  <c r="H52" i="17"/>
  <c r="I51" i="17"/>
  <c r="H51" i="17"/>
  <c r="H50" i="17"/>
  <c r="I110" i="16"/>
  <c r="H110" i="16"/>
  <c r="I109" i="16"/>
  <c r="H109" i="16"/>
  <c r="I108" i="16"/>
  <c r="H108" i="16"/>
  <c r="I107" i="16"/>
  <c r="H107" i="16"/>
  <c r="I106" i="16"/>
  <c r="H106" i="16"/>
  <c r="I105" i="16"/>
  <c r="H105" i="16"/>
  <c r="I104" i="16"/>
  <c r="H104" i="16"/>
  <c r="I103" i="16"/>
  <c r="H103" i="16"/>
  <c r="I102" i="16"/>
  <c r="H102" i="16"/>
  <c r="I101" i="16"/>
  <c r="H101" i="16"/>
  <c r="I100" i="16"/>
  <c r="H100" i="16"/>
  <c r="I99" i="16"/>
  <c r="H99" i="16"/>
  <c r="I98" i="16"/>
  <c r="H98" i="16"/>
  <c r="I97" i="16"/>
  <c r="H97" i="16"/>
  <c r="I96" i="16"/>
  <c r="H96" i="16"/>
  <c r="I95" i="16"/>
  <c r="H95" i="16"/>
  <c r="I94" i="16"/>
  <c r="H94" i="16"/>
  <c r="I93" i="16"/>
  <c r="H93" i="16"/>
  <c r="I92" i="16"/>
  <c r="H92" i="16"/>
  <c r="I91" i="16"/>
  <c r="H91" i="16"/>
  <c r="I90" i="16"/>
  <c r="H90" i="16"/>
  <c r="I89" i="16"/>
  <c r="H89" i="16"/>
  <c r="I88" i="16"/>
  <c r="H88" i="16"/>
  <c r="I87" i="16"/>
  <c r="H87" i="16"/>
  <c r="I86" i="16"/>
  <c r="H86" i="16"/>
  <c r="I85" i="16"/>
  <c r="H85" i="16"/>
  <c r="I84" i="16"/>
  <c r="H84" i="16"/>
  <c r="I83" i="16"/>
  <c r="H83" i="16"/>
  <c r="I82" i="16"/>
  <c r="H82" i="16"/>
  <c r="I81" i="16"/>
  <c r="H81" i="16"/>
  <c r="I80" i="16"/>
  <c r="H80" i="16"/>
  <c r="I79" i="16"/>
  <c r="H79" i="16"/>
  <c r="I78" i="16"/>
  <c r="H78" i="16"/>
  <c r="I77" i="16"/>
  <c r="H77" i="16"/>
  <c r="I76" i="16"/>
  <c r="H76" i="16"/>
  <c r="I75" i="16"/>
  <c r="H75" i="16"/>
  <c r="I74" i="16"/>
  <c r="H74" i="16"/>
  <c r="I73" i="16"/>
  <c r="H73" i="16"/>
  <c r="I72" i="16"/>
  <c r="H72" i="16"/>
  <c r="I71" i="16"/>
  <c r="H71" i="16"/>
  <c r="I70" i="16"/>
  <c r="H70" i="16"/>
  <c r="I69" i="16"/>
  <c r="H69" i="16"/>
  <c r="I68" i="16"/>
  <c r="H68" i="16"/>
  <c r="I67" i="16"/>
  <c r="H67" i="16"/>
  <c r="I66" i="16"/>
  <c r="H66" i="16"/>
  <c r="I65" i="16"/>
  <c r="H65" i="16"/>
  <c r="I64" i="16"/>
  <c r="H64" i="16"/>
  <c r="I63" i="16"/>
  <c r="H63" i="16"/>
  <c r="I62" i="16"/>
  <c r="H62" i="16"/>
  <c r="I61" i="16"/>
  <c r="H61" i="16"/>
  <c r="I60" i="16"/>
  <c r="H60" i="16"/>
  <c r="I59" i="16"/>
  <c r="H59" i="16"/>
  <c r="I58" i="16"/>
  <c r="H58" i="16"/>
  <c r="I57" i="16"/>
  <c r="H57" i="16"/>
  <c r="I56" i="16"/>
  <c r="H56" i="16"/>
  <c r="I55" i="16"/>
  <c r="H55" i="16"/>
  <c r="I54" i="16"/>
  <c r="H54" i="16"/>
  <c r="I53" i="16"/>
  <c r="H53" i="16"/>
  <c r="I52" i="16"/>
  <c r="H52" i="16"/>
  <c r="I51" i="16"/>
  <c r="H51" i="16"/>
  <c r="I50" i="16"/>
  <c r="H50" i="16"/>
  <c r="I49" i="16"/>
  <c r="H49" i="16"/>
  <c r="I48" i="16"/>
  <c r="H48" i="16"/>
  <c r="I47" i="16"/>
  <c r="H47" i="16"/>
  <c r="I46" i="16"/>
  <c r="H46" i="16"/>
  <c r="I45" i="16"/>
  <c r="H45" i="16"/>
  <c r="I44" i="16"/>
  <c r="H44" i="16"/>
  <c r="I43" i="16"/>
  <c r="H43" i="16"/>
  <c r="I42" i="16"/>
  <c r="H42" i="16"/>
  <c r="I41" i="16"/>
  <c r="H41" i="16"/>
  <c r="I40" i="16"/>
  <c r="H40" i="16"/>
  <c r="I39" i="16"/>
  <c r="H39" i="16"/>
  <c r="I38" i="16"/>
  <c r="H38" i="16"/>
  <c r="I37" i="16"/>
  <c r="H37" i="16"/>
  <c r="I36" i="16"/>
  <c r="H36" i="16"/>
  <c r="I35" i="16"/>
  <c r="H35" i="16"/>
  <c r="I34" i="16"/>
  <c r="H34" i="16"/>
  <c r="I33" i="16"/>
  <c r="H33" i="16"/>
  <c r="I32" i="16"/>
  <c r="H32" i="16"/>
  <c r="I31" i="16"/>
  <c r="H31" i="16"/>
  <c r="I30" i="16"/>
  <c r="H30" i="16"/>
  <c r="H29" i="16"/>
  <c r="I110" i="15"/>
  <c r="H110" i="15"/>
  <c r="I109" i="15"/>
  <c r="H109" i="15"/>
  <c r="I108" i="15"/>
  <c r="H108" i="15"/>
  <c r="I107" i="15"/>
  <c r="H107" i="15"/>
  <c r="I106" i="15"/>
  <c r="H106" i="15"/>
  <c r="I105" i="15"/>
  <c r="H105" i="15"/>
  <c r="I104" i="15"/>
  <c r="H104" i="15"/>
  <c r="I103" i="15"/>
  <c r="H103" i="15"/>
  <c r="I102" i="15"/>
  <c r="H102" i="15"/>
  <c r="I101" i="15"/>
  <c r="H101" i="15"/>
  <c r="I100" i="15"/>
  <c r="H100" i="15"/>
  <c r="I99" i="15"/>
  <c r="H99" i="15"/>
  <c r="I98" i="15"/>
  <c r="H98" i="15"/>
  <c r="I97" i="15"/>
  <c r="H97" i="15"/>
  <c r="I96" i="15"/>
  <c r="H96" i="15"/>
  <c r="I95" i="15"/>
  <c r="H95" i="15"/>
  <c r="I94" i="15"/>
  <c r="H94" i="15"/>
  <c r="I93" i="15"/>
  <c r="H93" i="15"/>
  <c r="I92" i="15"/>
  <c r="H92" i="15"/>
  <c r="I91" i="15"/>
  <c r="H91" i="15"/>
  <c r="I90" i="15"/>
  <c r="H90" i="15"/>
  <c r="I89" i="15"/>
  <c r="H89" i="15"/>
  <c r="I88" i="15"/>
  <c r="H88" i="15"/>
  <c r="I87" i="15"/>
  <c r="H87" i="15"/>
  <c r="I86" i="15"/>
  <c r="H86" i="15"/>
  <c r="I85" i="15"/>
  <c r="H85" i="15"/>
  <c r="I84" i="15"/>
  <c r="H84" i="15"/>
  <c r="I83" i="15"/>
  <c r="H83" i="15"/>
  <c r="I82" i="15"/>
  <c r="H82" i="15"/>
  <c r="I81" i="15"/>
  <c r="H81" i="15"/>
  <c r="I80" i="15"/>
  <c r="H80" i="15"/>
  <c r="I79" i="15"/>
  <c r="H79" i="15"/>
  <c r="I78" i="15"/>
  <c r="H78" i="15"/>
  <c r="I77" i="15"/>
  <c r="H77" i="15"/>
  <c r="I76" i="15"/>
  <c r="H76" i="15"/>
  <c r="I75" i="15"/>
  <c r="H75" i="15"/>
  <c r="I74" i="15"/>
  <c r="H74" i="15"/>
  <c r="I73" i="15"/>
  <c r="H73" i="15"/>
  <c r="I72" i="15"/>
  <c r="H72" i="15"/>
  <c r="I71" i="15"/>
  <c r="H71" i="15"/>
  <c r="I70" i="15"/>
  <c r="H70" i="15"/>
  <c r="I69" i="15"/>
  <c r="H69" i="15"/>
  <c r="I68" i="15"/>
  <c r="H68" i="15"/>
  <c r="I67" i="15"/>
  <c r="H67" i="15"/>
  <c r="I66" i="15"/>
  <c r="H66" i="15"/>
  <c r="I65" i="15"/>
  <c r="H65" i="15"/>
  <c r="I64" i="15"/>
  <c r="H64" i="15"/>
  <c r="I63" i="15"/>
  <c r="H63" i="15"/>
  <c r="I62" i="15"/>
  <c r="H62" i="15"/>
  <c r="I61" i="15"/>
  <c r="H61" i="15"/>
  <c r="I60" i="15"/>
  <c r="H60" i="15"/>
  <c r="I59" i="15"/>
  <c r="H59" i="15"/>
  <c r="I58" i="15"/>
  <c r="H58" i="15"/>
  <c r="I57" i="15"/>
  <c r="H57" i="15"/>
  <c r="I56" i="15"/>
  <c r="H56" i="15"/>
  <c r="I55" i="15"/>
  <c r="H55" i="15"/>
  <c r="I54" i="15"/>
  <c r="H54" i="15"/>
  <c r="I53" i="15"/>
  <c r="H53" i="15"/>
  <c r="I52" i="15"/>
  <c r="H52" i="15"/>
  <c r="I51" i="15"/>
  <c r="H51" i="15"/>
  <c r="I50" i="15"/>
  <c r="H50" i="15"/>
  <c r="I49" i="15"/>
  <c r="H49" i="15"/>
  <c r="I48" i="15"/>
  <c r="H48" i="15"/>
  <c r="I47" i="15"/>
  <c r="H47" i="15"/>
  <c r="I46" i="15"/>
  <c r="H46" i="15"/>
  <c r="I45" i="15"/>
  <c r="H45" i="15"/>
  <c r="I44" i="15"/>
  <c r="H44" i="15"/>
  <c r="I43" i="15"/>
  <c r="H43" i="15"/>
  <c r="I42" i="15"/>
  <c r="H42" i="15"/>
  <c r="I41" i="15"/>
  <c r="H41" i="15"/>
  <c r="I40" i="15"/>
  <c r="H40" i="15"/>
  <c r="I39" i="15"/>
  <c r="H39" i="15"/>
  <c r="I38" i="15"/>
  <c r="H38" i="15"/>
  <c r="I37" i="15"/>
  <c r="H37" i="15"/>
  <c r="I36" i="15"/>
  <c r="H36" i="15"/>
  <c r="I35" i="15"/>
  <c r="H35" i="15"/>
  <c r="I34" i="15"/>
  <c r="H34" i="15"/>
  <c r="I33" i="15"/>
  <c r="H33" i="15"/>
  <c r="I32" i="15"/>
  <c r="H32" i="15"/>
  <c r="I31" i="15"/>
  <c r="H31" i="15"/>
  <c r="I30" i="15"/>
  <c r="H30" i="15"/>
  <c r="I29" i="15"/>
  <c r="H29" i="15"/>
  <c r="I28" i="15"/>
  <c r="H28" i="15"/>
  <c r="I27" i="15"/>
  <c r="H27" i="15"/>
  <c r="I26" i="15"/>
  <c r="H26" i="15"/>
  <c r="I25" i="15"/>
  <c r="H25" i="15"/>
  <c r="I24" i="15"/>
  <c r="H24" i="15"/>
  <c r="I23" i="15"/>
  <c r="H23" i="15"/>
  <c r="I22" i="15"/>
  <c r="H22" i="15"/>
  <c r="I21" i="15"/>
  <c r="H21" i="15"/>
  <c r="I20" i="15"/>
  <c r="H20" i="15"/>
  <c r="I19" i="15"/>
  <c r="H19" i="15"/>
  <c r="I18" i="15"/>
  <c r="H18" i="15"/>
  <c r="I17" i="15"/>
  <c r="H17" i="15"/>
  <c r="I16" i="15"/>
  <c r="H16" i="15"/>
  <c r="I15" i="15"/>
  <c r="H15" i="15"/>
  <c r="H14" i="15"/>
  <c r="I110" i="14"/>
  <c r="H110" i="14"/>
  <c r="I109" i="14"/>
  <c r="H109" i="14"/>
  <c r="I108" i="14"/>
  <c r="H108" i="14"/>
  <c r="I107" i="14"/>
  <c r="H107" i="14"/>
  <c r="I106" i="14"/>
  <c r="H106" i="14"/>
  <c r="I105" i="14"/>
  <c r="H105" i="14"/>
  <c r="I104" i="14"/>
  <c r="H104" i="14"/>
  <c r="I103" i="14"/>
  <c r="H103" i="14"/>
  <c r="I102" i="14"/>
  <c r="H102" i="14"/>
  <c r="I101" i="14"/>
  <c r="H101" i="14"/>
  <c r="I100" i="14"/>
  <c r="H100" i="14"/>
  <c r="I99" i="14"/>
  <c r="H99" i="14"/>
  <c r="I98" i="14"/>
  <c r="H98" i="14"/>
  <c r="I97" i="14"/>
  <c r="H97" i="14"/>
  <c r="I96" i="14"/>
  <c r="H96" i="14"/>
  <c r="I95" i="14"/>
  <c r="H95" i="14"/>
  <c r="I94" i="14"/>
  <c r="H94" i="14"/>
  <c r="I93" i="14"/>
  <c r="H93" i="14"/>
  <c r="I92" i="14"/>
  <c r="H92" i="14"/>
  <c r="I91" i="14"/>
  <c r="H91" i="14"/>
  <c r="I90" i="14"/>
  <c r="H90" i="14"/>
  <c r="I89" i="14"/>
  <c r="H89" i="14"/>
  <c r="I88" i="14"/>
  <c r="H88" i="14"/>
  <c r="I87" i="14"/>
  <c r="H87" i="14"/>
  <c r="I86" i="14"/>
  <c r="H86" i="14"/>
  <c r="I85" i="14"/>
  <c r="H85" i="14"/>
  <c r="I84" i="14"/>
  <c r="H84" i="14"/>
  <c r="I83" i="14"/>
  <c r="H83" i="14"/>
  <c r="I82" i="14"/>
  <c r="H82" i="14"/>
  <c r="I81" i="14"/>
  <c r="H81" i="14"/>
  <c r="I80" i="14"/>
  <c r="H80" i="14"/>
  <c r="I79" i="14"/>
  <c r="H79" i="14"/>
  <c r="I78" i="14"/>
  <c r="H78" i="14"/>
  <c r="I77" i="14"/>
  <c r="H77" i="14"/>
  <c r="I76" i="14"/>
  <c r="H76" i="14"/>
  <c r="I75" i="14"/>
  <c r="H75" i="14"/>
  <c r="I74" i="14"/>
  <c r="H74" i="14"/>
  <c r="I73" i="14"/>
  <c r="H73" i="14"/>
  <c r="I72" i="14"/>
  <c r="H72" i="14"/>
  <c r="I71" i="14"/>
  <c r="H71" i="14"/>
  <c r="I70" i="14"/>
  <c r="H70" i="14"/>
  <c r="I69" i="14"/>
  <c r="H69" i="14"/>
  <c r="I68" i="14"/>
  <c r="H68" i="14"/>
  <c r="I67" i="14"/>
  <c r="H67" i="14"/>
  <c r="I66" i="14"/>
  <c r="H66" i="14"/>
  <c r="I65" i="14"/>
  <c r="H65" i="14"/>
  <c r="I64" i="14"/>
  <c r="H64" i="14"/>
  <c r="I63" i="14"/>
  <c r="H63" i="14"/>
  <c r="I62" i="14"/>
  <c r="H62" i="14"/>
  <c r="I61" i="14"/>
  <c r="H61" i="14"/>
  <c r="I60" i="14"/>
  <c r="H60" i="14"/>
  <c r="I59" i="14"/>
  <c r="H59" i="14"/>
  <c r="I58" i="14"/>
  <c r="H58" i="14"/>
  <c r="I57" i="14"/>
  <c r="H57" i="14"/>
  <c r="I56" i="14"/>
  <c r="H56" i="14"/>
  <c r="I55" i="14"/>
  <c r="H55" i="14"/>
  <c r="I54" i="14"/>
  <c r="H54" i="14"/>
  <c r="I53" i="14"/>
  <c r="H53" i="14"/>
  <c r="I52" i="14"/>
  <c r="H52" i="14"/>
  <c r="I51" i="14"/>
  <c r="H51" i="14"/>
  <c r="I50" i="14"/>
  <c r="H50" i="14"/>
  <c r="I49" i="14"/>
  <c r="H49" i="14"/>
  <c r="I48" i="14"/>
  <c r="H48" i="14"/>
  <c r="I47" i="14"/>
  <c r="H47" i="14"/>
  <c r="I46" i="14"/>
  <c r="H46" i="14"/>
  <c r="I45" i="14"/>
  <c r="H45" i="14"/>
  <c r="I44" i="14"/>
  <c r="H44" i="14"/>
  <c r="I43" i="14"/>
  <c r="H43" i="14"/>
  <c r="I42" i="14"/>
  <c r="H42" i="14"/>
  <c r="I41" i="14"/>
  <c r="H41" i="14"/>
  <c r="I40" i="14"/>
  <c r="H40" i="14"/>
  <c r="I39" i="14"/>
  <c r="H39" i="14"/>
  <c r="I38" i="14"/>
  <c r="H38" i="14"/>
  <c r="I37" i="14"/>
  <c r="H37" i="14"/>
  <c r="I36" i="14"/>
  <c r="H36" i="14"/>
  <c r="I35" i="14"/>
  <c r="H35" i="14"/>
  <c r="I34" i="14"/>
  <c r="H34" i="14"/>
  <c r="I33" i="14"/>
  <c r="H33" i="14"/>
  <c r="I32" i="14"/>
  <c r="H32" i="14"/>
  <c r="I31" i="14"/>
  <c r="H31" i="14"/>
  <c r="I30" i="14"/>
  <c r="H30" i="14"/>
  <c r="I29" i="14"/>
  <c r="H29" i="14"/>
  <c r="I28" i="14"/>
  <c r="H28" i="14"/>
  <c r="I27" i="14"/>
  <c r="H27" i="14"/>
  <c r="I26" i="14"/>
  <c r="H26" i="14"/>
  <c r="I25" i="14"/>
  <c r="H25" i="14"/>
  <c r="I24" i="14"/>
  <c r="H24" i="14"/>
  <c r="I23" i="14"/>
  <c r="H23" i="14"/>
  <c r="I22" i="14"/>
  <c r="H22" i="14"/>
  <c r="I21" i="14"/>
  <c r="H21" i="14"/>
  <c r="I20" i="14"/>
  <c r="H20" i="14"/>
  <c r="I19" i="14"/>
  <c r="H19" i="14"/>
  <c r="I18" i="14"/>
  <c r="H18" i="14"/>
  <c r="I17" i="14"/>
  <c r="H17" i="14"/>
  <c r="I16" i="14"/>
  <c r="H16" i="14"/>
  <c r="I15" i="14"/>
  <c r="H15" i="14"/>
  <c r="H14" i="14"/>
  <c r="I110" i="13"/>
  <c r="H110" i="13"/>
  <c r="I109" i="13"/>
  <c r="H109" i="13"/>
  <c r="I108" i="13"/>
  <c r="H108" i="13"/>
  <c r="I107" i="13"/>
  <c r="H107" i="13"/>
  <c r="I106" i="13"/>
  <c r="H106" i="13"/>
  <c r="I105" i="13"/>
  <c r="H105" i="13"/>
  <c r="I104" i="13"/>
  <c r="H104" i="13"/>
  <c r="I103" i="13"/>
  <c r="H103" i="13"/>
  <c r="I102" i="13"/>
  <c r="H102" i="13"/>
  <c r="I101" i="13"/>
  <c r="H101" i="13"/>
  <c r="I100" i="13"/>
  <c r="H100" i="13"/>
  <c r="I99" i="13"/>
  <c r="H99" i="13"/>
  <c r="I98" i="13"/>
  <c r="H98" i="13"/>
  <c r="I97" i="13"/>
  <c r="H97" i="13"/>
  <c r="I96" i="13"/>
  <c r="H96" i="13"/>
  <c r="I95" i="13"/>
  <c r="H95" i="13"/>
  <c r="I94" i="13"/>
  <c r="H94" i="13"/>
  <c r="I93" i="13"/>
  <c r="H93" i="13"/>
  <c r="I92" i="13"/>
  <c r="H92" i="13"/>
  <c r="I91" i="13"/>
  <c r="H91" i="13"/>
  <c r="I90" i="13"/>
  <c r="H90" i="13"/>
  <c r="I89" i="13"/>
  <c r="H89" i="13"/>
  <c r="I88" i="13"/>
  <c r="H88" i="13"/>
  <c r="I87" i="13"/>
  <c r="H87" i="13"/>
  <c r="I86" i="13"/>
  <c r="H86" i="13"/>
  <c r="I85" i="13"/>
  <c r="H85" i="13"/>
  <c r="I84" i="13"/>
  <c r="H84" i="13"/>
  <c r="I83" i="13"/>
  <c r="H83" i="13"/>
  <c r="I82" i="13"/>
  <c r="H82" i="13"/>
  <c r="I81" i="13"/>
  <c r="H81" i="13"/>
  <c r="I80" i="13"/>
  <c r="H80" i="13"/>
  <c r="I79" i="13"/>
  <c r="H79" i="13"/>
  <c r="I78" i="13"/>
  <c r="H78" i="13"/>
  <c r="I77" i="13"/>
  <c r="H77" i="13"/>
  <c r="I76" i="13"/>
  <c r="H76" i="13"/>
  <c r="I75" i="13"/>
  <c r="H75" i="13"/>
  <c r="I74" i="13"/>
  <c r="H74" i="13"/>
  <c r="I73" i="13"/>
  <c r="H73" i="13"/>
  <c r="I72" i="13"/>
  <c r="H72" i="13"/>
  <c r="I71" i="13"/>
  <c r="H71" i="13"/>
  <c r="I70" i="13"/>
  <c r="H70" i="13"/>
  <c r="I69" i="13"/>
  <c r="H69" i="13"/>
  <c r="I68" i="13"/>
  <c r="H68" i="13"/>
  <c r="I67" i="13"/>
  <c r="H67" i="13"/>
  <c r="I66" i="13"/>
  <c r="H66" i="13"/>
  <c r="I65" i="13"/>
  <c r="H65" i="13"/>
  <c r="I64" i="13"/>
  <c r="H64" i="13"/>
  <c r="I63" i="13"/>
  <c r="H63" i="13"/>
  <c r="I62" i="13"/>
  <c r="H62" i="13"/>
  <c r="I61" i="13"/>
  <c r="H61" i="13"/>
  <c r="I60" i="13"/>
  <c r="H60" i="13"/>
  <c r="I59" i="13"/>
  <c r="H59" i="13"/>
  <c r="I58" i="13"/>
  <c r="H58" i="13"/>
  <c r="I57" i="13"/>
  <c r="H57" i="13"/>
  <c r="I56" i="13"/>
  <c r="H56" i="13"/>
  <c r="I55" i="13"/>
  <c r="H55" i="13"/>
  <c r="I54" i="13"/>
  <c r="H54" i="13"/>
  <c r="I53" i="13"/>
  <c r="H53" i="13"/>
  <c r="I52" i="13"/>
  <c r="H52" i="13"/>
  <c r="I51" i="13"/>
  <c r="H51" i="13"/>
  <c r="I50" i="13"/>
  <c r="H50" i="13"/>
  <c r="I49" i="13"/>
  <c r="H49" i="13"/>
  <c r="I48" i="13"/>
  <c r="H48" i="13"/>
  <c r="I47" i="13"/>
  <c r="H47" i="13"/>
  <c r="I46" i="13"/>
  <c r="H46" i="13"/>
  <c r="I45" i="13"/>
  <c r="H45" i="13"/>
  <c r="I44" i="13"/>
  <c r="H44" i="13"/>
  <c r="I43" i="13"/>
  <c r="H43" i="13"/>
  <c r="I42" i="13"/>
  <c r="H42" i="13"/>
  <c r="I41" i="13"/>
  <c r="H41" i="13"/>
  <c r="I40" i="13"/>
  <c r="H40" i="13"/>
  <c r="I39" i="13"/>
  <c r="H39" i="13"/>
  <c r="I38" i="13"/>
  <c r="H38" i="13"/>
  <c r="I37" i="13"/>
  <c r="H37" i="13"/>
  <c r="I36" i="13"/>
  <c r="H36" i="13"/>
  <c r="I35" i="13"/>
  <c r="H35" i="13"/>
  <c r="I34" i="13"/>
  <c r="H34" i="13"/>
  <c r="I33" i="13"/>
  <c r="H33" i="13"/>
  <c r="I32" i="13"/>
  <c r="H32" i="13"/>
  <c r="I31" i="13"/>
  <c r="H31" i="13"/>
  <c r="I30" i="13"/>
  <c r="H30" i="13"/>
  <c r="I29" i="13"/>
  <c r="H29" i="13"/>
  <c r="I28" i="13"/>
  <c r="H28" i="13"/>
  <c r="I27" i="13"/>
  <c r="H27" i="13"/>
  <c r="I26" i="13"/>
  <c r="H26" i="13"/>
  <c r="I25" i="13"/>
  <c r="H25" i="13"/>
  <c r="I24" i="13"/>
  <c r="H24" i="13"/>
  <c r="I23" i="13"/>
  <c r="H23" i="13"/>
  <c r="I22" i="13"/>
  <c r="H22" i="13"/>
  <c r="I21" i="13"/>
  <c r="H21" i="13"/>
  <c r="I20" i="13"/>
  <c r="H20" i="13"/>
  <c r="I19" i="13"/>
  <c r="H19" i="13"/>
  <c r="I18" i="13"/>
  <c r="H18" i="13"/>
  <c r="I17" i="13"/>
  <c r="H17" i="13"/>
  <c r="I16" i="13"/>
  <c r="H16" i="13"/>
  <c r="I15" i="13"/>
  <c r="H15" i="13"/>
  <c r="I14" i="13"/>
  <c r="H14" i="13"/>
  <c r="I13" i="13"/>
  <c r="H13" i="13"/>
  <c r="I12" i="13"/>
  <c r="H12" i="13"/>
  <c r="I11" i="13"/>
  <c r="H11" i="13"/>
  <c r="I10" i="13"/>
  <c r="H10" i="13"/>
  <c r="I9" i="13"/>
  <c r="H9" i="13"/>
  <c r="I8" i="13"/>
  <c r="H8" i="13"/>
  <c r="I7" i="13"/>
  <c r="H7" i="13"/>
  <c r="I6" i="13"/>
  <c r="H6" i="13"/>
  <c r="I5" i="13"/>
  <c r="H5" i="13"/>
  <c r="I4" i="13"/>
  <c r="H4" i="13"/>
  <c r="I3" i="13"/>
  <c r="H3" i="13"/>
  <c r="H2" i="13"/>
  <c r="I110" i="12"/>
  <c r="H110" i="12"/>
  <c r="I109" i="12"/>
  <c r="H109" i="12"/>
  <c r="I108" i="12"/>
  <c r="H108" i="12"/>
  <c r="I107" i="12"/>
  <c r="H107" i="12"/>
  <c r="I106" i="12"/>
  <c r="H106" i="12"/>
  <c r="I105" i="12"/>
  <c r="H105" i="12"/>
  <c r="I104" i="12"/>
  <c r="H104" i="12"/>
  <c r="I103" i="12"/>
  <c r="H103" i="12"/>
  <c r="I102" i="12"/>
  <c r="H102" i="12"/>
  <c r="I101" i="12"/>
  <c r="H101" i="12"/>
  <c r="I100" i="12"/>
  <c r="H100" i="12"/>
  <c r="I99" i="12"/>
  <c r="H99" i="12"/>
  <c r="I98" i="12"/>
  <c r="H98" i="12"/>
  <c r="I97" i="12"/>
  <c r="H97" i="12"/>
  <c r="I96" i="12"/>
  <c r="H96" i="12"/>
  <c r="I95" i="12"/>
  <c r="H95" i="12"/>
  <c r="I94" i="12"/>
  <c r="H94" i="12"/>
  <c r="I93" i="12"/>
  <c r="H93" i="12"/>
  <c r="I92" i="12"/>
  <c r="H92" i="12"/>
  <c r="I91" i="12"/>
  <c r="H91" i="12"/>
  <c r="I90" i="12"/>
  <c r="H90" i="12"/>
  <c r="I89" i="12"/>
  <c r="H89" i="12"/>
  <c r="I88" i="12"/>
  <c r="H88" i="12"/>
  <c r="I87" i="12"/>
  <c r="H87" i="12"/>
  <c r="I86" i="12"/>
  <c r="H86" i="12"/>
  <c r="I85" i="12"/>
  <c r="H85" i="12"/>
  <c r="I84" i="12"/>
  <c r="H84" i="12"/>
  <c r="I83" i="12"/>
  <c r="H83" i="12"/>
  <c r="I82" i="12"/>
  <c r="H82" i="12"/>
  <c r="I81" i="12"/>
  <c r="H81" i="12"/>
  <c r="I80" i="12"/>
  <c r="H80" i="12"/>
  <c r="I79" i="12"/>
  <c r="H79" i="12"/>
  <c r="I78" i="12"/>
  <c r="H78" i="12"/>
  <c r="I77" i="12"/>
  <c r="H77" i="12"/>
  <c r="I76" i="12"/>
  <c r="H76" i="12"/>
  <c r="I75" i="12"/>
  <c r="H75" i="12"/>
  <c r="I74" i="12"/>
  <c r="H74" i="12"/>
  <c r="I73" i="12"/>
  <c r="H73" i="12"/>
  <c r="I72" i="12"/>
  <c r="H72" i="12"/>
  <c r="I71" i="12"/>
  <c r="H71" i="12"/>
  <c r="I70" i="12"/>
  <c r="H70" i="12"/>
  <c r="I69" i="12"/>
  <c r="H69" i="12"/>
  <c r="I68" i="12"/>
  <c r="H68" i="12"/>
  <c r="I67" i="12"/>
  <c r="H67" i="12"/>
  <c r="I66" i="12"/>
  <c r="H66" i="12"/>
  <c r="I65" i="12"/>
  <c r="H65" i="12"/>
  <c r="I64" i="12"/>
  <c r="H64" i="12"/>
  <c r="I63" i="12"/>
  <c r="H63" i="12"/>
  <c r="I62" i="12"/>
  <c r="H62" i="12"/>
  <c r="I61" i="12"/>
  <c r="H61" i="12"/>
  <c r="I60" i="12"/>
  <c r="H60" i="12"/>
  <c r="I59" i="12"/>
  <c r="H59" i="12"/>
  <c r="I58" i="12"/>
  <c r="H58" i="12"/>
  <c r="I57" i="12"/>
  <c r="H57" i="12"/>
  <c r="I56" i="12"/>
  <c r="H56" i="12"/>
  <c r="I55" i="12"/>
  <c r="H55" i="12"/>
  <c r="I54" i="12"/>
  <c r="H54" i="12"/>
  <c r="I53" i="12"/>
  <c r="H53" i="12"/>
  <c r="I52" i="12"/>
  <c r="H52" i="12"/>
  <c r="I51" i="12"/>
  <c r="H51" i="12"/>
  <c r="I50" i="12"/>
  <c r="H50" i="12"/>
  <c r="I49" i="12"/>
  <c r="H49" i="12"/>
  <c r="I48" i="12"/>
  <c r="H48" i="12"/>
  <c r="I47" i="12"/>
  <c r="H47" i="12"/>
  <c r="I46" i="12"/>
  <c r="H46" i="12"/>
  <c r="I45" i="12"/>
  <c r="H45" i="12"/>
  <c r="I44" i="12"/>
  <c r="H44" i="12"/>
  <c r="I43" i="12"/>
  <c r="H43" i="12"/>
  <c r="I42" i="12"/>
  <c r="H42" i="12"/>
  <c r="I41" i="12"/>
  <c r="H41" i="12"/>
  <c r="I40" i="12"/>
  <c r="H40" i="12"/>
  <c r="I39" i="12"/>
  <c r="H39" i="12"/>
  <c r="I38" i="12"/>
  <c r="H38" i="12"/>
  <c r="I37" i="12"/>
  <c r="H37" i="12"/>
  <c r="I36" i="12"/>
  <c r="H36" i="12"/>
  <c r="I35" i="12"/>
  <c r="H35" i="12"/>
  <c r="I34" i="12"/>
  <c r="H34" i="12"/>
  <c r="I33" i="12"/>
  <c r="H33" i="12"/>
  <c r="I32" i="12"/>
  <c r="H32" i="12"/>
  <c r="I31" i="12"/>
  <c r="H31" i="12"/>
  <c r="I30" i="12"/>
  <c r="H30" i="12"/>
  <c r="I29" i="12"/>
  <c r="H29" i="12"/>
  <c r="I28" i="12"/>
  <c r="H28" i="12"/>
  <c r="I27" i="12"/>
  <c r="H27" i="12"/>
  <c r="I26" i="12"/>
  <c r="H26" i="12"/>
  <c r="I25" i="12"/>
  <c r="H25" i="12"/>
  <c r="I24" i="12"/>
  <c r="H24" i="12"/>
  <c r="I23" i="12"/>
  <c r="H23" i="12"/>
  <c r="I22" i="12"/>
  <c r="H22" i="12"/>
  <c r="I21" i="12"/>
  <c r="H21" i="12"/>
  <c r="I20" i="12"/>
  <c r="H20" i="12"/>
  <c r="I19" i="12"/>
  <c r="H19" i="12"/>
  <c r="I18" i="12"/>
  <c r="H18" i="12"/>
  <c r="I17" i="12"/>
  <c r="H17" i="12"/>
  <c r="I16" i="12"/>
  <c r="H16" i="12"/>
  <c r="I15" i="12"/>
  <c r="H15" i="12"/>
  <c r="I14" i="12"/>
  <c r="H14" i="12"/>
  <c r="I13" i="12"/>
  <c r="H13" i="12"/>
  <c r="I12" i="12"/>
  <c r="H12" i="12"/>
  <c r="I11" i="12"/>
  <c r="H11" i="12"/>
  <c r="I10" i="12"/>
  <c r="H10" i="12"/>
  <c r="I9" i="12"/>
  <c r="H9" i="12"/>
  <c r="I8" i="12"/>
  <c r="H8" i="12"/>
  <c r="I7" i="12"/>
  <c r="H7" i="12"/>
  <c r="I6" i="12"/>
  <c r="H6" i="12"/>
  <c r="I5" i="12"/>
  <c r="H5" i="12"/>
  <c r="I4" i="12"/>
  <c r="H4" i="12"/>
  <c r="I3" i="12"/>
  <c r="H3" i="12"/>
  <c r="H2" i="12"/>
  <c r="I110" i="11"/>
  <c r="H110" i="11"/>
  <c r="I109" i="11"/>
  <c r="H109" i="11"/>
  <c r="I108" i="11"/>
  <c r="H108" i="11"/>
  <c r="I107" i="11"/>
  <c r="H107" i="11"/>
  <c r="I106" i="11"/>
  <c r="H106" i="11"/>
  <c r="I105" i="11"/>
  <c r="H105" i="11"/>
  <c r="I104" i="11"/>
  <c r="H104" i="11"/>
  <c r="I103" i="11"/>
  <c r="H103" i="11"/>
  <c r="I102" i="11"/>
  <c r="H102" i="11"/>
  <c r="I101" i="11"/>
  <c r="H101" i="11"/>
  <c r="I100" i="11"/>
  <c r="H100" i="11"/>
  <c r="I99" i="11"/>
  <c r="H99" i="11"/>
  <c r="I98" i="11"/>
  <c r="H98" i="11"/>
  <c r="I97" i="11"/>
  <c r="H97" i="11"/>
  <c r="I96" i="11"/>
  <c r="H96" i="11"/>
  <c r="I95" i="11"/>
  <c r="H95" i="11"/>
  <c r="I94" i="11"/>
  <c r="H94" i="11"/>
  <c r="I93" i="11"/>
  <c r="H93" i="11"/>
  <c r="I92" i="11"/>
  <c r="H92" i="11"/>
  <c r="I91" i="11"/>
  <c r="H91" i="11"/>
  <c r="I90" i="11"/>
  <c r="H90" i="11"/>
  <c r="I89" i="11"/>
  <c r="H89" i="11"/>
  <c r="I88" i="11"/>
  <c r="H88" i="11"/>
  <c r="I87" i="11"/>
  <c r="H87" i="11"/>
  <c r="I86" i="11"/>
  <c r="H86" i="11"/>
  <c r="I85" i="11"/>
  <c r="H85" i="11"/>
  <c r="I84" i="11"/>
  <c r="H84" i="11"/>
  <c r="I83" i="11"/>
  <c r="H83" i="11"/>
  <c r="I82" i="11"/>
  <c r="H82" i="11"/>
  <c r="I81" i="11"/>
  <c r="H81" i="11"/>
  <c r="I80" i="11"/>
  <c r="H80" i="11"/>
  <c r="I79" i="11"/>
  <c r="H79" i="11"/>
  <c r="I78" i="11"/>
  <c r="H78" i="11"/>
  <c r="I77" i="11"/>
  <c r="H77" i="11"/>
  <c r="I76" i="11"/>
  <c r="H76" i="11"/>
  <c r="I75" i="11"/>
  <c r="H75" i="11"/>
  <c r="I74" i="11"/>
  <c r="H74" i="11"/>
  <c r="I73" i="11"/>
  <c r="H73" i="11"/>
  <c r="I72" i="11"/>
  <c r="H72" i="11"/>
  <c r="I71" i="11"/>
  <c r="H71" i="11"/>
  <c r="I70" i="11"/>
  <c r="H70" i="11"/>
  <c r="I69" i="11"/>
  <c r="H69" i="11"/>
  <c r="I68" i="11"/>
  <c r="H68" i="11"/>
  <c r="I67" i="11"/>
  <c r="H67" i="11"/>
  <c r="I66" i="11"/>
  <c r="H66" i="11"/>
  <c r="I65" i="11"/>
  <c r="H65" i="11"/>
  <c r="I64" i="11"/>
  <c r="H64" i="11"/>
  <c r="I63" i="11"/>
  <c r="H63" i="11"/>
  <c r="I62" i="11"/>
  <c r="H62" i="11"/>
  <c r="I61" i="11"/>
  <c r="H61" i="11"/>
  <c r="I60" i="11"/>
  <c r="H60" i="11"/>
  <c r="I59" i="11"/>
  <c r="H59" i="11"/>
  <c r="I58" i="11"/>
  <c r="H58" i="11"/>
  <c r="I57" i="11"/>
  <c r="H57" i="11"/>
  <c r="I56" i="11"/>
  <c r="H56" i="11"/>
  <c r="I55" i="11"/>
  <c r="H55" i="11"/>
  <c r="I54" i="11"/>
  <c r="H54" i="11"/>
  <c r="I53" i="11"/>
  <c r="H53" i="11"/>
  <c r="I52" i="11"/>
  <c r="H52" i="11"/>
  <c r="I51" i="11"/>
  <c r="H51" i="11"/>
  <c r="I50" i="11"/>
  <c r="H50" i="11"/>
  <c r="I49" i="11"/>
  <c r="H49" i="11"/>
  <c r="I48" i="11"/>
  <c r="H48" i="11"/>
  <c r="I47" i="11"/>
  <c r="H47" i="11"/>
  <c r="I46" i="11"/>
  <c r="H46" i="11"/>
  <c r="I45" i="11"/>
  <c r="H45" i="11"/>
  <c r="I44" i="11"/>
  <c r="H44" i="11"/>
  <c r="I43" i="11"/>
  <c r="H43" i="11"/>
  <c r="I42" i="11"/>
  <c r="H42" i="11"/>
  <c r="I41" i="11"/>
  <c r="H41" i="11"/>
  <c r="I40" i="11"/>
  <c r="H40" i="11"/>
  <c r="I39" i="11"/>
  <c r="H39" i="11"/>
  <c r="I38" i="11"/>
  <c r="H38" i="11"/>
  <c r="I37" i="11"/>
  <c r="H37" i="11"/>
  <c r="I36" i="11"/>
  <c r="H36" i="11"/>
  <c r="I35" i="11"/>
  <c r="H35" i="11"/>
  <c r="I34" i="11"/>
  <c r="H34" i="11"/>
  <c r="I33" i="11"/>
  <c r="H33" i="11"/>
  <c r="I32" i="11"/>
  <c r="H32" i="11"/>
  <c r="I31" i="11"/>
  <c r="H31" i="11"/>
  <c r="I30" i="11"/>
  <c r="H30" i="11"/>
  <c r="I29" i="11"/>
  <c r="H29" i="11"/>
  <c r="I28" i="11"/>
  <c r="H28" i="11"/>
  <c r="I27" i="11"/>
  <c r="H27" i="11"/>
  <c r="I26" i="11"/>
  <c r="H26" i="11"/>
  <c r="I25" i="11"/>
  <c r="H25" i="11"/>
  <c r="I24" i="11"/>
  <c r="H24" i="11"/>
  <c r="I23" i="11"/>
  <c r="H23" i="11"/>
  <c r="I22" i="11"/>
  <c r="H22" i="11"/>
  <c r="I21" i="11"/>
  <c r="H21" i="11"/>
  <c r="I20" i="11"/>
  <c r="H20" i="11"/>
  <c r="I19" i="11"/>
  <c r="H19" i="11"/>
  <c r="I18" i="11"/>
  <c r="H18" i="11"/>
  <c r="I17" i="11"/>
  <c r="H17" i="11"/>
  <c r="I16" i="11"/>
  <c r="H16" i="11"/>
  <c r="I15" i="11"/>
  <c r="H15" i="11"/>
  <c r="I14" i="11"/>
  <c r="H14" i="11"/>
  <c r="I13" i="11"/>
  <c r="H13" i="11"/>
  <c r="I12" i="11"/>
  <c r="H12" i="11"/>
  <c r="I11" i="11"/>
  <c r="H11" i="11"/>
  <c r="I10" i="11"/>
  <c r="H10" i="11"/>
  <c r="I9" i="11"/>
  <c r="H9" i="11"/>
  <c r="I8" i="11"/>
  <c r="H8" i="11"/>
  <c r="I7" i="11"/>
  <c r="H7" i="11"/>
  <c r="I6" i="11"/>
  <c r="H6" i="11"/>
  <c r="I5" i="11"/>
  <c r="H5" i="11"/>
  <c r="I4" i="11"/>
  <c r="H4" i="11"/>
  <c r="I3" i="11"/>
  <c r="H3" i="11"/>
  <c r="H2" i="11"/>
  <c r="I88" i="10"/>
  <c r="H88" i="10"/>
  <c r="I78" i="10"/>
  <c r="I102" i="9"/>
  <c r="H102" i="9"/>
  <c r="I101" i="9"/>
  <c r="H101" i="9"/>
  <c r="I100" i="9"/>
  <c r="H100" i="9"/>
  <c r="I99" i="9"/>
  <c r="H99" i="9"/>
  <c r="I98" i="9"/>
  <c r="H98" i="9"/>
  <c r="I97" i="9"/>
  <c r="H97" i="9"/>
  <c r="I96" i="9"/>
  <c r="H96" i="9"/>
  <c r="I95" i="9"/>
  <c r="H95" i="9"/>
  <c r="I94" i="9"/>
  <c r="H94" i="9"/>
  <c r="I93" i="9"/>
  <c r="H93" i="9"/>
  <c r="I92" i="9"/>
  <c r="H92" i="9"/>
  <c r="I91" i="9"/>
  <c r="H91" i="9"/>
  <c r="I90" i="9"/>
  <c r="H90" i="9"/>
  <c r="I89" i="9"/>
  <c r="H89" i="9"/>
  <c r="I88" i="9"/>
  <c r="H88" i="9"/>
  <c r="I87" i="9"/>
  <c r="H87" i="9"/>
  <c r="I86" i="9"/>
  <c r="H86" i="9"/>
  <c r="I85" i="9"/>
  <c r="H85" i="9"/>
  <c r="I84" i="9"/>
  <c r="H84" i="9"/>
  <c r="I83" i="9"/>
  <c r="H83" i="9"/>
  <c r="I82" i="9"/>
  <c r="H82" i="9"/>
  <c r="J81" i="9"/>
  <c r="J82" i="9" s="1"/>
  <c r="J83" i="9" s="1"/>
  <c r="J84" i="9" s="1"/>
  <c r="J85" i="9" s="1"/>
  <c r="J86" i="9" s="1"/>
  <c r="J87" i="9" s="1"/>
  <c r="J88" i="9" s="1"/>
  <c r="J89" i="9" s="1"/>
  <c r="J90" i="9" s="1"/>
  <c r="J91" i="9" s="1"/>
  <c r="J92" i="9" s="1"/>
  <c r="J93" i="9" s="1"/>
  <c r="J94" i="9" s="1"/>
  <c r="J95" i="9" s="1"/>
  <c r="J96" i="9" s="1"/>
  <c r="J97" i="9" s="1"/>
  <c r="J98" i="9" s="1"/>
  <c r="J99" i="9" s="1"/>
  <c r="J100" i="9" s="1"/>
  <c r="J101" i="9" s="1"/>
  <c r="J102" i="9" s="1"/>
  <c r="I81" i="9"/>
  <c r="H81" i="9"/>
  <c r="J80" i="9"/>
  <c r="I80" i="9"/>
  <c r="H80" i="9"/>
  <c r="J79" i="9"/>
  <c r="I79" i="9"/>
  <c r="H79" i="9"/>
  <c r="I78" i="9"/>
  <c r="H78" i="9"/>
  <c r="J77" i="9"/>
  <c r="I77" i="9"/>
  <c r="H77" i="9"/>
  <c r="J76" i="9"/>
  <c r="I76" i="9"/>
  <c r="H76" i="9"/>
  <c r="I75" i="9"/>
  <c r="H75" i="9"/>
  <c r="I74" i="9"/>
  <c r="H74" i="9"/>
  <c r="I73" i="9"/>
  <c r="H73" i="9"/>
  <c r="I72" i="9"/>
  <c r="H72" i="9"/>
  <c r="I71" i="9"/>
  <c r="H71" i="9"/>
  <c r="J70" i="9"/>
  <c r="I70" i="9"/>
  <c r="H70" i="9"/>
  <c r="J69" i="9"/>
  <c r="I69" i="9"/>
  <c r="H69" i="9"/>
  <c r="I68" i="9"/>
  <c r="H68" i="9"/>
  <c r="I67" i="9"/>
  <c r="H67" i="9"/>
  <c r="I66" i="9"/>
  <c r="H66" i="9"/>
  <c r="I65" i="9"/>
  <c r="H65" i="9"/>
  <c r="I64" i="9"/>
  <c r="H64" i="9"/>
  <c r="I63" i="9"/>
  <c r="H63" i="9"/>
  <c r="I62" i="9"/>
  <c r="H62" i="9"/>
  <c r="I61" i="9"/>
  <c r="H61" i="9"/>
  <c r="I60" i="9"/>
  <c r="H60" i="9"/>
  <c r="I59" i="9"/>
  <c r="H59" i="9"/>
  <c r="I58" i="9"/>
  <c r="H58" i="9"/>
  <c r="I57" i="9"/>
  <c r="H57" i="9"/>
  <c r="I56" i="9"/>
  <c r="H56" i="9"/>
  <c r="I55" i="9"/>
  <c r="H55" i="9"/>
  <c r="I54" i="9"/>
  <c r="H54" i="9"/>
  <c r="I53" i="9"/>
  <c r="H53" i="9"/>
  <c r="I52" i="9"/>
  <c r="H52" i="9"/>
  <c r="I51" i="9"/>
  <c r="H51" i="9"/>
  <c r="I50" i="9"/>
  <c r="H50" i="9"/>
  <c r="I49" i="9"/>
  <c r="H49" i="9"/>
  <c r="I48" i="9"/>
  <c r="H48" i="9"/>
  <c r="I47" i="9"/>
  <c r="H47" i="9"/>
  <c r="I46" i="9"/>
  <c r="H46" i="9"/>
  <c r="I45" i="9"/>
  <c r="H45" i="9"/>
  <c r="I44" i="9"/>
  <c r="H44" i="9"/>
  <c r="I43" i="9"/>
  <c r="H43" i="9"/>
  <c r="I42" i="9"/>
  <c r="H42" i="9"/>
  <c r="I41" i="9"/>
  <c r="H41" i="9"/>
  <c r="I40" i="9"/>
  <c r="H40" i="9"/>
  <c r="I39" i="9"/>
  <c r="H39" i="9"/>
  <c r="I38" i="9"/>
  <c r="H38" i="9"/>
  <c r="I37" i="9"/>
  <c r="H37" i="9"/>
  <c r="I36" i="9"/>
  <c r="H36" i="9"/>
  <c r="I35" i="9"/>
  <c r="H35" i="9"/>
  <c r="I34" i="9"/>
  <c r="H34" i="9"/>
  <c r="I33" i="9"/>
  <c r="H33" i="9"/>
  <c r="I32" i="9"/>
  <c r="H32" i="9"/>
  <c r="I31" i="9"/>
  <c r="H31" i="9"/>
  <c r="I30" i="9"/>
  <c r="H30" i="9"/>
  <c r="I29" i="9"/>
  <c r="H29" i="9"/>
  <c r="I28" i="9"/>
  <c r="H28" i="9"/>
  <c r="I27" i="9"/>
  <c r="H27" i="9"/>
  <c r="I26" i="9"/>
  <c r="H26" i="9"/>
  <c r="I25" i="9"/>
  <c r="H25" i="9"/>
  <c r="I24" i="9"/>
  <c r="H24" i="9"/>
  <c r="I23" i="9"/>
  <c r="H23" i="9"/>
  <c r="I22" i="9"/>
  <c r="H22" i="9"/>
  <c r="I21" i="9"/>
  <c r="H21" i="9"/>
  <c r="I20" i="9"/>
  <c r="H20" i="9"/>
  <c r="I19" i="9"/>
  <c r="H19" i="9"/>
  <c r="I18" i="9"/>
  <c r="H18" i="9"/>
  <c r="I17" i="9"/>
  <c r="H17" i="9"/>
  <c r="I16" i="9"/>
  <c r="H16" i="9"/>
  <c r="I15" i="9"/>
  <c r="H15" i="9"/>
  <c r="I14" i="9"/>
  <c r="H14" i="9"/>
  <c r="I13" i="9"/>
  <c r="H13" i="9"/>
  <c r="I12" i="9"/>
  <c r="H12" i="9"/>
  <c r="I11" i="9"/>
  <c r="H11" i="9"/>
  <c r="I10" i="9"/>
  <c r="H10" i="9"/>
  <c r="I9" i="9"/>
  <c r="H9" i="9"/>
  <c r="I8" i="9"/>
  <c r="H8" i="9"/>
  <c r="I7" i="9"/>
  <c r="H7" i="9"/>
  <c r="I6" i="9"/>
  <c r="H6" i="9"/>
  <c r="I5" i="9"/>
  <c r="H5" i="9"/>
  <c r="I4" i="9"/>
  <c r="H4" i="9"/>
  <c r="J3" i="9"/>
  <c r="J4" i="9" s="1"/>
  <c r="J5" i="9" s="1"/>
  <c r="J6" i="9" s="1"/>
  <c r="J7" i="9" s="1"/>
  <c r="J8" i="9" s="1"/>
  <c r="J9" i="9" s="1"/>
  <c r="J10" i="9" s="1"/>
  <c r="J11" i="9" s="1"/>
  <c r="J12" i="9" s="1"/>
  <c r="J13" i="9" s="1"/>
  <c r="J14" i="9" s="1"/>
  <c r="J15" i="9" s="1"/>
  <c r="J16" i="9" s="1"/>
  <c r="J17" i="9" s="1"/>
  <c r="J18" i="9" s="1"/>
  <c r="J19" i="9" s="1"/>
  <c r="J20" i="9" s="1"/>
  <c r="J21" i="9" s="1"/>
  <c r="J22" i="9" s="1"/>
  <c r="J23" i="9" s="1"/>
  <c r="J24" i="9" s="1"/>
  <c r="J25" i="9" s="1"/>
  <c r="J26" i="9" s="1"/>
  <c r="J27" i="9" s="1"/>
  <c r="J28" i="9" s="1"/>
  <c r="J29" i="9" s="1"/>
  <c r="J30" i="9" s="1"/>
  <c r="J31" i="9" s="1"/>
  <c r="J32" i="9" s="1"/>
  <c r="J33" i="9" s="1"/>
  <c r="J34" i="9" s="1"/>
  <c r="J35" i="9" s="1"/>
  <c r="J36" i="9" s="1"/>
  <c r="J37" i="9" s="1"/>
  <c r="J38" i="9" s="1"/>
  <c r="J39" i="9" s="1"/>
  <c r="J40" i="9" s="1"/>
  <c r="J41" i="9" s="1"/>
  <c r="J42" i="9" s="1"/>
  <c r="J43" i="9" s="1"/>
  <c r="J44" i="9" s="1"/>
  <c r="J45" i="9" s="1"/>
  <c r="J46" i="9" s="1"/>
  <c r="J47" i="9" s="1"/>
  <c r="J48" i="9" s="1"/>
  <c r="J49" i="9" s="1"/>
  <c r="J50" i="9" s="1"/>
  <c r="J51" i="9" s="1"/>
  <c r="J52" i="9" s="1"/>
  <c r="J53" i="9" s="1"/>
  <c r="J54" i="9" s="1"/>
  <c r="J55" i="9" s="1"/>
  <c r="J56" i="9" s="1"/>
  <c r="J57" i="9" s="1"/>
  <c r="J58" i="9" s="1"/>
  <c r="J59" i="9" s="1"/>
  <c r="J60" i="9" s="1"/>
  <c r="J61" i="9" s="1"/>
  <c r="J62" i="9" s="1"/>
  <c r="J63" i="9" s="1"/>
  <c r="J64" i="9" s="1"/>
  <c r="J65" i="9" s="1"/>
  <c r="J66" i="9" s="1"/>
  <c r="J67" i="9" s="1"/>
  <c r="I3" i="9"/>
  <c r="H3" i="9"/>
  <c r="H2" i="9"/>
  <c r="I109" i="8"/>
  <c r="H109" i="8"/>
  <c r="I108" i="8"/>
  <c r="H108" i="8"/>
  <c r="I107" i="8"/>
  <c r="H107" i="8"/>
  <c r="I106" i="8"/>
  <c r="H106" i="8"/>
  <c r="I105" i="8"/>
  <c r="H105" i="8"/>
  <c r="I104" i="8"/>
  <c r="H104" i="8"/>
  <c r="I103" i="8"/>
  <c r="H103" i="8"/>
  <c r="I102" i="8"/>
  <c r="H102" i="8"/>
  <c r="I101" i="8"/>
  <c r="H101" i="8"/>
  <c r="I100" i="8"/>
  <c r="H100" i="8"/>
  <c r="I99" i="8"/>
  <c r="H99" i="8"/>
  <c r="I98" i="8"/>
  <c r="H98" i="8"/>
  <c r="I97" i="8"/>
  <c r="H97" i="8"/>
  <c r="I96" i="8"/>
  <c r="H96" i="8"/>
  <c r="I95" i="8"/>
  <c r="H95" i="8"/>
  <c r="I94" i="8"/>
  <c r="H94" i="8"/>
  <c r="I93" i="8"/>
  <c r="H93" i="8"/>
  <c r="I92" i="8"/>
  <c r="H92" i="8"/>
  <c r="I91" i="8"/>
  <c r="H91" i="8"/>
  <c r="I90" i="8"/>
  <c r="H90" i="8"/>
  <c r="I89" i="8"/>
  <c r="H89" i="8"/>
  <c r="I88" i="8"/>
  <c r="H88" i="8"/>
  <c r="I87" i="8"/>
  <c r="H87" i="8"/>
  <c r="I86" i="8"/>
  <c r="H86" i="8"/>
  <c r="I85" i="8"/>
  <c r="H85" i="8"/>
  <c r="I84" i="8"/>
  <c r="H84" i="8"/>
  <c r="I83" i="8"/>
  <c r="H83" i="8"/>
  <c r="I82" i="8"/>
  <c r="H82" i="8"/>
  <c r="I81" i="8"/>
  <c r="H81" i="8"/>
  <c r="I80" i="8"/>
  <c r="H80" i="8"/>
  <c r="I79" i="8"/>
  <c r="H79" i="8"/>
  <c r="I78" i="8"/>
  <c r="H78" i="8"/>
  <c r="I77" i="8"/>
  <c r="H77" i="8"/>
  <c r="I76" i="8"/>
  <c r="H76" i="8"/>
  <c r="I75" i="8"/>
  <c r="H75" i="8"/>
  <c r="I74" i="8"/>
  <c r="H74" i="8"/>
  <c r="I73" i="8"/>
  <c r="H73" i="8"/>
  <c r="I72" i="8"/>
  <c r="H72" i="8"/>
  <c r="I71" i="8"/>
  <c r="H71" i="8"/>
  <c r="I70" i="8"/>
  <c r="H70" i="8"/>
  <c r="I69" i="8"/>
  <c r="H69" i="8"/>
  <c r="I68" i="8"/>
  <c r="H68" i="8"/>
  <c r="I67" i="8"/>
  <c r="H67" i="8"/>
  <c r="I66" i="8"/>
  <c r="H66" i="8"/>
  <c r="I65" i="8"/>
  <c r="H65" i="8"/>
  <c r="I64" i="8"/>
  <c r="H64" i="8"/>
  <c r="I63" i="8"/>
  <c r="H63" i="8"/>
  <c r="I62" i="8"/>
  <c r="H62" i="8"/>
  <c r="I61" i="8"/>
  <c r="H61" i="8"/>
  <c r="I60" i="8"/>
  <c r="H60" i="8"/>
  <c r="I59" i="8"/>
  <c r="H59" i="8"/>
  <c r="I58" i="8"/>
  <c r="H58" i="8"/>
  <c r="I57" i="8"/>
  <c r="H57" i="8"/>
  <c r="I56" i="8"/>
  <c r="H56" i="8"/>
  <c r="I55" i="8"/>
  <c r="H55" i="8"/>
  <c r="I54" i="8"/>
  <c r="H54" i="8"/>
  <c r="I53" i="8"/>
  <c r="H53" i="8"/>
  <c r="I52" i="8"/>
  <c r="H52" i="8"/>
  <c r="I51" i="8"/>
  <c r="H51" i="8"/>
  <c r="I50" i="8"/>
  <c r="H50" i="8"/>
  <c r="I49" i="8"/>
  <c r="H49" i="8"/>
  <c r="I48" i="8"/>
  <c r="H48" i="8"/>
  <c r="I47" i="8"/>
  <c r="H47" i="8"/>
  <c r="I46" i="8"/>
  <c r="H46" i="8"/>
  <c r="I45" i="8"/>
  <c r="H45" i="8"/>
  <c r="I44" i="8"/>
  <c r="H44" i="8"/>
  <c r="I43" i="8"/>
  <c r="H43" i="8"/>
  <c r="I42" i="8"/>
  <c r="H42" i="8"/>
  <c r="I41" i="8"/>
  <c r="H41" i="8"/>
  <c r="I40" i="8"/>
  <c r="H40" i="8"/>
  <c r="I39" i="8"/>
  <c r="H39" i="8"/>
  <c r="I38" i="8"/>
  <c r="H38" i="8"/>
  <c r="I37" i="8"/>
  <c r="H37" i="8"/>
  <c r="I36" i="8"/>
  <c r="H36" i="8"/>
  <c r="I35" i="8"/>
  <c r="H35" i="8"/>
  <c r="I34" i="8"/>
  <c r="H34" i="8"/>
  <c r="I33" i="8"/>
  <c r="H33" i="8"/>
  <c r="I32" i="8"/>
  <c r="H32" i="8"/>
  <c r="I31" i="8"/>
  <c r="H31" i="8"/>
  <c r="I30" i="8"/>
  <c r="H30" i="8"/>
  <c r="I29" i="8"/>
  <c r="H29" i="8"/>
  <c r="I28" i="8"/>
  <c r="H28" i="8"/>
  <c r="I27" i="8"/>
  <c r="H27" i="8"/>
  <c r="I26" i="8"/>
  <c r="H26" i="8"/>
  <c r="I25" i="8"/>
  <c r="H25" i="8"/>
  <c r="I24" i="8"/>
  <c r="H24" i="8"/>
  <c r="I23" i="8"/>
  <c r="H23" i="8"/>
  <c r="I22" i="8"/>
  <c r="H22" i="8"/>
  <c r="I21" i="8"/>
  <c r="H21" i="8"/>
  <c r="I20" i="8"/>
  <c r="H20" i="8"/>
  <c r="I19" i="8"/>
  <c r="H19" i="8"/>
  <c r="I18" i="8"/>
  <c r="H18" i="8"/>
  <c r="I17" i="8"/>
  <c r="H17" i="8"/>
  <c r="I16" i="8"/>
  <c r="H16" i="8"/>
  <c r="I15" i="8"/>
  <c r="H15" i="8"/>
  <c r="I14" i="8"/>
  <c r="H14" i="8"/>
  <c r="I13" i="8"/>
  <c r="H13" i="8"/>
  <c r="I12" i="8"/>
  <c r="H12" i="8"/>
  <c r="I11" i="8"/>
  <c r="H11" i="8"/>
  <c r="I10" i="8"/>
  <c r="H10" i="8"/>
  <c r="I9" i="8"/>
  <c r="H9" i="8"/>
  <c r="I8" i="8"/>
  <c r="H8" i="8"/>
  <c r="I7" i="8"/>
  <c r="H7" i="8"/>
  <c r="I6" i="8"/>
  <c r="H6" i="8"/>
  <c r="I5" i="8"/>
  <c r="H5" i="8"/>
  <c r="I4" i="8"/>
  <c r="H4" i="8"/>
  <c r="I3" i="8"/>
  <c r="H3" i="8"/>
  <c r="H2" i="8"/>
  <c r="I91" i="7"/>
  <c r="H91" i="7"/>
  <c r="I90" i="7"/>
  <c r="H90" i="7"/>
  <c r="I89" i="7"/>
  <c r="H89" i="7"/>
  <c r="I88" i="7"/>
  <c r="H88" i="7"/>
  <c r="I87" i="7"/>
  <c r="H87" i="7"/>
  <c r="I86" i="7"/>
  <c r="H86" i="7"/>
  <c r="I85" i="7"/>
  <c r="H85" i="7"/>
  <c r="I84" i="7"/>
  <c r="H84" i="7"/>
  <c r="I83" i="7"/>
  <c r="H83" i="7"/>
  <c r="I82" i="7"/>
  <c r="H82" i="7"/>
  <c r="I81" i="7"/>
  <c r="H81" i="7"/>
  <c r="I80" i="7"/>
  <c r="H80" i="7"/>
  <c r="I79" i="7"/>
  <c r="H79" i="7"/>
  <c r="I78" i="7"/>
  <c r="H78" i="7"/>
  <c r="I77" i="7"/>
  <c r="H77" i="7"/>
  <c r="I76" i="7"/>
  <c r="H76" i="7"/>
  <c r="I75" i="7"/>
  <c r="H75" i="7"/>
  <c r="I74" i="7"/>
  <c r="H74" i="7"/>
  <c r="I73" i="7"/>
  <c r="H73" i="7"/>
  <c r="I72" i="7"/>
  <c r="H72" i="7"/>
  <c r="I71" i="7"/>
  <c r="H71" i="7"/>
  <c r="I70" i="7"/>
  <c r="H70" i="7"/>
  <c r="I69" i="7"/>
  <c r="H69" i="7"/>
  <c r="I68" i="7"/>
  <c r="H68" i="7"/>
  <c r="I67" i="7"/>
  <c r="H67" i="7"/>
  <c r="I66" i="7"/>
  <c r="H66" i="7"/>
  <c r="I65" i="7"/>
  <c r="H65" i="7"/>
  <c r="I64" i="7"/>
  <c r="H64" i="7"/>
  <c r="I63" i="7"/>
  <c r="H63" i="7"/>
  <c r="I62" i="7"/>
  <c r="H62" i="7"/>
  <c r="I61" i="7"/>
  <c r="H61" i="7"/>
  <c r="I60" i="7"/>
  <c r="H60" i="7"/>
  <c r="I59" i="7"/>
  <c r="H59" i="7"/>
  <c r="I58" i="7"/>
  <c r="H58" i="7"/>
  <c r="I57" i="7"/>
  <c r="H57" i="7"/>
  <c r="I56" i="7"/>
  <c r="H56" i="7"/>
  <c r="I55" i="7"/>
  <c r="H55" i="7"/>
  <c r="I54" i="7"/>
  <c r="H54" i="7"/>
  <c r="I53" i="7"/>
  <c r="H53" i="7"/>
  <c r="I52" i="7"/>
  <c r="H52" i="7"/>
  <c r="I51" i="7"/>
  <c r="H51" i="7"/>
  <c r="I50" i="7"/>
  <c r="H50" i="7"/>
  <c r="I49" i="7"/>
  <c r="H49" i="7"/>
  <c r="I48" i="7"/>
  <c r="H48" i="7"/>
  <c r="I47" i="7"/>
  <c r="H47" i="7"/>
  <c r="I46" i="7"/>
  <c r="H46" i="7"/>
  <c r="I45" i="7"/>
  <c r="H45" i="7"/>
  <c r="I44" i="7"/>
  <c r="H44" i="7"/>
  <c r="I43" i="7"/>
  <c r="H43" i="7"/>
  <c r="I42" i="7"/>
  <c r="H42" i="7"/>
  <c r="I41" i="7"/>
  <c r="H41" i="7"/>
  <c r="I40" i="7"/>
  <c r="H40" i="7"/>
  <c r="I39" i="7"/>
  <c r="H39" i="7"/>
  <c r="I38" i="7"/>
  <c r="H38" i="7"/>
  <c r="I37" i="7"/>
  <c r="H37" i="7"/>
  <c r="I36" i="7"/>
  <c r="H36" i="7"/>
  <c r="I35" i="7"/>
  <c r="H35" i="7"/>
  <c r="I34" i="7"/>
  <c r="H34" i="7"/>
  <c r="I33" i="7"/>
  <c r="H33" i="7"/>
  <c r="I32" i="7"/>
  <c r="H32" i="7"/>
  <c r="I31" i="7"/>
  <c r="H31" i="7"/>
  <c r="I30" i="7"/>
  <c r="H30" i="7"/>
  <c r="I29" i="7"/>
  <c r="H29" i="7"/>
  <c r="I28" i="7"/>
  <c r="H28" i="7"/>
  <c r="I27" i="7"/>
  <c r="H27" i="7"/>
  <c r="I26" i="7"/>
  <c r="H26" i="7"/>
  <c r="I25" i="7"/>
  <c r="H25" i="7"/>
  <c r="I24" i="7"/>
  <c r="H24" i="7"/>
  <c r="I23" i="7"/>
  <c r="H23" i="7"/>
  <c r="I22" i="7"/>
  <c r="H22" i="7"/>
  <c r="I21" i="7"/>
  <c r="H21" i="7"/>
  <c r="I20" i="7"/>
  <c r="H20" i="7"/>
  <c r="I19" i="7"/>
  <c r="H19" i="7"/>
  <c r="I18" i="7"/>
  <c r="H18" i="7"/>
  <c r="I17" i="7"/>
  <c r="H17" i="7"/>
  <c r="I16" i="7"/>
  <c r="H16" i="7"/>
  <c r="I15" i="7"/>
  <c r="H15" i="7"/>
  <c r="I14" i="7"/>
  <c r="H14" i="7"/>
  <c r="I13" i="7"/>
  <c r="H13" i="7"/>
  <c r="I12" i="7"/>
  <c r="H12" i="7"/>
  <c r="I11" i="7"/>
  <c r="H11" i="7"/>
  <c r="I10" i="7"/>
  <c r="H10" i="7"/>
  <c r="I9" i="7"/>
  <c r="H9" i="7"/>
  <c r="I8" i="7"/>
  <c r="H8" i="7"/>
  <c r="I7" i="7"/>
  <c r="H7" i="7"/>
  <c r="I6" i="7"/>
  <c r="H6" i="7"/>
  <c r="I5" i="7"/>
  <c r="H5" i="7"/>
  <c r="I4" i="7"/>
  <c r="H4" i="7"/>
  <c r="I3" i="7"/>
  <c r="H3" i="7"/>
  <c r="H2" i="7"/>
  <c r="I70" i="6"/>
  <c r="H70" i="6"/>
  <c r="I69" i="6"/>
  <c r="H69" i="6"/>
  <c r="I68" i="6"/>
  <c r="H68" i="6"/>
  <c r="I67" i="6"/>
  <c r="H67" i="6"/>
  <c r="I66" i="6"/>
  <c r="H66" i="6"/>
  <c r="I65" i="6"/>
  <c r="H65" i="6"/>
  <c r="I64" i="6"/>
  <c r="H64" i="6"/>
  <c r="I63" i="6"/>
  <c r="H63" i="6"/>
  <c r="I62" i="6"/>
  <c r="H62" i="6"/>
  <c r="I61" i="6"/>
  <c r="H61" i="6"/>
  <c r="I60" i="6"/>
  <c r="H60" i="6"/>
  <c r="I59" i="6"/>
  <c r="H59" i="6"/>
  <c r="I58" i="6"/>
  <c r="H58" i="6"/>
  <c r="I57" i="6"/>
  <c r="H57" i="6"/>
  <c r="I56" i="6"/>
  <c r="H56" i="6"/>
  <c r="I55" i="6"/>
  <c r="H55" i="6"/>
  <c r="I54" i="6"/>
  <c r="H54" i="6"/>
  <c r="I53" i="6"/>
  <c r="H53" i="6"/>
  <c r="I52" i="6"/>
  <c r="H52" i="6"/>
  <c r="I51" i="6"/>
  <c r="H51" i="6"/>
  <c r="I50" i="6"/>
  <c r="H50" i="6"/>
  <c r="I49" i="6"/>
  <c r="H49" i="6"/>
  <c r="I48" i="6"/>
  <c r="H48" i="6"/>
  <c r="I47" i="6"/>
  <c r="H47" i="6"/>
  <c r="I46" i="6"/>
  <c r="H46" i="6"/>
  <c r="I45" i="6"/>
  <c r="H45" i="6"/>
  <c r="I44" i="6"/>
  <c r="H44" i="6"/>
  <c r="I43" i="6"/>
  <c r="H43" i="6"/>
  <c r="I42" i="6"/>
  <c r="H42" i="6"/>
  <c r="I41" i="6"/>
  <c r="H41" i="6"/>
  <c r="I40" i="6"/>
  <c r="H40" i="6"/>
  <c r="I39" i="6"/>
  <c r="H39" i="6"/>
  <c r="I38" i="6"/>
  <c r="H38" i="6"/>
  <c r="I37" i="6"/>
  <c r="H37" i="6"/>
  <c r="I36" i="6"/>
  <c r="H36" i="6"/>
  <c r="I35" i="6"/>
  <c r="H35" i="6"/>
  <c r="I34" i="6"/>
  <c r="H34" i="6"/>
  <c r="I33" i="6"/>
  <c r="H33" i="6"/>
  <c r="I32" i="6"/>
  <c r="H32" i="6"/>
  <c r="I31" i="6"/>
  <c r="H31" i="6"/>
  <c r="I30" i="6"/>
  <c r="H30" i="6"/>
  <c r="I29" i="6"/>
  <c r="H29" i="6"/>
  <c r="I28" i="6"/>
  <c r="H28" i="6"/>
  <c r="I27" i="6"/>
  <c r="H27" i="6"/>
  <c r="I26" i="6"/>
  <c r="H26" i="6"/>
  <c r="I25" i="6"/>
  <c r="H25" i="6"/>
  <c r="I24" i="6"/>
  <c r="H24" i="6"/>
  <c r="I23" i="6"/>
  <c r="H23" i="6"/>
  <c r="I22" i="6"/>
  <c r="H22" i="6"/>
  <c r="I21" i="6"/>
  <c r="H21" i="6"/>
  <c r="I20" i="6"/>
  <c r="H20" i="6"/>
  <c r="I19" i="6"/>
  <c r="H19" i="6"/>
  <c r="I18" i="6"/>
  <c r="H18" i="6"/>
  <c r="I17" i="6"/>
  <c r="H17" i="6"/>
  <c r="I16" i="6"/>
  <c r="H16" i="6"/>
  <c r="I15" i="6"/>
  <c r="H15" i="6"/>
  <c r="I14" i="6"/>
  <c r="H14" i="6"/>
  <c r="I13" i="6"/>
  <c r="H13" i="6"/>
  <c r="I12" i="6"/>
  <c r="H12" i="6"/>
  <c r="I11" i="6"/>
  <c r="H11" i="6"/>
  <c r="I10" i="6"/>
  <c r="H10" i="6"/>
  <c r="I9" i="6"/>
  <c r="H9" i="6"/>
  <c r="I8" i="6"/>
  <c r="H8" i="6"/>
  <c r="I7" i="6"/>
  <c r="H7" i="6"/>
  <c r="I6" i="6"/>
  <c r="H6" i="6"/>
  <c r="I5" i="6"/>
  <c r="H5" i="6"/>
  <c r="I4" i="6"/>
  <c r="H4" i="6"/>
  <c r="I3" i="6"/>
  <c r="H3" i="6"/>
  <c r="H2" i="6"/>
  <c r="I70" i="5"/>
  <c r="H70" i="5"/>
  <c r="I69" i="5"/>
  <c r="H69" i="5"/>
  <c r="I68" i="5"/>
  <c r="H68" i="5"/>
  <c r="I67" i="5"/>
  <c r="H67" i="5"/>
  <c r="I66" i="5"/>
  <c r="H66" i="5"/>
  <c r="I65" i="5"/>
  <c r="H65" i="5"/>
  <c r="I64" i="5"/>
  <c r="H64" i="5"/>
  <c r="I63" i="5"/>
  <c r="H63" i="5"/>
  <c r="I62" i="5"/>
  <c r="H62" i="5"/>
  <c r="I61" i="5"/>
  <c r="H61" i="5"/>
  <c r="I60" i="5"/>
  <c r="H60" i="5"/>
  <c r="I59" i="5"/>
  <c r="H59" i="5"/>
  <c r="I58" i="5"/>
  <c r="H58" i="5"/>
  <c r="I57" i="5"/>
  <c r="H57" i="5"/>
  <c r="I56" i="5"/>
  <c r="H56" i="5"/>
  <c r="I55" i="5"/>
  <c r="H55" i="5"/>
  <c r="I54" i="5"/>
  <c r="H54" i="5"/>
  <c r="I53" i="5"/>
  <c r="H53" i="5"/>
  <c r="I52" i="5"/>
  <c r="H52" i="5"/>
  <c r="I51" i="5"/>
  <c r="H51" i="5"/>
  <c r="I50" i="5"/>
  <c r="H50" i="5"/>
  <c r="I49" i="5"/>
  <c r="H49" i="5"/>
  <c r="I48" i="5"/>
  <c r="H48" i="5"/>
  <c r="I47" i="5"/>
  <c r="H47" i="5"/>
  <c r="I46" i="5"/>
  <c r="H46" i="5"/>
  <c r="I45" i="5"/>
  <c r="H45" i="5"/>
  <c r="I44" i="5"/>
  <c r="H44" i="5"/>
  <c r="I43" i="5"/>
  <c r="H43" i="5"/>
  <c r="I42" i="5"/>
  <c r="H42" i="5"/>
  <c r="I41" i="5"/>
  <c r="H41" i="5"/>
  <c r="I40" i="5"/>
  <c r="H40" i="5"/>
  <c r="I39" i="5"/>
  <c r="H39" i="5"/>
  <c r="I38" i="5"/>
  <c r="H38" i="5"/>
  <c r="I37" i="5"/>
  <c r="H37" i="5"/>
  <c r="I36" i="5"/>
  <c r="H36" i="5"/>
  <c r="I35" i="5"/>
  <c r="H35" i="5"/>
  <c r="I34" i="5"/>
  <c r="H34" i="5"/>
  <c r="I33" i="5"/>
  <c r="H33" i="5"/>
  <c r="I32" i="5"/>
  <c r="H32" i="5"/>
  <c r="I31" i="5"/>
  <c r="H31" i="5"/>
  <c r="I30" i="5"/>
  <c r="H30" i="5"/>
  <c r="I29" i="5"/>
  <c r="H29" i="5"/>
  <c r="I28" i="5"/>
  <c r="H28" i="5"/>
  <c r="I27" i="5"/>
  <c r="H27" i="5"/>
  <c r="I26" i="5"/>
  <c r="H26" i="5"/>
  <c r="I25" i="5"/>
  <c r="H25" i="5"/>
  <c r="I24" i="5"/>
  <c r="H24" i="5"/>
  <c r="I23" i="5"/>
  <c r="H23" i="5"/>
  <c r="I22" i="5"/>
  <c r="H22" i="5"/>
  <c r="I21" i="5"/>
  <c r="H21" i="5"/>
  <c r="I20" i="5"/>
  <c r="H20" i="5"/>
  <c r="I19" i="5"/>
  <c r="H19" i="5"/>
  <c r="I18" i="5"/>
  <c r="H18" i="5"/>
  <c r="I17" i="5"/>
  <c r="H17" i="5"/>
  <c r="I16" i="5"/>
  <c r="H16" i="5"/>
  <c r="I15" i="5"/>
  <c r="H15" i="5"/>
  <c r="I14" i="5"/>
  <c r="H14" i="5"/>
  <c r="I13" i="5"/>
  <c r="H13" i="5"/>
  <c r="I12" i="5"/>
  <c r="H12" i="5"/>
  <c r="I11" i="5"/>
  <c r="H11" i="5"/>
  <c r="I10" i="5"/>
  <c r="H10" i="5"/>
  <c r="I9" i="5"/>
  <c r="H9" i="5"/>
  <c r="I8" i="5"/>
  <c r="H8" i="5"/>
  <c r="I7" i="5"/>
  <c r="H7" i="5"/>
  <c r="I6" i="5"/>
  <c r="H6" i="5"/>
  <c r="I5" i="5"/>
  <c r="H5" i="5"/>
  <c r="I4" i="5"/>
  <c r="H4" i="5"/>
  <c r="I3" i="5"/>
  <c r="H3" i="5"/>
  <c r="H2" i="5"/>
  <c r="I49" i="4"/>
  <c r="H49" i="4"/>
  <c r="I48" i="4"/>
  <c r="H48" i="4"/>
  <c r="I47" i="4"/>
  <c r="H47" i="4"/>
  <c r="I46" i="4"/>
  <c r="H46" i="4"/>
  <c r="I45" i="4"/>
  <c r="H45" i="4"/>
  <c r="I44" i="4"/>
  <c r="H44" i="4"/>
  <c r="I43" i="4"/>
  <c r="H43" i="4"/>
  <c r="I42" i="4"/>
  <c r="H42" i="4"/>
  <c r="I41" i="4"/>
  <c r="H41" i="4"/>
  <c r="I40" i="4"/>
  <c r="H40" i="4"/>
  <c r="I39" i="4"/>
  <c r="H39" i="4"/>
  <c r="I38" i="4"/>
  <c r="H38" i="4"/>
  <c r="I37" i="4"/>
  <c r="H37" i="4"/>
  <c r="I36" i="4"/>
  <c r="H36" i="4"/>
  <c r="I35" i="4"/>
  <c r="H35" i="4"/>
  <c r="I34" i="4"/>
  <c r="H34" i="4"/>
  <c r="I33" i="4"/>
  <c r="H33" i="4"/>
  <c r="I32" i="4"/>
  <c r="H32" i="4"/>
  <c r="I31" i="4"/>
  <c r="H31" i="4"/>
  <c r="I30" i="4"/>
  <c r="H30" i="4"/>
  <c r="I29" i="4"/>
  <c r="H29" i="4"/>
  <c r="I28" i="4"/>
  <c r="H28" i="4"/>
  <c r="I27" i="4"/>
  <c r="H27" i="4"/>
  <c r="I26" i="4"/>
  <c r="H26" i="4"/>
  <c r="I25" i="4"/>
  <c r="H25" i="4"/>
  <c r="I24" i="4"/>
  <c r="H24" i="4"/>
  <c r="I23" i="4"/>
  <c r="H23" i="4"/>
  <c r="I22" i="4"/>
  <c r="H22" i="4"/>
  <c r="I21" i="4"/>
  <c r="H21" i="4"/>
  <c r="I20" i="4"/>
  <c r="H20" i="4"/>
  <c r="I19" i="4"/>
  <c r="H19" i="4"/>
  <c r="I18" i="4"/>
  <c r="H18" i="4"/>
  <c r="I17" i="4"/>
  <c r="H17" i="4"/>
  <c r="I16" i="4"/>
  <c r="H16" i="4"/>
  <c r="I15" i="4"/>
  <c r="H15" i="4"/>
  <c r="I14" i="4"/>
  <c r="H14" i="4"/>
  <c r="I13" i="4"/>
  <c r="H13" i="4"/>
  <c r="I12" i="4"/>
  <c r="H12" i="4"/>
  <c r="I11" i="4"/>
  <c r="H11" i="4"/>
  <c r="I10" i="4"/>
  <c r="H10" i="4"/>
  <c r="I9" i="4"/>
  <c r="H9" i="4"/>
  <c r="I8" i="4"/>
  <c r="H8" i="4"/>
  <c r="I7" i="4"/>
  <c r="H7" i="4"/>
  <c r="I6" i="4"/>
  <c r="H6" i="4"/>
  <c r="I5" i="4"/>
  <c r="H5" i="4"/>
  <c r="I4" i="4"/>
  <c r="H4" i="4"/>
  <c r="I3" i="4"/>
  <c r="H3" i="4"/>
  <c r="H2" i="4"/>
  <c r="Y53" i="2"/>
  <c r="X53" i="2"/>
  <c r="W53" i="2"/>
  <c r="V53" i="2"/>
  <c r="U53" i="2"/>
  <c r="T53" i="2"/>
  <c r="S53" i="2"/>
  <c r="R53" i="2"/>
  <c r="Q53" i="2"/>
  <c r="P53" i="2"/>
  <c r="O53" i="2"/>
  <c r="N53" i="2"/>
  <c r="M53" i="2"/>
  <c r="L53" i="2"/>
  <c r="K53" i="2"/>
  <c r="J53" i="2"/>
  <c r="I53" i="2"/>
  <c r="H53" i="2"/>
  <c r="G53" i="2"/>
  <c r="F53" i="2"/>
  <c r="E53" i="2"/>
  <c r="D53" i="2"/>
  <c r="C53" i="2"/>
  <c r="B53" i="2"/>
  <c r="Y52" i="2"/>
  <c r="X52" i="2"/>
  <c r="W52" i="2"/>
  <c r="V52" i="2"/>
  <c r="U52" i="2"/>
  <c r="T52" i="2"/>
  <c r="S52" i="2"/>
  <c r="R52" i="2"/>
  <c r="Q52" i="2"/>
  <c r="P52" i="2"/>
  <c r="O52" i="2"/>
  <c r="N52" i="2"/>
  <c r="M52" i="2"/>
  <c r="L52" i="2"/>
  <c r="K52" i="2"/>
  <c r="J52" i="2"/>
  <c r="I52" i="2"/>
  <c r="H52" i="2"/>
  <c r="G52" i="2"/>
  <c r="F52" i="2"/>
  <c r="E52" i="2"/>
  <c r="D52" i="2"/>
  <c r="C52" i="2"/>
  <c r="B52" i="2"/>
  <c r="Y51" i="2"/>
  <c r="X51" i="2"/>
  <c r="W51" i="2"/>
  <c r="V51" i="2"/>
  <c r="U51" i="2"/>
  <c r="T51" i="2"/>
  <c r="S51" i="2"/>
  <c r="R51" i="2"/>
  <c r="Q51" i="2"/>
  <c r="P51" i="2"/>
  <c r="O51" i="2"/>
  <c r="N51" i="2"/>
  <c r="M51" i="2"/>
  <c r="L51" i="2"/>
  <c r="K51" i="2"/>
  <c r="J51" i="2"/>
  <c r="I51" i="2"/>
  <c r="H51" i="2"/>
  <c r="G51" i="2"/>
  <c r="F51" i="2"/>
  <c r="E51" i="2"/>
  <c r="D51" i="2"/>
  <c r="C51" i="2"/>
  <c r="B51" i="2"/>
  <c r="Y50" i="2"/>
  <c r="X50" i="2"/>
  <c r="W50" i="2"/>
  <c r="V50" i="2"/>
  <c r="U50" i="2"/>
  <c r="T50" i="2"/>
  <c r="S50" i="2"/>
  <c r="R50" i="2"/>
  <c r="Q50" i="2"/>
  <c r="P50" i="2"/>
  <c r="O50" i="2"/>
  <c r="N50" i="2"/>
  <c r="M50" i="2"/>
  <c r="L50" i="2"/>
  <c r="K50" i="2"/>
  <c r="J50" i="2"/>
  <c r="I50" i="2"/>
  <c r="H50" i="2"/>
  <c r="G50" i="2"/>
  <c r="F50" i="2"/>
  <c r="E50" i="2"/>
  <c r="D50" i="2"/>
  <c r="C50" i="2"/>
  <c r="B50" i="2"/>
  <c r="Y49" i="2"/>
  <c r="X49" i="2"/>
  <c r="W49" i="2"/>
  <c r="V49" i="2"/>
  <c r="U49" i="2"/>
  <c r="T49" i="2"/>
  <c r="S49" i="2"/>
  <c r="R49" i="2"/>
  <c r="Q49" i="2"/>
  <c r="P49" i="2"/>
  <c r="O49" i="2"/>
  <c r="N49" i="2"/>
  <c r="M49" i="2"/>
  <c r="L49" i="2"/>
  <c r="K49" i="2"/>
  <c r="J49" i="2"/>
  <c r="I49" i="2"/>
  <c r="H49" i="2"/>
  <c r="G49" i="2"/>
  <c r="F49" i="2"/>
  <c r="E49" i="2"/>
  <c r="D49" i="2"/>
  <c r="C49" i="2"/>
  <c r="B49" i="2"/>
  <c r="Y48" i="2"/>
  <c r="X48" i="2"/>
  <c r="W48" i="2"/>
  <c r="V48" i="2"/>
  <c r="U48" i="2"/>
  <c r="T48" i="2"/>
  <c r="S48" i="2"/>
  <c r="R48" i="2"/>
  <c r="Q48" i="2"/>
  <c r="P48" i="2"/>
  <c r="O48" i="2"/>
  <c r="N48" i="2"/>
  <c r="M48" i="2"/>
  <c r="L48" i="2"/>
  <c r="K48" i="2"/>
  <c r="J48" i="2"/>
  <c r="I48" i="2"/>
  <c r="H48" i="2"/>
  <c r="G48" i="2"/>
  <c r="F48" i="2"/>
  <c r="E48" i="2"/>
  <c r="D48" i="2"/>
  <c r="C48" i="2"/>
  <c r="B48" i="2"/>
  <c r="Y47" i="2"/>
  <c r="X47" i="2"/>
  <c r="W47" i="2"/>
  <c r="V47" i="2"/>
  <c r="U47" i="2"/>
  <c r="T47" i="2"/>
  <c r="S47" i="2"/>
  <c r="R47" i="2"/>
  <c r="Q47" i="2"/>
  <c r="P47" i="2"/>
  <c r="O47" i="2"/>
  <c r="N47" i="2"/>
  <c r="M47" i="2"/>
  <c r="L47" i="2"/>
  <c r="K47" i="2"/>
  <c r="J47" i="2"/>
  <c r="I47" i="2"/>
  <c r="H47" i="2"/>
  <c r="G47" i="2"/>
  <c r="F47" i="2"/>
  <c r="E47" i="2"/>
  <c r="D47" i="2"/>
  <c r="C47" i="2"/>
  <c r="B47" i="2"/>
  <c r="Y46" i="2"/>
  <c r="X46" i="2"/>
  <c r="W46" i="2"/>
  <c r="V46" i="2"/>
  <c r="U46" i="2"/>
  <c r="T46" i="2"/>
  <c r="S46" i="2"/>
  <c r="R46" i="2"/>
  <c r="Q46" i="2"/>
  <c r="P46" i="2"/>
  <c r="O46" i="2"/>
  <c r="N46" i="2"/>
  <c r="M46" i="2"/>
  <c r="L46" i="2"/>
  <c r="K46" i="2"/>
  <c r="J46" i="2"/>
  <c r="H46" i="2"/>
  <c r="G46" i="2"/>
  <c r="F46" i="2"/>
  <c r="E46" i="2"/>
  <c r="D46" i="2"/>
  <c r="C46" i="2"/>
  <c r="B46" i="2"/>
  <c r="Y45" i="2"/>
  <c r="X45" i="2"/>
  <c r="W45" i="2"/>
  <c r="V45" i="2"/>
  <c r="U45" i="2"/>
  <c r="T45" i="2"/>
  <c r="S45" i="2"/>
  <c r="R45" i="2"/>
  <c r="Q45" i="2"/>
  <c r="P45" i="2"/>
  <c r="O45" i="2"/>
  <c r="N45" i="2"/>
  <c r="M45" i="2"/>
  <c r="L45" i="2"/>
  <c r="K45" i="2"/>
  <c r="J45" i="2"/>
  <c r="H45" i="2"/>
  <c r="G45" i="2"/>
  <c r="F45" i="2"/>
  <c r="E45" i="2"/>
  <c r="D45" i="2"/>
  <c r="C45" i="2"/>
  <c r="B45" i="2"/>
  <c r="Y44" i="2"/>
  <c r="X44" i="2"/>
  <c r="W44" i="2"/>
  <c r="V44" i="2"/>
  <c r="U44" i="2"/>
  <c r="T44" i="2"/>
  <c r="S44" i="2"/>
  <c r="R44" i="2"/>
  <c r="Q44" i="2"/>
  <c r="P44" i="2"/>
  <c r="O44" i="2"/>
  <c r="N44" i="2"/>
  <c r="M44" i="2"/>
  <c r="L44" i="2"/>
  <c r="K44" i="2"/>
  <c r="J44" i="2"/>
  <c r="I44" i="2"/>
  <c r="H44" i="2"/>
  <c r="G44" i="2"/>
  <c r="F44" i="2"/>
  <c r="E44" i="2"/>
  <c r="D44" i="2"/>
  <c r="C44" i="2"/>
  <c r="B44" i="2"/>
  <c r="Y43" i="2"/>
  <c r="X43" i="2"/>
  <c r="W43" i="2"/>
  <c r="V43" i="2"/>
  <c r="U43" i="2"/>
  <c r="T43" i="2"/>
  <c r="S43" i="2"/>
  <c r="R43" i="2"/>
  <c r="Q43" i="2"/>
  <c r="P43" i="2"/>
  <c r="O43" i="2"/>
  <c r="N43" i="2"/>
  <c r="M43" i="2"/>
  <c r="L43" i="2"/>
  <c r="K43" i="2"/>
  <c r="J43" i="2"/>
  <c r="I43" i="2"/>
  <c r="H43" i="2"/>
  <c r="G43" i="2"/>
  <c r="F43" i="2"/>
  <c r="E43" i="2"/>
  <c r="D43" i="2"/>
  <c r="C43" i="2"/>
  <c r="B43" i="2"/>
  <c r="Y42" i="2"/>
  <c r="X42" i="2"/>
  <c r="W42" i="2"/>
  <c r="V42" i="2"/>
  <c r="U42" i="2"/>
  <c r="T42" i="2"/>
  <c r="S42" i="2"/>
  <c r="R42" i="2"/>
  <c r="Q42" i="2"/>
  <c r="P42" i="2"/>
  <c r="O42" i="2"/>
  <c r="N42" i="2"/>
  <c r="M42" i="2"/>
  <c r="L42" i="2"/>
  <c r="K42" i="2"/>
  <c r="J42" i="2"/>
  <c r="I42" i="2"/>
  <c r="H42" i="2"/>
  <c r="G42" i="2"/>
  <c r="F42" i="2"/>
  <c r="E42" i="2"/>
  <c r="D42" i="2"/>
  <c r="C42" i="2"/>
  <c r="B42" i="2"/>
  <c r="Y41" i="2"/>
  <c r="X41" i="2"/>
  <c r="W41" i="2"/>
  <c r="V41" i="2"/>
  <c r="U41" i="2"/>
  <c r="T41" i="2"/>
  <c r="S41" i="2"/>
  <c r="R41" i="2"/>
  <c r="Q41" i="2"/>
  <c r="P41" i="2"/>
  <c r="O41" i="2"/>
  <c r="N41" i="2"/>
  <c r="M41" i="2"/>
  <c r="L41" i="2"/>
  <c r="K41" i="2"/>
  <c r="J41" i="2"/>
  <c r="I41" i="2"/>
  <c r="H41" i="2"/>
  <c r="G41" i="2"/>
  <c r="F41" i="2"/>
  <c r="E41" i="2"/>
  <c r="D41" i="2"/>
  <c r="C41" i="2"/>
  <c r="B41" i="2"/>
  <c r="Y40" i="2"/>
  <c r="X40" i="2"/>
  <c r="W40" i="2"/>
  <c r="V40" i="2"/>
  <c r="U40" i="2"/>
  <c r="T40" i="2"/>
  <c r="S40" i="2"/>
  <c r="R40" i="2"/>
  <c r="Q40" i="2"/>
  <c r="P40" i="2"/>
  <c r="O40" i="2"/>
  <c r="N40" i="2"/>
  <c r="M40" i="2"/>
  <c r="L40" i="2"/>
  <c r="K40" i="2"/>
  <c r="J40" i="2"/>
  <c r="I40" i="2"/>
  <c r="H40" i="2"/>
  <c r="G40" i="2"/>
  <c r="F40" i="2"/>
  <c r="E40" i="2"/>
  <c r="D40" i="2"/>
  <c r="C40" i="2"/>
  <c r="B40" i="2"/>
  <c r="Y39" i="2"/>
  <c r="X39" i="2"/>
  <c r="W39" i="2"/>
  <c r="V39" i="2"/>
  <c r="U39" i="2"/>
  <c r="T39" i="2"/>
  <c r="S39" i="2"/>
  <c r="R39" i="2"/>
  <c r="Q39" i="2"/>
  <c r="P39" i="2"/>
  <c r="O39" i="2"/>
  <c r="N39" i="2"/>
  <c r="M39" i="2"/>
  <c r="L39" i="2"/>
  <c r="K39" i="2"/>
  <c r="J39" i="2"/>
  <c r="I39" i="2"/>
  <c r="H39" i="2"/>
  <c r="G39" i="2"/>
  <c r="F39" i="2"/>
  <c r="E39" i="2"/>
  <c r="D39" i="2"/>
  <c r="C39" i="2"/>
  <c r="B39" i="2"/>
  <c r="Y38" i="2"/>
  <c r="X38" i="2"/>
  <c r="W38" i="2"/>
  <c r="V38" i="2"/>
  <c r="U38" i="2"/>
  <c r="T38" i="2"/>
  <c r="S38" i="2"/>
  <c r="R38" i="2"/>
  <c r="Q38" i="2"/>
  <c r="P38" i="2"/>
  <c r="O38" i="2"/>
  <c r="N38" i="2"/>
  <c r="M38" i="2"/>
  <c r="L38" i="2"/>
  <c r="K38" i="2"/>
  <c r="J38" i="2"/>
  <c r="I38" i="2"/>
  <c r="H38" i="2"/>
  <c r="G38" i="2"/>
  <c r="F38" i="2"/>
  <c r="E38" i="2"/>
  <c r="D38" i="2"/>
  <c r="C38" i="2"/>
  <c r="B38" i="2"/>
  <c r="Y37" i="2"/>
  <c r="X37" i="2"/>
  <c r="W37" i="2"/>
  <c r="V37" i="2"/>
  <c r="U37" i="2"/>
  <c r="T37" i="2"/>
  <c r="S37" i="2"/>
  <c r="R37" i="2"/>
  <c r="Q37" i="2"/>
  <c r="P37" i="2"/>
  <c r="O37" i="2"/>
  <c r="N37" i="2"/>
  <c r="M37" i="2"/>
  <c r="L37" i="2"/>
  <c r="K37" i="2"/>
  <c r="J37" i="2"/>
  <c r="I37" i="2"/>
  <c r="H37" i="2"/>
  <c r="G37" i="2"/>
  <c r="F37" i="2"/>
  <c r="E37" i="2"/>
  <c r="D37" i="2"/>
  <c r="C37" i="2"/>
  <c r="B37" i="2"/>
  <c r="W36" i="2"/>
  <c r="V36" i="2"/>
  <c r="U36" i="2"/>
  <c r="T36" i="2"/>
  <c r="S36" i="2"/>
  <c r="R36" i="2"/>
  <c r="Q36" i="2"/>
  <c r="P36" i="2"/>
  <c r="O36" i="2"/>
  <c r="N36" i="2"/>
  <c r="M36" i="2"/>
  <c r="L36" i="2"/>
  <c r="K36" i="2"/>
  <c r="J36" i="2"/>
  <c r="I36" i="2"/>
  <c r="H36" i="2"/>
  <c r="G36" i="2"/>
  <c r="F36" i="2"/>
  <c r="E36" i="2"/>
  <c r="D36" i="2"/>
  <c r="C36" i="2"/>
  <c r="B36" i="2"/>
  <c r="W35" i="2"/>
  <c r="V35" i="2"/>
  <c r="U35" i="2"/>
  <c r="T35" i="2"/>
  <c r="S35" i="2"/>
  <c r="R35" i="2"/>
  <c r="Q35" i="2"/>
  <c r="P35" i="2"/>
  <c r="O35" i="2"/>
  <c r="N35" i="2"/>
  <c r="M35" i="2"/>
  <c r="L35" i="2"/>
  <c r="K35" i="2"/>
  <c r="J35" i="2"/>
  <c r="I35" i="2"/>
  <c r="H35" i="2"/>
  <c r="G35" i="2"/>
  <c r="F35" i="2"/>
  <c r="E35" i="2"/>
  <c r="D35" i="2"/>
  <c r="C35" i="2"/>
  <c r="B35" i="2"/>
  <c r="W34" i="2"/>
  <c r="V34" i="2"/>
  <c r="U34" i="2"/>
  <c r="T34" i="2"/>
  <c r="S34" i="2"/>
  <c r="R34" i="2"/>
  <c r="Q34" i="2"/>
  <c r="P34" i="2"/>
  <c r="O34" i="2"/>
  <c r="N34" i="2"/>
  <c r="M34" i="2"/>
  <c r="L34" i="2"/>
  <c r="K34" i="2"/>
  <c r="J34" i="2"/>
  <c r="I34" i="2"/>
  <c r="H34" i="2"/>
  <c r="G34" i="2"/>
  <c r="F34" i="2"/>
  <c r="E34" i="2"/>
  <c r="D34" i="2"/>
  <c r="C34" i="2"/>
  <c r="B34" i="2"/>
  <c r="W33" i="2"/>
  <c r="V33" i="2"/>
  <c r="U33" i="2"/>
  <c r="T33" i="2"/>
  <c r="S33" i="2"/>
  <c r="R33" i="2"/>
  <c r="Q33" i="2"/>
  <c r="P33" i="2"/>
  <c r="O33" i="2"/>
  <c r="N33" i="2"/>
  <c r="M33" i="2"/>
  <c r="L33" i="2"/>
  <c r="K33" i="2"/>
  <c r="J33" i="2"/>
  <c r="I33" i="2"/>
  <c r="H33" i="2"/>
  <c r="G33" i="2"/>
  <c r="F33" i="2"/>
  <c r="E33" i="2"/>
  <c r="D33" i="2"/>
  <c r="C33" i="2"/>
  <c r="B33" i="2"/>
  <c r="W32" i="2"/>
  <c r="V32" i="2"/>
  <c r="U32" i="2"/>
  <c r="T32" i="2"/>
  <c r="S32" i="2"/>
  <c r="R32" i="2"/>
  <c r="Q32" i="2"/>
  <c r="P32" i="2"/>
  <c r="O32" i="2"/>
  <c r="N32" i="2"/>
  <c r="M32" i="2"/>
  <c r="L32" i="2"/>
  <c r="K32" i="2"/>
  <c r="J32" i="2"/>
  <c r="I32" i="2"/>
  <c r="H32" i="2"/>
  <c r="G32" i="2"/>
  <c r="F32" i="2"/>
  <c r="E32" i="2"/>
  <c r="D32" i="2"/>
  <c r="C32" i="2"/>
  <c r="B32" i="2"/>
  <c r="W31" i="2"/>
  <c r="V31" i="2"/>
  <c r="U31" i="2"/>
  <c r="T31" i="2"/>
  <c r="S31" i="2"/>
  <c r="R31" i="2"/>
  <c r="Q31" i="2"/>
  <c r="P31" i="2"/>
  <c r="O31" i="2"/>
  <c r="N31" i="2"/>
  <c r="M31" i="2"/>
  <c r="L31" i="2"/>
  <c r="K31" i="2"/>
  <c r="J31" i="2"/>
  <c r="I31" i="2"/>
  <c r="H31" i="2"/>
  <c r="G31" i="2"/>
  <c r="F31" i="2"/>
  <c r="E31" i="2"/>
  <c r="D31" i="2"/>
  <c r="C31" i="2"/>
  <c r="B31" i="2"/>
  <c r="W30" i="2"/>
  <c r="V30" i="2"/>
  <c r="U30" i="2"/>
  <c r="T30" i="2"/>
  <c r="S30" i="2"/>
  <c r="R30" i="2"/>
  <c r="Q30" i="2"/>
  <c r="P30" i="2"/>
  <c r="O30" i="2"/>
  <c r="N30" i="2"/>
  <c r="M30" i="2"/>
  <c r="L30" i="2"/>
  <c r="K30" i="2"/>
  <c r="J30" i="2"/>
  <c r="I30" i="2"/>
  <c r="H30" i="2"/>
  <c r="G30" i="2"/>
  <c r="F30" i="2"/>
  <c r="E30" i="2"/>
  <c r="D30" i="2"/>
  <c r="C30" i="2"/>
  <c r="B30" i="2"/>
  <c r="W29" i="2"/>
  <c r="V29" i="2"/>
  <c r="U29" i="2"/>
  <c r="T29" i="2"/>
  <c r="S29" i="2"/>
  <c r="R29" i="2"/>
  <c r="Q29" i="2"/>
  <c r="P29" i="2"/>
  <c r="O29" i="2"/>
  <c r="N29" i="2"/>
  <c r="M29" i="2"/>
  <c r="L29" i="2"/>
  <c r="K29" i="2"/>
  <c r="J29" i="2"/>
  <c r="I29" i="2"/>
  <c r="H29" i="2"/>
  <c r="G29" i="2"/>
  <c r="F29" i="2"/>
  <c r="E29" i="2"/>
  <c r="D29" i="2"/>
  <c r="C29" i="2"/>
  <c r="B29" i="2"/>
  <c r="W28" i="2"/>
  <c r="V28" i="2"/>
  <c r="U28" i="2"/>
  <c r="T28" i="2"/>
  <c r="S28" i="2"/>
  <c r="R28" i="2"/>
  <c r="Q28" i="2"/>
  <c r="P28" i="2"/>
  <c r="O28" i="2"/>
  <c r="N28" i="2"/>
  <c r="M28" i="2"/>
  <c r="L28" i="2"/>
  <c r="K28" i="2"/>
  <c r="J28" i="2"/>
  <c r="I28" i="2"/>
  <c r="H28" i="2"/>
  <c r="G28" i="2"/>
  <c r="F28" i="2"/>
  <c r="E28" i="2"/>
  <c r="D28" i="2"/>
  <c r="C28" i="2"/>
  <c r="B28" i="2"/>
  <c r="W27" i="2"/>
  <c r="V27" i="2"/>
  <c r="U27" i="2"/>
  <c r="T27" i="2"/>
  <c r="S27" i="2"/>
  <c r="R27" i="2"/>
  <c r="Q27" i="2"/>
  <c r="P27" i="2"/>
  <c r="O27" i="2"/>
  <c r="N27" i="2"/>
  <c r="M27" i="2"/>
  <c r="L27" i="2"/>
  <c r="K27" i="2"/>
  <c r="J27" i="2"/>
  <c r="I27" i="2"/>
  <c r="H27" i="2"/>
  <c r="G27" i="2"/>
  <c r="F27" i="2"/>
  <c r="E27" i="2"/>
  <c r="D27" i="2"/>
  <c r="C27" i="2"/>
  <c r="B27" i="2"/>
  <c r="W26" i="2"/>
  <c r="V26" i="2"/>
  <c r="U26" i="2"/>
  <c r="T26" i="2"/>
  <c r="S26" i="2"/>
  <c r="R26" i="2"/>
  <c r="Q26" i="2"/>
  <c r="P26" i="2"/>
  <c r="O26" i="2"/>
  <c r="N26" i="2"/>
  <c r="M26" i="2"/>
  <c r="L26" i="2"/>
  <c r="K26" i="2"/>
  <c r="J26" i="2"/>
  <c r="I26" i="2"/>
  <c r="H26" i="2"/>
  <c r="G26" i="2"/>
  <c r="F26" i="2"/>
  <c r="E26" i="2"/>
  <c r="D26" i="2"/>
  <c r="C26" i="2"/>
  <c r="B26" i="2"/>
  <c r="W25" i="2"/>
  <c r="V25" i="2"/>
  <c r="U25" i="2"/>
  <c r="T25" i="2"/>
  <c r="S25" i="2"/>
  <c r="R25" i="2"/>
  <c r="Q25" i="2"/>
  <c r="P25" i="2"/>
  <c r="O25" i="2"/>
  <c r="N25" i="2"/>
  <c r="M25" i="2"/>
  <c r="L25" i="2"/>
  <c r="K25" i="2"/>
  <c r="J25" i="2"/>
  <c r="I25" i="2"/>
  <c r="H25" i="2"/>
  <c r="G25" i="2"/>
  <c r="F25" i="2"/>
  <c r="E25" i="2"/>
  <c r="D25" i="2"/>
  <c r="C25" i="2"/>
  <c r="B25" i="2"/>
  <c r="W24" i="2"/>
  <c r="V24" i="2"/>
  <c r="U24" i="2"/>
  <c r="T24" i="2"/>
  <c r="S24" i="2"/>
  <c r="R24" i="2"/>
  <c r="Q24" i="2"/>
  <c r="P24" i="2"/>
  <c r="O24" i="2"/>
  <c r="N24" i="2"/>
  <c r="M24" i="2"/>
  <c r="L24" i="2"/>
  <c r="K24" i="2"/>
  <c r="J24" i="2"/>
  <c r="I24" i="2"/>
  <c r="H24" i="2"/>
  <c r="G24" i="2"/>
  <c r="F24" i="2"/>
  <c r="E24" i="2"/>
  <c r="D24" i="2"/>
  <c r="C24" i="2"/>
  <c r="B24" i="2"/>
  <c r="A24" i="2"/>
  <c r="W23" i="2"/>
  <c r="V23" i="2"/>
  <c r="U23" i="2"/>
  <c r="T23" i="2"/>
  <c r="S23" i="2"/>
  <c r="R23" i="2"/>
  <c r="Q23" i="2"/>
  <c r="P23" i="2"/>
  <c r="O23" i="2"/>
  <c r="N23" i="2"/>
  <c r="M23" i="2"/>
  <c r="L23" i="2"/>
  <c r="K23" i="2"/>
  <c r="J23" i="2"/>
  <c r="I23" i="2"/>
  <c r="H23" i="2"/>
  <c r="G23" i="2"/>
  <c r="F23" i="2"/>
  <c r="E23" i="2"/>
  <c r="D23" i="2"/>
  <c r="C23" i="2"/>
  <c r="B23" i="2"/>
  <c r="W22" i="2"/>
  <c r="V22" i="2"/>
  <c r="U22" i="2"/>
  <c r="T22" i="2"/>
  <c r="S22" i="2"/>
  <c r="R22" i="2"/>
  <c r="Q22" i="2"/>
  <c r="P22" i="2"/>
  <c r="O22" i="2"/>
  <c r="N22" i="2"/>
  <c r="M22" i="2"/>
  <c r="L22" i="2"/>
  <c r="K22" i="2"/>
  <c r="J22" i="2"/>
  <c r="I22" i="2"/>
  <c r="H22" i="2"/>
  <c r="G22" i="2"/>
  <c r="F22" i="2"/>
  <c r="E22" i="2"/>
  <c r="D22" i="2"/>
  <c r="C22" i="2"/>
  <c r="B22" i="2"/>
  <c r="W21" i="2"/>
  <c r="V21" i="2"/>
  <c r="U21" i="2"/>
  <c r="T21" i="2"/>
  <c r="S21" i="2"/>
  <c r="R21" i="2"/>
  <c r="Q21" i="2"/>
  <c r="P21" i="2"/>
  <c r="O21" i="2"/>
  <c r="N21" i="2"/>
  <c r="M21" i="2"/>
  <c r="L21" i="2"/>
  <c r="K21" i="2"/>
  <c r="J21" i="2"/>
  <c r="I21" i="2"/>
  <c r="H21" i="2"/>
  <c r="G21" i="2"/>
  <c r="F21" i="2"/>
  <c r="E21" i="2"/>
  <c r="D21" i="2"/>
  <c r="C21" i="2"/>
  <c r="B21" i="2"/>
  <c r="W20" i="2"/>
  <c r="V20" i="2"/>
  <c r="U20" i="2"/>
  <c r="T20" i="2"/>
  <c r="S20" i="2"/>
  <c r="R20" i="2"/>
  <c r="Q20" i="2"/>
  <c r="P20" i="2"/>
  <c r="O20" i="2"/>
  <c r="N20" i="2"/>
  <c r="M20" i="2"/>
  <c r="L20" i="2"/>
  <c r="K20" i="2"/>
  <c r="J20" i="2"/>
  <c r="I20" i="2"/>
  <c r="H20" i="2"/>
  <c r="G20" i="2"/>
  <c r="F20" i="2"/>
  <c r="E20" i="2"/>
  <c r="D20" i="2"/>
  <c r="C20" i="2"/>
  <c r="B20" i="2"/>
  <c r="W19" i="2"/>
  <c r="V19" i="2"/>
  <c r="U19" i="2"/>
  <c r="T19" i="2"/>
  <c r="S19" i="2"/>
  <c r="R19" i="2"/>
  <c r="Q19" i="2"/>
  <c r="P19" i="2"/>
  <c r="O19" i="2"/>
  <c r="N19" i="2"/>
  <c r="M19" i="2"/>
  <c r="L19" i="2"/>
  <c r="K19" i="2"/>
  <c r="J19" i="2"/>
  <c r="I19" i="2"/>
  <c r="H19" i="2"/>
  <c r="G19" i="2"/>
  <c r="F19" i="2"/>
  <c r="E19" i="2"/>
  <c r="D19" i="2"/>
  <c r="C19" i="2"/>
  <c r="B19" i="2"/>
  <c r="W18" i="2"/>
  <c r="V18" i="2"/>
  <c r="U18" i="2"/>
  <c r="T18" i="2"/>
  <c r="S18" i="2"/>
  <c r="R18" i="2"/>
  <c r="Q18" i="2"/>
  <c r="P18" i="2"/>
  <c r="O18" i="2"/>
  <c r="N18" i="2"/>
  <c r="M18" i="2"/>
  <c r="L18" i="2"/>
  <c r="K18" i="2"/>
  <c r="J18" i="2"/>
  <c r="I18" i="2"/>
  <c r="H18" i="2"/>
  <c r="G18" i="2"/>
  <c r="F18" i="2"/>
  <c r="E18" i="2"/>
  <c r="D18" i="2"/>
  <c r="C18" i="2"/>
  <c r="B18" i="2"/>
  <c r="W17" i="2"/>
  <c r="V17" i="2"/>
  <c r="U17" i="2"/>
  <c r="T17" i="2"/>
  <c r="S17" i="2"/>
  <c r="R17" i="2"/>
  <c r="Q17" i="2"/>
  <c r="P17" i="2"/>
  <c r="O17" i="2"/>
  <c r="N17" i="2"/>
  <c r="M17" i="2"/>
  <c r="L17" i="2"/>
  <c r="K17" i="2"/>
  <c r="J17" i="2"/>
  <c r="I17" i="2"/>
  <c r="H17" i="2"/>
  <c r="G17" i="2"/>
  <c r="F17" i="2"/>
  <c r="E17" i="2"/>
  <c r="D17" i="2"/>
  <c r="C17" i="2"/>
  <c r="B17" i="2"/>
  <c r="W16" i="2"/>
  <c r="V16" i="2"/>
  <c r="U16" i="2"/>
  <c r="T16" i="2"/>
  <c r="S16" i="2"/>
  <c r="R16" i="2"/>
  <c r="Q16" i="2"/>
  <c r="P16" i="2"/>
  <c r="O16" i="2"/>
  <c r="N16" i="2"/>
  <c r="M16" i="2"/>
  <c r="L16" i="2"/>
  <c r="K16" i="2"/>
  <c r="J16" i="2"/>
  <c r="I16" i="2"/>
  <c r="H16" i="2"/>
  <c r="G16" i="2"/>
  <c r="F16" i="2"/>
  <c r="E16" i="2"/>
  <c r="D16" i="2"/>
  <c r="C16" i="2"/>
  <c r="B16" i="2"/>
  <c r="W15" i="2"/>
  <c r="V15" i="2"/>
  <c r="U15" i="2"/>
  <c r="T15" i="2"/>
  <c r="S15" i="2"/>
  <c r="R15" i="2"/>
  <c r="Q15" i="2"/>
  <c r="P15" i="2"/>
  <c r="O15" i="2"/>
  <c r="N15" i="2"/>
  <c r="M15" i="2"/>
  <c r="L15" i="2"/>
  <c r="K15" i="2"/>
  <c r="J15" i="2"/>
  <c r="I15" i="2"/>
  <c r="H15" i="2"/>
  <c r="G15" i="2"/>
  <c r="F15" i="2"/>
  <c r="E15" i="2"/>
  <c r="D15" i="2"/>
  <c r="C15" i="2"/>
  <c r="B15" i="2"/>
  <c r="W14" i="2"/>
  <c r="V14" i="2"/>
  <c r="U14" i="2"/>
  <c r="T14" i="2"/>
  <c r="S14" i="2"/>
  <c r="R14" i="2"/>
  <c r="Q14" i="2"/>
  <c r="P14" i="2"/>
  <c r="O14" i="2"/>
  <c r="N14" i="2"/>
  <c r="M14" i="2"/>
  <c r="L14" i="2"/>
  <c r="K14" i="2"/>
  <c r="J14" i="2"/>
  <c r="I14" i="2"/>
  <c r="H14" i="2"/>
  <c r="G14" i="2"/>
  <c r="F14" i="2"/>
  <c r="E14" i="2"/>
  <c r="D14" i="2"/>
  <c r="C14" i="2"/>
  <c r="B14" i="2"/>
  <c r="W13" i="2"/>
  <c r="V13" i="2"/>
  <c r="U13" i="2"/>
  <c r="T13" i="2"/>
  <c r="S13" i="2"/>
  <c r="R13" i="2"/>
  <c r="Q13" i="2"/>
  <c r="P13" i="2"/>
  <c r="O13" i="2"/>
  <c r="N13" i="2"/>
  <c r="M13" i="2"/>
  <c r="L13" i="2"/>
  <c r="K13" i="2"/>
  <c r="J13" i="2"/>
  <c r="I13" i="2"/>
  <c r="H13" i="2"/>
  <c r="G13" i="2"/>
  <c r="F13" i="2"/>
  <c r="E13" i="2"/>
  <c r="D13" i="2"/>
  <c r="C13" i="2"/>
  <c r="B13" i="2"/>
  <c r="W12" i="2"/>
  <c r="V12" i="2"/>
  <c r="U12" i="2"/>
  <c r="T12" i="2"/>
  <c r="S12" i="2"/>
  <c r="R12" i="2"/>
  <c r="Q12" i="2"/>
  <c r="P12" i="2"/>
  <c r="O12" i="2"/>
  <c r="N12" i="2"/>
  <c r="M12" i="2"/>
  <c r="L12" i="2"/>
  <c r="K12" i="2"/>
  <c r="J12" i="2"/>
  <c r="I12" i="2"/>
  <c r="H12" i="2"/>
  <c r="G12" i="2"/>
  <c r="F12" i="2"/>
  <c r="E12" i="2"/>
  <c r="D12" i="2"/>
  <c r="C12" i="2"/>
  <c r="B12" i="2"/>
  <c r="W11" i="2"/>
  <c r="V11" i="2"/>
  <c r="U11" i="2"/>
  <c r="T11" i="2"/>
  <c r="S11" i="2"/>
  <c r="R11" i="2"/>
  <c r="Q11" i="2"/>
  <c r="P11" i="2"/>
  <c r="O11" i="2"/>
  <c r="N11" i="2"/>
  <c r="M11" i="2"/>
  <c r="L11" i="2"/>
  <c r="K11" i="2"/>
  <c r="J11" i="2"/>
  <c r="I11" i="2"/>
  <c r="H11" i="2"/>
  <c r="G11" i="2"/>
  <c r="F11" i="2"/>
  <c r="E11" i="2"/>
  <c r="D11" i="2"/>
  <c r="C11" i="2"/>
  <c r="B11" i="2"/>
  <c r="W10" i="2"/>
  <c r="V10" i="2"/>
  <c r="U10" i="2"/>
  <c r="T10" i="2"/>
  <c r="S10" i="2"/>
  <c r="R10" i="2"/>
  <c r="Q10" i="2"/>
  <c r="P10" i="2"/>
  <c r="O10" i="2"/>
  <c r="N10" i="2"/>
  <c r="M10" i="2"/>
  <c r="L10" i="2"/>
  <c r="K10" i="2"/>
  <c r="J10" i="2"/>
  <c r="I10" i="2"/>
  <c r="H10" i="2"/>
  <c r="G10" i="2"/>
  <c r="F10" i="2"/>
  <c r="E10" i="2"/>
  <c r="D10" i="2"/>
  <c r="C10" i="2"/>
  <c r="B10" i="2"/>
  <c r="W9" i="2"/>
  <c r="V9" i="2"/>
  <c r="U9" i="2"/>
  <c r="T9" i="2"/>
  <c r="S9" i="2"/>
  <c r="R9" i="2"/>
  <c r="Q9" i="2"/>
  <c r="P9" i="2"/>
  <c r="O9" i="2"/>
  <c r="N9" i="2"/>
  <c r="M9" i="2"/>
  <c r="L9" i="2"/>
  <c r="K9" i="2"/>
  <c r="J9" i="2"/>
  <c r="I9" i="2"/>
  <c r="H9" i="2"/>
  <c r="G9" i="2"/>
  <c r="F9" i="2"/>
  <c r="E9" i="2"/>
  <c r="D9" i="2"/>
  <c r="C9" i="2"/>
  <c r="B9" i="2"/>
  <c r="W8" i="2"/>
  <c r="V8" i="2"/>
  <c r="U8" i="2"/>
  <c r="T8" i="2"/>
  <c r="S8" i="2"/>
  <c r="R8" i="2"/>
  <c r="Q8" i="2"/>
  <c r="P8" i="2"/>
  <c r="O8" i="2"/>
  <c r="N8" i="2"/>
  <c r="M8" i="2"/>
  <c r="L8" i="2"/>
  <c r="K8" i="2"/>
  <c r="J8" i="2"/>
  <c r="I8" i="2"/>
  <c r="H8" i="2"/>
  <c r="G8" i="2"/>
  <c r="F8" i="2"/>
  <c r="E8" i="2"/>
  <c r="D8" i="2"/>
  <c r="C8" i="2"/>
  <c r="B8" i="2"/>
  <c r="W7" i="2"/>
  <c r="V7" i="2"/>
  <c r="U7" i="2"/>
  <c r="T7" i="2"/>
  <c r="S7" i="2"/>
  <c r="R7" i="2"/>
  <c r="Q7" i="2"/>
  <c r="P7" i="2"/>
  <c r="O7" i="2"/>
  <c r="N7" i="2"/>
  <c r="M7" i="2"/>
  <c r="L7" i="2"/>
  <c r="K7" i="2"/>
  <c r="J7" i="2"/>
  <c r="I7" i="2"/>
  <c r="H7" i="2"/>
  <c r="G7" i="2"/>
  <c r="F7" i="2"/>
  <c r="E7" i="2"/>
  <c r="D7" i="2"/>
  <c r="C7" i="2"/>
  <c r="B7" i="2"/>
  <c r="W6" i="2"/>
  <c r="V6" i="2"/>
  <c r="U6" i="2"/>
  <c r="T6" i="2"/>
  <c r="S6" i="2"/>
  <c r="R6" i="2"/>
  <c r="Q6" i="2"/>
  <c r="P6" i="2"/>
  <c r="O6" i="2"/>
  <c r="N6" i="2"/>
  <c r="M6" i="2"/>
  <c r="L6" i="2"/>
  <c r="K6" i="2"/>
  <c r="J6" i="2"/>
  <c r="I6" i="2"/>
  <c r="H6" i="2"/>
  <c r="G6" i="2"/>
  <c r="F6" i="2"/>
  <c r="E6" i="2"/>
  <c r="D6" i="2"/>
  <c r="C6" i="2"/>
  <c r="B6" i="2"/>
  <c r="W5" i="2"/>
  <c r="V5" i="2"/>
  <c r="U5" i="2"/>
  <c r="T5" i="2"/>
  <c r="S5" i="2"/>
  <c r="R5" i="2"/>
  <c r="Q5" i="2"/>
  <c r="P5" i="2"/>
  <c r="O5" i="2"/>
  <c r="N5" i="2"/>
  <c r="M5" i="2"/>
  <c r="L5" i="2"/>
  <c r="K5" i="2"/>
  <c r="J5" i="2"/>
  <c r="I5" i="2"/>
  <c r="H5" i="2"/>
  <c r="G5" i="2"/>
  <c r="F5" i="2"/>
  <c r="E5" i="2"/>
  <c r="D5" i="2"/>
  <c r="C5" i="2"/>
  <c r="B5" i="2"/>
  <c r="W4" i="2"/>
  <c r="V4" i="2"/>
  <c r="U4" i="2"/>
  <c r="T4" i="2"/>
  <c r="S4" i="2"/>
  <c r="R4" i="2"/>
  <c r="Q4" i="2"/>
  <c r="P4" i="2"/>
  <c r="O4" i="2"/>
  <c r="N4" i="2"/>
  <c r="M4" i="2"/>
  <c r="L4" i="2"/>
  <c r="K4" i="2"/>
  <c r="J4" i="2"/>
  <c r="I4" i="2"/>
  <c r="H4" i="2"/>
  <c r="G4" i="2"/>
  <c r="F4" i="2"/>
  <c r="E4" i="2"/>
  <c r="D4" i="2"/>
  <c r="C4" i="2"/>
  <c r="B4" i="2"/>
  <c r="W3" i="2"/>
  <c r="V3" i="2"/>
  <c r="U3" i="2"/>
  <c r="T3" i="2"/>
  <c r="S3" i="2"/>
  <c r="R3" i="2"/>
  <c r="Q3" i="2"/>
  <c r="P3" i="2"/>
  <c r="O3" i="2"/>
  <c r="N3" i="2"/>
  <c r="M3" i="2"/>
  <c r="L3" i="2"/>
  <c r="K3" i="2"/>
  <c r="J3" i="2"/>
  <c r="I3" i="2"/>
  <c r="H3" i="2"/>
  <c r="G3" i="2"/>
  <c r="F3" i="2"/>
  <c r="E3" i="2"/>
  <c r="D3" i="2"/>
  <c r="C3" i="2"/>
  <c r="B3" i="2"/>
  <c r="W2" i="2"/>
  <c r="V2" i="2"/>
  <c r="U2" i="2"/>
  <c r="T2" i="2"/>
  <c r="S2" i="2"/>
  <c r="R2" i="2"/>
  <c r="Q2" i="2"/>
  <c r="P2" i="2"/>
  <c r="O2" i="2"/>
  <c r="N2" i="2"/>
  <c r="M2" i="2"/>
  <c r="L2" i="2"/>
  <c r="K2" i="2"/>
  <c r="J2" i="2"/>
  <c r="I2" i="2"/>
  <c r="H2" i="2"/>
  <c r="G2" i="2"/>
  <c r="F2" i="2"/>
  <c r="E2" i="2"/>
  <c r="D2" i="2"/>
  <c r="C2" i="2"/>
  <c r="B2" i="2"/>
  <c r="AA1" i="2" a="1"/>
  <c r="AA1" i="2" s="1"/>
  <c r="AK82" i="1"/>
  <c r="AM79" i="1"/>
  <c r="AL79" i="1"/>
  <c r="AK79" i="1"/>
  <c r="AJ79" i="1"/>
  <c r="AI79" i="1"/>
  <c r="AH79" i="1"/>
  <c r="AG79" i="1"/>
  <c r="AF79" i="1"/>
  <c r="AE79" i="1"/>
  <c r="AD79" i="1"/>
  <c r="AC79" i="1"/>
  <c r="AB79" i="1"/>
  <c r="AA79" i="1"/>
  <c r="Z79" i="1"/>
  <c r="AO79" i="1" s="1"/>
  <c r="Q79" i="1"/>
  <c r="P79" i="1"/>
  <c r="O79" i="1"/>
  <c r="N79" i="1"/>
  <c r="M79" i="1"/>
  <c r="L79" i="1"/>
  <c r="K79" i="1"/>
  <c r="J79" i="1"/>
  <c r="I79" i="1"/>
  <c r="H79" i="1"/>
  <c r="G79" i="1"/>
  <c r="F79" i="1"/>
  <c r="S79" i="1" s="1"/>
  <c r="E79" i="1"/>
  <c r="D79" i="1"/>
  <c r="AM78" i="1"/>
  <c r="AL78" i="1"/>
  <c r="AK78" i="1"/>
  <c r="AJ78" i="1"/>
  <c r="AI78" i="1"/>
  <c r="AH78" i="1"/>
  <c r="AG78" i="1"/>
  <c r="AF78" i="1"/>
  <c r="AE78" i="1"/>
  <c r="AD78" i="1"/>
  <c r="AC78" i="1"/>
  <c r="AB78" i="1"/>
  <c r="AO78" i="1" s="1"/>
  <c r="AP78" i="1" s="1"/>
  <c r="AA78" i="1"/>
  <c r="Z78" i="1"/>
  <c r="Q78" i="1"/>
  <c r="P78" i="1"/>
  <c r="O78" i="1"/>
  <c r="N78" i="1"/>
  <c r="M78" i="1"/>
  <c r="L78" i="1"/>
  <c r="K78" i="1"/>
  <c r="J78" i="1"/>
  <c r="I78" i="1"/>
  <c r="H78" i="1"/>
  <c r="G78" i="1"/>
  <c r="F78" i="1"/>
  <c r="S78" i="1" s="1"/>
  <c r="E78" i="1"/>
  <c r="D78" i="1"/>
  <c r="AM77" i="1"/>
  <c r="AL77" i="1"/>
  <c r="AK77" i="1"/>
  <c r="AJ77" i="1"/>
  <c r="AI77" i="1"/>
  <c r="AH77" i="1"/>
  <c r="AG77" i="1"/>
  <c r="AF77" i="1"/>
  <c r="AE77" i="1"/>
  <c r="AD77" i="1"/>
  <c r="AC77" i="1"/>
  <c r="AB77" i="1"/>
  <c r="AA77" i="1"/>
  <c r="AO77" i="1" s="1"/>
  <c r="Z77" i="1"/>
  <c r="Q77" i="1"/>
  <c r="P77" i="1"/>
  <c r="O77" i="1"/>
  <c r="N77" i="1"/>
  <c r="M77" i="1"/>
  <c r="L77" i="1"/>
  <c r="K77" i="1"/>
  <c r="J77" i="1"/>
  <c r="I77" i="1"/>
  <c r="H77" i="1"/>
  <c r="G77" i="1"/>
  <c r="F77" i="1"/>
  <c r="E77" i="1"/>
  <c r="D77" i="1"/>
  <c r="S77" i="1" s="1"/>
  <c r="AM76" i="1"/>
  <c r="AL76" i="1"/>
  <c r="AK76" i="1"/>
  <c r="AJ76" i="1"/>
  <c r="AI76" i="1"/>
  <c r="AH76" i="1"/>
  <c r="AG76" i="1"/>
  <c r="AF76" i="1"/>
  <c r="AE76" i="1"/>
  <c r="AD76" i="1"/>
  <c r="AC76" i="1"/>
  <c r="AB76" i="1"/>
  <c r="AA76" i="1"/>
  <c r="Z76" i="1"/>
  <c r="AO76" i="1" s="1"/>
  <c r="Q76" i="1"/>
  <c r="P76" i="1"/>
  <c r="O76" i="1"/>
  <c r="N76" i="1"/>
  <c r="M76" i="1"/>
  <c r="L76" i="1"/>
  <c r="K76" i="1"/>
  <c r="J76" i="1"/>
  <c r="I76" i="1"/>
  <c r="H76" i="1"/>
  <c r="G76" i="1"/>
  <c r="F76" i="1"/>
  <c r="E76" i="1"/>
  <c r="D76" i="1"/>
  <c r="S76" i="1" s="1"/>
  <c r="AM75" i="1"/>
  <c r="AL75" i="1"/>
  <c r="AK75" i="1"/>
  <c r="AJ75" i="1"/>
  <c r="AI75" i="1"/>
  <c r="AH75" i="1"/>
  <c r="AG75" i="1"/>
  <c r="AF75" i="1"/>
  <c r="AE75" i="1"/>
  <c r="AD75" i="1"/>
  <c r="AC75" i="1"/>
  <c r="AB75" i="1"/>
  <c r="AA75" i="1"/>
  <c r="AO75" i="1" s="1"/>
  <c r="AP75" i="1" s="1"/>
  <c r="Z75" i="1"/>
  <c r="Q75" i="1"/>
  <c r="P75" i="1"/>
  <c r="O75" i="1"/>
  <c r="N75" i="1"/>
  <c r="M75" i="1"/>
  <c r="L75" i="1"/>
  <c r="K75" i="1"/>
  <c r="J75" i="1"/>
  <c r="I75" i="1"/>
  <c r="H75" i="1"/>
  <c r="G75" i="1"/>
  <c r="F75" i="1"/>
  <c r="S75" i="1" s="1"/>
  <c r="E75" i="1"/>
  <c r="D75" i="1"/>
  <c r="AM74" i="1"/>
  <c r="AL74" i="1"/>
  <c r="AK74" i="1"/>
  <c r="AJ74" i="1"/>
  <c r="AI74" i="1"/>
  <c r="AH74" i="1"/>
  <c r="AG74" i="1"/>
  <c r="AF74" i="1"/>
  <c r="AE74" i="1"/>
  <c r="AD74" i="1"/>
  <c r="AC74" i="1"/>
  <c r="AB74" i="1"/>
  <c r="AO74" i="1" s="1"/>
  <c r="AA74" i="1"/>
  <c r="Z74" i="1"/>
  <c r="Q74" i="1"/>
  <c r="P74" i="1"/>
  <c r="O74" i="1"/>
  <c r="N74" i="1"/>
  <c r="M74" i="1"/>
  <c r="L74" i="1"/>
  <c r="K74" i="1"/>
  <c r="J74" i="1"/>
  <c r="I74" i="1"/>
  <c r="H74" i="1"/>
  <c r="G74" i="1"/>
  <c r="F74" i="1"/>
  <c r="E74" i="1"/>
  <c r="S74" i="1" s="1"/>
  <c r="D74" i="1"/>
  <c r="AM73" i="1"/>
  <c r="AL73" i="1"/>
  <c r="AK73" i="1"/>
  <c r="AJ73" i="1"/>
  <c r="AI73" i="1"/>
  <c r="AH73" i="1"/>
  <c r="AG73" i="1"/>
  <c r="AF73" i="1"/>
  <c r="AE73" i="1"/>
  <c r="AD73" i="1"/>
  <c r="AC73" i="1"/>
  <c r="AB73" i="1"/>
  <c r="AA73" i="1"/>
  <c r="Z73" i="1"/>
  <c r="AO73" i="1" s="1"/>
  <c r="AP73" i="1" s="1"/>
  <c r="Q73" i="1"/>
  <c r="P73" i="1"/>
  <c r="O73" i="1"/>
  <c r="N73" i="1"/>
  <c r="M73" i="1"/>
  <c r="L73" i="1"/>
  <c r="K73" i="1"/>
  <c r="J73" i="1"/>
  <c r="I73" i="1"/>
  <c r="H73" i="1"/>
  <c r="G73" i="1"/>
  <c r="F73" i="1"/>
  <c r="E73" i="1"/>
  <c r="D73" i="1"/>
  <c r="S73" i="1" s="1"/>
  <c r="AM72" i="1"/>
  <c r="AL72" i="1"/>
  <c r="AK72" i="1"/>
  <c r="AJ72" i="1"/>
  <c r="AI72" i="1"/>
  <c r="AH72" i="1"/>
  <c r="AG72" i="1"/>
  <c r="AF72" i="1"/>
  <c r="AE72" i="1"/>
  <c r="AD72" i="1"/>
  <c r="AC72" i="1"/>
  <c r="AB72" i="1"/>
  <c r="AA72" i="1"/>
  <c r="Z72" i="1"/>
  <c r="AO72" i="1" s="1"/>
  <c r="Q72" i="1"/>
  <c r="P72" i="1"/>
  <c r="O72" i="1"/>
  <c r="N72" i="1"/>
  <c r="M72" i="1"/>
  <c r="L72" i="1"/>
  <c r="K72" i="1"/>
  <c r="J72" i="1"/>
  <c r="I72" i="1"/>
  <c r="H72" i="1"/>
  <c r="G72" i="1"/>
  <c r="F72" i="1"/>
  <c r="E72" i="1"/>
  <c r="S72" i="1" s="1"/>
  <c r="D72" i="1"/>
  <c r="AM71" i="1"/>
  <c r="AL71" i="1"/>
  <c r="AK71" i="1"/>
  <c r="AJ71" i="1"/>
  <c r="AI71" i="1"/>
  <c r="AH71" i="1"/>
  <c r="AG71" i="1"/>
  <c r="AF71" i="1"/>
  <c r="AE71" i="1"/>
  <c r="AD71" i="1"/>
  <c r="AC71" i="1"/>
  <c r="AB71" i="1"/>
  <c r="AO71" i="1" s="1"/>
  <c r="AP71" i="1" s="1"/>
  <c r="AA71" i="1"/>
  <c r="Z71" i="1"/>
  <c r="Q71" i="1"/>
  <c r="P71" i="1"/>
  <c r="O71" i="1"/>
  <c r="N71" i="1"/>
  <c r="M71" i="1"/>
  <c r="L71" i="1"/>
  <c r="K71" i="1"/>
  <c r="J71" i="1"/>
  <c r="I71" i="1"/>
  <c r="H71" i="1"/>
  <c r="G71" i="1"/>
  <c r="F71" i="1"/>
  <c r="S71" i="1" s="1"/>
  <c r="E71" i="1"/>
  <c r="D71" i="1"/>
  <c r="AK70" i="1"/>
  <c r="AJ70" i="1"/>
  <c r="AI70" i="1"/>
  <c r="AH70" i="1"/>
  <c r="AG70" i="1"/>
  <c r="AF70" i="1"/>
  <c r="AE70" i="1"/>
  <c r="AD70" i="1"/>
  <c r="AC70" i="1"/>
  <c r="AB70" i="1"/>
  <c r="AA70" i="1"/>
  <c r="Z70" i="1"/>
  <c r="AO70" i="1" s="1"/>
  <c r="AP70" i="1" s="1"/>
  <c r="P70" i="1"/>
  <c r="O70" i="1"/>
  <c r="N70" i="1"/>
  <c r="M70" i="1"/>
  <c r="L70" i="1"/>
  <c r="K70" i="1"/>
  <c r="J70" i="1"/>
  <c r="I70" i="1"/>
  <c r="H70" i="1"/>
  <c r="G70" i="1"/>
  <c r="F70" i="1"/>
  <c r="E70" i="1"/>
  <c r="D70" i="1"/>
  <c r="S70" i="1" s="1"/>
  <c r="AK69" i="1"/>
  <c r="AJ69" i="1"/>
  <c r="AI69" i="1"/>
  <c r="AH69" i="1"/>
  <c r="AG69" i="1"/>
  <c r="AF69" i="1"/>
  <c r="AE69" i="1"/>
  <c r="AD69" i="1"/>
  <c r="AC69" i="1"/>
  <c r="AB69" i="1"/>
  <c r="AA69" i="1"/>
  <c r="Z69" i="1"/>
  <c r="AO69" i="1" s="1"/>
  <c r="P69" i="1"/>
  <c r="O69" i="1"/>
  <c r="N69" i="1"/>
  <c r="M69" i="1"/>
  <c r="L69" i="1"/>
  <c r="K69" i="1"/>
  <c r="J69" i="1"/>
  <c r="I69" i="1"/>
  <c r="H69" i="1"/>
  <c r="G69" i="1"/>
  <c r="F69" i="1"/>
  <c r="E69" i="1"/>
  <c r="S69" i="1" s="1"/>
  <c r="D69" i="1"/>
  <c r="AK68" i="1"/>
  <c r="AJ68" i="1"/>
  <c r="AI68" i="1"/>
  <c r="AH68" i="1"/>
  <c r="AG68" i="1"/>
  <c r="AF68" i="1"/>
  <c r="AE68" i="1"/>
  <c r="AD68" i="1"/>
  <c r="AC68" i="1"/>
  <c r="AB68" i="1"/>
  <c r="AA68" i="1"/>
  <c r="Z68" i="1"/>
  <c r="AO68" i="1" s="1"/>
  <c r="P68" i="1"/>
  <c r="O68" i="1"/>
  <c r="N68" i="1"/>
  <c r="M68" i="1"/>
  <c r="L68" i="1"/>
  <c r="K68" i="1"/>
  <c r="J68" i="1"/>
  <c r="I68" i="1"/>
  <c r="H68" i="1"/>
  <c r="G68" i="1"/>
  <c r="F68" i="1"/>
  <c r="E68" i="1"/>
  <c r="D68" i="1"/>
  <c r="S68" i="1" s="1"/>
  <c r="AK67" i="1"/>
  <c r="AJ67" i="1"/>
  <c r="AI67" i="1"/>
  <c r="AH67" i="1"/>
  <c r="AG67" i="1"/>
  <c r="AF67" i="1"/>
  <c r="AE67" i="1"/>
  <c r="AD67" i="1"/>
  <c r="AC67" i="1"/>
  <c r="AB67" i="1"/>
  <c r="AA67" i="1"/>
  <c r="Z67" i="1"/>
  <c r="AO67" i="1" s="1"/>
  <c r="P67" i="1"/>
  <c r="O67" i="1"/>
  <c r="N67" i="1"/>
  <c r="M67" i="1"/>
  <c r="L67" i="1"/>
  <c r="K67" i="1"/>
  <c r="J67" i="1"/>
  <c r="I67" i="1"/>
  <c r="H67" i="1"/>
  <c r="G67" i="1"/>
  <c r="F67" i="1"/>
  <c r="E67" i="1"/>
  <c r="D67" i="1"/>
  <c r="S67" i="1" s="1"/>
  <c r="AK66" i="1"/>
  <c r="AJ66" i="1"/>
  <c r="AI66" i="1"/>
  <c r="AH66" i="1"/>
  <c r="AG66" i="1"/>
  <c r="AF66" i="1"/>
  <c r="AE66" i="1"/>
  <c r="AD66" i="1"/>
  <c r="AC66" i="1"/>
  <c r="AB66" i="1"/>
  <c r="AA66" i="1"/>
  <c r="Z66" i="1"/>
  <c r="AO66" i="1" s="1"/>
  <c r="P66" i="1"/>
  <c r="O66" i="1"/>
  <c r="N66" i="1"/>
  <c r="M66" i="1"/>
  <c r="L66" i="1"/>
  <c r="K66" i="1"/>
  <c r="J66" i="1"/>
  <c r="I66" i="1"/>
  <c r="H66" i="1"/>
  <c r="G66" i="1"/>
  <c r="F66" i="1"/>
  <c r="E66" i="1"/>
  <c r="S66" i="1" s="1"/>
  <c r="D66" i="1"/>
  <c r="AK65" i="1"/>
  <c r="AJ65" i="1"/>
  <c r="AI65" i="1"/>
  <c r="AH65" i="1"/>
  <c r="AG65" i="1"/>
  <c r="AF65" i="1"/>
  <c r="AE65" i="1"/>
  <c r="AD65" i="1"/>
  <c r="AC65" i="1"/>
  <c r="AB65" i="1"/>
  <c r="AA65" i="1"/>
  <c r="Z65" i="1"/>
  <c r="AO65" i="1" s="1"/>
  <c r="AP65" i="1" s="1"/>
  <c r="P65" i="1"/>
  <c r="O65" i="1"/>
  <c r="N65" i="1"/>
  <c r="M65" i="1"/>
  <c r="L65" i="1"/>
  <c r="K65" i="1"/>
  <c r="J65" i="1"/>
  <c r="I65" i="1"/>
  <c r="H65" i="1"/>
  <c r="G65" i="1"/>
  <c r="F65" i="1"/>
  <c r="E65" i="1"/>
  <c r="D65" i="1"/>
  <c r="S65" i="1" s="1"/>
  <c r="AK64" i="1"/>
  <c r="AJ64" i="1"/>
  <c r="AI64" i="1"/>
  <c r="AH64" i="1"/>
  <c r="AG64" i="1"/>
  <c r="AF64" i="1"/>
  <c r="AE64" i="1"/>
  <c r="AD64" i="1"/>
  <c r="AC64" i="1"/>
  <c r="AB64" i="1"/>
  <c r="AA64" i="1"/>
  <c r="Z64" i="1"/>
  <c r="AO64" i="1" s="1"/>
  <c r="P64" i="1"/>
  <c r="O64" i="1"/>
  <c r="N64" i="1"/>
  <c r="M64" i="1"/>
  <c r="L64" i="1"/>
  <c r="K64" i="1"/>
  <c r="J64" i="1"/>
  <c r="I64" i="1"/>
  <c r="H64" i="1"/>
  <c r="G64" i="1"/>
  <c r="F64" i="1"/>
  <c r="E64" i="1"/>
  <c r="D64" i="1"/>
  <c r="S64" i="1" s="1"/>
  <c r="AK63" i="1"/>
  <c r="AJ63" i="1"/>
  <c r="AI63" i="1"/>
  <c r="AH63" i="1"/>
  <c r="AG63" i="1"/>
  <c r="AF63" i="1"/>
  <c r="AE63" i="1"/>
  <c r="AD63" i="1"/>
  <c r="AC63" i="1"/>
  <c r="AB63" i="1"/>
  <c r="AA63" i="1"/>
  <c r="Z63" i="1"/>
  <c r="AO63" i="1" s="1"/>
  <c r="P63" i="1"/>
  <c r="O63" i="1"/>
  <c r="N63" i="1"/>
  <c r="M63" i="1"/>
  <c r="L63" i="1"/>
  <c r="K63" i="1"/>
  <c r="J63" i="1"/>
  <c r="I63" i="1"/>
  <c r="H63" i="1"/>
  <c r="G63" i="1"/>
  <c r="F63" i="1"/>
  <c r="E63" i="1"/>
  <c r="S63" i="1" s="1"/>
  <c r="D63" i="1"/>
  <c r="AK62" i="1"/>
  <c r="AJ62" i="1"/>
  <c r="AI62" i="1"/>
  <c r="AH62" i="1"/>
  <c r="AG62" i="1"/>
  <c r="AF62" i="1"/>
  <c r="AE62" i="1"/>
  <c r="AD62" i="1"/>
  <c r="AC62" i="1"/>
  <c r="AB62" i="1"/>
  <c r="AA62" i="1"/>
  <c r="Z62" i="1"/>
  <c r="AO62" i="1" s="1"/>
  <c r="AP62" i="1" s="1"/>
  <c r="P62" i="1"/>
  <c r="O62" i="1"/>
  <c r="N62" i="1"/>
  <c r="M62" i="1"/>
  <c r="L62" i="1"/>
  <c r="K62" i="1"/>
  <c r="J62" i="1"/>
  <c r="I62" i="1"/>
  <c r="H62" i="1"/>
  <c r="G62" i="1"/>
  <c r="F62" i="1"/>
  <c r="E62" i="1"/>
  <c r="D62" i="1"/>
  <c r="S62" i="1" s="1"/>
  <c r="AK61" i="1"/>
  <c r="AJ61" i="1"/>
  <c r="AI61" i="1"/>
  <c r="AH61" i="1"/>
  <c r="AG61" i="1"/>
  <c r="AF61" i="1"/>
  <c r="AE61" i="1"/>
  <c r="AD61" i="1"/>
  <c r="AC61" i="1"/>
  <c r="AB61" i="1"/>
  <c r="AA61" i="1"/>
  <c r="Z61" i="1"/>
  <c r="AO61" i="1" s="1"/>
  <c r="AP61" i="1" s="1"/>
  <c r="P61" i="1"/>
  <c r="O61" i="1"/>
  <c r="N61" i="1"/>
  <c r="M61" i="1"/>
  <c r="L61" i="1"/>
  <c r="K61" i="1"/>
  <c r="J61" i="1"/>
  <c r="I61" i="1"/>
  <c r="H61" i="1"/>
  <c r="G61" i="1"/>
  <c r="F61" i="1"/>
  <c r="E61" i="1"/>
  <c r="D61" i="1"/>
  <c r="S61" i="1" s="1"/>
  <c r="AK60" i="1"/>
  <c r="AJ60" i="1"/>
  <c r="AI60" i="1"/>
  <c r="AH60" i="1"/>
  <c r="AG60" i="1"/>
  <c r="AF60" i="1"/>
  <c r="AE60" i="1"/>
  <c r="AD60" i="1"/>
  <c r="AC60" i="1"/>
  <c r="AB60" i="1"/>
  <c r="AA60" i="1"/>
  <c r="Z60" i="1"/>
  <c r="AO60" i="1" s="1"/>
  <c r="P60" i="1"/>
  <c r="O60" i="1"/>
  <c r="N60" i="1"/>
  <c r="M60" i="1"/>
  <c r="L60" i="1"/>
  <c r="K60" i="1"/>
  <c r="J60" i="1"/>
  <c r="I60" i="1"/>
  <c r="H60" i="1"/>
  <c r="G60" i="1"/>
  <c r="F60" i="1"/>
  <c r="E60" i="1"/>
  <c r="S60" i="1" s="1"/>
  <c r="D60" i="1"/>
  <c r="AK59" i="1"/>
  <c r="AJ59" i="1"/>
  <c r="AI59" i="1"/>
  <c r="AH59" i="1"/>
  <c r="AG59" i="1"/>
  <c r="AF59" i="1"/>
  <c r="AE59" i="1"/>
  <c r="AD59" i="1"/>
  <c r="AC59" i="1"/>
  <c r="AB59" i="1"/>
  <c r="AA59" i="1"/>
  <c r="Z59" i="1"/>
  <c r="AO59" i="1" s="1"/>
  <c r="AP59" i="1" s="1"/>
  <c r="P59" i="1"/>
  <c r="O59" i="1"/>
  <c r="N59" i="1"/>
  <c r="M59" i="1"/>
  <c r="L59" i="1"/>
  <c r="K59" i="1"/>
  <c r="J59" i="1"/>
  <c r="I59" i="1"/>
  <c r="H59" i="1"/>
  <c r="G59" i="1"/>
  <c r="F59" i="1"/>
  <c r="E59" i="1"/>
  <c r="D59" i="1"/>
  <c r="S59" i="1" s="1"/>
  <c r="AK58" i="1"/>
  <c r="AJ58" i="1"/>
  <c r="AI58" i="1"/>
  <c r="AH58" i="1"/>
  <c r="AG58" i="1"/>
  <c r="AF58" i="1"/>
  <c r="AE58" i="1"/>
  <c r="AD58" i="1"/>
  <c r="AC58" i="1"/>
  <c r="AB58" i="1"/>
  <c r="AA58" i="1"/>
  <c r="Z58" i="1"/>
  <c r="AO58" i="1" s="1"/>
  <c r="AP58" i="1" s="1"/>
  <c r="P58" i="1"/>
  <c r="O58" i="1"/>
  <c r="N58" i="1"/>
  <c r="M58" i="1"/>
  <c r="L58" i="1"/>
  <c r="K58" i="1"/>
  <c r="J58" i="1"/>
  <c r="I58" i="1"/>
  <c r="H58" i="1"/>
  <c r="G58" i="1"/>
  <c r="F58" i="1"/>
  <c r="E58" i="1"/>
  <c r="D58" i="1"/>
  <c r="S58" i="1" s="1"/>
  <c r="AK57" i="1"/>
  <c r="AJ57" i="1"/>
  <c r="AI57" i="1"/>
  <c r="AH57" i="1"/>
  <c r="AG57" i="1"/>
  <c r="AF57" i="1"/>
  <c r="AE57" i="1"/>
  <c r="AD57" i="1"/>
  <c r="AC57" i="1"/>
  <c r="AB57" i="1"/>
  <c r="AA57" i="1"/>
  <c r="Z57" i="1"/>
  <c r="AO57" i="1" s="1"/>
  <c r="P57" i="1"/>
  <c r="O57" i="1"/>
  <c r="N57" i="1"/>
  <c r="M57" i="1"/>
  <c r="L57" i="1"/>
  <c r="K57" i="1"/>
  <c r="J57" i="1"/>
  <c r="I57" i="1"/>
  <c r="H57" i="1"/>
  <c r="G57" i="1"/>
  <c r="F57" i="1"/>
  <c r="E57" i="1"/>
  <c r="S57" i="1" s="1"/>
  <c r="D57" i="1"/>
  <c r="AK56" i="1"/>
  <c r="AJ56" i="1"/>
  <c r="AI56" i="1"/>
  <c r="AH56" i="1"/>
  <c r="AG56" i="1"/>
  <c r="AF56" i="1"/>
  <c r="AE56" i="1"/>
  <c r="AD56" i="1"/>
  <c r="AC56" i="1"/>
  <c r="AB56" i="1"/>
  <c r="AA56" i="1"/>
  <c r="Z56" i="1"/>
  <c r="AO56" i="1" s="1"/>
  <c r="P56" i="1"/>
  <c r="O56" i="1"/>
  <c r="N56" i="1"/>
  <c r="M56" i="1"/>
  <c r="L56" i="1"/>
  <c r="K56" i="1"/>
  <c r="J56" i="1"/>
  <c r="I56" i="1"/>
  <c r="H56" i="1"/>
  <c r="G56" i="1"/>
  <c r="F56" i="1"/>
  <c r="E56" i="1"/>
  <c r="D56" i="1"/>
  <c r="S56" i="1" s="1"/>
  <c r="AK55" i="1"/>
  <c r="AJ55" i="1"/>
  <c r="AI55" i="1"/>
  <c r="AH55" i="1"/>
  <c r="AG55" i="1"/>
  <c r="AF55" i="1"/>
  <c r="AE55" i="1"/>
  <c r="AD55" i="1"/>
  <c r="AC55" i="1"/>
  <c r="AB55" i="1"/>
  <c r="AA55" i="1"/>
  <c r="Z55" i="1"/>
  <c r="AO55" i="1" s="1"/>
  <c r="P55" i="1"/>
  <c r="O55" i="1"/>
  <c r="N55" i="1"/>
  <c r="M55" i="1"/>
  <c r="L55" i="1"/>
  <c r="K55" i="1"/>
  <c r="J55" i="1"/>
  <c r="I55" i="1"/>
  <c r="H55" i="1"/>
  <c r="G55" i="1"/>
  <c r="F55" i="1"/>
  <c r="E55" i="1"/>
  <c r="D55" i="1"/>
  <c r="S55" i="1" s="1"/>
  <c r="AK54" i="1"/>
  <c r="AJ54" i="1"/>
  <c r="AI54" i="1"/>
  <c r="AH54" i="1"/>
  <c r="AG54" i="1"/>
  <c r="AF54" i="1"/>
  <c r="AE54" i="1"/>
  <c r="AD54" i="1"/>
  <c r="AC54" i="1"/>
  <c r="AB54" i="1"/>
  <c r="AA54" i="1"/>
  <c r="Z54" i="1"/>
  <c r="AO54" i="1" s="1"/>
  <c r="P54" i="1"/>
  <c r="O54" i="1"/>
  <c r="N54" i="1"/>
  <c r="M54" i="1"/>
  <c r="L54" i="1"/>
  <c r="K54" i="1"/>
  <c r="J54" i="1"/>
  <c r="I54" i="1"/>
  <c r="H54" i="1"/>
  <c r="G54" i="1"/>
  <c r="F54" i="1"/>
  <c r="E54" i="1"/>
  <c r="S54" i="1" s="1"/>
  <c r="D54" i="1"/>
  <c r="AK53" i="1"/>
  <c r="AJ53" i="1"/>
  <c r="AI53" i="1"/>
  <c r="AH53" i="1"/>
  <c r="AG53" i="1"/>
  <c r="AF53" i="1"/>
  <c r="AE53" i="1"/>
  <c r="AD53" i="1"/>
  <c r="AC53" i="1"/>
  <c r="AB53" i="1"/>
  <c r="AA53" i="1"/>
  <c r="Z53" i="1"/>
  <c r="AO53" i="1" s="1"/>
  <c r="AP53" i="1" s="1"/>
  <c r="P53" i="1"/>
  <c r="O53" i="1"/>
  <c r="N53" i="1"/>
  <c r="M53" i="1"/>
  <c r="L53" i="1"/>
  <c r="K53" i="1"/>
  <c r="J53" i="1"/>
  <c r="I53" i="1"/>
  <c r="H53" i="1"/>
  <c r="G53" i="1"/>
  <c r="F53" i="1"/>
  <c r="E53" i="1"/>
  <c r="D53" i="1"/>
  <c r="S53" i="1" s="1"/>
  <c r="AK52" i="1"/>
  <c r="AJ52" i="1"/>
  <c r="AI52" i="1"/>
  <c r="AH52" i="1"/>
  <c r="AG52" i="1"/>
  <c r="AF52" i="1"/>
  <c r="AE52" i="1"/>
  <c r="AD52" i="1"/>
  <c r="AC52" i="1"/>
  <c r="AB52" i="1"/>
  <c r="AA52" i="1"/>
  <c r="Z52" i="1"/>
  <c r="AO52" i="1" s="1"/>
  <c r="P52" i="1"/>
  <c r="O52" i="1"/>
  <c r="N52" i="1"/>
  <c r="M52" i="1"/>
  <c r="L52" i="1"/>
  <c r="K52" i="1"/>
  <c r="J52" i="1"/>
  <c r="I52" i="1"/>
  <c r="H52" i="1"/>
  <c r="G52" i="1"/>
  <c r="F52" i="1"/>
  <c r="E52" i="1"/>
  <c r="D52" i="1"/>
  <c r="S52" i="1" s="1"/>
  <c r="AK51" i="1"/>
  <c r="AJ51" i="1"/>
  <c r="AI51" i="1"/>
  <c r="AH51" i="1"/>
  <c r="AG51" i="1"/>
  <c r="AF51" i="1"/>
  <c r="AE51" i="1"/>
  <c r="AD51" i="1"/>
  <c r="AC51" i="1"/>
  <c r="AB51" i="1"/>
  <c r="AA51" i="1"/>
  <c r="Z51" i="1"/>
  <c r="AO51" i="1" s="1"/>
  <c r="AP51" i="1" s="1"/>
  <c r="Y51" i="1"/>
  <c r="P51" i="1"/>
  <c r="O51" i="1"/>
  <c r="N51" i="1"/>
  <c r="M51" i="1"/>
  <c r="L51" i="1"/>
  <c r="K51" i="1"/>
  <c r="J51" i="1"/>
  <c r="I51" i="1"/>
  <c r="H51" i="1"/>
  <c r="G51" i="1"/>
  <c r="F51" i="1"/>
  <c r="E51" i="1"/>
  <c r="D51" i="1"/>
  <c r="C51" i="1"/>
  <c r="S51" i="1" s="1"/>
  <c r="AK50" i="1"/>
  <c r="AJ50" i="1"/>
  <c r="AI50" i="1"/>
  <c r="AH50" i="1"/>
  <c r="AG50" i="1"/>
  <c r="AF50" i="1"/>
  <c r="AE50" i="1"/>
  <c r="AD50" i="1"/>
  <c r="AC50" i="1"/>
  <c r="AB50" i="1"/>
  <c r="AA50" i="1"/>
  <c r="Z50" i="1"/>
  <c r="AO50" i="1" s="1"/>
  <c r="Y50" i="1"/>
  <c r="P50" i="1"/>
  <c r="O50" i="1"/>
  <c r="N50" i="1"/>
  <c r="M50" i="1"/>
  <c r="L50" i="1"/>
  <c r="K50" i="1"/>
  <c r="J50" i="1"/>
  <c r="I50" i="1"/>
  <c r="H50" i="1"/>
  <c r="G50" i="1"/>
  <c r="F50" i="1"/>
  <c r="E50" i="1"/>
  <c r="S50" i="1" s="1"/>
  <c r="D50" i="1"/>
  <c r="C50" i="1"/>
  <c r="AK49" i="1"/>
  <c r="AJ49" i="1"/>
  <c r="AI49" i="1"/>
  <c r="AH49" i="1"/>
  <c r="AG49" i="1"/>
  <c r="AF49" i="1"/>
  <c r="AE49" i="1"/>
  <c r="AD49" i="1"/>
  <c r="AC49" i="1"/>
  <c r="AB49" i="1"/>
  <c r="AA49" i="1"/>
  <c r="Z49" i="1"/>
  <c r="AO49" i="1" s="1"/>
  <c r="Y49" i="1"/>
  <c r="P49" i="1"/>
  <c r="O49" i="1"/>
  <c r="N49" i="1"/>
  <c r="M49" i="1"/>
  <c r="L49" i="1"/>
  <c r="K49" i="1"/>
  <c r="J49" i="1"/>
  <c r="I49" i="1"/>
  <c r="H49" i="1"/>
  <c r="G49" i="1"/>
  <c r="F49" i="1"/>
  <c r="E49" i="1"/>
  <c r="D49" i="1"/>
  <c r="C49" i="1"/>
  <c r="S49" i="1" s="1"/>
  <c r="AK48" i="1"/>
  <c r="AJ48" i="1"/>
  <c r="AI48" i="1"/>
  <c r="AH48" i="1"/>
  <c r="AG48" i="1"/>
  <c r="AF48" i="1"/>
  <c r="AE48" i="1"/>
  <c r="AD48" i="1"/>
  <c r="AC48" i="1"/>
  <c r="AB48" i="1"/>
  <c r="AA48" i="1"/>
  <c r="Z48" i="1"/>
  <c r="AO48" i="1" s="1"/>
  <c r="AP48" i="1" s="1"/>
  <c r="Y48" i="1"/>
  <c r="P48" i="1"/>
  <c r="O48" i="1"/>
  <c r="N48" i="1"/>
  <c r="M48" i="1"/>
  <c r="L48" i="1"/>
  <c r="K48" i="1"/>
  <c r="J48" i="1"/>
  <c r="I48" i="1"/>
  <c r="H48" i="1"/>
  <c r="G48" i="1"/>
  <c r="F48" i="1"/>
  <c r="E48" i="1"/>
  <c r="S48" i="1" s="1"/>
  <c r="D48" i="1"/>
  <c r="C48" i="1"/>
  <c r="AK47" i="1"/>
  <c r="AJ47" i="1"/>
  <c r="AI47" i="1"/>
  <c r="AH47" i="1"/>
  <c r="AG47" i="1"/>
  <c r="AF47" i="1"/>
  <c r="AE47" i="1"/>
  <c r="AD47" i="1"/>
  <c r="AC47" i="1"/>
  <c r="AB47" i="1"/>
  <c r="AA47" i="1"/>
  <c r="Z47" i="1"/>
  <c r="AO47" i="1" s="1"/>
  <c r="AP47" i="1" s="1"/>
  <c r="Y47" i="1"/>
  <c r="P47" i="1"/>
  <c r="O47" i="1"/>
  <c r="N47" i="1"/>
  <c r="M47" i="1"/>
  <c r="L47" i="1"/>
  <c r="K47" i="1"/>
  <c r="J47" i="1"/>
  <c r="I47" i="1"/>
  <c r="H47" i="1"/>
  <c r="G47" i="1"/>
  <c r="F47" i="1"/>
  <c r="E47" i="1"/>
  <c r="D47" i="1"/>
  <c r="C47" i="1"/>
  <c r="S47" i="1" s="1"/>
  <c r="AK46" i="1"/>
  <c r="AJ46" i="1"/>
  <c r="AI46" i="1"/>
  <c r="AH46" i="1"/>
  <c r="AG46" i="1"/>
  <c r="AF46" i="1"/>
  <c r="AE46" i="1"/>
  <c r="AD46" i="1"/>
  <c r="AC46" i="1"/>
  <c r="AB46" i="1"/>
  <c r="AA46" i="1"/>
  <c r="Z46" i="1"/>
  <c r="AO46" i="1" s="1"/>
  <c r="AP46" i="1" s="1"/>
  <c r="Y46" i="1"/>
  <c r="P46" i="1"/>
  <c r="O46" i="1"/>
  <c r="N46" i="1"/>
  <c r="M46" i="1"/>
  <c r="L46" i="1"/>
  <c r="K46" i="1"/>
  <c r="J46" i="1"/>
  <c r="I46" i="1"/>
  <c r="H46" i="1"/>
  <c r="G46" i="1"/>
  <c r="F46" i="1"/>
  <c r="E46" i="1"/>
  <c r="S46" i="1" s="1"/>
  <c r="D46" i="1"/>
  <c r="C46" i="1"/>
  <c r="AO45" i="1"/>
  <c r="AK45" i="1"/>
  <c r="AJ45" i="1"/>
  <c r="AI45" i="1"/>
  <c r="AH45" i="1"/>
  <c r="AG45" i="1"/>
  <c r="AF45" i="1"/>
  <c r="AE45" i="1"/>
  <c r="AD45" i="1"/>
  <c r="AC45" i="1"/>
  <c r="AB45" i="1"/>
  <c r="AA45" i="1"/>
  <c r="Z45" i="1"/>
  <c r="Y45" i="1"/>
  <c r="P45" i="1"/>
  <c r="O45" i="1"/>
  <c r="N45" i="1"/>
  <c r="M45" i="1"/>
  <c r="L45" i="1"/>
  <c r="K45" i="1"/>
  <c r="J45" i="1"/>
  <c r="I45" i="1"/>
  <c r="H45" i="1"/>
  <c r="G45" i="1"/>
  <c r="F45" i="1"/>
  <c r="E45" i="1"/>
  <c r="D45" i="1"/>
  <c r="C45" i="1"/>
  <c r="S45" i="1" s="1"/>
  <c r="AK44" i="1"/>
  <c r="AJ44" i="1"/>
  <c r="AI44" i="1"/>
  <c r="AH44" i="1"/>
  <c r="AG44" i="1"/>
  <c r="AF44" i="1"/>
  <c r="AE44" i="1"/>
  <c r="AD44" i="1"/>
  <c r="AC44" i="1"/>
  <c r="AB44" i="1"/>
  <c r="AA44" i="1"/>
  <c r="Z44" i="1"/>
  <c r="AO44" i="1" s="1"/>
  <c r="AP44" i="1" s="1"/>
  <c r="Y44" i="1"/>
  <c r="P44" i="1"/>
  <c r="O44" i="1"/>
  <c r="N44" i="1"/>
  <c r="M44" i="1"/>
  <c r="L44" i="1"/>
  <c r="K44" i="1"/>
  <c r="J44" i="1"/>
  <c r="I44" i="1"/>
  <c r="H44" i="1"/>
  <c r="G44" i="1"/>
  <c r="F44" i="1"/>
  <c r="E44" i="1"/>
  <c r="S44" i="1" s="1"/>
  <c r="D44" i="1"/>
  <c r="C44" i="1"/>
  <c r="AO43" i="1"/>
  <c r="AK43" i="1"/>
  <c r="AJ43" i="1"/>
  <c r="AI43" i="1"/>
  <c r="AH43" i="1"/>
  <c r="AG43" i="1"/>
  <c r="AF43" i="1"/>
  <c r="AE43" i="1"/>
  <c r="AD43" i="1"/>
  <c r="AC43" i="1"/>
  <c r="AB43" i="1"/>
  <c r="AA43" i="1"/>
  <c r="Z43" i="1"/>
  <c r="Y43" i="1"/>
  <c r="P43" i="1"/>
  <c r="O43" i="1"/>
  <c r="N43" i="1"/>
  <c r="M43" i="1"/>
  <c r="L43" i="1"/>
  <c r="K43" i="1"/>
  <c r="J43" i="1"/>
  <c r="I43" i="1"/>
  <c r="H43" i="1"/>
  <c r="G43" i="1"/>
  <c r="F43" i="1"/>
  <c r="E43" i="1"/>
  <c r="D43" i="1"/>
  <c r="C43" i="1"/>
  <c r="S43" i="1" s="1"/>
  <c r="AK42" i="1"/>
  <c r="AJ42" i="1"/>
  <c r="AI42" i="1"/>
  <c r="AH42" i="1"/>
  <c r="AG42" i="1"/>
  <c r="AF42" i="1"/>
  <c r="AE42" i="1"/>
  <c r="AD42" i="1"/>
  <c r="AC42" i="1"/>
  <c r="AB42" i="1"/>
  <c r="AA42" i="1"/>
  <c r="Z42" i="1"/>
  <c r="AO42" i="1" s="1"/>
  <c r="AP42" i="1" s="1"/>
  <c r="Y42" i="1"/>
  <c r="P42" i="1"/>
  <c r="O42" i="1"/>
  <c r="N42" i="1"/>
  <c r="M42" i="1"/>
  <c r="L42" i="1"/>
  <c r="K42" i="1"/>
  <c r="J42" i="1"/>
  <c r="I42" i="1"/>
  <c r="H42" i="1"/>
  <c r="G42" i="1"/>
  <c r="F42" i="1"/>
  <c r="E42" i="1"/>
  <c r="S42" i="1" s="1"/>
  <c r="D42" i="1"/>
  <c r="C42" i="1"/>
  <c r="AO41" i="1"/>
  <c r="AP41" i="1" s="1"/>
  <c r="AK41" i="1"/>
  <c r="AJ41" i="1"/>
  <c r="AI41" i="1"/>
  <c r="AH41" i="1"/>
  <c r="AG41" i="1"/>
  <c r="AF41" i="1"/>
  <c r="AE41" i="1"/>
  <c r="AD41" i="1"/>
  <c r="AC41" i="1"/>
  <c r="AB41" i="1"/>
  <c r="AA41" i="1"/>
  <c r="Z41" i="1"/>
  <c r="Y41" i="1"/>
  <c r="P41" i="1"/>
  <c r="O41" i="1"/>
  <c r="N41" i="1"/>
  <c r="M41" i="1"/>
  <c r="L41" i="1"/>
  <c r="K41" i="1"/>
  <c r="J41" i="1"/>
  <c r="I41" i="1"/>
  <c r="H41" i="1"/>
  <c r="G41" i="1"/>
  <c r="F41" i="1"/>
  <c r="E41" i="1"/>
  <c r="D41" i="1"/>
  <c r="C41" i="1"/>
  <c r="S41" i="1" s="1"/>
  <c r="AK40" i="1"/>
  <c r="AJ40" i="1"/>
  <c r="AI40" i="1"/>
  <c r="AH40" i="1"/>
  <c r="AG40" i="1"/>
  <c r="AF40" i="1"/>
  <c r="AE40" i="1"/>
  <c r="AD40" i="1"/>
  <c r="AC40" i="1"/>
  <c r="AB40" i="1"/>
  <c r="AA40" i="1"/>
  <c r="Z40" i="1"/>
  <c r="AO40" i="1" s="1"/>
  <c r="AP40" i="1" s="1"/>
  <c r="Y40" i="1"/>
  <c r="P40" i="1"/>
  <c r="O40" i="1"/>
  <c r="N40" i="1"/>
  <c r="M40" i="1"/>
  <c r="L40" i="1"/>
  <c r="K40" i="1"/>
  <c r="J40" i="1"/>
  <c r="I40" i="1"/>
  <c r="H40" i="1"/>
  <c r="G40" i="1"/>
  <c r="F40" i="1"/>
  <c r="E40" i="1"/>
  <c r="S40" i="1" s="1"/>
  <c r="D40" i="1"/>
  <c r="C40" i="1"/>
  <c r="AO39" i="1"/>
  <c r="AK39" i="1"/>
  <c r="AJ39" i="1"/>
  <c r="AI39" i="1"/>
  <c r="AH39" i="1"/>
  <c r="AG39" i="1"/>
  <c r="AF39" i="1"/>
  <c r="AE39" i="1"/>
  <c r="AD39" i="1"/>
  <c r="AC39" i="1"/>
  <c r="AB39" i="1"/>
  <c r="AA39" i="1"/>
  <c r="Z39" i="1"/>
  <c r="Y39" i="1"/>
  <c r="P39" i="1"/>
  <c r="O39" i="1"/>
  <c r="N39" i="1"/>
  <c r="M39" i="1"/>
  <c r="L39" i="1"/>
  <c r="K39" i="1"/>
  <c r="J39" i="1"/>
  <c r="I39" i="1"/>
  <c r="H39" i="1"/>
  <c r="G39" i="1"/>
  <c r="F39" i="1"/>
  <c r="E39" i="1"/>
  <c r="D39" i="1"/>
  <c r="C39" i="1"/>
  <c r="S39" i="1" s="1"/>
  <c r="AK38" i="1"/>
  <c r="AJ38" i="1"/>
  <c r="AI38" i="1"/>
  <c r="AH38" i="1"/>
  <c r="AG38" i="1"/>
  <c r="AF38" i="1"/>
  <c r="AE38" i="1"/>
  <c r="AD38" i="1"/>
  <c r="AC38" i="1"/>
  <c r="AB38" i="1"/>
  <c r="AA38" i="1"/>
  <c r="Z38" i="1"/>
  <c r="AO38" i="1" s="1"/>
  <c r="Y38" i="1"/>
  <c r="P38" i="1"/>
  <c r="O38" i="1"/>
  <c r="N38" i="1"/>
  <c r="M38" i="1"/>
  <c r="L38" i="1"/>
  <c r="K38" i="1"/>
  <c r="J38" i="1"/>
  <c r="I38" i="1"/>
  <c r="H38" i="1"/>
  <c r="G38" i="1"/>
  <c r="F38" i="1"/>
  <c r="E38" i="1"/>
  <c r="S38" i="1" s="1"/>
  <c r="D38" i="1"/>
  <c r="C38" i="1"/>
  <c r="AK37" i="1"/>
  <c r="AJ37" i="1"/>
  <c r="AI37" i="1"/>
  <c r="AH37" i="1"/>
  <c r="AG37" i="1"/>
  <c r="AF37" i="1"/>
  <c r="AE37" i="1"/>
  <c r="AD37" i="1"/>
  <c r="AC37" i="1"/>
  <c r="AB37" i="1"/>
  <c r="AA37" i="1"/>
  <c r="Z37" i="1"/>
  <c r="AO37" i="1" s="1"/>
  <c r="AP37" i="1" s="1"/>
  <c r="Y37" i="1"/>
  <c r="P37" i="1"/>
  <c r="O37" i="1"/>
  <c r="N37" i="1"/>
  <c r="M37" i="1"/>
  <c r="L37" i="1"/>
  <c r="K37" i="1"/>
  <c r="J37" i="1"/>
  <c r="I37" i="1"/>
  <c r="H37" i="1"/>
  <c r="G37" i="1"/>
  <c r="F37" i="1"/>
  <c r="E37" i="1"/>
  <c r="D37" i="1"/>
  <c r="C37" i="1"/>
  <c r="S37" i="1" s="1"/>
  <c r="AK36" i="1"/>
  <c r="AJ36" i="1"/>
  <c r="AI36" i="1"/>
  <c r="AH36" i="1"/>
  <c r="AG36" i="1"/>
  <c r="AF36" i="1"/>
  <c r="AE36" i="1"/>
  <c r="AD36" i="1"/>
  <c r="AC36" i="1"/>
  <c r="AB36" i="1"/>
  <c r="AA36" i="1"/>
  <c r="Z36" i="1"/>
  <c r="AO36" i="1" s="1"/>
  <c r="AP36" i="1" s="1"/>
  <c r="Y36" i="1"/>
  <c r="P36" i="1"/>
  <c r="O36" i="1"/>
  <c r="N36" i="1"/>
  <c r="M36" i="1"/>
  <c r="L36" i="1"/>
  <c r="K36" i="1"/>
  <c r="J36" i="1"/>
  <c r="I36" i="1"/>
  <c r="H36" i="1"/>
  <c r="G36" i="1"/>
  <c r="F36" i="1"/>
  <c r="E36" i="1"/>
  <c r="S36" i="1" s="1"/>
  <c r="D36" i="1"/>
  <c r="C36" i="1"/>
  <c r="AK35" i="1"/>
  <c r="AJ35" i="1"/>
  <c r="AI35" i="1"/>
  <c r="AH35" i="1"/>
  <c r="AG35" i="1"/>
  <c r="AF35" i="1"/>
  <c r="AE35" i="1"/>
  <c r="AD35" i="1"/>
  <c r="AC35" i="1"/>
  <c r="AB35" i="1"/>
  <c r="AA35" i="1"/>
  <c r="Z35" i="1"/>
  <c r="AO35" i="1" s="1"/>
  <c r="Y35" i="1"/>
  <c r="P35" i="1"/>
  <c r="O35" i="1"/>
  <c r="N35" i="1"/>
  <c r="M35" i="1"/>
  <c r="L35" i="1"/>
  <c r="K35" i="1"/>
  <c r="J35" i="1"/>
  <c r="I35" i="1"/>
  <c r="H35" i="1"/>
  <c r="G35" i="1"/>
  <c r="F35" i="1"/>
  <c r="E35" i="1"/>
  <c r="D35" i="1"/>
  <c r="C35" i="1"/>
  <c r="S35" i="1" s="1"/>
  <c r="AK34" i="1"/>
  <c r="AJ34" i="1"/>
  <c r="AI34" i="1"/>
  <c r="AH34" i="1"/>
  <c r="AG34" i="1"/>
  <c r="AF34" i="1"/>
  <c r="AE34" i="1"/>
  <c r="AD34" i="1"/>
  <c r="AC34" i="1"/>
  <c r="AB34" i="1"/>
  <c r="AA34" i="1"/>
  <c r="Z34" i="1"/>
  <c r="AO34" i="1" s="1"/>
  <c r="Y34" i="1"/>
  <c r="U34" i="1"/>
  <c r="T34" i="1"/>
  <c r="P34" i="1"/>
  <c r="O34" i="1"/>
  <c r="N34" i="1"/>
  <c r="M34" i="1"/>
  <c r="L34" i="1"/>
  <c r="K34" i="1"/>
  <c r="J34" i="1"/>
  <c r="I34" i="1"/>
  <c r="H34" i="1"/>
  <c r="G34" i="1"/>
  <c r="F34" i="1"/>
  <c r="E34" i="1"/>
  <c r="D34" i="1"/>
  <c r="C34" i="1"/>
  <c r="S34" i="1" s="1"/>
  <c r="AK33" i="1"/>
  <c r="AJ33" i="1"/>
  <c r="AI33" i="1"/>
  <c r="AH33" i="1"/>
  <c r="AG33" i="1"/>
  <c r="AF33" i="1"/>
  <c r="AE33" i="1"/>
  <c r="AD33" i="1"/>
  <c r="AC33" i="1"/>
  <c r="AB33" i="1"/>
  <c r="AA33" i="1"/>
  <c r="Z33" i="1"/>
  <c r="Y33" i="1"/>
  <c r="AO33" i="1" s="1"/>
  <c r="AP33" i="1" s="1"/>
  <c r="U33" i="1"/>
  <c r="T33" i="1"/>
  <c r="P33" i="1"/>
  <c r="O33" i="1"/>
  <c r="N33" i="1"/>
  <c r="M33" i="1"/>
  <c r="L33" i="1"/>
  <c r="K33" i="1"/>
  <c r="J33" i="1"/>
  <c r="I33" i="1"/>
  <c r="H33" i="1"/>
  <c r="G33" i="1"/>
  <c r="F33" i="1"/>
  <c r="E33" i="1"/>
  <c r="D33" i="1"/>
  <c r="C33" i="1"/>
  <c r="S33" i="1" s="1"/>
  <c r="AK32" i="1"/>
  <c r="AJ32" i="1"/>
  <c r="AI32" i="1"/>
  <c r="AH32" i="1"/>
  <c r="AG32" i="1"/>
  <c r="AF32" i="1"/>
  <c r="AE32" i="1"/>
  <c r="AD32" i="1"/>
  <c r="AC32" i="1"/>
  <c r="AB32" i="1"/>
  <c r="AA32" i="1"/>
  <c r="Z32" i="1"/>
  <c r="AO32" i="1" s="1"/>
  <c r="Y32" i="1"/>
  <c r="U32" i="1"/>
  <c r="T32" i="1"/>
  <c r="P32" i="1"/>
  <c r="O32" i="1"/>
  <c r="N32" i="1"/>
  <c r="M32" i="1"/>
  <c r="L32" i="1"/>
  <c r="K32" i="1"/>
  <c r="J32" i="1"/>
  <c r="I32" i="1"/>
  <c r="H32" i="1"/>
  <c r="G32" i="1"/>
  <c r="F32" i="1"/>
  <c r="E32" i="1"/>
  <c r="D32" i="1"/>
  <c r="C32" i="1"/>
  <c r="S32" i="1" s="1"/>
  <c r="AK31" i="1"/>
  <c r="AJ31" i="1"/>
  <c r="AI31" i="1"/>
  <c r="AH31" i="1"/>
  <c r="AG31" i="1"/>
  <c r="AF31" i="1"/>
  <c r="AE31" i="1"/>
  <c r="AD31" i="1"/>
  <c r="AC31" i="1"/>
  <c r="AB31" i="1"/>
  <c r="AA31" i="1"/>
  <c r="Z31" i="1"/>
  <c r="AO31" i="1" s="1"/>
  <c r="AP31" i="1" s="1"/>
  <c r="Y31" i="1"/>
  <c r="U31" i="1"/>
  <c r="T31" i="1"/>
  <c r="P31" i="1"/>
  <c r="O31" i="1"/>
  <c r="N31" i="1"/>
  <c r="M31" i="1"/>
  <c r="L31" i="1"/>
  <c r="K31" i="1"/>
  <c r="J31" i="1"/>
  <c r="I31" i="1"/>
  <c r="H31" i="1"/>
  <c r="G31" i="1"/>
  <c r="F31" i="1"/>
  <c r="E31" i="1"/>
  <c r="D31" i="1"/>
  <c r="C31" i="1"/>
  <c r="S31" i="1" s="1"/>
  <c r="AK30" i="1"/>
  <c r="AJ30" i="1"/>
  <c r="AI30" i="1"/>
  <c r="AH30" i="1"/>
  <c r="AG30" i="1"/>
  <c r="AF30" i="1"/>
  <c r="AE30" i="1"/>
  <c r="AD30" i="1"/>
  <c r="AC30" i="1"/>
  <c r="AB30" i="1"/>
  <c r="AA30" i="1"/>
  <c r="Z30" i="1"/>
  <c r="Y30" i="1"/>
  <c r="AO30" i="1" s="1"/>
  <c r="U30" i="1"/>
  <c r="T30" i="1"/>
  <c r="P30" i="1"/>
  <c r="O30" i="1"/>
  <c r="N30" i="1"/>
  <c r="M30" i="1"/>
  <c r="L30" i="1"/>
  <c r="K30" i="1"/>
  <c r="J30" i="1"/>
  <c r="I30" i="1"/>
  <c r="H30" i="1"/>
  <c r="G30" i="1"/>
  <c r="F30" i="1"/>
  <c r="E30" i="1"/>
  <c r="D30" i="1"/>
  <c r="C30" i="1"/>
  <c r="S30" i="1" s="1"/>
  <c r="AK29" i="1"/>
  <c r="AJ29" i="1"/>
  <c r="AI29" i="1"/>
  <c r="AH29" i="1"/>
  <c r="AG29" i="1"/>
  <c r="AF29" i="1"/>
  <c r="AE29" i="1"/>
  <c r="AD29" i="1"/>
  <c r="AC29" i="1"/>
  <c r="AB29" i="1"/>
  <c r="AA29" i="1"/>
  <c r="Z29" i="1"/>
  <c r="AO29" i="1" s="1"/>
  <c r="AP29" i="1" s="1"/>
  <c r="Y29" i="1"/>
  <c r="U29" i="1"/>
  <c r="T29" i="1"/>
  <c r="P29" i="1"/>
  <c r="O29" i="1"/>
  <c r="N29" i="1"/>
  <c r="M29" i="1"/>
  <c r="L29" i="1"/>
  <c r="K29" i="1"/>
  <c r="J29" i="1"/>
  <c r="I29" i="1"/>
  <c r="H29" i="1"/>
  <c r="G29" i="1"/>
  <c r="F29" i="1"/>
  <c r="E29" i="1"/>
  <c r="D29" i="1"/>
  <c r="C29" i="1"/>
  <c r="S29" i="1" s="1"/>
  <c r="AK28" i="1"/>
  <c r="AJ28" i="1"/>
  <c r="AI28" i="1"/>
  <c r="AH28" i="1"/>
  <c r="AG28" i="1"/>
  <c r="AF28" i="1"/>
  <c r="AE28" i="1"/>
  <c r="AD28" i="1"/>
  <c r="AC28" i="1"/>
  <c r="AB28" i="1"/>
  <c r="AA28" i="1"/>
  <c r="Z28" i="1"/>
  <c r="Y28" i="1"/>
  <c r="AO28" i="1" s="1"/>
  <c r="U28" i="1"/>
  <c r="T28" i="1"/>
  <c r="P28" i="1"/>
  <c r="O28" i="1"/>
  <c r="N28" i="1"/>
  <c r="M28" i="1"/>
  <c r="L28" i="1"/>
  <c r="K28" i="1"/>
  <c r="J28" i="1"/>
  <c r="I28" i="1"/>
  <c r="H28" i="1"/>
  <c r="G28" i="1"/>
  <c r="F28" i="1"/>
  <c r="E28" i="1"/>
  <c r="D28" i="1"/>
  <c r="C28" i="1"/>
  <c r="S28" i="1" s="1"/>
  <c r="AK27" i="1"/>
  <c r="AJ27" i="1"/>
  <c r="AI27" i="1"/>
  <c r="AH27" i="1"/>
  <c r="AG27" i="1"/>
  <c r="AF27" i="1"/>
  <c r="AE27" i="1"/>
  <c r="AD27" i="1"/>
  <c r="AC27" i="1"/>
  <c r="AB27" i="1"/>
  <c r="AA27" i="1"/>
  <c r="Z27" i="1"/>
  <c r="Y27" i="1"/>
  <c r="AO27" i="1" s="1"/>
  <c r="AP27" i="1" s="1"/>
  <c r="U27" i="1"/>
  <c r="T27" i="1"/>
  <c r="O27" i="1"/>
  <c r="N27" i="1"/>
  <c r="M27" i="1"/>
  <c r="L27" i="1"/>
  <c r="K27" i="1"/>
  <c r="J27" i="1"/>
  <c r="I27" i="1"/>
  <c r="H27" i="1"/>
  <c r="G27" i="1"/>
  <c r="F27" i="1"/>
  <c r="E27" i="1"/>
  <c r="D27" i="1"/>
  <c r="C27" i="1"/>
  <c r="S27" i="1" s="1"/>
  <c r="AK26" i="1"/>
  <c r="AJ26" i="1"/>
  <c r="AI26" i="1"/>
  <c r="AH26" i="1"/>
  <c r="AG26" i="1"/>
  <c r="AF26" i="1"/>
  <c r="AE26" i="1"/>
  <c r="AD26" i="1"/>
  <c r="AC26" i="1"/>
  <c r="AB26" i="1"/>
  <c r="AA26" i="1"/>
  <c r="Z26" i="1"/>
  <c r="Y26" i="1"/>
  <c r="AO26" i="1" s="1"/>
  <c r="U26" i="1"/>
  <c r="T26" i="1"/>
  <c r="O26" i="1"/>
  <c r="N26" i="1"/>
  <c r="M26" i="1"/>
  <c r="L26" i="1"/>
  <c r="K26" i="1"/>
  <c r="J26" i="1"/>
  <c r="I26" i="1"/>
  <c r="H26" i="1"/>
  <c r="G26" i="1"/>
  <c r="F26" i="1"/>
  <c r="E26" i="1"/>
  <c r="D26" i="1"/>
  <c r="S26" i="1" s="1"/>
  <c r="C26" i="1"/>
  <c r="AK25" i="1"/>
  <c r="AJ25" i="1"/>
  <c r="AI25" i="1"/>
  <c r="AH25" i="1"/>
  <c r="AG25" i="1"/>
  <c r="AF25" i="1"/>
  <c r="AE25" i="1"/>
  <c r="AD25" i="1"/>
  <c r="AC25" i="1"/>
  <c r="AB25" i="1"/>
  <c r="AA25" i="1"/>
  <c r="Z25" i="1"/>
  <c r="AO25" i="1" s="1"/>
  <c r="Y25" i="1"/>
  <c r="U25" i="1"/>
  <c r="T25" i="1"/>
  <c r="O25" i="1"/>
  <c r="N25" i="1"/>
  <c r="M25" i="1"/>
  <c r="L25" i="1"/>
  <c r="K25" i="1"/>
  <c r="J25" i="1"/>
  <c r="I25" i="1"/>
  <c r="H25" i="1"/>
  <c r="G25" i="1"/>
  <c r="F25" i="1"/>
  <c r="E25" i="1"/>
  <c r="D25" i="1"/>
  <c r="S25" i="1" s="1"/>
  <c r="C25" i="1"/>
  <c r="AK24" i="1"/>
  <c r="AJ24" i="1"/>
  <c r="AI24" i="1"/>
  <c r="AH24" i="1"/>
  <c r="AG24" i="1"/>
  <c r="AF24" i="1"/>
  <c r="AE24" i="1"/>
  <c r="AD24" i="1"/>
  <c r="AC24" i="1"/>
  <c r="AB24" i="1"/>
  <c r="AA24" i="1"/>
  <c r="Z24" i="1"/>
  <c r="Y24" i="1"/>
  <c r="AO24" i="1" s="1"/>
  <c r="AP24" i="1" s="1"/>
  <c r="U24" i="1"/>
  <c r="T24" i="1"/>
  <c r="O24" i="1"/>
  <c r="N24" i="1"/>
  <c r="M24" i="1"/>
  <c r="L24" i="1"/>
  <c r="K24" i="1"/>
  <c r="J24" i="1"/>
  <c r="I24" i="1"/>
  <c r="H24" i="1"/>
  <c r="G24" i="1"/>
  <c r="F24" i="1"/>
  <c r="E24" i="1"/>
  <c r="D24" i="1"/>
  <c r="S24" i="1" s="1"/>
  <c r="C24" i="1"/>
  <c r="AK23" i="1"/>
  <c r="AJ23" i="1"/>
  <c r="AI23" i="1"/>
  <c r="AH23" i="1"/>
  <c r="AG23" i="1"/>
  <c r="AF23" i="1"/>
  <c r="AE23" i="1"/>
  <c r="AD23" i="1"/>
  <c r="AC23" i="1"/>
  <c r="AB23" i="1"/>
  <c r="AA23" i="1"/>
  <c r="Z23" i="1"/>
  <c r="Y23" i="1"/>
  <c r="AO23" i="1" s="1"/>
  <c r="U23" i="1"/>
  <c r="T23" i="1"/>
  <c r="O23" i="1"/>
  <c r="N23" i="1"/>
  <c r="M23" i="1"/>
  <c r="L23" i="1"/>
  <c r="K23" i="1"/>
  <c r="J23" i="1"/>
  <c r="I23" i="1"/>
  <c r="H23" i="1"/>
  <c r="G23" i="1"/>
  <c r="F23" i="1"/>
  <c r="E23" i="1"/>
  <c r="D23" i="1"/>
  <c r="S23" i="1" s="1"/>
  <c r="C23" i="1"/>
  <c r="AK22" i="1"/>
  <c r="AJ22" i="1"/>
  <c r="AI22" i="1"/>
  <c r="AH22" i="1"/>
  <c r="AG22" i="1"/>
  <c r="AF22" i="1"/>
  <c r="AE22" i="1"/>
  <c r="AD22" i="1"/>
  <c r="AC22" i="1"/>
  <c r="AB22" i="1"/>
  <c r="AA22" i="1"/>
  <c r="Z22" i="1"/>
  <c r="AO22" i="1" s="1"/>
  <c r="AP22" i="1" s="1"/>
  <c r="Y22" i="1"/>
  <c r="U22" i="1"/>
  <c r="T22" i="1"/>
  <c r="O22" i="1"/>
  <c r="N22" i="1"/>
  <c r="M22" i="1"/>
  <c r="L22" i="1"/>
  <c r="K22" i="1"/>
  <c r="J22" i="1"/>
  <c r="I22" i="1"/>
  <c r="H22" i="1"/>
  <c r="G22" i="1"/>
  <c r="F22" i="1"/>
  <c r="E22" i="1"/>
  <c r="D22" i="1"/>
  <c r="C22" i="1"/>
  <c r="S22" i="1" s="1"/>
  <c r="AK21" i="1"/>
  <c r="AJ21" i="1"/>
  <c r="AI21" i="1"/>
  <c r="AH21" i="1"/>
  <c r="AG21" i="1"/>
  <c r="AF21" i="1"/>
  <c r="AE21" i="1"/>
  <c r="AD21" i="1"/>
  <c r="AC21" i="1"/>
  <c r="AB21" i="1"/>
  <c r="AA21" i="1"/>
  <c r="Z21" i="1"/>
  <c r="AO21" i="1" s="1"/>
  <c r="Y21" i="1"/>
  <c r="U21" i="1"/>
  <c r="T21" i="1"/>
  <c r="S21" i="1"/>
  <c r="O21" i="1"/>
  <c r="N21" i="1"/>
  <c r="M21" i="1"/>
  <c r="L21" i="1"/>
  <c r="K21" i="1"/>
  <c r="J21" i="1"/>
  <c r="I21" i="1"/>
  <c r="H21" i="1"/>
  <c r="G21" i="1"/>
  <c r="F21" i="1"/>
  <c r="E21" i="1"/>
  <c r="D21" i="1"/>
  <c r="C21" i="1"/>
  <c r="AK20" i="1"/>
  <c r="AJ20" i="1"/>
  <c r="AI20" i="1"/>
  <c r="AH20" i="1"/>
  <c r="AG20" i="1"/>
  <c r="AF20" i="1"/>
  <c r="AE20" i="1"/>
  <c r="AD20" i="1"/>
  <c r="AC20" i="1"/>
  <c r="AB20" i="1"/>
  <c r="AA20" i="1"/>
  <c r="Z20" i="1"/>
  <c r="AO20" i="1" s="1"/>
  <c r="AP20" i="1" s="1"/>
  <c r="Y20" i="1"/>
  <c r="U20" i="1"/>
  <c r="T20" i="1"/>
  <c r="O20" i="1"/>
  <c r="N20" i="1"/>
  <c r="M20" i="1"/>
  <c r="L20" i="1"/>
  <c r="K20" i="1"/>
  <c r="J20" i="1"/>
  <c r="I20" i="1"/>
  <c r="H20" i="1"/>
  <c r="G20" i="1"/>
  <c r="F20" i="1"/>
  <c r="E20" i="1"/>
  <c r="D20" i="1"/>
  <c r="C20" i="1"/>
  <c r="S20" i="1" s="1"/>
  <c r="AK19" i="1"/>
  <c r="AJ19" i="1"/>
  <c r="AI19" i="1"/>
  <c r="AH19" i="1"/>
  <c r="AG19" i="1"/>
  <c r="AF19" i="1"/>
  <c r="AE19" i="1"/>
  <c r="AD19" i="1"/>
  <c r="AC19" i="1"/>
  <c r="AB19" i="1"/>
  <c r="AA19" i="1"/>
  <c r="Z19" i="1"/>
  <c r="AO19" i="1" s="1"/>
  <c r="Y19" i="1"/>
  <c r="U19" i="1"/>
  <c r="T19" i="1"/>
  <c r="O19" i="1"/>
  <c r="N19" i="1"/>
  <c r="M19" i="1"/>
  <c r="L19" i="1"/>
  <c r="K19" i="1"/>
  <c r="J19" i="1"/>
  <c r="I19" i="1"/>
  <c r="H19" i="1"/>
  <c r="G19" i="1"/>
  <c r="F19" i="1"/>
  <c r="E19" i="1"/>
  <c r="D19" i="1"/>
  <c r="C19" i="1"/>
  <c r="S19" i="1" s="1"/>
  <c r="AK18" i="1"/>
  <c r="AJ18" i="1"/>
  <c r="AI18" i="1"/>
  <c r="AH18" i="1"/>
  <c r="AG18" i="1"/>
  <c r="AF18" i="1"/>
  <c r="AE18" i="1"/>
  <c r="AD18" i="1"/>
  <c r="AC18" i="1"/>
  <c r="AB18" i="1"/>
  <c r="AA18" i="1"/>
  <c r="Z18" i="1"/>
  <c r="Y18" i="1"/>
  <c r="AO18" i="1" s="1"/>
  <c r="AP18" i="1" s="1"/>
  <c r="U18" i="1"/>
  <c r="T18" i="1"/>
  <c r="O18" i="1"/>
  <c r="N18" i="1"/>
  <c r="M18" i="1"/>
  <c r="L18" i="1"/>
  <c r="K18" i="1"/>
  <c r="J18" i="1"/>
  <c r="I18" i="1"/>
  <c r="H18" i="1"/>
  <c r="G18" i="1"/>
  <c r="F18" i="1"/>
  <c r="E18" i="1"/>
  <c r="D18" i="1"/>
  <c r="C18" i="1"/>
  <c r="S18" i="1" s="1"/>
  <c r="AO17" i="1"/>
  <c r="AP17" i="1" s="1"/>
  <c r="AK17" i="1"/>
  <c r="AJ17" i="1"/>
  <c r="AI17" i="1"/>
  <c r="AH17" i="1"/>
  <c r="AG17" i="1"/>
  <c r="AF17" i="1"/>
  <c r="AE17" i="1"/>
  <c r="AD17" i="1"/>
  <c r="AC17" i="1"/>
  <c r="AB17" i="1"/>
  <c r="AA17" i="1"/>
  <c r="Z17" i="1"/>
  <c r="Y17" i="1"/>
  <c r="U17" i="1"/>
  <c r="T17" i="1"/>
  <c r="O17" i="1"/>
  <c r="N17" i="1"/>
  <c r="M17" i="1"/>
  <c r="L17" i="1"/>
  <c r="K17" i="1"/>
  <c r="J17" i="1"/>
  <c r="I17" i="1"/>
  <c r="H17" i="1"/>
  <c r="G17" i="1"/>
  <c r="F17" i="1"/>
  <c r="E17" i="1"/>
  <c r="D17" i="1"/>
  <c r="S17" i="1" s="1"/>
  <c r="C17" i="1"/>
  <c r="AK16" i="1"/>
  <c r="AJ16" i="1"/>
  <c r="AI16" i="1"/>
  <c r="AH16" i="1"/>
  <c r="AG16" i="1"/>
  <c r="AF16" i="1"/>
  <c r="AE16" i="1"/>
  <c r="AD16" i="1"/>
  <c r="AC16" i="1"/>
  <c r="AB16" i="1"/>
  <c r="AA16" i="1"/>
  <c r="Z16" i="1"/>
  <c r="Y16" i="1"/>
  <c r="AO16" i="1" s="1"/>
  <c r="U16" i="1"/>
  <c r="T16" i="1"/>
  <c r="O16" i="1"/>
  <c r="N16" i="1"/>
  <c r="M16" i="1"/>
  <c r="L16" i="1"/>
  <c r="K16" i="1"/>
  <c r="J16" i="1"/>
  <c r="I16" i="1"/>
  <c r="H16" i="1"/>
  <c r="G16" i="1"/>
  <c r="F16" i="1"/>
  <c r="E16" i="1"/>
  <c r="D16" i="1"/>
  <c r="C16" i="1"/>
  <c r="S16" i="1" s="1"/>
  <c r="AK15" i="1"/>
  <c r="AJ15" i="1"/>
  <c r="AI15" i="1"/>
  <c r="AH15" i="1"/>
  <c r="AG15" i="1"/>
  <c r="AF15" i="1"/>
  <c r="AE15" i="1"/>
  <c r="AD15" i="1"/>
  <c r="AC15" i="1"/>
  <c r="AB15" i="1"/>
  <c r="AA15" i="1"/>
  <c r="Z15" i="1"/>
  <c r="Y15" i="1"/>
  <c r="AO15" i="1" s="1"/>
  <c r="AP15" i="1" s="1"/>
  <c r="O15" i="1"/>
  <c r="N15" i="1"/>
  <c r="M15" i="1"/>
  <c r="L15" i="1"/>
  <c r="K15" i="1"/>
  <c r="J15" i="1"/>
  <c r="I15" i="1"/>
  <c r="H15" i="1"/>
  <c r="G15" i="1"/>
  <c r="F15" i="1"/>
  <c r="E15" i="1"/>
  <c r="D15" i="1"/>
  <c r="S15" i="1" s="1"/>
  <c r="C15" i="1"/>
  <c r="AK14" i="1"/>
  <c r="AJ14" i="1"/>
  <c r="AI14" i="1"/>
  <c r="AH14" i="1"/>
  <c r="AG14" i="1"/>
  <c r="AF14" i="1"/>
  <c r="AE14" i="1"/>
  <c r="AD14" i="1"/>
  <c r="AC14" i="1"/>
  <c r="AB14" i="1"/>
  <c r="AA14" i="1"/>
  <c r="Z14" i="1"/>
  <c r="Y14" i="1"/>
  <c r="AO14" i="1" s="1"/>
  <c r="AP14" i="1" s="1"/>
  <c r="O14" i="1"/>
  <c r="N14" i="1"/>
  <c r="M14" i="1"/>
  <c r="L14" i="1"/>
  <c r="K14" i="1"/>
  <c r="J14" i="1"/>
  <c r="I14" i="1"/>
  <c r="H14" i="1"/>
  <c r="G14" i="1"/>
  <c r="F14" i="1"/>
  <c r="E14" i="1"/>
  <c r="D14" i="1"/>
  <c r="C14" i="1"/>
  <c r="S14" i="1" s="1"/>
  <c r="AO13" i="1"/>
  <c r="AP13" i="1" s="1"/>
  <c r="AK13" i="1"/>
  <c r="AJ13" i="1"/>
  <c r="AI13" i="1"/>
  <c r="AH13" i="1"/>
  <c r="AG13" i="1"/>
  <c r="AF13" i="1"/>
  <c r="AE13" i="1"/>
  <c r="AD13" i="1"/>
  <c r="AC13" i="1"/>
  <c r="AB13" i="1"/>
  <c r="AA13" i="1"/>
  <c r="Z13" i="1"/>
  <c r="Y13" i="1"/>
  <c r="O13" i="1"/>
  <c r="N13" i="1"/>
  <c r="M13" i="1"/>
  <c r="L13" i="1"/>
  <c r="K13" i="1"/>
  <c r="J13" i="1"/>
  <c r="I13" i="1"/>
  <c r="H13" i="1"/>
  <c r="G13" i="1"/>
  <c r="F13" i="1"/>
  <c r="E13" i="1"/>
  <c r="D13" i="1"/>
  <c r="C13" i="1"/>
  <c r="S13" i="1" s="1"/>
  <c r="AK12" i="1"/>
  <c r="AJ12" i="1"/>
  <c r="AI12" i="1"/>
  <c r="AH12" i="1"/>
  <c r="AG12" i="1"/>
  <c r="AF12" i="1"/>
  <c r="AE12" i="1"/>
  <c r="AD12" i="1"/>
  <c r="AC12" i="1"/>
  <c r="AB12" i="1"/>
  <c r="AA12" i="1"/>
  <c r="Z12" i="1"/>
  <c r="Y12" i="1"/>
  <c r="AO12" i="1" s="1"/>
  <c r="AP12" i="1" s="1"/>
  <c r="O12" i="1"/>
  <c r="N12" i="1"/>
  <c r="M12" i="1"/>
  <c r="L12" i="1"/>
  <c r="K12" i="1"/>
  <c r="J12" i="1"/>
  <c r="I12" i="1"/>
  <c r="H12" i="1"/>
  <c r="G12" i="1"/>
  <c r="F12" i="1"/>
  <c r="E12" i="1"/>
  <c r="D12" i="1"/>
  <c r="C12" i="1"/>
  <c r="S12" i="1" s="1"/>
  <c r="AK11" i="1"/>
  <c r="AJ11" i="1"/>
  <c r="AI11" i="1"/>
  <c r="AH11" i="1"/>
  <c r="AG11" i="1"/>
  <c r="AF11" i="1"/>
  <c r="AE11" i="1"/>
  <c r="AD11" i="1"/>
  <c r="AC11" i="1"/>
  <c r="AB11" i="1"/>
  <c r="AA11" i="1"/>
  <c r="Z11" i="1"/>
  <c r="AO11" i="1" s="1"/>
  <c r="Y11" i="1"/>
  <c r="O11" i="1"/>
  <c r="N11" i="1"/>
  <c r="M11" i="1"/>
  <c r="L11" i="1"/>
  <c r="K11" i="1"/>
  <c r="J11" i="1"/>
  <c r="I11" i="1"/>
  <c r="H11" i="1"/>
  <c r="G11" i="1"/>
  <c r="F11" i="1"/>
  <c r="E11" i="1"/>
  <c r="D11" i="1"/>
  <c r="S11" i="1" s="1"/>
  <c r="C11" i="1"/>
  <c r="AK10" i="1"/>
  <c r="AJ10" i="1"/>
  <c r="AI10" i="1"/>
  <c r="AH10" i="1"/>
  <c r="AG10" i="1"/>
  <c r="AF10" i="1"/>
  <c r="AE10" i="1"/>
  <c r="AD10" i="1"/>
  <c r="AC10" i="1"/>
  <c r="AB10" i="1"/>
  <c r="AA10" i="1"/>
  <c r="Z10" i="1"/>
  <c r="AO10" i="1" s="1"/>
  <c r="Y10" i="1"/>
  <c r="O10" i="1"/>
  <c r="N10" i="1"/>
  <c r="M10" i="1"/>
  <c r="L10" i="1"/>
  <c r="K10" i="1"/>
  <c r="J10" i="1"/>
  <c r="I10" i="1"/>
  <c r="H10" i="1"/>
  <c r="G10" i="1"/>
  <c r="F10" i="1"/>
  <c r="E10" i="1"/>
  <c r="D10" i="1"/>
  <c r="C10" i="1"/>
  <c r="S10" i="1" s="1"/>
  <c r="AK9" i="1"/>
  <c r="AJ9" i="1"/>
  <c r="AI9" i="1"/>
  <c r="AH9" i="1"/>
  <c r="AG9" i="1"/>
  <c r="AF9" i="1"/>
  <c r="AE9" i="1"/>
  <c r="AD9" i="1"/>
  <c r="AC9" i="1"/>
  <c r="AB9" i="1"/>
  <c r="AA9" i="1"/>
  <c r="Z9" i="1"/>
  <c r="AO9" i="1" s="1"/>
  <c r="AP9" i="1" s="1"/>
  <c r="Y9" i="1"/>
  <c r="O9" i="1"/>
  <c r="N9" i="1"/>
  <c r="M9" i="1"/>
  <c r="L9" i="1"/>
  <c r="K9" i="1"/>
  <c r="J9" i="1"/>
  <c r="I9" i="1"/>
  <c r="H9" i="1"/>
  <c r="G9" i="1"/>
  <c r="F9" i="1"/>
  <c r="E9" i="1"/>
  <c r="D9" i="1"/>
  <c r="S9" i="1" s="1"/>
  <c r="C9" i="1"/>
  <c r="AK8" i="1"/>
  <c r="AJ8" i="1"/>
  <c r="AI8" i="1"/>
  <c r="AH8" i="1"/>
  <c r="AG8" i="1"/>
  <c r="AF8" i="1"/>
  <c r="AE8" i="1"/>
  <c r="AD8" i="1"/>
  <c r="AC8" i="1"/>
  <c r="AB8" i="1"/>
  <c r="AA8" i="1"/>
  <c r="Z8" i="1"/>
  <c r="AO8" i="1" s="1"/>
  <c r="AP8" i="1" s="1"/>
  <c r="Y8" i="1"/>
  <c r="O8" i="1"/>
  <c r="N8" i="1"/>
  <c r="M8" i="1"/>
  <c r="L8" i="1"/>
  <c r="K8" i="1"/>
  <c r="J8" i="1"/>
  <c r="I8" i="1"/>
  <c r="H8" i="1"/>
  <c r="G8" i="1"/>
  <c r="F8" i="1"/>
  <c r="E8" i="1"/>
  <c r="D8" i="1"/>
  <c r="S8" i="1" s="1"/>
  <c r="C8" i="1"/>
  <c r="AK7" i="1"/>
  <c r="AJ7" i="1"/>
  <c r="AI7" i="1"/>
  <c r="AH7" i="1"/>
  <c r="AG7" i="1"/>
  <c r="AF7" i="1"/>
  <c r="AE7" i="1"/>
  <c r="AD7" i="1"/>
  <c r="AC7" i="1"/>
  <c r="AB7" i="1"/>
  <c r="AA7" i="1"/>
  <c r="Z7" i="1"/>
  <c r="Y7" i="1"/>
  <c r="AO7" i="1" s="1"/>
  <c r="O7" i="1"/>
  <c r="N7" i="1"/>
  <c r="M7" i="1"/>
  <c r="L7" i="1"/>
  <c r="K7" i="1"/>
  <c r="J7" i="1"/>
  <c r="I7" i="1"/>
  <c r="H7" i="1"/>
  <c r="G7" i="1"/>
  <c r="F7" i="1"/>
  <c r="E7" i="1"/>
  <c r="D7" i="1"/>
  <c r="S7" i="1" s="1"/>
  <c r="C7" i="1"/>
  <c r="AK6" i="1"/>
  <c r="AJ6" i="1"/>
  <c r="AI6" i="1"/>
  <c r="AH6" i="1"/>
  <c r="AG6" i="1"/>
  <c r="AF6" i="1"/>
  <c r="AE6" i="1"/>
  <c r="AD6" i="1"/>
  <c r="AC6" i="1"/>
  <c r="AB6" i="1"/>
  <c r="AA6" i="1"/>
  <c r="Z6" i="1"/>
  <c r="Y6" i="1"/>
  <c r="AO6" i="1" s="1"/>
  <c r="AP6" i="1" s="1"/>
  <c r="O6" i="1"/>
  <c r="N6" i="1"/>
  <c r="M6" i="1"/>
  <c r="L6" i="1"/>
  <c r="K6" i="1"/>
  <c r="J6" i="1"/>
  <c r="I6" i="1"/>
  <c r="H6" i="1"/>
  <c r="G6" i="1"/>
  <c r="F6" i="1"/>
  <c r="E6" i="1"/>
  <c r="D6" i="1"/>
  <c r="S6" i="1" s="1"/>
  <c r="C6" i="1"/>
  <c r="AK5" i="1"/>
  <c r="AI5" i="1"/>
  <c r="AH5" i="1"/>
  <c r="AG5" i="1"/>
  <c r="AF5" i="1"/>
  <c r="AE5" i="1"/>
  <c r="AD5" i="1"/>
  <c r="AC5" i="1"/>
  <c r="AB5" i="1"/>
  <c r="AA5" i="1"/>
  <c r="Z5" i="1"/>
  <c r="Y5" i="1"/>
  <c r="AO5" i="1" s="1"/>
  <c r="AP5" i="1" s="1"/>
  <c r="O5" i="1"/>
  <c r="N5" i="1"/>
  <c r="M5" i="1"/>
  <c r="L5" i="1"/>
  <c r="K5" i="1"/>
  <c r="J5" i="1"/>
  <c r="I5" i="1"/>
  <c r="H5" i="1"/>
  <c r="G5" i="1"/>
  <c r="F5" i="1"/>
  <c r="E5" i="1"/>
  <c r="D5" i="1"/>
  <c r="C5" i="1"/>
  <c r="S5" i="1" s="1"/>
  <c r="AK4" i="1"/>
  <c r="AI4" i="1"/>
  <c r="AH4" i="1"/>
  <c r="AG4" i="1"/>
  <c r="AF4" i="1"/>
  <c r="AE4" i="1"/>
  <c r="AD4" i="1"/>
  <c r="AC4" i="1"/>
  <c r="AB4" i="1"/>
  <c r="AA4" i="1"/>
  <c r="Z4" i="1"/>
  <c r="Y4" i="1"/>
  <c r="AO4" i="1" s="1"/>
  <c r="O4" i="1"/>
  <c r="N4" i="1"/>
  <c r="M4" i="1"/>
  <c r="L4" i="1"/>
  <c r="K4" i="1"/>
  <c r="J4" i="1"/>
  <c r="I4" i="1"/>
  <c r="H4" i="1"/>
  <c r="G4" i="1"/>
  <c r="F4" i="1"/>
  <c r="E4" i="1"/>
  <c r="D4" i="1"/>
  <c r="C4" i="1"/>
  <c r="S4" i="1" s="1"/>
  <c r="AK3" i="1"/>
  <c r="AI3" i="1"/>
  <c r="AH3" i="1"/>
  <c r="AG3" i="1"/>
  <c r="AF3" i="1"/>
  <c r="AE3" i="1"/>
  <c r="AD3" i="1"/>
  <c r="AC3" i="1"/>
  <c r="AB3" i="1"/>
  <c r="AA3" i="1"/>
  <c r="Z3" i="1"/>
  <c r="Y3" i="1"/>
  <c r="AO3" i="1" s="1"/>
  <c r="S3" i="1"/>
  <c r="O3" i="1"/>
  <c r="N3" i="1"/>
  <c r="M3" i="1"/>
  <c r="L3" i="1"/>
  <c r="K3" i="1"/>
  <c r="J3" i="1"/>
  <c r="I3" i="1"/>
  <c r="H3" i="1"/>
  <c r="G3" i="1"/>
  <c r="F3" i="1"/>
  <c r="E3" i="1"/>
  <c r="D3" i="1"/>
  <c r="C3" i="1"/>
  <c r="AQ2" i="1" a="1"/>
  <c r="AQ2" i="1" s="1"/>
  <c r="AP2" i="1" a="1"/>
  <c r="AP2" i="1" s="1"/>
  <c r="X2" i="1" a="1"/>
  <c r="X2" i="1" s="1"/>
  <c r="AM81" i="1" l="1"/>
  <c r="AP74" i="1"/>
  <c r="AP63" i="1"/>
  <c r="AP23" i="1"/>
  <c r="AP26" i="1"/>
  <c r="AP52" i="1"/>
  <c r="AP64" i="1"/>
  <c r="AP72" i="1"/>
  <c r="AP55" i="1"/>
  <c r="AP10" i="1"/>
  <c r="AP34" i="1"/>
  <c r="AP68" i="1"/>
  <c r="AP4" i="1"/>
  <c r="AP21" i="1"/>
  <c r="AP49" i="1"/>
  <c r="AP57" i="1"/>
  <c r="AP69" i="1"/>
  <c r="AP66" i="1"/>
  <c r="AP38" i="1"/>
  <c r="AP45" i="1"/>
  <c r="AP56" i="1"/>
  <c r="AP79" i="1"/>
  <c r="AP11" i="1"/>
  <c r="AP16" i="1"/>
  <c r="AP32" i="1"/>
  <c r="AP30" i="1"/>
  <c r="AP35" i="1"/>
  <c r="AP39" i="1"/>
  <c r="AP54" i="1"/>
  <c r="AP76" i="1"/>
  <c r="AP19" i="1"/>
  <c r="AP50" i="1"/>
  <c r="AP60" i="1"/>
  <c r="AP67" i="1"/>
  <c r="AP7" i="1"/>
  <c r="AP25" i="1"/>
  <c r="AP28" i="1"/>
  <c r="AP43" i="1"/>
  <c r="AP77"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Quijada, Jose</author>
    <author>Maximiliano Herrera</author>
  </authors>
  <commentList>
    <comment ref="H1" authorId="0" shapeId="0" xr:uid="{00000000-0006-0000-0100-000001000000}">
      <text>
        <r>
          <rPr>
            <sz val="11"/>
            <color theme="1"/>
            <rFont val="Calibri"/>
            <family val="2"/>
            <scheme val="minor"/>
          </rPr>
          <t xml:space="preserve">Quijada, Jose:
USD/mt
</t>
        </r>
      </text>
    </comment>
    <comment ref="I1" authorId="0" shapeId="0" xr:uid="{00000000-0006-0000-0100-000002000000}">
      <text>
        <r>
          <rPr>
            <sz val="11"/>
            <color theme="1"/>
            <rFont val="Calibri"/>
            <family val="2"/>
            <scheme val="minor"/>
          </rPr>
          <t xml:space="preserve">Quijada, Jose:
USD/mt
</t>
        </r>
      </text>
    </comment>
    <comment ref="M1" authorId="0" shapeId="0" xr:uid="{00000000-0006-0000-0100-000003000000}">
      <text>
        <r>
          <rPr>
            <sz val="11"/>
            <color theme="1"/>
            <rFont val="Calibri"/>
            <family val="2"/>
            <scheme val="minor"/>
          </rPr>
          <t xml:space="preserve">Quijada, Jose:
USD/MT
</t>
        </r>
      </text>
    </comment>
    <comment ref="Q1" authorId="0" shapeId="0" xr:uid="{00000000-0006-0000-0100-000004000000}">
      <text>
        <r>
          <rPr>
            <sz val="11"/>
            <color theme="1"/>
            <rFont val="Calibri"/>
            <family val="2"/>
            <scheme val="minor"/>
          </rPr>
          <t xml:space="preserve">Quijada, Jose:
USD
</t>
        </r>
      </text>
    </comment>
    <comment ref="R1" authorId="0" shapeId="0" xr:uid="{00000000-0006-0000-0100-000005000000}">
      <text>
        <r>
          <rPr>
            <sz val="11"/>
            <color theme="1"/>
            <rFont val="Calibri"/>
            <family val="2"/>
            <scheme val="minor"/>
          </rPr>
          <t>Quijada, Jose:
USD</t>
        </r>
      </text>
    </comment>
    <comment ref="S1" authorId="0" shapeId="0" xr:uid="{00000000-0006-0000-0100-000006000000}">
      <text>
        <r>
          <rPr>
            <sz val="11"/>
            <color theme="1"/>
            <rFont val="Calibri"/>
            <family val="2"/>
            <scheme val="minor"/>
          </rPr>
          <t xml:space="preserve">Quijada, Jose:
USD
</t>
        </r>
      </text>
    </comment>
    <comment ref="X1" authorId="1" shapeId="0" xr:uid="{00000000-0006-0000-0100-000007000000}">
      <text>
        <r>
          <rPr>
            <sz val="11"/>
            <color theme="1"/>
            <rFont val="Calibri"/>
            <family val="2"/>
            <scheme val="minor"/>
          </rPr>
          <t xml:space="preserve">Maximiliano Herrera:
USD/mt
</t>
        </r>
      </text>
    </comment>
    <comment ref="Y1" authorId="1" shapeId="0" xr:uid="{00000000-0006-0000-0100-000008000000}">
      <text>
        <r>
          <rPr>
            <sz val="11"/>
            <color theme="1"/>
            <rFont val="Calibri"/>
            <family val="2"/>
            <scheme val="minor"/>
          </rPr>
          <t>Maximiliano Herrera:
Brazilian Spodumene
USD/mt</t>
        </r>
      </text>
    </comment>
    <comment ref="R3" authorId="0" shapeId="0" xr:uid="{00000000-0006-0000-0100-000009000000}">
      <text>
        <r>
          <rPr>
            <sz val="11"/>
            <color theme="1"/>
            <rFont val="Calibri"/>
            <family val="2"/>
            <scheme val="minor"/>
          </rPr>
          <t xml:space="preserve">Quijada, Jose: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Maximiliano Herrera</author>
  </authors>
  <commentList>
    <comment ref="B1" authorId="0" shapeId="0" xr:uid="{00000000-0006-0000-0200-000001000000}">
      <text>
        <r>
          <rPr>
            <sz val="11"/>
            <color theme="1"/>
            <rFont val="Calibri"/>
            <family val="2"/>
            <scheme val="minor"/>
          </rPr>
          <t xml:space="preserve">Maximiliano Herrera:
CNY/mt
13% VAT Incluido
</t>
        </r>
      </text>
    </comment>
    <comment ref="C1" authorId="0" shapeId="0" xr:uid="{00000000-0006-0000-0200-000002000000}">
      <text>
        <r>
          <rPr>
            <sz val="11"/>
            <color theme="1"/>
            <rFont val="Calibri"/>
            <family val="2"/>
            <scheme val="minor"/>
          </rPr>
          <t xml:space="preserve">Maximiliano Herrera:
CYN/mt
13% VAT included
</t>
        </r>
      </text>
    </comment>
    <comment ref="D1" authorId="0" shapeId="0" xr:uid="{00000000-0006-0000-0200-000003000000}">
      <text>
        <r>
          <rPr>
            <sz val="11"/>
            <color theme="1"/>
            <rFont val="Calibri"/>
            <family val="2"/>
            <scheme val="minor"/>
          </rPr>
          <t xml:space="preserve">Maximiliano Herrera:
CYN/mt
13% Vat Included
</t>
        </r>
      </text>
    </comment>
    <comment ref="E1" authorId="0" shapeId="0" xr:uid="{00000000-0006-0000-0200-000004000000}">
      <text>
        <r>
          <rPr>
            <sz val="11"/>
            <color theme="1"/>
            <rFont val="Calibri"/>
            <family val="2"/>
            <scheme val="minor"/>
          </rPr>
          <t xml:space="preserve">Maximiliano Herrera:
CYN/mt
13% VAT included
</t>
        </r>
      </text>
    </comment>
    <comment ref="F1" authorId="0" shapeId="0" xr:uid="{00000000-0006-0000-0200-000005000000}">
      <text>
        <r>
          <rPr>
            <sz val="11"/>
            <color theme="1"/>
            <rFont val="Calibri"/>
            <family val="2"/>
            <scheme val="minor"/>
          </rPr>
          <t xml:space="preserve">Maximiliano Herrera:
CNY/mt
13% VAT included
</t>
        </r>
      </text>
    </comment>
    <comment ref="H1" authorId="0" shapeId="0" xr:uid="{00000000-0006-0000-0200-000006000000}">
      <text>
        <r>
          <rPr>
            <sz val="11"/>
            <color theme="1"/>
            <rFont val="Calibri"/>
            <family val="2"/>
            <scheme val="minor"/>
          </rPr>
          <t xml:space="preserve">Maximiliano Herrera:
USD/Kg
</t>
        </r>
      </text>
    </comment>
    <comment ref="I1" authorId="0" shapeId="0" xr:uid="{00000000-0006-0000-0200-000007000000}">
      <text>
        <r>
          <rPr>
            <sz val="11"/>
            <color theme="1"/>
            <rFont val="Calibri"/>
            <family val="2"/>
            <scheme val="minor"/>
          </rPr>
          <t xml:space="preserve">Maximiliano Herrera:
USD/kg
Tax Excluded
</t>
        </r>
      </text>
    </comment>
    <comment ref="J1" authorId="0" shapeId="0" xr:uid="{00000000-0006-0000-0200-000008000000}">
      <text>
        <r>
          <rPr>
            <sz val="11"/>
            <color theme="1"/>
            <rFont val="Calibri"/>
            <family val="2"/>
            <scheme val="minor"/>
          </rPr>
          <t xml:space="preserve">Maximiliano Herrera:
CNY/mt
13% VAT Included
</t>
        </r>
      </text>
    </comment>
    <comment ref="K1" authorId="0" shapeId="0" xr:uid="{00000000-0006-0000-0200-000009000000}">
      <text>
        <r>
          <rPr>
            <sz val="11"/>
            <color theme="1"/>
            <rFont val="Calibri"/>
            <family val="2"/>
            <scheme val="minor"/>
          </rPr>
          <t xml:space="preserve">Maximiliano Herrera:
CNY/mt
13% VAT included
</t>
        </r>
      </text>
    </comment>
    <comment ref="L1" authorId="0" shapeId="0" xr:uid="{00000000-0006-0000-0200-00000A000000}">
      <text>
        <r>
          <rPr>
            <sz val="11"/>
            <color theme="1"/>
            <rFont val="Calibri"/>
            <family val="2"/>
            <scheme val="minor"/>
          </rPr>
          <t xml:space="preserve">Maximiliano Herrera:
CNY/mt
13% VAT Included
</t>
        </r>
      </text>
    </comment>
    <comment ref="M1" authorId="0" shapeId="0" xr:uid="{00000000-0006-0000-0200-00000B000000}">
      <text>
        <r>
          <rPr>
            <sz val="11"/>
            <color theme="1"/>
            <rFont val="Calibri"/>
            <family val="2"/>
            <scheme val="minor"/>
          </rPr>
          <t xml:space="preserve">Maximiliano Herrera:
USD/mt
Excluding Tax
</t>
        </r>
      </text>
    </comment>
    <comment ref="N1" authorId="0" shapeId="0" xr:uid="{00000000-0006-0000-0200-00000C000000}">
      <text>
        <r>
          <rPr>
            <sz val="11"/>
            <color theme="1"/>
            <rFont val="Calibri"/>
            <family val="2"/>
            <scheme val="minor"/>
          </rPr>
          <t>Maximiliano Herrera:
CNY/mt</t>
        </r>
      </text>
    </comment>
    <comment ref="O1" authorId="0" shapeId="0" xr:uid="{00000000-0006-0000-0200-00000D000000}">
      <text>
        <r>
          <rPr>
            <sz val="11"/>
            <color theme="1"/>
            <rFont val="Calibri"/>
            <family val="2"/>
            <scheme val="minor"/>
          </rPr>
          <t xml:space="preserve">Maximiliano Herrera:
CYN/mt
</t>
        </r>
      </text>
    </comment>
    <comment ref="P1" authorId="0" shapeId="0" xr:uid="{00000000-0006-0000-0200-00000E000000}">
      <text>
        <r>
          <rPr>
            <sz val="11"/>
            <color theme="1"/>
            <rFont val="Calibri"/>
            <family val="2"/>
            <scheme val="minor"/>
          </rPr>
          <t xml:space="preserve">Maximiliano Herrera:
CYN/mt
</t>
        </r>
      </text>
    </comment>
    <comment ref="Q1" authorId="0" shapeId="0" xr:uid="{00000000-0006-0000-0200-00000F000000}">
      <text>
        <r>
          <rPr>
            <sz val="11"/>
            <color theme="1"/>
            <rFont val="Calibri"/>
            <family val="2"/>
            <scheme val="minor"/>
          </rPr>
          <t>Maximiliano Herrera:
USD/mt
excluding Tax</t>
        </r>
      </text>
    </comment>
    <comment ref="R1" authorId="0" shapeId="0" xr:uid="{00000000-0006-0000-0200-000010000000}">
      <text>
        <r>
          <rPr>
            <sz val="11"/>
            <color theme="1"/>
            <rFont val="Calibri"/>
            <family val="2"/>
            <scheme val="minor"/>
          </rPr>
          <t xml:space="preserve">Maximiliano Herrera:
USD/mt
</t>
        </r>
      </text>
    </comment>
    <comment ref="S1" authorId="0" shapeId="0" xr:uid="{00000000-0006-0000-0200-000011000000}">
      <text>
        <r>
          <rPr>
            <sz val="11"/>
            <color theme="1"/>
            <rFont val="Calibri"/>
            <family val="2"/>
            <scheme val="minor"/>
          </rPr>
          <t xml:space="preserve">Maximiliano Herrera:
USD/mt
excluding tax
</t>
        </r>
      </text>
    </comment>
    <comment ref="T1" authorId="0" shapeId="0" xr:uid="{00000000-0006-0000-0200-000012000000}">
      <text>
        <r>
          <rPr>
            <sz val="11"/>
            <color theme="1"/>
            <rFont val="Calibri"/>
            <family val="2"/>
            <scheme val="minor"/>
          </rPr>
          <t xml:space="preserve">Maximiliano Herrera:
CYN/mt 
VAT included
</t>
        </r>
      </text>
    </comment>
    <comment ref="U1" authorId="0" shapeId="0" xr:uid="{00000000-0006-0000-0200-000013000000}">
      <text>
        <r>
          <rPr>
            <sz val="11"/>
            <color theme="1"/>
            <rFont val="Calibri"/>
            <family val="2"/>
            <scheme val="minor"/>
          </rPr>
          <t xml:space="preserve">Maximiliano Herrera:
CNY/mt
VAT included
</t>
        </r>
      </text>
    </comment>
    <comment ref="V1" authorId="0" shapeId="0" xr:uid="{00000000-0006-0000-0200-000014000000}">
      <text>
        <r>
          <rPr>
            <sz val="11"/>
            <color theme="1"/>
            <rFont val="Calibri"/>
            <family val="2"/>
            <scheme val="minor"/>
          </rPr>
          <t xml:space="preserve">Maximiliano Herrera:
CNY/mt
13% VAT included
</t>
        </r>
      </text>
    </comment>
    <comment ref="W1" authorId="0" shapeId="0" xr:uid="{00000000-0006-0000-0200-000015000000}">
      <text>
        <r>
          <rPr>
            <sz val="11"/>
            <color theme="1"/>
            <rFont val="Calibri"/>
            <family val="2"/>
            <scheme val="minor"/>
          </rPr>
          <t xml:space="preserve">Maximiliano Herrera:
CNY/mt
13% VAT
</t>
        </r>
      </text>
    </comment>
    <comment ref="X1" authorId="0" shapeId="0" xr:uid="{00000000-0006-0000-0200-000016000000}">
      <text>
        <r>
          <rPr>
            <sz val="11"/>
            <color theme="1"/>
            <rFont val="Calibri"/>
            <family val="2"/>
            <scheme val="minor"/>
          </rPr>
          <t xml:space="preserve">Maximiliano Herrera:
USD/mt
Excluding Tax
</t>
        </r>
      </text>
    </comment>
    <comment ref="Y1" authorId="0" shapeId="0" xr:uid="{00000000-0006-0000-0200-000017000000}">
      <text>
        <r>
          <rPr>
            <sz val="11"/>
            <color theme="1"/>
            <rFont val="Calibri"/>
            <family val="2"/>
            <scheme val="minor"/>
          </rPr>
          <t xml:space="preserve">Maximiliano Herrera:
USD/mt
Excluding Tax
</t>
        </r>
      </text>
    </comment>
  </commentList>
</comment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
    <bk>
      <extLst>
        <ext uri="{3e2802c4-a4d2-4d8b-9148-e3be6c30e623}">
          <xlrd:rvb i="0"/>
        </ext>
      </extLst>
    </bk>
    <bk>
      <extLst>
        <ext uri="{3e2802c4-a4d2-4d8b-9148-e3be6c30e623}">
          <xlrd:rvb i="1"/>
        </ext>
      </extLst>
    </bk>
  </futureMetadata>
  <valueMetadata count="2">
    <bk>
      <rc t="1" v="0"/>
    </bk>
    <bk>
      <rc t="1" v="1"/>
    </bk>
  </valueMetadata>
</metadata>
</file>

<file path=xl/sharedStrings.xml><?xml version="1.0" encoding="utf-8"?>
<sst xmlns="http://schemas.openxmlformats.org/spreadsheetml/2006/main" count="1719" uniqueCount="288">
  <si>
    <t>LATEST PRICE</t>
  </si>
  <si>
    <t>AVG. PRICE</t>
  </si>
  <si>
    <t>$</t>
  </si>
  <si>
    <t>OPEN INTEREST</t>
  </si>
  <si>
    <t>Open $</t>
  </si>
  <si>
    <t>Prev Close $</t>
  </si>
  <si>
    <t>LC2401</t>
  </si>
  <si>
    <t>LC2402</t>
  </si>
  <si>
    <t>LC2403</t>
  </si>
  <si>
    <t>LC2404</t>
  </si>
  <si>
    <t>LC2405</t>
  </si>
  <si>
    <t>LC2406</t>
  </si>
  <si>
    <t>LC2407</t>
  </si>
  <si>
    <t>LC2408</t>
  </si>
  <si>
    <t>LC2409</t>
  </si>
  <si>
    <t>LC2410</t>
  </si>
  <si>
    <t>LC2411</t>
  </si>
  <si>
    <t>LC2412</t>
  </si>
  <si>
    <t>LC2501</t>
  </si>
  <si>
    <t>LC2502</t>
  </si>
  <si>
    <t>LC2503</t>
  </si>
  <si>
    <t>LC2504</t>
  </si>
  <si>
    <t>AVRG</t>
  </si>
  <si>
    <t>Battery</t>
  </si>
  <si>
    <t>Industrial</t>
  </si>
  <si>
    <t>TOTAL</t>
  </si>
  <si>
    <t>DATE</t>
  </si>
  <si>
    <t>24' Worldwide Production est.</t>
  </si>
  <si>
    <t>Warehouse delivery receipt</t>
  </si>
  <si>
    <t>USD/KG</t>
  </si>
  <si>
    <t>Industrial
 Grade</t>
  </si>
  <si>
    <t>Battery 
Grade</t>
  </si>
  <si>
    <t>SMM
 LC Idx</t>
  </si>
  <si>
    <t>Lithium 
Hydroxide BG</t>
  </si>
  <si>
    <t>Lithium 
Hydroxide Idx</t>
  </si>
  <si>
    <t>Lithium Hydroxide 
BG Fine Powder</t>
  </si>
  <si>
    <t>Lithium Carbonate BG
 CIF China</t>
  </si>
  <si>
    <t>Lithium Hydroxide
 CIF China</t>
  </si>
  <si>
    <t>Lithium 
Hexafluorophosphate</t>
  </si>
  <si>
    <t>Lithium 
Fluoride BG</t>
  </si>
  <si>
    <t>Lithium
 Hydroxide IG</t>
  </si>
  <si>
    <t>Spodumene 
Concentrate IDX</t>
  </si>
  <si>
    <t>Spodumene Domestic
 China 5%</t>
  </si>
  <si>
    <t>Spodumene 
Domestic China 4%</t>
  </si>
  <si>
    <t>Spodumene 
Dometic China 3%</t>
  </si>
  <si>
    <t>Spodumene
1,2%</t>
  </si>
  <si>
    <t>Spodumene
2%</t>
  </si>
  <si>
    <t>Spodumene
3%</t>
  </si>
  <si>
    <t>Lepidolite 
1.5%</t>
  </si>
  <si>
    <t>Lepidolite 
2%</t>
  </si>
  <si>
    <t>Montebrasite 
6%</t>
  </si>
  <si>
    <t>Montebrasite 
7%</t>
  </si>
  <si>
    <t>AUS Spodumene 6% Spot cif China</t>
  </si>
  <si>
    <t>BRL Spodumene 6% Spot CIF China</t>
  </si>
  <si>
    <t>Conversion en Notas</t>
  </si>
  <si>
    <t>Lithium Hydroxide 
BG Fine</t>
  </si>
  <si>
    <t>Lithium Carbonate
 CIF China</t>
  </si>
  <si>
    <t>Spodumene 
Concentrate IDX
CIF China</t>
  </si>
  <si>
    <t>Lepidolite 
1,5%</t>
  </si>
  <si>
    <t>Nov 29, 2023</t>
  </si>
  <si>
    <t>Nov 30, 2023</t>
  </si>
  <si>
    <t>Dec 01, 2023</t>
  </si>
  <si>
    <t>Dec 04, 2023</t>
  </si>
  <si>
    <t>Dec 05, 2023</t>
  </si>
  <si>
    <t>Dec 06, 2023</t>
  </si>
  <si>
    <t>Dec 07, 2023</t>
  </si>
  <si>
    <t>Dec 11, 2023</t>
  </si>
  <si>
    <t>Dec 12, 2023</t>
  </si>
  <si>
    <t>Dec 13, 2023</t>
  </si>
  <si>
    <t>Dec 14, 2023</t>
  </si>
  <si>
    <t>Dec 15, 2023</t>
  </si>
  <si>
    <t>Dec 18, 2023</t>
  </si>
  <si>
    <t>Dec 19, 2023</t>
  </si>
  <si>
    <t>Dec 20, 2023</t>
  </si>
  <si>
    <t>Jan 04, 2024</t>
  </si>
  <si>
    <t>Jan 05, 2024</t>
  </si>
  <si>
    <t>Jan 08, 2024</t>
  </si>
  <si>
    <t>Jan 09, 2024</t>
  </si>
  <si>
    <t>Jan 10, 2024</t>
  </si>
  <si>
    <t>Jan 11, 2024</t>
  </si>
  <si>
    <t>Jan 12, 2024</t>
  </si>
  <si>
    <t>Jan 15, 2024</t>
  </si>
  <si>
    <t>Jan 16, 2024</t>
  </si>
  <si>
    <t>Jan 17, 2024</t>
  </si>
  <si>
    <t>Jan 18, 2024</t>
  </si>
  <si>
    <t>Jan 19, 2024</t>
  </si>
  <si>
    <t>Jan 22, 2024</t>
  </si>
  <si>
    <t>Jan 23, 2024</t>
  </si>
  <si>
    <t>Jan 24, 2024</t>
  </si>
  <si>
    <t>Jan 25, 2024</t>
  </si>
  <si>
    <t>Jan 26, 2024</t>
  </si>
  <si>
    <t>Jan 29, 2024</t>
  </si>
  <si>
    <t>Jan 30, 2024</t>
  </si>
  <si>
    <t>Jan 31, 2024</t>
  </si>
  <si>
    <t>Feb 01, 2024</t>
  </si>
  <si>
    <t>Feb 02, 2024</t>
  </si>
  <si>
    <t>Feb 05, 2024</t>
  </si>
  <si>
    <t>Feb 06, 2024</t>
  </si>
  <si>
    <t>Feb 07, 2024</t>
  </si>
  <si>
    <t>Feb 08, 2024</t>
  </si>
  <si>
    <t>Feb 19, 2024</t>
  </si>
  <si>
    <t>Feb 20, 2024</t>
  </si>
  <si>
    <t>Feb 21, 2024</t>
  </si>
  <si>
    <t>Feb 22, 2024</t>
  </si>
  <si>
    <t>Mar 19, 2024</t>
  </si>
  <si>
    <t>Mar 25, 2024</t>
  </si>
  <si>
    <t>Mar 28, 2024</t>
  </si>
  <si>
    <t>Mar 29, 2024</t>
  </si>
  <si>
    <t>Apr 01, 2024</t>
  </si>
  <si>
    <t>Apr 02, 2024</t>
  </si>
  <si>
    <t>Apr 03, 2024</t>
  </si>
  <si>
    <t>Apr 08, 2024</t>
  </si>
  <si>
    <t>Apr 09, 2024</t>
  </si>
  <si>
    <t>Apr 10, 2024</t>
  </si>
  <si>
    <t>Apr 11, 2024</t>
  </si>
  <si>
    <t>Apr 12, 2024</t>
  </si>
  <si>
    <t>Apr 15, 2024</t>
  </si>
  <si>
    <t>Apr 16, 2024</t>
  </si>
  <si>
    <t>Apr 17, 2024</t>
  </si>
  <si>
    <t>Apr 18, 2024</t>
  </si>
  <si>
    <t>Apr 19, 2024</t>
  </si>
  <si>
    <t>Apr 22, 2024</t>
  </si>
  <si>
    <t>Apr 23, 2024</t>
  </si>
  <si>
    <t>Apr 24, 2024</t>
  </si>
  <si>
    <t>Apr 25, 2024</t>
  </si>
  <si>
    <t>Apr 26, 2024</t>
  </si>
  <si>
    <t>Apr 29, 2024</t>
  </si>
  <si>
    <t>Apr 30, 2024</t>
  </si>
  <si>
    <t>May 06, 2024</t>
  </si>
  <si>
    <t>May 07, 2024</t>
  </si>
  <si>
    <t>May 08, 2024</t>
  </si>
  <si>
    <t>May 09, 2024</t>
  </si>
  <si>
    <t>May 10, 2024</t>
  </si>
  <si>
    <t>May 13, 2024</t>
  </si>
  <si>
    <t>May 14, 2024</t>
  </si>
  <si>
    <t>May 15, 2024</t>
  </si>
  <si>
    <t>May 16, 2024</t>
  </si>
  <si>
    <t>Date</t>
  </si>
  <si>
    <t>Latest</t>
  </si>
  <si>
    <t>Prev.Close</t>
  </si>
  <si>
    <t>Volume</t>
  </si>
  <si>
    <t>Prev.Settle</t>
  </si>
  <si>
    <t>Open</t>
  </si>
  <si>
    <t>Open Interest</t>
  </si>
  <si>
    <t>Latest %</t>
  </si>
  <si>
    <t>O.I %</t>
  </si>
  <si>
    <t>Nov 08, 2023 15:00:00</t>
  </si>
  <si>
    <t>Nov 09, 2023 15:00:00</t>
  </si>
  <si>
    <t>Nov 10, 2023 15:00:00</t>
  </si>
  <si>
    <t>Nov 13, 2023 15:00:00</t>
  </si>
  <si>
    <t>Nov 14, 2023 15:00:00</t>
  </si>
  <si>
    <t>Nov 15, 2023 15:00:00</t>
  </si>
  <si>
    <t>Nov 16, 2023 15:00:00</t>
  </si>
  <si>
    <t>Nov 17, 2023 15:00:00</t>
  </si>
  <si>
    <t>Nov 20, 2023 15:00:00</t>
  </si>
  <si>
    <t>Nov 21, 2023 15:00:00</t>
  </si>
  <si>
    <t>Nov 22, 2023 15:00:00</t>
  </si>
  <si>
    <t>Nov 23, 2023 15:00:00</t>
  </si>
  <si>
    <t>Nov 24, 2023 15:00:00</t>
  </si>
  <si>
    <t>Nov 27, 2023 15:00:00</t>
  </si>
  <si>
    <t>Nov 28, 2023 15:00:00</t>
  </si>
  <si>
    <t>Nov 29, 2023 15:00:00</t>
  </si>
  <si>
    <t>Nov 30, 2023 15:00:00</t>
  </si>
  <si>
    <t>Dec 01, 2023 15:00:00</t>
  </si>
  <si>
    <t>Dec 04, 2023 15:00:00</t>
  </si>
  <si>
    <t>Dec 05, 2023 15:00:00</t>
  </si>
  <si>
    <t>Dec 06, 2023 15:00:00</t>
  </si>
  <si>
    <t>Dec 07, 2023 15:00:00</t>
  </si>
  <si>
    <t>Dec 08, 2023 15:00:00</t>
  </si>
  <si>
    <t>Dec 11, 2023 15:00:00</t>
  </si>
  <si>
    <t>Dec 12, 2023 15:00:00</t>
  </si>
  <si>
    <t>Dec 13, 2023 15:00:00</t>
  </si>
  <si>
    <t>Dec 14, 2023 15:00:00</t>
  </si>
  <si>
    <t>Dec 15, 2023 15:00:00</t>
  </si>
  <si>
    <t>Dec 18, 2023 15:00:00</t>
  </si>
  <si>
    <t>Dec 19, 2023 15:00:00</t>
  </si>
  <si>
    <t>Dec 20, 2023 15:00:00</t>
  </si>
  <si>
    <t>Dec 21, 2023 15:00:00</t>
  </si>
  <si>
    <t>Dec 22, 2023 15:00:00</t>
  </si>
  <si>
    <t>Dec 25, 2023 15:00:00</t>
  </si>
  <si>
    <t>Dec 26, 2023 15:00:00</t>
  </si>
  <si>
    <t>Dec 27, 2023 15:00:00</t>
  </si>
  <si>
    <t>Dec 28, 2023 15:00:00</t>
  </si>
  <si>
    <t>Dec 29, 2023 15:00:00</t>
  </si>
  <si>
    <t>Jan 02, 2024 15:00:00</t>
  </si>
  <si>
    <t>Jan 03, 2024 15:00:00</t>
  </si>
  <si>
    <t>Jan 04, 2024 15:00:00</t>
  </si>
  <si>
    <t>Jan 05, 2024 15:00:00</t>
  </si>
  <si>
    <t>Jan 08, 2024 15:00:00</t>
  </si>
  <si>
    <t>Jan 09, 2024 15:00:00</t>
  </si>
  <si>
    <t>Jan 10, 2024 15:00:00</t>
  </si>
  <si>
    <t>Jan 11, 2024 15:00:00</t>
  </si>
  <si>
    <t>Jan 12, 2024 15:00:00</t>
  </si>
  <si>
    <t>Jan 15, 2024 15:00:00</t>
  </si>
  <si>
    <t>Var %</t>
  </si>
  <si>
    <t>Jan 16, 2024 15:00:00</t>
  </si>
  <si>
    <t>Jan 17, 2024 15:00:00</t>
  </si>
  <si>
    <t>Jan 18, 2024 15:00:00</t>
  </si>
  <si>
    <t>Jan 19, 2024 15:00:00</t>
  </si>
  <si>
    <t>Jan 22, 2024 15:00:00</t>
  </si>
  <si>
    <t>Jan 23, 2024 15:00:00</t>
  </si>
  <si>
    <t>Jan 24, 2024 15:00:00</t>
  </si>
  <si>
    <t>Jan 25, 2024 15:00:00</t>
  </si>
  <si>
    <t>Jan 26, 2024 15:00:00</t>
  </si>
  <si>
    <t>Jan 29, 2024 15:00:00</t>
  </si>
  <si>
    <t>Jan 30, 2024 15:00:00</t>
  </si>
  <si>
    <t>Jan 31, 2024 15:00:00</t>
  </si>
  <si>
    <t>Feb 01, 2024 15:00:00</t>
  </si>
  <si>
    <t>Feb 02, 2024 15:00:00</t>
  </si>
  <si>
    <t>Feb 05, 2024 15:00:00</t>
  </si>
  <si>
    <t>Feb 06, 2024 15:00:00</t>
  </si>
  <si>
    <t>Feb 07, 2024 15:00:00</t>
  </si>
  <si>
    <t>Feb 08, 2024 15:00:00</t>
  </si>
  <si>
    <t>Feb 19, 2024 15:00:00</t>
  </si>
  <si>
    <t>Feb 20, 2024 15:00:00</t>
  </si>
  <si>
    <t>Feb 21, 2024 15:00:00</t>
  </si>
  <si>
    <t>Mar 19, 2024 15:00:00</t>
  </si>
  <si>
    <t>Mar 25, 2024 15:00:00</t>
  </si>
  <si>
    <t>Mar 28, 2024 15:00:00</t>
  </si>
  <si>
    <t>Mar 29, 2024 15:00:00</t>
  </si>
  <si>
    <t>Apr 01, 2024 15:00:00</t>
  </si>
  <si>
    <t>Apr 02, 2024 15:00:00</t>
  </si>
  <si>
    <t>Apr 03, 2024 15:00:00</t>
  </si>
  <si>
    <t>Apr 08, 2024 15:00:00</t>
  </si>
  <si>
    <t>Apr 09, 2024 15:00:00</t>
  </si>
  <si>
    <t>Apr 10, 2024 15:00:00</t>
  </si>
  <si>
    <t>Apr 11, 2024 15:00:00</t>
  </si>
  <si>
    <t>Apr 12, 2024 15:00:00</t>
  </si>
  <si>
    <t>Apr 15, 2024 15:00:00</t>
  </si>
  <si>
    <t>Apr 16, 2024 15:00:00</t>
  </si>
  <si>
    <t>Apr 17, 2024 15:00:00</t>
  </si>
  <si>
    <t>Apr 18, 2024 15:00:00</t>
  </si>
  <si>
    <t>Apr 19, 2024 15:00:00</t>
  </si>
  <si>
    <t>Apr 22, 2024 15:00:00</t>
  </si>
  <si>
    <t>Apr 23, 2024 15:00:00</t>
  </si>
  <si>
    <t>Apr 24, 2024 15:00:00</t>
  </si>
  <si>
    <t>Apr 25, 2024 15:00:00</t>
  </si>
  <si>
    <t>Apr 26, 2024 15:00:00</t>
  </si>
  <si>
    <t>Apr 29, 2024 15:00:00</t>
  </si>
  <si>
    <t>Apr 30, 2024 15:00:00</t>
  </si>
  <si>
    <t>May 06, 2024 15:00:00</t>
  </si>
  <si>
    <t>May 07, 2024 15:00:00</t>
  </si>
  <si>
    <t>May 08, 2024 15:00:00</t>
  </si>
  <si>
    <t>May 09, 2024 15:00:00</t>
  </si>
  <si>
    <t>May 10, 2024 15:00:00</t>
  </si>
  <si>
    <t>May 13, 2024 15:00:00</t>
  </si>
  <si>
    <t>May 14, 2024 15:00:00</t>
  </si>
  <si>
    <t>May 15, 2024 15:00:00</t>
  </si>
  <si>
    <t>May 16, 2024 15:00:00</t>
  </si>
  <si>
    <t>Subyacente</t>
  </si>
  <si>
    <t>Lithium carbonate</t>
  </si>
  <si>
    <t>trading unit</t>
  </si>
  <si>
    <t>1 tonelada/ Lote</t>
  </si>
  <si>
    <t>Price</t>
  </si>
  <si>
    <t>Yuan (RMB)/ton</t>
  </si>
  <si>
    <t>Minimum ticket price</t>
  </si>
  <si>
    <t>50 yuan/ton</t>
  </si>
  <si>
    <t>Price limit range</t>
  </si>
  <si>
    <t>The settlement price of the previous trading day ±4%</t>
  </si>
  <si>
    <t>Contract delivery month</t>
  </si>
  <si>
    <t>1, 2, 3, 4, 5, 6, 7, 8, 9, 10, 11, and December</t>
  </si>
  <si>
    <t>transaction hour</t>
  </si>
  <si>
    <t>Every Monday to Friday (except legal holidays Beijing time) 9:00~11:30, 13:30~15:00, and other times specified by the exchange</t>
  </si>
  <si>
    <t>* Prev.settle es el precio de ejercicio del contrato al vencimiento, varía a diario. Sobre este se calcula la % var</t>
  </si>
  <si>
    <t>* The closing price is normally the last trading price of the trading hours. On the contrary, the settlement price is the official price at which traders book their deals in the stock market.</t>
  </si>
  <si>
    <t>last trading day</t>
  </si>
  <si>
    <t>The 10th trading day of the contract month</t>
  </si>
  <si>
    <t>Last delivery day</t>
  </si>
  <si>
    <t>The third trading day after the last trading day</t>
  </si>
  <si>
    <t>Delivery grade</t>
  </si>
  <si>
    <t>See "Guangzhou Futures Exchange Lithium Carbonate Futures and Options Business Rules"</t>
  </si>
  <si>
    <t>http://www.gfex.com.cn/gfex/jbhqzlxz/202212/7743c29d05a241e28d0220fc2cd08ffe/files/a2fdd96a79e845ec9716790f3a19f85a.pdf</t>
  </si>
  <si>
    <t>Delivery location</t>
  </si>
  <si>
    <t>Exchange designated delivery warehouse</t>
  </si>
  <si>
    <t>Minimum trading margin</t>
  </si>
  <si>
    <t>5% of contract value</t>
  </si>
  <si>
    <t xml:space="preserve"> </t>
  </si>
  <si>
    <t>* Monto inicial para establecer posición en el contrato y sobre el cual se mantendrá el márgen.</t>
  </si>
  <si>
    <t>Delivery method</t>
  </si>
  <si>
    <t>physical delivery</t>
  </si>
  <si>
    <t>trasaction code</t>
  </si>
  <si>
    <t>LC</t>
  </si>
  <si>
    <t>Listing exchange</t>
  </si>
  <si>
    <t>Guangzhou Futures Exchange</t>
  </si>
  <si>
    <t>Note 1:The exchange can adjust the price limit and trading margin standard of each contract according to market conditions.</t>
  </si>
  <si>
    <t>*  Open interest is the total number of open derivative contracts, such as options or futures, that have not been settled.</t>
  </si>
  <si>
    <t>Note 2:Daily trading is divided into three trading sessions, namely the first session from 9:00 to 10:15, the second session from 10:30 to 11:30, and the third session from 13:30 to 15:00.</t>
  </si>
  <si>
    <t>* Volume refers to the number of contracts of contracts traded in a given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</si>
</sst>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2" formatCode="_ &quot;$&quot;* #,##0_ ;_ &quot;$&quot;* \-#,##0_ ;_ &quot;$&quot;* &quot;-&quot;_ ;_ @_ "/>
    <numFmt numFmtId="41" formatCode="_ * #,##0_ ;_ * \-#,##0_ ;_ * &quot;-&quot;_ ;_ @_ "/>
    <numFmt numFmtId="164" formatCode="_ * #,##0.00_ ;_ * \-#,##0.00_ ;_ * &quot;-&quot;_ ;_ @_ "/>
    <numFmt numFmtId="165" formatCode="#,##0.000"/>
    <numFmt numFmtId="166" formatCode="#,##0.0"/>
    <numFmt numFmtId="167" formatCode="_ * #,##0.0_ ;_ * \-#,##0.0_ ;_ * &quot;-&quot;_ ;_ @_ "/>
    <numFmt numFmtId="168" formatCode="_ &quot;$&quot;* #,##0.00_ ;_ &quot;$&quot;* \-#,##0.00_ ;_ &quot;$&quot;* &quot;-&quot;_ ;_ @_ "/>
    <numFmt numFmtId="169" formatCode="0.0%"/>
    <numFmt numFmtId="170" formatCode="_([$$-409]* #,##0.00_);_([$$-409]* \(#,##0.00\);_([$$-409]* &quot;-&quot;??_);_(@_)"/>
    <numFmt numFmtId="171" formatCode="_ * #,##0.0000_ ;_ * \-#,##0.0000_ ;_ * &quot;-&quot;_ ;_ @_ "/>
    <numFmt numFmtId="172" formatCode="_-* #,##0_-;\-* #,##0_-;_-* &quot;-&quot;??_-;_-@_-"/>
  </numFmts>
  <fonts count="55" x14ac:knownFonts="1">
    <font>
      <sz val="11"/>
      <color theme="1"/>
      <name val="Calibri"/>
      <family val="2"/>
      <scheme val="minor"/>
    </font>
    <font>
      <b/>
      <sz val="11"/>
      <name val="Calibri"/>
      <family val="2"/>
    </font>
    <font>
      <u/>
      <sz val="11"/>
      <color theme="10"/>
      <name val="Calibri"/>
      <family val="2"/>
      <scheme val="minor"/>
    </font>
    <font>
      <sz val="8"/>
      <color rgb="FF333333"/>
      <name val="Microsoft YaHei"/>
      <family val="2"/>
    </font>
    <font>
      <u/>
      <sz val="8"/>
      <color theme="10"/>
      <name val="Calibri"/>
      <family val="2"/>
      <scheme val="minor"/>
    </font>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2"/>
      <name val="Calibri"/>
      <family val="2"/>
    </font>
    <font>
      <sz val="11"/>
      <name val="Calibri"/>
      <family val="2"/>
    </font>
    <font>
      <b/>
      <sz val="11"/>
      <color rgb="FF004A49"/>
      <name val="Calibri"/>
      <family val="2"/>
      <scheme val="minor"/>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s>
  <fills count="36">
    <fill>
      <patternFill patternType="none"/>
    </fill>
    <fill>
      <patternFill patternType="gray125"/>
    </fill>
    <fill>
      <patternFill patternType="solid">
        <fgColor theme="4" tint="0.59999389629810485"/>
        <bgColor indexed="64"/>
      </patternFill>
    </fill>
    <fill>
      <patternFill patternType="solid">
        <fgColor rgb="FFFFFFFF"/>
        <bgColor indexed="64"/>
      </patternFill>
    </fill>
    <fill>
      <patternFill patternType="solid">
        <fgColor theme="4" tint="0.79998168889431442"/>
        <bgColor indexed="64"/>
      </patternFill>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s>
  <borders count="66">
    <border>
      <left/>
      <right/>
      <top/>
      <bottom/>
      <diagonal/>
    </border>
    <border>
      <left style="thin">
        <color auto="1"/>
      </left>
      <right style="thin">
        <color auto="1"/>
      </right>
      <top style="thin">
        <color auto="1"/>
      </top>
      <bottom style="thin">
        <color auto="1"/>
      </bottom>
      <diagonal/>
    </border>
    <border>
      <left style="medium">
        <color rgb="FFD2D9E6"/>
      </left>
      <right style="medium">
        <color rgb="FFCEDAEB"/>
      </right>
      <top style="medium">
        <color rgb="FFD2D9E6"/>
      </top>
      <bottom style="medium">
        <color rgb="FFCEDAEB"/>
      </bottom>
      <diagonal/>
    </border>
    <border>
      <left style="medium">
        <color rgb="FFCEDAEB"/>
      </left>
      <right style="medium">
        <color rgb="FFD2D9E6"/>
      </right>
      <top style="medium">
        <color rgb="FFD2D9E6"/>
      </top>
      <bottom style="medium">
        <color rgb="FFCEDAEB"/>
      </bottom>
      <diagonal/>
    </border>
    <border>
      <left style="medium">
        <color rgb="FFD2D9E6"/>
      </left>
      <right style="medium">
        <color rgb="FFCEDAEB"/>
      </right>
      <top style="medium">
        <color rgb="FFCEDAEB"/>
      </top>
      <bottom style="medium">
        <color rgb="FFCEDAEB"/>
      </bottom>
      <diagonal/>
    </border>
    <border>
      <left style="medium">
        <color rgb="FFCEDAEB"/>
      </left>
      <right style="medium">
        <color rgb="FFD2D9E6"/>
      </right>
      <top style="medium">
        <color rgb="FFCEDAEB"/>
      </top>
      <bottom style="medium">
        <color rgb="FFCEDAEB"/>
      </bottom>
      <diagonal/>
    </border>
    <border>
      <left style="medium">
        <color rgb="FFD2D9E6"/>
      </left>
      <right/>
      <top/>
      <bottom/>
      <diagonal/>
    </border>
    <border>
      <left/>
      <right style="medium">
        <color rgb="FFD2D9E6"/>
      </right>
      <top style="medium">
        <color rgb="FFCEDAEB"/>
      </top>
      <bottom/>
      <diagonal/>
    </border>
    <border>
      <left/>
      <right style="medium">
        <color rgb="FFD2D9E6"/>
      </right>
      <top/>
      <bottom style="medium">
        <color rgb="FFD2D9E6"/>
      </bottom>
      <diagonal/>
    </border>
    <border>
      <left style="medium">
        <color rgb="FFD2D9E6"/>
      </left>
      <right style="medium">
        <color rgb="FFD2D9E6"/>
      </right>
      <top style="medium">
        <color rgb="FFCEDAEB"/>
      </top>
      <bottom/>
      <diagonal/>
    </border>
    <border>
      <left style="medium">
        <color rgb="FFD2D9E6"/>
      </left>
      <right style="medium">
        <color rgb="FFD2D9E6"/>
      </right>
      <top/>
      <bottom style="medium">
        <color rgb="FFD2D9E6"/>
      </bottom>
      <diagonal/>
    </border>
    <border>
      <left/>
      <right style="thin">
        <color indexed="64"/>
      </right>
      <top/>
      <bottom style="thin">
        <color indexed="64"/>
      </bottom>
      <diagonal/>
    </border>
    <border>
      <left style="thin">
        <color auto="1"/>
      </left>
      <right/>
      <top/>
      <bottom style="thin">
        <color indexed="64"/>
      </bottom>
      <diagonal/>
    </border>
    <border>
      <left/>
      <right/>
      <top/>
      <bottom/>
      <diagonal/>
    </border>
    <border>
      <left/>
      <right/>
      <top/>
      <bottom style="thin">
        <color indexed="64"/>
      </bottom>
      <diagonal/>
    </border>
    <border>
      <left/>
      <right style="thin">
        <color indexed="64"/>
      </right>
      <top/>
      <bottom/>
      <diagonal/>
    </border>
    <border diagonalDown="1">
      <left/>
      <right style="thin">
        <color indexed="64"/>
      </right>
      <top/>
      <bottom style="thin">
        <color indexed="64"/>
      </bottom>
      <diagonal style="thin">
        <color auto="1"/>
      </diagonal>
    </border>
    <border>
      <left style="thin">
        <color indexed="64"/>
      </left>
      <right/>
      <top style="thin">
        <color indexed="64"/>
      </top>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47">
    <xf numFmtId="0" fontId="0" fillId="0" borderId="64"/>
    <xf numFmtId="0" fontId="2" fillId="0" borderId="64"/>
    <xf numFmtId="41" fontId="5" fillId="0" borderId="64"/>
    <xf numFmtId="9" fontId="5" fillId="0" borderId="64"/>
    <xf numFmtId="3" fontId="50" fillId="0" borderId="64"/>
    <xf numFmtId="42" fontId="5" fillId="0" borderId="64"/>
    <xf numFmtId="0" fontId="5" fillId="12" borderId="64"/>
    <xf numFmtId="0" fontId="5" fillId="16" borderId="64"/>
    <xf numFmtId="0" fontId="5" fillId="20" borderId="64"/>
    <xf numFmtId="0" fontId="5" fillId="24" borderId="64"/>
    <xf numFmtId="0" fontId="5" fillId="28" borderId="64"/>
    <xf numFmtId="0" fontId="5" fillId="32" borderId="64"/>
    <xf numFmtId="0" fontId="5" fillId="13" borderId="64"/>
    <xf numFmtId="0" fontId="5" fillId="17" borderId="64"/>
    <xf numFmtId="0" fontId="5" fillId="21" borderId="64"/>
    <xf numFmtId="0" fontId="5" fillId="25" borderId="64"/>
    <xf numFmtId="0" fontId="5" fillId="29" borderId="64"/>
    <xf numFmtId="0" fontId="5" fillId="33" borderId="64"/>
    <xf numFmtId="0" fontId="5" fillId="14" borderId="64"/>
    <xf numFmtId="0" fontId="5" fillId="18" borderId="64"/>
    <xf numFmtId="0" fontId="5" fillId="22" borderId="64"/>
    <xf numFmtId="0" fontId="5" fillId="26" borderId="64"/>
    <xf numFmtId="0" fontId="5" fillId="30" borderId="64"/>
    <xf numFmtId="0" fontId="5" fillId="34" borderId="64"/>
    <xf numFmtId="0" fontId="13" fillId="5" borderId="64"/>
    <xf numFmtId="0" fontId="17" fillId="8" borderId="24"/>
    <xf numFmtId="0" fontId="19" fillId="9" borderId="27"/>
    <xf numFmtId="0" fontId="18" fillId="0" borderId="26"/>
    <xf numFmtId="0" fontId="10" fillId="0" borderId="21"/>
    <xf numFmtId="0" fontId="12" fillId="0" borderId="64"/>
    <xf numFmtId="0" fontId="22" fillId="11" borderId="64"/>
    <xf numFmtId="0" fontId="22" fillId="15" borderId="64"/>
    <xf numFmtId="0" fontId="22" fillId="19" borderId="64"/>
    <xf numFmtId="0" fontId="22" fillId="23" borderId="64"/>
    <xf numFmtId="0" fontId="22" fillId="27" borderId="64"/>
    <xf numFmtId="0" fontId="22" fillId="31" borderId="64"/>
    <xf numFmtId="0" fontId="15" fillId="7" borderId="24"/>
    <xf numFmtId="0" fontId="14" fillId="6" borderId="64"/>
    <xf numFmtId="0" fontId="23" fillId="10" borderId="28"/>
    <xf numFmtId="0" fontId="16" fillId="8" borderId="25"/>
    <xf numFmtId="0" fontId="20" fillId="0" borderId="64"/>
    <xf numFmtId="0" fontId="21" fillId="0" borderId="64"/>
    <xf numFmtId="0" fontId="9" fillId="0" borderId="64"/>
    <xf numFmtId="0" fontId="11" fillId="0" borderId="22"/>
    <xf numFmtId="0" fontId="12" fillId="0" borderId="23"/>
    <xf numFmtId="4" fontId="50" fillId="0" borderId="64"/>
    <xf numFmtId="4" fontId="54" fillId="0" borderId="65"/>
  </cellStyleXfs>
  <cellXfs count="189">
    <xf numFmtId="0" fontId="0" fillId="0" borderId="0" xfId="0" applyBorder="1"/>
    <xf numFmtId="0" fontId="0" fillId="4" borderId="64" xfId="0" applyFill="1" applyAlignment="1">
      <alignment horizontal="center"/>
    </xf>
    <xf numFmtId="0" fontId="0" fillId="4" borderId="45" xfId="0" applyFill="1" applyBorder="1" applyAlignment="1">
      <alignment horizontal="center"/>
    </xf>
    <xf numFmtId="3" fontId="0" fillId="0" borderId="0" xfId="0" applyNumberFormat="1" applyBorder="1"/>
    <xf numFmtId="0" fontId="3" fillId="2" borderId="2" xfId="0" applyFont="1" applyFill="1" applyBorder="1" applyAlignment="1">
      <alignment horizontal="left" vertical="center"/>
    </xf>
    <xf numFmtId="0" fontId="3" fillId="3" borderId="3" xfId="0" applyFont="1" applyFill="1" applyBorder="1" applyAlignment="1">
      <alignment horizontal="justify" vertical="center"/>
    </xf>
    <xf numFmtId="0" fontId="3" fillId="2" borderId="4" xfId="0" applyFont="1" applyFill="1" applyBorder="1" applyAlignment="1">
      <alignment horizontal="left" vertical="center"/>
    </xf>
    <xf numFmtId="0" fontId="3" fillId="3" borderId="5" xfId="0" applyFont="1" applyFill="1" applyBorder="1" applyAlignment="1">
      <alignment horizontal="justify" vertical="center"/>
    </xf>
    <xf numFmtId="3" fontId="1" fillId="0" borderId="1" xfId="0" applyNumberFormat="1" applyFont="1" applyBorder="1" applyAlignment="1">
      <alignment horizontal="center" vertical="top"/>
    </xf>
    <xf numFmtId="3" fontId="1" fillId="0" borderId="1" xfId="2" applyNumberFormat="1" applyFont="1" applyBorder="1" applyAlignment="1">
      <alignment horizontal="center" vertical="top"/>
    </xf>
    <xf numFmtId="0" fontId="4" fillId="0" borderId="6" xfId="1" applyFont="1" applyBorder="1" applyAlignment="1">
      <alignment vertical="top"/>
    </xf>
    <xf numFmtId="16" fontId="0" fillId="0" borderId="15" xfId="0" applyNumberFormat="1" applyBorder="1"/>
    <xf numFmtId="3" fontId="0" fillId="0" borderId="0" xfId="2" applyNumberFormat="1" applyFont="1" applyBorder="1"/>
    <xf numFmtId="0" fontId="0" fillId="4" borderId="16" xfId="0" applyFill="1" applyBorder="1"/>
    <xf numFmtId="0" fontId="6" fillId="0" borderId="14" xfId="0" applyFont="1" applyBorder="1"/>
    <xf numFmtId="0" fontId="0" fillId="0" borderId="15" xfId="0" applyBorder="1"/>
    <xf numFmtId="10" fontId="5" fillId="0" borderId="13" xfId="3" applyNumberFormat="1" applyBorder="1"/>
    <xf numFmtId="9" fontId="5" fillId="0" borderId="13" xfId="3" applyBorder="1"/>
    <xf numFmtId="16" fontId="0" fillId="0" borderId="15" xfId="0" applyNumberFormat="1" applyBorder="1" applyAlignment="1">
      <alignment horizontal="left"/>
    </xf>
    <xf numFmtId="14" fontId="1" fillId="0" borderId="1" xfId="0" applyNumberFormat="1" applyFont="1" applyBorder="1" applyAlignment="1">
      <alignment horizontal="center" vertical="top"/>
    </xf>
    <xf numFmtId="14" fontId="0" fillId="0" borderId="0" xfId="0" applyNumberFormat="1" applyBorder="1"/>
    <xf numFmtId="0" fontId="6" fillId="0" borderId="18" xfId="0" applyFont="1" applyBorder="1"/>
    <xf numFmtId="3" fontId="8" fillId="2" borderId="11" xfId="0" applyNumberFormat="1" applyFont="1" applyFill="1" applyBorder="1" applyAlignment="1">
      <alignment horizontal="center" vertical="top" wrapText="1"/>
    </xf>
    <xf numFmtId="3" fontId="7" fillId="2" borderId="11" xfId="0" applyNumberFormat="1" applyFont="1" applyFill="1" applyBorder="1" applyAlignment="1">
      <alignment vertical="top" wrapText="1"/>
    </xf>
    <xf numFmtId="0" fontId="6" fillId="0" borderId="0" xfId="0" applyFont="1" applyBorder="1" applyAlignment="1">
      <alignment vertical="top" wrapText="1"/>
    </xf>
    <xf numFmtId="0" fontId="8" fillId="2" borderId="11" xfId="0" applyFont="1" applyFill="1" applyBorder="1" applyAlignment="1">
      <alignment horizontal="center" vertical="top" wrapText="1"/>
    </xf>
    <xf numFmtId="0" fontId="0" fillId="4" borderId="13" xfId="0" applyFill="1" applyBorder="1"/>
    <xf numFmtId="3" fontId="0" fillId="0" borderId="13" xfId="0" applyNumberFormat="1" applyBorder="1"/>
    <xf numFmtId="0" fontId="6" fillId="0" borderId="13" xfId="0" applyFont="1" applyBorder="1" applyAlignment="1">
      <alignment vertical="top" wrapText="1"/>
    </xf>
    <xf numFmtId="16" fontId="0" fillId="0" borderId="13" xfId="0" applyNumberFormat="1" applyBorder="1"/>
    <xf numFmtId="10" fontId="0" fillId="0" borderId="13" xfId="3" applyNumberFormat="1" applyFont="1" applyBorder="1" applyAlignment="1">
      <alignment horizontal="center"/>
    </xf>
    <xf numFmtId="0" fontId="0" fillId="0" borderId="13" xfId="0" applyBorder="1" applyAlignment="1">
      <alignment horizontal="center"/>
    </xf>
    <xf numFmtId="3" fontId="0" fillId="0" borderId="13" xfId="2" applyNumberFormat="1" applyFont="1" applyBorder="1"/>
    <xf numFmtId="10" fontId="0" fillId="0" borderId="13" xfId="3" applyNumberFormat="1" applyFont="1" applyBorder="1"/>
    <xf numFmtId="3" fontId="5" fillId="0" borderId="13" xfId="2" applyNumberFormat="1" applyBorder="1"/>
    <xf numFmtId="14" fontId="0" fillId="0" borderId="13" xfId="0" applyNumberFormat="1" applyBorder="1"/>
    <xf numFmtId="0" fontId="0" fillId="0" borderId="13" xfId="0" applyBorder="1" applyAlignment="1">
      <alignment horizontal="left"/>
    </xf>
    <xf numFmtId="3" fontId="1" fillId="0" borderId="20" xfId="0" applyNumberFormat="1" applyFont="1" applyBorder="1" applyAlignment="1">
      <alignment horizontal="center" vertical="top"/>
    </xf>
    <xf numFmtId="164" fontId="0" fillId="0" borderId="13" xfId="0" applyNumberFormat="1" applyBorder="1"/>
    <xf numFmtId="165" fontId="0" fillId="0" borderId="0" xfId="0" applyNumberFormat="1" applyBorder="1"/>
    <xf numFmtId="165" fontId="7" fillId="2" borderId="11" xfId="0" applyNumberFormat="1" applyFont="1" applyFill="1" applyBorder="1" applyAlignment="1">
      <alignment vertical="top" wrapText="1"/>
    </xf>
    <xf numFmtId="164" fontId="5" fillId="0" borderId="13" xfId="2" applyNumberFormat="1" applyBorder="1"/>
    <xf numFmtId="166" fontId="0" fillId="0" borderId="0" xfId="0" applyNumberFormat="1" applyBorder="1"/>
    <xf numFmtId="166" fontId="7" fillId="2" borderId="11" xfId="0" applyNumberFormat="1" applyFont="1" applyFill="1" applyBorder="1" applyAlignment="1">
      <alignment vertical="top" wrapText="1"/>
    </xf>
    <xf numFmtId="166" fontId="5" fillId="0" borderId="13" xfId="2" applyNumberFormat="1" applyBorder="1"/>
    <xf numFmtId="166" fontId="5" fillId="0" borderId="13" xfId="2" applyNumberFormat="1" applyBorder="1" applyAlignment="1">
      <alignment horizontal="right"/>
    </xf>
    <xf numFmtId="0" fontId="0" fillId="0" borderId="14" xfId="0" applyBorder="1"/>
    <xf numFmtId="0" fontId="0" fillId="4" borderId="13" xfId="0" applyFill="1" applyBorder="1" applyAlignment="1">
      <alignment horizontal="center"/>
    </xf>
    <xf numFmtId="0" fontId="0" fillId="0" borderId="13" xfId="0" applyBorder="1"/>
    <xf numFmtId="9" fontId="0" fillId="0" borderId="0" xfId="0" applyNumberFormat="1" applyBorder="1"/>
    <xf numFmtId="10" fontId="0" fillId="0" borderId="0" xfId="0" applyNumberFormat="1" applyBorder="1"/>
    <xf numFmtId="41" fontId="5" fillId="0" borderId="13" xfId="2" applyBorder="1"/>
    <xf numFmtId="41" fontId="0" fillId="0" borderId="13" xfId="0" applyNumberFormat="1" applyBorder="1"/>
    <xf numFmtId="167" fontId="0" fillId="0" borderId="13" xfId="0" applyNumberFormat="1" applyBorder="1"/>
    <xf numFmtId="167" fontId="6" fillId="0" borderId="18" xfId="0" applyNumberFormat="1" applyFont="1" applyBorder="1"/>
    <xf numFmtId="168" fontId="0" fillId="0" borderId="13" xfId="5" applyNumberFormat="1" applyFont="1" applyBorder="1"/>
    <xf numFmtId="41" fontId="6" fillId="0" borderId="17" xfId="0" applyNumberFormat="1" applyFont="1" applyBorder="1"/>
    <xf numFmtId="41" fontId="6" fillId="0" borderId="18" xfId="0" applyNumberFormat="1" applyFont="1" applyBorder="1"/>
    <xf numFmtId="169" fontId="5" fillId="0" borderId="13" xfId="3" applyNumberFormat="1" applyBorder="1"/>
    <xf numFmtId="170" fontId="0" fillId="0" borderId="13" xfId="0" applyNumberFormat="1" applyBorder="1"/>
    <xf numFmtId="167" fontId="5" fillId="0" borderId="13" xfId="2" applyNumberFormat="1" applyBorder="1"/>
    <xf numFmtId="168" fontId="5" fillId="0" borderId="13" xfId="5" applyNumberFormat="1" applyBorder="1"/>
    <xf numFmtId="171" fontId="0" fillId="0" borderId="13" xfId="0" applyNumberFormat="1" applyBorder="1"/>
    <xf numFmtId="41" fontId="6" fillId="0" borderId="13" xfId="0" applyNumberFormat="1" applyFont="1" applyBorder="1"/>
    <xf numFmtId="41" fontId="6" fillId="0" borderId="13" xfId="2" applyFont="1" applyBorder="1"/>
    <xf numFmtId="169" fontId="5" fillId="0" borderId="19" xfId="3" applyNumberFormat="1" applyBorder="1" applyAlignment="1">
      <alignment horizontal="center"/>
    </xf>
    <xf numFmtId="41" fontId="5" fillId="0" borderId="13" xfId="2" applyBorder="1" applyAlignment="1">
      <alignment horizontal="left"/>
    </xf>
    <xf numFmtId="169" fontId="5" fillId="0" borderId="13" xfId="3" applyNumberFormat="1" applyBorder="1" applyAlignment="1">
      <alignment horizontal="center"/>
    </xf>
    <xf numFmtId="170" fontId="6" fillId="0" borderId="0" xfId="0" applyNumberFormat="1" applyFont="1" applyBorder="1" applyAlignment="1">
      <alignment vertical="top" wrapText="1"/>
    </xf>
    <xf numFmtId="167" fontId="5" fillId="0" borderId="13" xfId="2" applyNumberFormat="1" applyBorder="1" applyAlignment="1">
      <alignment horizontal="right"/>
    </xf>
    <xf numFmtId="41" fontId="0" fillId="0" borderId="0" xfId="2" applyFont="1" applyBorder="1"/>
    <xf numFmtId="41" fontId="0" fillId="0" borderId="0" xfId="2" applyFont="1" applyBorder="1" applyAlignment="1">
      <alignment horizontal="center"/>
    </xf>
    <xf numFmtId="41" fontId="0" fillId="0" borderId="13" xfId="2" applyFont="1" applyBorder="1" applyAlignment="1">
      <alignment horizontal="center"/>
    </xf>
    <xf numFmtId="172" fontId="0" fillId="0" borderId="13" xfId="46" applyNumberFormat="1" applyFont="1" applyBorder="1"/>
    <xf numFmtId="172" fontId="5" fillId="0" borderId="13" xfId="46" applyNumberFormat="1" applyFont="1" applyBorder="1"/>
    <xf numFmtId="41" fontId="0" fillId="0" borderId="13" xfId="2" applyFont="1" applyBorder="1"/>
    <xf numFmtId="41" fontId="6" fillId="0" borderId="12" xfId="2" applyFont="1" applyBorder="1" applyAlignment="1">
      <alignment horizontal="center" vertical="top"/>
    </xf>
    <xf numFmtId="169" fontId="6" fillId="0" borderId="14" xfId="3" applyNumberFormat="1" applyFont="1" applyBorder="1"/>
    <xf numFmtId="0" fontId="6" fillId="4" borderId="13" xfId="0" applyFont="1" applyFill="1" applyBorder="1" applyAlignment="1">
      <alignment horizontal="center"/>
    </xf>
    <xf numFmtId="170" fontId="5" fillId="0" borderId="13" xfId="5" applyNumberFormat="1" applyBorder="1"/>
    <xf numFmtId="170" fontId="0" fillId="0" borderId="0" xfId="0" applyNumberFormat="1" applyBorder="1"/>
    <xf numFmtId="4" fontId="24" fillId="0" borderId="29" xfId="45" applyFont="1" applyBorder="1"/>
    <xf numFmtId="41" fontId="5" fillId="0" borderId="29" xfId="2" applyBorder="1"/>
    <xf numFmtId="41" fontId="5" fillId="0" borderId="30" xfId="2" applyBorder="1"/>
    <xf numFmtId="0" fontId="0" fillId="0" borderId="30" xfId="0" applyBorder="1"/>
    <xf numFmtId="0" fontId="6" fillId="0" borderId="30" xfId="0" applyFont="1" applyBorder="1"/>
    <xf numFmtId="4" fontId="24" fillId="0" borderId="31" xfId="45" applyFont="1" applyBorder="1"/>
    <xf numFmtId="41" fontId="5" fillId="0" borderId="31" xfId="2" applyBorder="1"/>
    <xf numFmtId="0" fontId="25" fillId="35" borderId="31" xfId="0" applyFont="1" applyFill="1" applyBorder="1"/>
    <xf numFmtId="4" fontId="24" fillId="0" borderId="32" xfId="45" applyFont="1" applyBorder="1"/>
    <xf numFmtId="4" fontId="24" fillId="0" borderId="33" xfId="45" applyFont="1" applyBorder="1"/>
    <xf numFmtId="4" fontId="24" fillId="0" borderId="34" xfId="45" applyFont="1" applyBorder="1"/>
    <xf numFmtId="4" fontId="24" fillId="0" borderId="35" xfId="45" applyFont="1" applyBorder="1"/>
    <xf numFmtId="4" fontId="24" fillId="0" borderId="36" xfId="45" applyFont="1" applyBorder="1"/>
    <xf numFmtId="4" fontId="26" fillId="0" borderId="37" xfId="45" applyFont="1" applyBorder="1"/>
    <xf numFmtId="4" fontId="26" fillId="0" borderId="38" xfId="45" applyFont="1" applyBorder="1"/>
    <xf numFmtId="41" fontId="5" fillId="0" borderId="38" xfId="2" applyBorder="1"/>
    <xf numFmtId="169" fontId="0" fillId="0" borderId="0" xfId="0" applyNumberFormat="1" applyBorder="1"/>
    <xf numFmtId="4" fontId="27" fillId="0" borderId="39" xfId="45" applyFont="1" applyBorder="1"/>
    <xf numFmtId="41" fontId="5" fillId="0" borderId="39" xfId="2" applyBorder="1"/>
    <xf numFmtId="10" fontId="5" fillId="0" borderId="39" xfId="2" applyNumberFormat="1" applyBorder="1"/>
    <xf numFmtId="167" fontId="5" fillId="0" borderId="39" xfId="2" applyNumberFormat="1" applyBorder="1"/>
    <xf numFmtId="4" fontId="28" fillId="0" borderId="40" xfId="45" applyFont="1" applyBorder="1"/>
    <xf numFmtId="4" fontId="29" fillId="0" borderId="40" xfId="46" applyFont="1" applyBorder="1"/>
    <xf numFmtId="10" fontId="5" fillId="0" borderId="40" xfId="2" applyNumberFormat="1" applyBorder="1"/>
    <xf numFmtId="4" fontId="29" fillId="0" borderId="41" xfId="45" applyFont="1" applyBorder="1"/>
    <xf numFmtId="4" fontId="30" fillId="0" borderId="41" xfId="46" applyFont="1" applyBorder="1"/>
    <xf numFmtId="41" fontId="5" fillId="0" borderId="41" xfId="2" applyBorder="1"/>
    <xf numFmtId="4" fontId="30" fillId="0" borderId="42" xfId="45" applyFont="1" applyBorder="1"/>
    <xf numFmtId="4" fontId="31" fillId="0" borderId="42" xfId="46" applyFont="1" applyBorder="1"/>
    <xf numFmtId="41" fontId="5" fillId="0" borderId="42" xfId="2" applyBorder="1"/>
    <xf numFmtId="4" fontId="31" fillId="0" borderId="43" xfId="45" applyFont="1" applyBorder="1"/>
    <xf numFmtId="4" fontId="32" fillId="0" borderId="43" xfId="46" applyFont="1" applyBorder="1"/>
    <xf numFmtId="41" fontId="5" fillId="0" borderId="43" xfId="2" applyBorder="1"/>
    <xf numFmtId="4" fontId="32" fillId="0" borderId="44" xfId="45" applyFont="1" applyBorder="1"/>
    <xf numFmtId="4" fontId="33" fillId="0" borderId="44" xfId="46" applyFont="1" applyBorder="1"/>
    <xf numFmtId="41" fontId="5" fillId="0" borderId="44" xfId="2" applyBorder="1"/>
    <xf numFmtId="4" fontId="33" fillId="0" borderId="45" xfId="45" applyFont="1" applyBorder="1"/>
    <xf numFmtId="4" fontId="34" fillId="0" borderId="45" xfId="46" applyFont="1" applyBorder="1"/>
    <xf numFmtId="0" fontId="0" fillId="0" borderId="45" xfId="0" applyBorder="1"/>
    <xf numFmtId="167" fontId="0" fillId="0" borderId="45" xfId="0" applyNumberFormat="1" applyBorder="1"/>
    <xf numFmtId="41" fontId="0" fillId="0" borderId="45" xfId="0" applyNumberFormat="1" applyBorder="1"/>
    <xf numFmtId="171" fontId="0" fillId="0" borderId="45" xfId="0" applyNumberFormat="1" applyBorder="1"/>
    <xf numFmtId="169" fontId="5" fillId="0" borderId="45" xfId="3" applyNumberFormat="1" applyBorder="1" applyAlignment="1">
      <alignment horizontal="center"/>
    </xf>
    <xf numFmtId="4" fontId="34" fillId="0" borderId="46" xfId="45" applyFont="1" applyBorder="1"/>
    <xf numFmtId="4" fontId="35" fillId="0" borderId="46" xfId="46" applyFont="1" applyBorder="1"/>
    <xf numFmtId="41" fontId="5" fillId="0" borderId="46" xfId="2" applyBorder="1"/>
    <xf numFmtId="4" fontId="35" fillId="0" borderId="47" xfId="45" applyFont="1" applyBorder="1"/>
    <xf numFmtId="4" fontId="36" fillId="0" borderId="47" xfId="46" applyFont="1" applyBorder="1"/>
    <xf numFmtId="41" fontId="5" fillId="0" borderId="47" xfId="2" applyBorder="1"/>
    <xf numFmtId="10" fontId="5" fillId="0" borderId="47" xfId="2" applyNumberFormat="1" applyBorder="1"/>
    <xf numFmtId="4" fontId="36" fillId="0" borderId="48" xfId="45" applyFont="1" applyBorder="1"/>
    <xf numFmtId="4" fontId="37" fillId="0" borderId="48" xfId="46" applyFont="1" applyBorder="1"/>
    <xf numFmtId="4" fontId="36" fillId="0" borderId="49" xfId="45" applyFont="1" applyBorder="1"/>
    <xf numFmtId="41" fontId="5" fillId="0" borderId="49" xfId="2" applyBorder="1"/>
    <xf numFmtId="4" fontId="37" fillId="0" borderId="50" xfId="45" applyFont="1" applyBorder="1"/>
    <xf numFmtId="4" fontId="38" fillId="0" borderId="50" xfId="46" applyFont="1" applyBorder="1"/>
    <xf numFmtId="41" fontId="5" fillId="0" borderId="50" xfId="2" applyBorder="1"/>
    <xf numFmtId="4" fontId="38" fillId="0" borderId="51" xfId="45" applyFont="1" applyBorder="1"/>
    <xf numFmtId="4" fontId="39" fillId="0" borderId="51" xfId="46" applyFont="1" applyBorder="1"/>
    <xf numFmtId="41" fontId="5" fillId="0" borderId="51" xfId="2" applyBorder="1"/>
    <xf numFmtId="4" fontId="39" fillId="0" borderId="52" xfId="45" applyFont="1" applyBorder="1"/>
    <xf numFmtId="4" fontId="40" fillId="0" borderId="52" xfId="46" applyFont="1" applyBorder="1"/>
    <xf numFmtId="41" fontId="5" fillId="0" borderId="52" xfId="2" applyBorder="1"/>
    <xf numFmtId="4" fontId="40" fillId="0" borderId="53" xfId="45" applyFont="1" applyBorder="1"/>
    <xf numFmtId="4" fontId="41" fillId="0" borderId="53" xfId="46" applyFont="1" applyBorder="1"/>
    <xf numFmtId="41" fontId="5" fillId="0" borderId="53" xfId="2" applyBorder="1"/>
    <xf numFmtId="4" fontId="41" fillId="0" borderId="54" xfId="45" applyFont="1" applyBorder="1"/>
    <xf numFmtId="4" fontId="42" fillId="0" borderId="54" xfId="46" applyFont="1" applyBorder="1"/>
    <xf numFmtId="4" fontId="42" fillId="0" borderId="55" xfId="45" applyFont="1" applyBorder="1"/>
    <xf numFmtId="4" fontId="43" fillId="0" borderId="55" xfId="46" applyFont="1" applyBorder="1"/>
    <xf numFmtId="41" fontId="5" fillId="0" borderId="55" xfId="2" applyBorder="1"/>
    <xf numFmtId="4" fontId="43" fillId="0" borderId="56" xfId="45" applyFont="1" applyBorder="1"/>
    <xf numFmtId="4" fontId="44" fillId="0" borderId="56" xfId="46" applyFont="1" applyBorder="1"/>
    <xf numFmtId="41" fontId="5" fillId="0" borderId="56" xfId="2" applyBorder="1"/>
    <xf numFmtId="4" fontId="45" fillId="0" borderId="57" xfId="45" applyFont="1" applyBorder="1"/>
    <xf numFmtId="4" fontId="46" fillId="0" borderId="57" xfId="46" applyFont="1" applyBorder="1"/>
    <xf numFmtId="10" fontId="0" fillId="0" borderId="0" xfId="2" applyNumberFormat="1" applyFont="1" applyBorder="1"/>
    <xf numFmtId="169" fontId="0" fillId="0" borderId="0" xfId="2" applyNumberFormat="1" applyFont="1" applyBorder="1"/>
    <xf numFmtId="3" fontId="45" fillId="0" borderId="57" xfId="45" applyNumberFormat="1" applyFont="1" applyBorder="1"/>
    <xf numFmtId="4" fontId="46" fillId="0" borderId="58" xfId="45" applyFont="1" applyBorder="1"/>
    <xf numFmtId="4" fontId="47" fillId="0" borderId="58" xfId="46" applyFont="1" applyBorder="1"/>
    <xf numFmtId="4" fontId="0" fillId="0" borderId="0" xfId="0" applyNumberFormat="1" applyBorder="1"/>
    <xf numFmtId="4" fontId="47" fillId="0" borderId="59" xfId="45" applyFont="1" applyBorder="1"/>
    <xf numFmtId="4" fontId="48" fillId="0" borderId="59" xfId="46" applyFont="1" applyBorder="1"/>
    <xf numFmtId="4" fontId="48" fillId="0" borderId="60" xfId="45" applyFont="1" applyBorder="1"/>
    <xf numFmtId="4" fontId="49" fillId="0" borderId="60" xfId="46" applyFont="1" applyBorder="1"/>
    <xf numFmtId="4" fontId="49" fillId="0" borderId="61" xfId="45" applyFont="1" applyBorder="1"/>
    <xf numFmtId="4" fontId="50" fillId="0" borderId="61" xfId="46" applyFont="1" applyBorder="1"/>
    <xf numFmtId="4" fontId="50" fillId="0" borderId="62" xfId="45" applyBorder="1"/>
    <xf numFmtId="4" fontId="51" fillId="0" borderId="62" xfId="46" applyFont="1" applyBorder="1"/>
    <xf numFmtId="4" fontId="50" fillId="0" borderId="63" xfId="45" applyBorder="1"/>
    <xf numFmtId="4" fontId="52" fillId="0" borderId="63" xfId="46" applyFont="1" applyBorder="1"/>
    <xf numFmtId="4" fontId="50" fillId="0" borderId="64" xfId="45"/>
    <xf numFmtId="4" fontId="53" fillId="0" borderId="64" xfId="46" applyFont="1" applyBorder="1"/>
    <xf numFmtId="4" fontId="50" fillId="0" borderId="65" xfId="45" applyBorder="1"/>
    <xf numFmtId="4" fontId="54" fillId="0" borderId="65" xfId="46"/>
    <xf numFmtId="0" fontId="0" fillId="0" borderId="13" xfId="0" applyBorder="1"/>
    <xf numFmtId="0" fontId="0" fillId="0" borderId="0" xfId="0" applyBorder="1"/>
    <xf numFmtId="0" fontId="0" fillId="0" borderId="45" xfId="0" applyBorder="1"/>
    <xf numFmtId="0" fontId="0" fillId="4" borderId="64" xfId="0" applyFill="1" applyAlignment="1">
      <alignment horizontal="center" vertical="center" textRotation="255"/>
    </xf>
    <xf numFmtId="0" fontId="0" fillId="0" borderId="64" xfId="0" applyAlignment="1">
      <alignment horizontal="left" vertical="center" wrapText="1"/>
    </xf>
    <xf numFmtId="0" fontId="3" fillId="3" borderId="9" xfId="0" applyFont="1" applyFill="1" applyBorder="1" applyAlignment="1">
      <alignment horizontal="left" vertical="center" wrapText="1"/>
    </xf>
    <xf numFmtId="0" fontId="0" fillId="0" borderId="7" xfId="0" applyBorder="1"/>
    <xf numFmtId="0" fontId="0" fillId="0" borderId="64" xfId="0" applyAlignment="1">
      <alignment horizontal="left" vertical="top" wrapText="1"/>
    </xf>
    <xf numFmtId="0" fontId="3" fillId="3" borderId="10" xfId="0" applyFont="1" applyFill="1" applyBorder="1" applyAlignment="1">
      <alignment horizontal="left" vertical="top" wrapText="1"/>
    </xf>
    <xf numFmtId="0" fontId="0" fillId="0" borderId="8" xfId="0" applyBorder="1"/>
    <xf numFmtId="0" fontId="0" fillId="0" borderId="64" xfId="0" applyAlignment="1">
      <alignment horizontal="left" wrapText="1"/>
    </xf>
    <xf numFmtId="0" fontId="4" fillId="0" borderId="64" xfId="1" applyFont="1" applyAlignment="1">
      <alignment horizontal="center" vertical="center"/>
    </xf>
  </cellXfs>
  <cellStyles count="47">
    <cellStyle name="20% - Énfasis1" xfId="6" xr:uid="{00000000-0005-0000-0000-000006000000}"/>
    <cellStyle name="20% - Énfasis2" xfId="7" xr:uid="{00000000-0005-0000-0000-000007000000}"/>
    <cellStyle name="20% - Énfasis3" xfId="8" xr:uid="{00000000-0005-0000-0000-000008000000}"/>
    <cellStyle name="20% - Énfasis4" xfId="9" xr:uid="{00000000-0005-0000-0000-000009000000}"/>
    <cellStyle name="20% - Énfasis5" xfId="10" xr:uid="{00000000-0005-0000-0000-00000A000000}"/>
    <cellStyle name="20% - Énfasis6" xfId="11" xr:uid="{00000000-0005-0000-0000-00000B000000}"/>
    <cellStyle name="40% - Énfasis1" xfId="12" xr:uid="{00000000-0005-0000-0000-00000C000000}"/>
    <cellStyle name="40% - Énfasis2" xfId="13" xr:uid="{00000000-0005-0000-0000-00000D000000}"/>
    <cellStyle name="40% - Énfasis3" xfId="14" xr:uid="{00000000-0005-0000-0000-00000E000000}"/>
    <cellStyle name="40% - Énfasis4" xfId="15" xr:uid="{00000000-0005-0000-0000-00000F000000}"/>
    <cellStyle name="40% - Énfasis5" xfId="16" xr:uid="{00000000-0005-0000-0000-000010000000}"/>
    <cellStyle name="40% - Énfasis6" xfId="17" xr:uid="{00000000-0005-0000-0000-000011000000}"/>
    <cellStyle name="60% - Énfasis1" xfId="18" xr:uid="{00000000-0005-0000-0000-000012000000}"/>
    <cellStyle name="60% - Énfasis2" xfId="19" xr:uid="{00000000-0005-0000-0000-000013000000}"/>
    <cellStyle name="60% - Énfasis3" xfId="20" xr:uid="{00000000-0005-0000-0000-000014000000}"/>
    <cellStyle name="60% - Énfasis4" xfId="21" xr:uid="{00000000-0005-0000-0000-000015000000}"/>
    <cellStyle name="60% - Énfasis5" xfId="22" xr:uid="{00000000-0005-0000-0000-000016000000}"/>
    <cellStyle name="60% - Énfasis6" xfId="23" xr:uid="{00000000-0005-0000-0000-000017000000}"/>
    <cellStyle name="Bueno" xfId="24" xr:uid="{00000000-0005-0000-0000-000018000000}"/>
    <cellStyle name="Cálculo" xfId="25" xr:uid="{00000000-0005-0000-0000-000019000000}"/>
    <cellStyle name="Celda de comprobación" xfId="26" xr:uid="{00000000-0005-0000-0000-00001A000000}"/>
    <cellStyle name="Celda vinculada" xfId="27" xr:uid="{00000000-0005-0000-0000-00001B000000}"/>
    <cellStyle name="Comma" xfId="46" builtinId="3"/>
    <cellStyle name="Comma [0]" xfId="2" builtinId="6"/>
    <cellStyle name="Currency [0]" xfId="5" builtinId="7"/>
    <cellStyle name="Encabezado 1" xfId="28" xr:uid="{00000000-0005-0000-0000-00001C000000}"/>
    <cellStyle name="Encabezado 4" xfId="29" xr:uid="{00000000-0005-0000-0000-00001D000000}"/>
    <cellStyle name="Énfasis1" xfId="30" xr:uid="{00000000-0005-0000-0000-00001E000000}"/>
    <cellStyle name="Énfasis2" xfId="31" xr:uid="{00000000-0005-0000-0000-00001F000000}"/>
    <cellStyle name="Énfasis3" xfId="32" xr:uid="{00000000-0005-0000-0000-000020000000}"/>
    <cellStyle name="Énfasis4" xfId="33" xr:uid="{00000000-0005-0000-0000-000021000000}"/>
    <cellStyle name="Énfasis5" xfId="34" xr:uid="{00000000-0005-0000-0000-000022000000}"/>
    <cellStyle name="Énfasis6" xfId="35" xr:uid="{00000000-0005-0000-0000-000023000000}"/>
    <cellStyle name="Entrada" xfId="36" xr:uid="{00000000-0005-0000-0000-000024000000}"/>
    <cellStyle name="Hyperlink" xfId="1" builtinId="8"/>
    <cellStyle name="Incorrecto" xfId="37" xr:uid="{00000000-0005-0000-0000-000025000000}"/>
    <cellStyle name="Normal" xfId="0" builtinId="0"/>
    <cellStyle name="Notas" xfId="38" xr:uid="{00000000-0005-0000-0000-000026000000}"/>
    <cellStyle name="Number" xfId="4" xr:uid="{00000000-0005-0000-0000-000004000000}"/>
    <cellStyle name="NumberCell" xfId="45" xr:uid="{00000000-0005-0000-0000-00002D000000}"/>
    <cellStyle name="Percent" xfId="3" builtinId="5"/>
    <cellStyle name="Salida" xfId="39" xr:uid="{00000000-0005-0000-0000-000027000000}"/>
    <cellStyle name="Texto de advertencia" xfId="40" xr:uid="{00000000-0005-0000-0000-000028000000}"/>
    <cellStyle name="Texto explicativo" xfId="41" xr:uid="{00000000-0005-0000-0000-000029000000}"/>
    <cellStyle name="Título" xfId="42" xr:uid="{00000000-0005-0000-0000-00002A000000}"/>
    <cellStyle name="Título 2" xfId="43" xr:uid="{00000000-0005-0000-0000-00002B000000}"/>
    <cellStyle name="Título 3" xfId="44" xr:uid="{00000000-0005-0000-0000-00002C000000}"/>
  </cellStyles>
  <dxfs count="29">
    <dxf>
      <font>
        <color rgb="FF00B050"/>
      </font>
    </dxf>
    <dxf>
      <font>
        <color rgb="FF9C0006"/>
      </font>
    </dxf>
    <dxf>
      <font>
        <color rgb="FF00B050"/>
      </font>
    </dxf>
    <dxf>
      <font>
        <color rgb="FF9C0006"/>
      </font>
    </dxf>
    <dxf>
      <font>
        <color rgb="FF9C0006"/>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00B050"/>
      </font>
    </dxf>
    <dxf>
      <font>
        <color rgb="FF9C0006"/>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microsoft.com/office/2017/06/relationships/rdRichValue" Target="richData/rdrichvalue.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28" Type="http://schemas.microsoft.com/office/2017/06/relationships/rdRichValueTypes" Target="richData/rdRichValueTyp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 Id="rId27" Type="http://schemas.microsoft.com/office/2017/06/relationships/rdRichValueStructure" Target="richData/rdrichvaluestructure.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GFEX </a:t>
            </a:r>
          </a:p>
        </c:rich>
      </c:tx>
      <c:overlay val="0"/>
      <c:spPr>
        <a:noFill/>
        <a:ln>
          <a:noFill/>
          <a:prstDash val="solid"/>
        </a:ln>
      </c:spPr>
    </c:title>
    <c:autoTitleDeleted val="0"/>
    <c:plotArea>
      <c:layout>
        <c:manualLayout>
          <c:layoutTarget val="inner"/>
          <c:xMode val="edge"/>
          <c:yMode val="edge"/>
          <c:x val="7.3510851222700319E-2"/>
          <c:y val="0.10951003919339709"/>
          <c:w val="0.90683715091327632"/>
          <c:h val="0.73396822778792881"/>
        </c:manualLayout>
      </c:layout>
      <c:lineChart>
        <c:grouping val="standard"/>
        <c:varyColors val="0"/>
        <c:ser>
          <c:idx val="0"/>
          <c:order val="0"/>
          <c:tx>
            <c:strRef>
              <c:f>'Curvas Futuros'!$B$3</c:f>
              <c:strCache>
                <c:ptCount val="1"/>
                <c:pt idx="0">
                  <c:v>08-nov</c:v>
                </c:pt>
              </c:strCache>
            </c:strRef>
          </c:tx>
          <c:spPr>
            <a:ln w="28575" cap="rnd">
              <a:solidFill>
                <a:schemeClr val="accent1"/>
              </a:solidFill>
              <a:prstDash val="solid"/>
              <a:round/>
            </a:ln>
          </c:spPr>
          <c:marker>
            <c:symbol val="none"/>
          </c:marker>
          <c:dLbls>
            <c:spPr>
              <a:noFill/>
              <a:ln>
                <a:noFill/>
                <a:prstDash val="solid"/>
              </a:ln>
            </c:spPr>
            <c:txPr>
              <a:bodyPr rot="0" spcFirstLastPara="1" vertOverflow="ellipsis" vert="horz" wrap="square" lIns="38100" tIns="19050" rIns="38100" bIns="19050" anchor="ctr" anchorCtr="1">
                <a:spAutoFit/>
              </a:bodyPr>
              <a:lstStyle/>
              <a:p>
                <a:pPr>
                  <a:defRPr sz="1000" b="0" i="0"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Futuros'!$C$3:$K$3</c:f>
              <c:numCache>
                <c:formatCode>_ * #,##0.0_ ;_ * \-#,##0.0_ ;_ * "-"_ ;_ @_ </c:formatCode>
                <c:ptCount val="8"/>
                <c:pt idx="0">
                  <c:v>21.76</c:v>
                </c:pt>
                <c:pt idx="1">
                  <c:v>21.071999999999999</c:v>
                </c:pt>
                <c:pt idx="2">
                  <c:v>20.832000000000001</c:v>
                </c:pt>
                <c:pt idx="3">
                  <c:v>20.536000000000001</c:v>
                </c:pt>
                <c:pt idx="4">
                  <c:v>20.175999999999998</c:v>
                </c:pt>
                <c:pt idx="5">
                  <c:v>19.943999999999999</c:v>
                </c:pt>
                <c:pt idx="6">
                  <c:v>19.68</c:v>
                </c:pt>
                <c:pt idx="7">
                  <c:v>19.352</c:v>
                </c:pt>
              </c:numCache>
            </c:numRef>
          </c:val>
          <c:smooth val="1"/>
          <c:extLst>
            <c:ext xmlns:c16="http://schemas.microsoft.com/office/drawing/2014/chart" uri="{C3380CC4-5D6E-409C-BE32-E72D297353CC}">
              <c16:uniqueId val="{00000000-CFB9-4A41-AE35-0688759D836D}"/>
            </c:ext>
          </c:extLst>
        </c:ser>
        <c:ser>
          <c:idx val="1"/>
          <c:order val="1"/>
          <c:tx>
            <c:strRef>
              <c:f>'Curvas Futuros'!$B$16</c:f>
              <c:strCache>
                <c:ptCount val="1"/>
                <c:pt idx="0">
                  <c:v>27-nov</c:v>
                </c:pt>
              </c:strCache>
            </c:strRef>
          </c:tx>
          <c:spPr>
            <a:ln w="28575" cap="rnd">
              <a:solidFill>
                <a:schemeClr val="accent5"/>
              </a:solidFill>
              <a:prstDash val="solid"/>
              <a:round/>
            </a:ln>
          </c:spPr>
          <c:marker>
            <c:symbol val="none"/>
          </c:marker>
          <c:dLbls>
            <c:numFmt formatCode="#,##0.0" sourceLinked="0"/>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Futuros'!$C$16:$M$16</c:f>
              <c:numCache>
                <c:formatCode>_ * #,##0.0_ ;_ * \-#,##0.0_ ;_ * "-"_ ;_ @_ </c:formatCode>
                <c:ptCount val="10"/>
                <c:pt idx="0">
                  <c:v>17.88</c:v>
                </c:pt>
                <c:pt idx="1">
                  <c:v>17.584</c:v>
                </c:pt>
                <c:pt idx="2">
                  <c:v>17.512</c:v>
                </c:pt>
                <c:pt idx="3">
                  <c:v>17.376000000000001</c:v>
                </c:pt>
                <c:pt idx="4">
                  <c:v>17.32</c:v>
                </c:pt>
                <c:pt idx="5">
                  <c:v>17.231999999999999</c:v>
                </c:pt>
                <c:pt idx="6">
                  <c:v>17.271999999999998</c:v>
                </c:pt>
                <c:pt idx="7">
                  <c:v>17.167999999999999</c:v>
                </c:pt>
                <c:pt idx="8">
                  <c:v>16.992000000000001</c:v>
                </c:pt>
                <c:pt idx="9">
                  <c:v>16.832000000000001</c:v>
                </c:pt>
              </c:numCache>
            </c:numRef>
          </c:val>
          <c:smooth val="1"/>
          <c:extLst>
            <c:ext xmlns:c16="http://schemas.microsoft.com/office/drawing/2014/chart" uri="{C3380CC4-5D6E-409C-BE32-E72D297353CC}">
              <c16:uniqueId val="{00000001-CFB9-4A41-AE35-0688759D836D}"/>
            </c:ext>
          </c:extLst>
        </c:ser>
        <c:ser>
          <c:idx val="2"/>
          <c:order val="2"/>
          <c:tx>
            <c:strRef>
              <c:f>'Curvas Futuros'!$B$22</c:f>
              <c:strCache>
                <c:ptCount val="1"/>
                <c:pt idx="0">
                  <c:v>05-dic</c:v>
                </c:pt>
              </c:strCache>
            </c:strRef>
          </c:tx>
          <c:spPr>
            <a:ln>
              <a:prstDash val="solid"/>
            </a:ln>
          </c:spPr>
          <c:marker>
            <c:symbol val="none"/>
          </c:marker>
          <c:dLbls>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Futuros'!$C$22:$M$22</c:f>
              <c:numCache>
                <c:formatCode>_ * #,##0.0_ ;_ * \-#,##0.0_ ;_ * "-"_ ;_ @_ </c:formatCode>
                <c:ptCount val="10"/>
                <c:pt idx="0">
                  <c:v>14.087999999999999</c:v>
                </c:pt>
                <c:pt idx="1">
                  <c:v>14.112</c:v>
                </c:pt>
                <c:pt idx="2">
                  <c:v>14.656000000000001</c:v>
                </c:pt>
                <c:pt idx="3">
                  <c:v>14.568</c:v>
                </c:pt>
                <c:pt idx="4">
                  <c:v>14.616</c:v>
                </c:pt>
                <c:pt idx="5">
                  <c:v>14.528</c:v>
                </c:pt>
                <c:pt idx="6">
                  <c:v>14.608000000000001</c:v>
                </c:pt>
                <c:pt idx="7">
                  <c:v>14.488</c:v>
                </c:pt>
                <c:pt idx="8">
                  <c:v>14.384</c:v>
                </c:pt>
                <c:pt idx="9">
                  <c:v>14.728</c:v>
                </c:pt>
              </c:numCache>
            </c:numRef>
          </c:val>
          <c:smooth val="1"/>
          <c:extLst>
            <c:ext xmlns:c16="http://schemas.microsoft.com/office/drawing/2014/chart" uri="{C3380CC4-5D6E-409C-BE32-E72D297353CC}">
              <c16:uniqueId val="{00000002-CFB9-4A41-AE35-0688759D836D}"/>
            </c:ext>
          </c:extLst>
        </c:ser>
        <c:dLbls>
          <c:dLblPos val="b"/>
          <c:showLegendKey val="0"/>
          <c:showVal val="1"/>
          <c:showCatName val="0"/>
          <c:showSerName val="0"/>
          <c:showPercent val="0"/>
          <c:showBubbleSize val="0"/>
        </c:dLbls>
        <c:smooth val="0"/>
        <c:axId val="1021282207"/>
        <c:axId val="1021282623"/>
      </c:lineChart>
      <c:catAx>
        <c:axId val="10212822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623"/>
        <c:crosses val="autoZero"/>
        <c:auto val="1"/>
        <c:lblAlgn val="ctr"/>
        <c:lblOffset val="100"/>
        <c:noMultiLvlLbl val="0"/>
      </c:catAx>
      <c:valAx>
        <c:axId val="1021282623"/>
        <c:scaling>
          <c:orientation val="minMax"/>
          <c:max val="25"/>
          <c:min val="8"/>
        </c:scaling>
        <c:delete val="0"/>
        <c:axPos val="l"/>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207"/>
        <c:crosses val="autoZero"/>
        <c:crossBetween val="between"/>
        <c:majorUnit val="2"/>
      </c:valAx>
    </c:plotArea>
    <c:legend>
      <c:legendPos val="b"/>
      <c:overlay val="0"/>
      <c:spPr>
        <a:noFill/>
        <a:ln>
          <a:noFill/>
          <a:prstDash val="solid"/>
        </a:ln>
      </c:spPr>
      <c:txPr>
        <a:bodyPr rot="0" spcFirstLastPara="1" vertOverflow="ellipsis" vert="horz" wrap="square" anchor="ctr" anchorCtr="1"/>
        <a:lstStyle/>
        <a:p>
          <a:pPr>
            <a:defRPr sz="105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r>
              <a:rPr lang="es-CL"/>
              <a:t>AVG Last Price</a:t>
            </a:r>
          </a:p>
        </c:rich>
      </c:tx>
      <c:overlay val="0"/>
      <c:spPr>
        <a:noFill/>
        <a:ln>
          <a:noFill/>
          <a:prstDash val="solid"/>
        </a:ln>
      </c:spPr>
    </c:title>
    <c:autoTitleDeleted val="0"/>
    <c:plotArea>
      <c:layout/>
      <c:lineChart>
        <c:grouping val="standard"/>
        <c:varyColors val="0"/>
        <c:ser>
          <c:idx val="0"/>
          <c:order val="0"/>
          <c:spPr>
            <a:ln w="31750" cap="rnd">
              <a:solidFill>
                <a:schemeClr val="accent1"/>
              </a:solidFill>
              <a:prstDash val="solid"/>
              <a:round/>
            </a:ln>
          </c:spPr>
          <c:marker>
            <c:symbol val="none"/>
          </c:marker>
          <c:cat>
            <c:numRef>
              <c:f>'Curvas Futuros'!$B$3:$B$76</c:f>
              <c:numCache>
                <c:formatCode>d\-mmm</c:formatCode>
                <c:ptCount val="74"/>
                <c:pt idx="0">
                  <c:v>45238</c:v>
                </c:pt>
                <c:pt idx="1">
                  <c:v>45239</c:v>
                </c:pt>
                <c:pt idx="2">
                  <c:v>45240</c:v>
                </c:pt>
                <c:pt idx="3">
                  <c:v>45243</c:v>
                </c:pt>
                <c:pt idx="4">
                  <c:v>45244</c:v>
                </c:pt>
                <c:pt idx="5">
                  <c:v>45245</c:v>
                </c:pt>
                <c:pt idx="6">
                  <c:v>45246</c:v>
                </c:pt>
                <c:pt idx="7">
                  <c:v>45247</c:v>
                </c:pt>
                <c:pt idx="8">
                  <c:v>45250</c:v>
                </c:pt>
                <c:pt idx="9">
                  <c:v>45251</c:v>
                </c:pt>
                <c:pt idx="10">
                  <c:v>45252</c:v>
                </c:pt>
                <c:pt idx="11">
                  <c:v>45253</c:v>
                </c:pt>
                <c:pt idx="12">
                  <c:v>45254</c:v>
                </c:pt>
                <c:pt idx="13">
                  <c:v>45257</c:v>
                </c:pt>
                <c:pt idx="14">
                  <c:v>45258</c:v>
                </c:pt>
                <c:pt idx="15">
                  <c:v>45259</c:v>
                </c:pt>
                <c:pt idx="16">
                  <c:v>45260</c:v>
                </c:pt>
                <c:pt idx="17">
                  <c:v>45261</c:v>
                </c:pt>
                <c:pt idx="18">
                  <c:v>45264</c:v>
                </c:pt>
                <c:pt idx="19">
                  <c:v>45265</c:v>
                </c:pt>
                <c:pt idx="20">
                  <c:v>45266</c:v>
                </c:pt>
                <c:pt idx="21">
                  <c:v>45267</c:v>
                </c:pt>
                <c:pt idx="22">
                  <c:v>45268</c:v>
                </c:pt>
                <c:pt idx="23">
                  <c:v>45271</c:v>
                </c:pt>
                <c:pt idx="24">
                  <c:v>45272</c:v>
                </c:pt>
                <c:pt idx="25">
                  <c:v>45273</c:v>
                </c:pt>
                <c:pt idx="26">
                  <c:v>45274</c:v>
                </c:pt>
                <c:pt idx="27">
                  <c:v>45275</c:v>
                </c:pt>
                <c:pt idx="28">
                  <c:v>45278</c:v>
                </c:pt>
                <c:pt idx="29">
                  <c:v>45279</c:v>
                </c:pt>
                <c:pt idx="30">
                  <c:v>45280</c:v>
                </c:pt>
                <c:pt idx="31">
                  <c:v>45281</c:v>
                </c:pt>
                <c:pt idx="32">
                  <c:v>45282</c:v>
                </c:pt>
                <c:pt idx="33">
                  <c:v>45285</c:v>
                </c:pt>
                <c:pt idx="34">
                  <c:v>45286</c:v>
                </c:pt>
                <c:pt idx="35">
                  <c:v>45287</c:v>
                </c:pt>
                <c:pt idx="36">
                  <c:v>45288</c:v>
                </c:pt>
                <c:pt idx="37">
                  <c:v>45289</c:v>
                </c:pt>
                <c:pt idx="38">
                  <c:v>45293</c:v>
                </c:pt>
                <c:pt idx="39">
                  <c:v>45294</c:v>
                </c:pt>
                <c:pt idx="40">
                  <c:v>45295</c:v>
                </c:pt>
                <c:pt idx="41">
                  <c:v>45296</c:v>
                </c:pt>
                <c:pt idx="42">
                  <c:v>45299</c:v>
                </c:pt>
                <c:pt idx="43">
                  <c:v>45300</c:v>
                </c:pt>
                <c:pt idx="44">
                  <c:v>45301</c:v>
                </c:pt>
                <c:pt idx="45">
                  <c:v>45302</c:v>
                </c:pt>
                <c:pt idx="46">
                  <c:v>45303</c:v>
                </c:pt>
                <c:pt idx="47">
                  <c:v>45306</c:v>
                </c:pt>
                <c:pt idx="48">
                  <c:v>45307</c:v>
                </c:pt>
                <c:pt idx="49">
                  <c:v>45308</c:v>
                </c:pt>
                <c:pt idx="50">
                  <c:v>45309</c:v>
                </c:pt>
                <c:pt idx="51">
                  <c:v>45310</c:v>
                </c:pt>
                <c:pt idx="52">
                  <c:v>45313</c:v>
                </c:pt>
                <c:pt idx="53">
                  <c:v>45314</c:v>
                </c:pt>
                <c:pt idx="54">
                  <c:v>45315</c:v>
                </c:pt>
                <c:pt idx="55">
                  <c:v>45316</c:v>
                </c:pt>
                <c:pt idx="56">
                  <c:v>45317</c:v>
                </c:pt>
                <c:pt idx="57">
                  <c:v>45320</c:v>
                </c:pt>
                <c:pt idx="58">
                  <c:v>45321</c:v>
                </c:pt>
                <c:pt idx="59">
                  <c:v>45322</c:v>
                </c:pt>
                <c:pt idx="60">
                  <c:v>45323</c:v>
                </c:pt>
                <c:pt idx="61">
                  <c:v>45324</c:v>
                </c:pt>
                <c:pt idx="62">
                  <c:v>45327</c:v>
                </c:pt>
                <c:pt idx="63">
                  <c:v>45328</c:v>
                </c:pt>
                <c:pt idx="64">
                  <c:v>45329</c:v>
                </c:pt>
                <c:pt idx="65">
                  <c:v>45330</c:v>
                </c:pt>
                <c:pt idx="66">
                  <c:v>45341</c:v>
                </c:pt>
                <c:pt idx="67">
                  <c:v>45342</c:v>
                </c:pt>
                <c:pt idx="68">
                  <c:v>45370</c:v>
                </c:pt>
                <c:pt idx="69">
                  <c:v>45376</c:v>
                </c:pt>
                <c:pt idx="70">
                  <c:v>45379</c:v>
                </c:pt>
                <c:pt idx="71">
                  <c:v>45380</c:v>
                </c:pt>
                <c:pt idx="72">
                  <c:v>45383</c:v>
                </c:pt>
                <c:pt idx="73">
                  <c:v>45384</c:v>
                </c:pt>
              </c:numCache>
            </c:numRef>
          </c:cat>
          <c:val>
            <c:numRef>
              <c:f>'Curvas Futuros'!$S$3:$S$76</c:f>
              <c:numCache>
                <c:formatCode>_ * #,##0.0_ ;_ * \-#,##0.0_ ;_ * "-"_ ;_ @_ </c:formatCode>
                <c:ptCount val="74"/>
                <c:pt idx="0">
                  <c:v>14.354461538461541</c:v>
                </c:pt>
                <c:pt idx="1">
                  <c:v>14.341538461538464</c:v>
                </c:pt>
                <c:pt idx="2">
                  <c:v>14.808</c:v>
                </c:pt>
                <c:pt idx="3">
                  <c:v>14.356923076923076</c:v>
                </c:pt>
                <c:pt idx="4">
                  <c:v>14.41723076923077</c:v>
                </c:pt>
                <c:pt idx="5">
                  <c:v>14.511384615384612</c:v>
                </c:pt>
                <c:pt idx="6">
                  <c:v>14.482461538461537</c:v>
                </c:pt>
                <c:pt idx="7">
                  <c:v>14.372307692307693</c:v>
                </c:pt>
                <c:pt idx="8">
                  <c:v>14.014153846153846</c:v>
                </c:pt>
                <c:pt idx="9">
                  <c:v>13.754461538461539</c:v>
                </c:pt>
                <c:pt idx="10">
                  <c:v>13.014769230769231</c:v>
                </c:pt>
                <c:pt idx="11">
                  <c:v>12.915692307692309</c:v>
                </c:pt>
                <c:pt idx="12">
                  <c:v>15.72492307692308</c:v>
                </c:pt>
                <c:pt idx="13">
                  <c:v>14.756307692307692</c:v>
                </c:pt>
                <c:pt idx="14">
                  <c:v>14.819692307692309</c:v>
                </c:pt>
                <c:pt idx="15">
                  <c:v>14.927384615384614</c:v>
                </c:pt>
                <c:pt idx="16">
                  <c:v>14.476307692307696</c:v>
                </c:pt>
                <c:pt idx="17">
                  <c:v>13.967384615384617</c:v>
                </c:pt>
                <c:pt idx="18">
                  <c:v>13.088000000000001</c:v>
                </c:pt>
                <c:pt idx="19">
                  <c:v>12.281846153846157</c:v>
                </c:pt>
                <c:pt idx="20">
                  <c:v>12.512615384615383</c:v>
                </c:pt>
                <c:pt idx="21">
                  <c:v>12.845538461538466</c:v>
                </c:pt>
                <c:pt idx="22">
                  <c:v>13.755076923076924</c:v>
                </c:pt>
                <c:pt idx="23">
                  <c:v>13.10276923076923</c:v>
                </c:pt>
                <c:pt idx="24">
                  <c:v>12.739076923076924</c:v>
                </c:pt>
                <c:pt idx="25">
                  <c:v>14.307692307692305</c:v>
                </c:pt>
                <c:pt idx="26">
                  <c:v>13.801230769230768</c:v>
                </c:pt>
                <c:pt idx="27">
                  <c:v>15.320615384615385</c:v>
                </c:pt>
                <c:pt idx="28">
                  <c:v>15.103384615384615</c:v>
                </c:pt>
                <c:pt idx="29">
                  <c:v>14.97476923076923</c:v>
                </c:pt>
                <c:pt idx="30">
                  <c:v>14.865846153846151</c:v>
                </c:pt>
                <c:pt idx="31">
                  <c:v>14.432615384615385</c:v>
                </c:pt>
                <c:pt idx="32">
                  <c:v>14.857846153846152</c:v>
                </c:pt>
                <c:pt idx="33">
                  <c:v>15.104000000000001</c:v>
                </c:pt>
                <c:pt idx="34">
                  <c:v>15.687999999999999</c:v>
                </c:pt>
                <c:pt idx="35">
                  <c:v>15.543384615384614</c:v>
                </c:pt>
                <c:pt idx="36">
                  <c:v>15.647999999999998</c:v>
                </c:pt>
                <c:pt idx="37">
                  <c:v>15.727999999999998</c:v>
                </c:pt>
                <c:pt idx="38">
                  <c:v>15.862769230769231</c:v>
                </c:pt>
                <c:pt idx="39">
                  <c:v>15.651692307692311</c:v>
                </c:pt>
                <c:pt idx="40">
                  <c:v>14.802461538461539</c:v>
                </c:pt>
                <c:pt idx="41">
                  <c:v>14.538461538461537</c:v>
                </c:pt>
                <c:pt idx="42">
                  <c:v>14.254769230769229</c:v>
                </c:pt>
                <c:pt idx="43">
                  <c:v>14.467076923076924</c:v>
                </c:pt>
                <c:pt idx="44">
                  <c:v>14.347076923076923</c:v>
                </c:pt>
                <c:pt idx="45">
                  <c:v>15.254769230769231</c:v>
                </c:pt>
                <c:pt idx="46">
                  <c:v>15.041846153846157</c:v>
                </c:pt>
                <c:pt idx="47">
                  <c:v>14.927384615384614</c:v>
                </c:pt>
                <c:pt idx="48">
                  <c:v>15.284307692307694</c:v>
                </c:pt>
                <c:pt idx="49">
                  <c:v>16.262666666666664</c:v>
                </c:pt>
                <c:pt idx="50">
                  <c:v>16.312666666666669</c:v>
                </c:pt>
                <c:pt idx="51">
                  <c:v>16.190000000000001</c:v>
                </c:pt>
                <c:pt idx="52">
                  <c:v>15.956000000000001</c:v>
                </c:pt>
                <c:pt idx="53">
                  <c:v>16.291333333333334</c:v>
                </c:pt>
                <c:pt idx="54">
                  <c:v>16.361999999999998</c:v>
                </c:pt>
                <c:pt idx="55">
                  <c:v>16.212666666666667</c:v>
                </c:pt>
                <c:pt idx="56">
                  <c:v>16.138666666666669</c:v>
                </c:pt>
                <c:pt idx="57">
                  <c:v>16.317999999999998</c:v>
                </c:pt>
                <c:pt idx="58">
                  <c:v>16.201333333333334</c:v>
                </c:pt>
                <c:pt idx="59">
                  <c:v>15.964666666666666</c:v>
                </c:pt>
                <c:pt idx="60">
                  <c:v>16.007999999999999</c:v>
                </c:pt>
                <c:pt idx="61">
                  <c:v>16.040666666666667</c:v>
                </c:pt>
                <c:pt idx="62">
                  <c:v>16.154</c:v>
                </c:pt>
                <c:pt idx="63">
                  <c:v>15.712666666666665</c:v>
                </c:pt>
                <c:pt idx="64">
                  <c:v>15.697999999999999</c:v>
                </c:pt>
                <c:pt idx="65">
                  <c:v>15.541333333333334</c:v>
                </c:pt>
                <c:pt idx="66">
                  <c:v>15.317333333333332</c:v>
                </c:pt>
                <c:pt idx="67">
                  <c:v>15.044000000000002</c:v>
                </c:pt>
                <c:pt idx="68">
                  <c:v>15.666666666666666</c:v>
                </c:pt>
                <c:pt idx="69">
                  <c:v>15.274666666666667</c:v>
                </c:pt>
                <c:pt idx="70">
                  <c:v>15.446656249999998</c:v>
                </c:pt>
                <c:pt idx="71">
                  <c:v>15.376804999999999</c:v>
                </c:pt>
                <c:pt idx="72">
                  <c:v>15.220447500000001</c:v>
                </c:pt>
                <c:pt idx="73">
                  <c:v>15.896110000000002</c:v>
                </c:pt>
              </c:numCache>
            </c:numRef>
          </c:val>
          <c:smooth val="1"/>
          <c:extLst>
            <c:ext xmlns:c16="http://schemas.microsoft.com/office/drawing/2014/chart" uri="{C3380CC4-5D6E-409C-BE32-E72D297353CC}">
              <c16:uniqueId val="{00000000-506E-48FB-B7B8-33E42FE80C52}"/>
            </c:ext>
          </c:extLst>
        </c:ser>
        <c:ser>
          <c:idx val="1"/>
          <c:order val="1"/>
          <c:spPr>
            <a:ln w="31750" cap="rnd">
              <a:solidFill>
                <a:schemeClr val="accent2"/>
              </a:solidFill>
              <a:prstDash val="solid"/>
              <a:round/>
            </a:ln>
          </c:spPr>
          <c:marker>
            <c:symbol val="none"/>
          </c:marker>
          <c:cat>
            <c:numRef>
              <c:f>'Curvas Futuros'!$B$3:$B$76</c:f>
              <c:numCache>
                <c:formatCode>d\-mmm</c:formatCode>
                <c:ptCount val="74"/>
                <c:pt idx="0">
                  <c:v>45238</c:v>
                </c:pt>
                <c:pt idx="1">
                  <c:v>45239</c:v>
                </c:pt>
                <c:pt idx="2">
                  <c:v>45240</c:v>
                </c:pt>
                <c:pt idx="3">
                  <c:v>45243</c:v>
                </c:pt>
                <c:pt idx="4">
                  <c:v>45244</c:v>
                </c:pt>
                <c:pt idx="5">
                  <c:v>45245</c:v>
                </c:pt>
                <c:pt idx="6">
                  <c:v>45246</c:v>
                </c:pt>
                <c:pt idx="7">
                  <c:v>45247</c:v>
                </c:pt>
                <c:pt idx="8">
                  <c:v>45250</c:v>
                </c:pt>
                <c:pt idx="9">
                  <c:v>45251</c:v>
                </c:pt>
                <c:pt idx="10">
                  <c:v>45252</c:v>
                </c:pt>
                <c:pt idx="11">
                  <c:v>45253</c:v>
                </c:pt>
                <c:pt idx="12">
                  <c:v>45254</c:v>
                </c:pt>
                <c:pt idx="13">
                  <c:v>45257</c:v>
                </c:pt>
                <c:pt idx="14">
                  <c:v>45258</c:v>
                </c:pt>
                <c:pt idx="15">
                  <c:v>45259</c:v>
                </c:pt>
                <c:pt idx="16">
                  <c:v>45260</c:v>
                </c:pt>
                <c:pt idx="17">
                  <c:v>45261</c:v>
                </c:pt>
                <c:pt idx="18">
                  <c:v>45264</c:v>
                </c:pt>
                <c:pt idx="19">
                  <c:v>45265</c:v>
                </c:pt>
                <c:pt idx="20">
                  <c:v>45266</c:v>
                </c:pt>
                <c:pt idx="21">
                  <c:v>45267</c:v>
                </c:pt>
                <c:pt idx="22">
                  <c:v>45268</c:v>
                </c:pt>
                <c:pt idx="23">
                  <c:v>45271</c:v>
                </c:pt>
                <c:pt idx="24">
                  <c:v>45272</c:v>
                </c:pt>
                <c:pt idx="25">
                  <c:v>45273</c:v>
                </c:pt>
                <c:pt idx="26">
                  <c:v>45274</c:v>
                </c:pt>
                <c:pt idx="27">
                  <c:v>45275</c:v>
                </c:pt>
                <c:pt idx="28">
                  <c:v>45278</c:v>
                </c:pt>
                <c:pt idx="29">
                  <c:v>45279</c:v>
                </c:pt>
                <c:pt idx="30">
                  <c:v>45280</c:v>
                </c:pt>
                <c:pt idx="31">
                  <c:v>45281</c:v>
                </c:pt>
                <c:pt idx="32">
                  <c:v>45282</c:v>
                </c:pt>
                <c:pt idx="33">
                  <c:v>45285</c:v>
                </c:pt>
                <c:pt idx="34">
                  <c:v>45286</c:v>
                </c:pt>
                <c:pt idx="35">
                  <c:v>45287</c:v>
                </c:pt>
                <c:pt idx="36">
                  <c:v>45288</c:v>
                </c:pt>
                <c:pt idx="37">
                  <c:v>45289</c:v>
                </c:pt>
                <c:pt idx="38">
                  <c:v>45293</c:v>
                </c:pt>
                <c:pt idx="39">
                  <c:v>45294</c:v>
                </c:pt>
                <c:pt idx="40">
                  <c:v>45295</c:v>
                </c:pt>
                <c:pt idx="41">
                  <c:v>45296</c:v>
                </c:pt>
                <c:pt idx="42">
                  <c:v>45299</c:v>
                </c:pt>
                <c:pt idx="43">
                  <c:v>45300</c:v>
                </c:pt>
                <c:pt idx="44">
                  <c:v>45301</c:v>
                </c:pt>
                <c:pt idx="45">
                  <c:v>45302</c:v>
                </c:pt>
                <c:pt idx="46">
                  <c:v>45303</c:v>
                </c:pt>
                <c:pt idx="47">
                  <c:v>45306</c:v>
                </c:pt>
                <c:pt idx="48">
                  <c:v>45307</c:v>
                </c:pt>
                <c:pt idx="49">
                  <c:v>45308</c:v>
                </c:pt>
                <c:pt idx="50">
                  <c:v>45309</c:v>
                </c:pt>
                <c:pt idx="51">
                  <c:v>45310</c:v>
                </c:pt>
                <c:pt idx="52">
                  <c:v>45313</c:v>
                </c:pt>
                <c:pt idx="53">
                  <c:v>45314</c:v>
                </c:pt>
                <c:pt idx="54">
                  <c:v>45315</c:v>
                </c:pt>
                <c:pt idx="55">
                  <c:v>45316</c:v>
                </c:pt>
                <c:pt idx="56">
                  <c:v>45317</c:v>
                </c:pt>
                <c:pt idx="57">
                  <c:v>45320</c:v>
                </c:pt>
                <c:pt idx="58">
                  <c:v>45321</c:v>
                </c:pt>
                <c:pt idx="59">
                  <c:v>45322</c:v>
                </c:pt>
                <c:pt idx="60">
                  <c:v>45323</c:v>
                </c:pt>
                <c:pt idx="61">
                  <c:v>45324</c:v>
                </c:pt>
                <c:pt idx="62">
                  <c:v>45327</c:v>
                </c:pt>
                <c:pt idx="63">
                  <c:v>45328</c:v>
                </c:pt>
                <c:pt idx="64">
                  <c:v>45329</c:v>
                </c:pt>
                <c:pt idx="65">
                  <c:v>45330</c:v>
                </c:pt>
                <c:pt idx="66">
                  <c:v>45341</c:v>
                </c:pt>
                <c:pt idx="67">
                  <c:v>45342</c:v>
                </c:pt>
                <c:pt idx="68">
                  <c:v>45370</c:v>
                </c:pt>
                <c:pt idx="69">
                  <c:v>45376</c:v>
                </c:pt>
                <c:pt idx="70">
                  <c:v>45379</c:v>
                </c:pt>
                <c:pt idx="71">
                  <c:v>45380</c:v>
                </c:pt>
                <c:pt idx="72">
                  <c:v>45383</c:v>
                </c:pt>
                <c:pt idx="73">
                  <c:v>45384</c:v>
                </c:pt>
              </c:numCache>
            </c:numRef>
          </c:cat>
          <c:val>
            <c:numRef>
              <c:f>'Curvas Futuros'!$T$3:$T$72</c:f>
            </c:numRef>
          </c:val>
          <c:smooth val="0"/>
          <c:extLst>
            <c:ext xmlns:c16="http://schemas.microsoft.com/office/drawing/2014/chart" uri="{C3380CC4-5D6E-409C-BE32-E72D297353CC}">
              <c16:uniqueId val="{00000001-506E-48FB-B7B8-33E42FE80C52}"/>
            </c:ext>
          </c:extLst>
        </c:ser>
        <c:ser>
          <c:idx val="2"/>
          <c:order val="2"/>
          <c:spPr>
            <a:ln w="31750" cap="rnd">
              <a:solidFill>
                <a:schemeClr val="accent3"/>
              </a:solidFill>
              <a:prstDash val="solid"/>
              <a:round/>
            </a:ln>
          </c:spPr>
          <c:marker>
            <c:symbol val="none"/>
          </c:marker>
          <c:cat>
            <c:numRef>
              <c:f>'Curvas Futuros'!$B$3:$B$76</c:f>
              <c:numCache>
                <c:formatCode>d\-mmm</c:formatCode>
                <c:ptCount val="74"/>
                <c:pt idx="0">
                  <c:v>45238</c:v>
                </c:pt>
                <c:pt idx="1">
                  <c:v>45239</c:v>
                </c:pt>
                <c:pt idx="2">
                  <c:v>45240</c:v>
                </c:pt>
                <c:pt idx="3">
                  <c:v>45243</c:v>
                </c:pt>
                <c:pt idx="4">
                  <c:v>45244</c:v>
                </c:pt>
                <c:pt idx="5">
                  <c:v>45245</c:v>
                </c:pt>
                <c:pt idx="6">
                  <c:v>45246</c:v>
                </c:pt>
                <c:pt idx="7">
                  <c:v>45247</c:v>
                </c:pt>
                <c:pt idx="8">
                  <c:v>45250</c:v>
                </c:pt>
                <c:pt idx="9">
                  <c:v>45251</c:v>
                </c:pt>
                <c:pt idx="10">
                  <c:v>45252</c:v>
                </c:pt>
                <c:pt idx="11">
                  <c:v>45253</c:v>
                </c:pt>
                <c:pt idx="12">
                  <c:v>45254</c:v>
                </c:pt>
                <c:pt idx="13">
                  <c:v>45257</c:v>
                </c:pt>
                <c:pt idx="14">
                  <c:v>45258</c:v>
                </c:pt>
                <c:pt idx="15">
                  <c:v>45259</c:v>
                </c:pt>
                <c:pt idx="16">
                  <c:v>45260</c:v>
                </c:pt>
                <c:pt idx="17">
                  <c:v>45261</c:v>
                </c:pt>
                <c:pt idx="18">
                  <c:v>45264</c:v>
                </c:pt>
                <c:pt idx="19">
                  <c:v>45265</c:v>
                </c:pt>
                <c:pt idx="20">
                  <c:v>45266</c:v>
                </c:pt>
                <c:pt idx="21">
                  <c:v>45267</c:v>
                </c:pt>
                <c:pt idx="22">
                  <c:v>45268</c:v>
                </c:pt>
                <c:pt idx="23">
                  <c:v>45271</c:v>
                </c:pt>
                <c:pt idx="24">
                  <c:v>45272</c:v>
                </c:pt>
                <c:pt idx="25">
                  <c:v>45273</c:v>
                </c:pt>
                <c:pt idx="26">
                  <c:v>45274</c:v>
                </c:pt>
                <c:pt idx="27">
                  <c:v>45275</c:v>
                </c:pt>
                <c:pt idx="28">
                  <c:v>45278</c:v>
                </c:pt>
                <c:pt idx="29">
                  <c:v>45279</c:v>
                </c:pt>
                <c:pt idx="30">
                  <c:v>45280</c:v>
                </c:pt>
                <c:pt idx="31">
                  <c:v>45281</c:v>
                </c:pt>
                <c:pt idx="32">
                  <c:v>45282</c:v>
                </c:pt>
                <c:pt idx="33">
                  <c:v>45285</c:v>
                </c:pt>
                <c:pt idx="34">
                  <c:v>45286</c:v>
                </c:pt>
                <c:pt idx="35">
                  <c:v>45287</c:v>
                </c:pt>
                <c:pt idx="36">
                  <c:v>45288</c:v>
                </c:pt>
                <c:pt idx="37">
                  <c:v>45289</c:v>
                </c:pt>
                <c:pt idx="38">
                  <c:v>45293</c:v>
                </c:pt>
                <c:pt idx="39">
                  <c:v>45294</c:v>
                </c:pt>
                <c:pt idx="40">
                  <c:v>45295</c:v>
                </c:pt>
                <c:pt idx="41">
                  <c:v>45296</c:v>
                </c:pt>
                <c:pt idx="42">
                  <c:v>45299</c:v>
                </c:pt>
                <c:pt idx="43">
                  <c:v>45300</c:v>
                </c:pt>
                <c:pt idx="44">
                  <c:v>45301</c:v>
                </c:pt>
                <c:pt idx="45">
                  <c:v>45302</c:v>
                </c:pt>
                <c:pt idx="46">
                  <c:v>45303</c:v>
                </c:pt>
                <c:pt idx="47">
                  <c:v>45306</c:v>
                </c:pt>
                <c:pt idx="48">
                  <c:v>45307</c:v>
                </c:pt>
                <c:pt idx="49">
                  <c:v>45308</c:v>
                </c:pt>
                <c:pt idx="50">
                  <c:v>45309</c:v>
                </c:pt>
                <c:pt idx="51">
                  <c:v>45310</c:v>
                </c:pt>
                <c:pt idx="52">
                  <c:v>45313</c:v>
                </c:pt>
                <c:pt idx="53">
                  <c:v>45314</c:v>
                </c:pt>
                <c:pt idx="54">
                  <c:v>45315</c:v>
                </c:pt>
                <c:pt idx="55">
                  <c:v>45316</c:v>
                </c:pt>
                <c:pt idx="56">
                  <c:v>45317</c:v>
                </c:pt>
                <c:pt idx="57">
                  <c:v>45320</c:v>
                </c:pt>
                <c:pt idx="58">
                  <c:v>45321</c:v>
                </c:pt>
                <c:pt idx="59">
                  <c:v>45322</c:v>
                </c:pt>
                <c:pt idx="60">
                  <c:v>45323</c:v>
                </c:pt>
                <c:pt idx="61">
                  <c:v>45324</c:v>
                </c:pt>
                <c:pt idx="62">
                  <c:v>45327</c:v>
                </c:pt>
                <c:pt idx="63">
                  <c:v>45328</c:v>
                </c:pt>
                <c:pt idx="64">
                  <c:v>45329</c:v>
                </c:pt>
                <c:pt idx="65">
                  <c:v>45330</c:v>
                </c:pt>
                <c:pt idx="66">
                  <c:v>45341</c:v>
                </c:pt>
                <c:pt idx="67">
                  <c:v>45342</c:v>
                </c:pt>
                <c:pt idx="68">
                  <c:v>45370</c:v>
                </c:pt>
                <c:pt idx="69">
                  <c:v>45376</c:v>
                </c:pt>
                <c:pt idx="70">
                  <c:v>45379</c:v>
                </c:pt>
                <c:pt idx="71">
                  <c:v>45380</c:v>
                </c:pt>
                <c:pt idx="72">
                  <c:v>45383</c:v>
                </c:pt>
                <c:pt idx="73">
                  <c:v>45384</c:v>
                </c:pt>
              </c:numCache>
            </c:numRef>
          </c:cat>
          <c:val>
            <c:numRef>
              <c:f>'Curvas Futuros'!$U$3:$U$72</c:f>
            </c:numRef>
          </c:val>
          <c:smooth val="0"/>
          <c:extLst>
            <c:ext xmlns:c16="http://schemas.microsoft.com/office/drawing/2014/chart" uri="{C3380CC4-5D6E-409C-BE32-E72D297353CC}">
              <c16:uniqueId val="{00000002-506E-48FB-B7B8-33E42FE80C52}"/>
            </c:ext>
          </c:extLst>
        </c:ser>
        <c:dLbls>
          <c:showLegendKey val="0"/>
          <c:showVal val="0"/>
          <c:showCatName val="0"/>
          <c:showSerName val="0"/>
          <c:showPercent val="0"/>
          <c:showBubbleSize val="0"/>
        </c:dLbls>
        <c:smooth val="0"/>
        <c:axId val="2033478959"/>
        <c:axId val="2111478047"/>
      </c:lineChart>
      <c:dateAx>
        <c:axId val="2033478959"/>
        <c:scaling>
          <c:orientation val="minMax"/>
        </c:scaling>
        <c:delete val="0"/>
        <c:axPos val="b"/>
        <c:numFmt formatCode="d\-mmm" sourceLinked="1"/>
        <c:majorTickMark val="none"/>
        <c:minorTickMark val="none"/>
        <c:tickLblPos val="nextTo"/>
        <c:spPr>
          <a:noFill/>
          <a:ln w="9525" cap="flat" cmpd="sng" algn="ctr">
            <a:solidFill>
              <a:schemeClr val="tx2">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ysClr val="windowText" lastClr="000000"/>
                </a:solidFill>
                <a:latin typeface="+mn-lt"/>
                <a:ea typeface="+mn-ea"/>
                <a:cs typeface="+mn-cs"/>
              </a:defRPr>
            </a:pPr>
            <a:endParaRPr lang="en-US"/>
          </a:p>
        </c:txPr>
        <c:crossAx val="2111478047"/>
        <c:crosses val="autoZero"/>
        <c:auto val="0"/>
        <c:lblOffset val="100"/>
        <c:baseTimeUnit val="days"/>
      </c:dateAx>
      <c:valAx>
        <c:axId val="2111478047"/>
        <c:scaling>
          <c:orientation val="minMax"/>
        </c:scaling>
        <c:delete val="0"/>
        <c:axPos val="l"/>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ysClr val="windowText" lastClr="000000"/>
                </a:solidFill>
                <a:latin typeface="+mn-lt"/>
                <a:ea typeface="+mn-ea"/>
                <a:cs typeface="+mn-cs"/>
              </a:defRPr>
            </a:pPr>
            <a:endParaRPr lang="en-US"/>
          </a:p>
        </c:txPr>
        <c:crossAx val="2033478959"/>
        <c:crosses val="autoZero"/>
        <c:crossBetween val="between"/>
      </c:valAx>
    </c:plotArea>
    <c:plotVisOnly val="1"/>
    <c:dispBlanksAs val="gap"/>
    <c:showDLblsOverMax val="0"/>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r>
              <a:rPr lang="es-CL"/>
              <a:t>Spodumene 2% </a:t>
            </a:r>
          </a:p>
        </c:rich>
      </c:tx>
      <c:overlay val="0"/>
      <c:spPr>
        <a:noFill/>
        <a:ln>
          <a:noFill/>
          <a:prstDash val="solid"/>
        </a:ln>
      </c:spPr>
    </c:title>
    <c:autoTitleDeleted val="0"/>
    <c:plotArea>
      <c:layout/>
      <c:lineChart>
        <c:grouping val="standard"/>
        <c:varyColors val="0"/>
        <c:ser>
          <c:idx val="0"/>
          <c:order val="0"/>
          <c:spPr>
            <a:ln w="31750" cap="rnd">
              <a:solidFill>
                <a:schemeClr val="accent1"/>
              </a:solidFill>
              <a:prstDash val="solid"/>
              <a:round/>
            </a:ln>
          </c:spPr>
          <c:marker>
            <c:symbol val="none"/>
          </c:marker>
          <c:cat>
            <c:numRef>
              <c:f>'Market USD'!$A$2:$A$53</c:f>
              <c:numCache>
                <c:formatCode>d\-mmm</c:formatCode>
                <c:ptCount val="52"/>
                <c:pt idx="0">
                  <c:v>45259</c:v>
                </c:pt>
                <c:pt idx="1">
                  <c:v>45260</c:v>
                </c:pt>
                <c:pt idx="2">
                  <c:v>45261</c:v>
                </c:pt>
                <c:pt idx="3">
                  <c:v>45264</c:v>
                </c:pt>
                <c:pt idx="4">
                  <c:v>45265</c:v>
                </c:pt>
                <c:pt idx="5">
                  <c:v>45266</c:v>
                </c:pt>
                <c:pt idx="6">
                  <c:v>45267</c:v>
                </c:pt>
                <c:pt idx="7">
                  <c:v>45271</c:v>
                </c:pt>
                <c:pt idx="8">
                  <c:v>45272</c:v>
                </c:pt>
                <c:pt idx="9">
                  <c:v>45273</c:v>
                </c:pt>
                <c:pt idx="10">
                  <c:v>45274</c:v>
                </c:pt>
                <c:pt idx="11">
                  <c:v>45275</c:v>
                </c:pt>
                <c:pt idx="12">
                  <c:v>45278</c:v>
                </c:pt>
                <c:pt idx="13">
                  <c:v>45279</c:v>
                </c:pt>
                <c:pt idx="14">
                  <c:v>45280</c:v>
                </c:pt>
                <c:pt idx="15">
                  <c:v>45295</c:v>
                </c:pt>
                <c:pt idx="16">
                  <c:v>45296</c:v>
                </c:pt>
                <c:pt idx="17">
                  <c:v>45299</c:v>
                </c:pt>
                <c:pt idx="18">
                  <c:v>45300</c:v>
                </c:pt>
                <c:pt idx="19">
                  <c:v>45301</c:v>
                </c:pt>
                <c:pt idx="20">
                  <c:v>45302</c:v>
                </c:pt>
                <c:pt idx="21">
                  <c:v>45303</c:v>
                </c:pt>
                <c:pt idx="22">
                  <c:v>45306</c:v>
                </c:pt>
                <c:pt idx="23">
                  <c:v>45307</c:v>
                </c:pt>
                <c:pt idx="24">
                  <c:v>45308</c:v>
                </c:pt>
                <c:pt idx="25">
                  <c:v>45309</c:v>
                </c:pt>
                <c:pt idx="26">
                  <c:v>45310</c:v>
                </c:pt>
                <c:pt idx="27">
                  <c:v>45313</c:v>
                </c:pt>
                <c:pt idx="28">
                  <c:v>45314</c:v>
                </c:pt>
                <c:pt idx="29">
                  <c:v>45315</c:v>
                </c:pt>
                <c:pt idx="30">
                  <c:v>45316</c:v>
                </c:pt>
                <c:pt idx="31">
                  <c:v>45317</c:v>
                </c:pt>
                <c:pt idx="32">
                  <c:v>45320</c:v>
                </c:pt>
                <c:pt idx="33">
                  <c:v>45321</c:v>
                </c:pt>
                <c:pt idx="34">
                  <c:v>45322</c:v>
                </c:pt>
                <c:pt idx="35">
                  <c:v>45323</c:v>
                </c:pt>
                <c:pt idx="36">
                  <c:v>45324</c:v>
                </c:pt>
                <c:pt idx="37">
                  <c:v>45327</c:v>
                </c:pt>
                <c:pt idx="38">
                  <c:v>45328</c:v>
                </c:pt>
                <c:pt idx="39">
                  <c:v>45329</c:v>
                </c:pt>
                <c:pt idx="40">
                  <c:v>45330</c:v>
                </c:pt>
                <c:pt idx="41">
                  <c:v>45341</c:v>
                </c:pt>
                <c:pt idx="42">
                  <c:v>45342</c:v>
                </c:pt>
                <c:pt idx="43">
                  <c:v>45343</c:v>
                </c:pt>
                <c:pt idx="44">
                  <c:v>45344</c:v>
                </c:pt>
                <c:pt idx="45">
                  <c:v>45370</c:v>
                </c:pt>
                <c:pt idx="46">
                  <c:v>45376</c:v>
                </c:pt>
                <c:pt idx="47">
                  <c:v>45379</c:v>
                </c:pt>
                <c:pt idx="48">
                  <c:v>45380</c:v>
                </c:pt>
                <c:pt idx="49">
                  <c:v>45383</c:v>
                </c:pt>
                <c:pt idx="50">
                  <c:v>45384</c:v>
                </c:pt>
                <c:pt idx="51">
                  <c:v>45385</c:v>
                </c:pt>
              </c:numCache>
            </c:numRef>
          </c:cat>
          <c:val>
            <c:numRef>
              <c:f>'Market USD'!$R$2:$R$53</c:f>
              <c:numCache>
                <c:formatCode>#,##0.0</c:formatCode>
                <c:ptCount val="52"/>
                <c:pt idx="0">
                  <c:v>300</c:v>
                </c:pt>
                <c:pt idx="1">
                  <c:v>300</c:v>
                </c:pt>
                <c:pt idx="2">
                  <c:v>300</c:v>
                </c:pt>
                <c:pt idx="3">
                  <c:v>300</c:v>
                </c:pt>
                <c:pt idx="4">
                  <c:v>300</c:v>
                </c:pt>
                <c:pt idx="5">
                  <c:v>300</c:v>
                </c:pt>
                <c:pt idx="6">
                  <c:v>280</c:v>
                </c:pt>
                <c:pt idx="7">
                  <c:v>280</c:v>
                </c:pt>
                <c:pt idx="8">
                  <c:v>280</c:v>
                </c:pt>
                <c:pt idx="9">
                  <c:v>280</c:v>
                </c:pt>
                <c:pt idx="10">
                  <c:v>262.5</c:v>
                </c:pt>
                <c:pt idx="11">
                  <c:v>262.5</c:v>
                </c:pt>
                <c:pt idx="12">
                  <c:v>262.5</c:v>
                </c:pt>
                <c:pt idx="13">
                  <c:v>262.5</c:v>
                </c:pt>
                <c:pt idx="14">
                  <c:v>262.5</c:v>
                </c:pt>
                <c:pt idx="15">
                  <c:v>220</c:v>
                </c:pt>
                <c:pt idx="16">
                  <c:v>220</c:v>
                </c:pt>
                <c:pt idx="17">
                  <c:v>220</c:v>
                </c:pt>
                <c:pt idx="18">
                  <c:v>220</c:v>
                </c:pt>
                <c:pt idx="19">
                  <c:v>220</c:v>
                </c:pt>
                <c:pt idx="20">
                  <c:v>205</c:v>
                </c:pt>
                <c:pt idx="21">
                  <c:v>205</c:v>
                </c:pt>
                <c:pt idx="22">
                  <c:v>205</c:v>
                </c:pt>
                <c:pt idx="23">
                  <c:v>205</c:v>
                </c:pt>
                <c:pt idx="24">
                  <c:v>205</c:v>
                </c:pt>
                <c:pt idx="25">
                  <c:v>195</c:v>
                </c:pt>
                <c:pt idx="26">
                  <c:v>195</c:v>
                </c:pt>
                <c:pt idx="27">
                  <c:v>195</c:v>
                </c:pt>
                <c:pt idx="28">
                  <c:v>195</c:v>
                </c:pt>
                <c:pt idx="29">
                  <c:v>195</c:v>
                </c:pt>
                <c:pt idx="30">
                  <c:v>183.5</c:v>
                </c:pt>
                <c:pt idx="31">
                  <c:v>183.5</c:v>
                </c:pt>
                <c:pt idx="32">
                  <c:v>183.5</c:v>
                </c:pt>
                <c:pt idx="33">
                  <c:v>183.5</c:v>
                </c:pt>
                <c:pt idx="34">
                  <c:v>183.5</c:v>
                </c:pt>
                <c:pt idx="35">
                  <c:v>183.5</c:v>
                </c:pt>
                <c:pt idx="36">
                  <c:v>183.5</c:v>
                </c:pt>
                <c:pt idx="37">
                  <c:v>183.5</c:v>
                </c:pt>
                <c:pt idx="38">
                  <c:v>183.5</c:v>
                </c:pt>
                <c:pt idx="39">
                  <c:v>183.5</c:v>
                </c:pt>
                <c:pt idx="40">
                  <c:v>183.5</c:v>
                </c:pt>
                <c:pt idx="41">
                  <c:v>183.5</c:v>
                </c:pt>
                <c:pt idx="42">
                  <c:v>183.5</c:v>
                </c:pt>
                <c:pt idx="43">
                  <c:v>183.5</c:v>
                </c:pt>
                <c:pt idx="44">
                  <c:v>183.5</c:v>
                </c:pt>
                <c:pt idx="45">
                  <c:v>217.5</c:v>
                </c:pt>
                <c:pt idx="46">
                  <c:v>227.5</c:v>
                </c:pt>
                <c:pt idx="47">
                  <c:v>229.5</c:v>
                </c:pt>
                <c:pt idx="48">
                  <c:v>229.5</c:v>
                </c:pt>
                <c:pt idx="49">
                  <c:v>229.5</c:v>
                </c:pt>
                <c:pt idx="50">
                  <c:v>229.5</c:v>
                </c:pt>
                <c:pt idx="51">
                  <c:v>0</c:v>
                </c:pt>
              </c:numCache>
            </c:numRef>
          </c:val>
          <c:smooth val="0"/>
          <c:extLst>
            <c:ext xmlns:c16="http://schemas.microsoft.com/office/drawing/2014/chart" uri="{C3380CC4-5D6E-409C-BE32-E72D297353CC}">
              <c16:uniqueId val="{00000000-58A5-4A56-B5D0-93E88BC89B06}"/>
            </c:ext>
          </c:extLst>
        </c:ser>
        <c:dLbls>
          <c:showLegendKey val="0"/>
          <c:showVal val="0"/>
          <c:showCatName val="0"/>
          <c:showSerName val="0"/>
          <c:showPercent val="0"/>
          <c:showBubbleSize val="0"/>
        </c:dLbls>
        <c:smooth val="0"/>
        <c:axId val="1278430063"/>
        <c:axId val="747217487"/>
      </c:lineChart>
      <c:dateAx>
        <c:axId val="1278430063"/>
        <c:scaling>
          <c:orientation val="minMax"/>
        </c:scaling>
        <c:delete val="0"/>
        <c:axPos val="b"/>
        <c:numFmt formatCode="d\-mmm" sourceLinked="1"/>
        <c:majorTickMark val="none"/>
        <c:minorTickMark val="none"/>
        <c:tickLblPos val="nextTo"/>
        <c:spPr>
          <a:noFill/>
          <a:ln w="9525" cap="flat" cmpd="sng" algn="ctr">
            <a:solidFill>
              <a:schemeClr val="tx2">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ysClr val="windowText" lastClr="000000"/>
                </a:solidFill>
                <a:latin typeface="+mn-lt"/>
                <a:ea typeface="+mn-ea"/>
                <a:cs typeface="+mn-cs"/>
              </a:defRPr>
            </a:pPr>
            <a:endParaRPr lang="en-US"/>
          </a:p>
        </c:txPr>
        <c:crossAx val="747217487"/>
        <c:crosses val="autoZero"/>
        <c:auto val="0"/>
        <c:lblOffset val="100"/>
        <c:baseTimeUnit val="days"/>
      </c:dateAx>
      <c:valAx>
        <c:axId val="747217487"/>
        <c:scaling>
          <c:orientation val="minMax"/>
        </c:scaling>
        <c:delete val="0"/>
        <c:axPos val="l"/>
        <c:numFmt formatCode="#,##0.0"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ysClr val="windowText" lastClr="000000"/>
                </a:solidFill>
                <a:latin typeface="+mn-lt"/>
                <a:ea typeface="+mn-ea"/>
                <a:cs typeface="+mn-cs"/>
              </a:defRPr>
            </a:pPr>
            <a:endParaRPr lang="en-US"/>
          </a:p>
        </c:txPr>
        <c:crossAx val="1278430063"/>
        <c:crosses val="autoZero"/>
        <c:crossBetween val="between"/>
      </c:valAx>
    </c:plotArea>
    <c:plotVisOnly val="1"/>
    <c:dispBlanksAs val="gap"/>
    <c:showDLblsOverMax val="0"/>
  </c:chart>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Lithium Carbonate</a:t>
            </a:r>
          </a:p>
        </c:rich>
      </c:tx>
      <c:overlay val="0"/>
      <c:spPr>
        <a:noFill/>
        <a:ln>
          <a:noFill/>
          <a:prstDash val="solid"/>
        </a:ln>
      </c:spPr>
    </c:title>
    <c:autoTitleDeleted val="0"/>
    <c:plotArea>
      <c:layout/>
      <c:lineChart>
        <c:grouping val="standard"/>
        <c:varyColors val="0"/>
        <c:ser>
          <c:idx val="0"/>
          <c:order val="0"/>
          <c:tx>
            <c:strRef>
              <c:f>'Market USD'!$B$1</c:f>
              <c:strCache>
                <c:ptCount val="1"/>
                <c:pt idx="0">
                  <c:v>Industrial
 Grade</c:v>
                </c:pt>
              </c:strCache>
            </c:strRef>
          </c:tx>
          <c:spPr>
            <a:ln w="28575" cap="rnd">
              <a:solidFill>
                <a:schemeClr val="accent1"/>
              </a:solidFill>
              <a:prstDash val="solid"/>
              <a:round/>
            </a:ln>
          </c:spPr>
          <c:marker>
            <c:symbol val="none"/>
          </c:marker>
          <c:cat>
            <c:numRef>
              <c:f>'Market USD'!$A$17:$A$52</c:f>
              <c:numCache>
                <c:formatCode>d\-mmm</c:formatCode>
                <c:ptCount val="36"/>
                <c:pt idx="0">
                  <c:v>45295</c:v>
                </c:pt>
                <c:pt idx="1">
                  <c:v>45296</c:v>
                </c:pt>
                <c:pt idx="2">
                  <c:v>45299</c:v>
                </c:pt>
                <c:pt idx="3">
                  <c:v>45300</c:v>
                </c:pt>
                <c:pt idx="4">
                  <c:v>45301</c:v>
                </c:pt>
                <c:pt idx="5">
                  <c:v>45302</c:v>
                </c:pt>
                <c:pt idx="6">
                  <c:v>45303</c:v>
                </c:pt>
                <c:pt idx="7">
                  <c:v>45306</c:v>
                </c:pt>
                <c:pt idx="8">
                  <c:v>45307</c:v>
                </c:pt>
                <c:pt idx="9">
                  <c:v>45308</c:v>
                </c:pt>
                <c:pt idx="10">
                  <c:v>45309</c:v>
                </c:pt>
                <c:pt idx="11">
                  <c:v>45310</c:v>
                </c:pt>
                <c:pt idx="12">
                  <c:v>45313</c:v>
                </c:pt>
                <c:pt idx="13">
                  <c:v>45314</c:v>
                </c:pt>
                <c:pt idx="14">
                  <c:v>45315</c:v>
                </c:pt>
                <c:pt idx="15">
                  <c:v>45316</c:v>
                </c:pt>
                <c:pt idx="16">
                  <c:v>45317</c:v>
                </c:pt>
                <c:pt idx="17">
                  <c:v>45320</c:v>
                </c:pt>
                <c:pt idx="18">
                  <c:v>45321</c:v>
                </c:pt>
                <c:pt idx="19">
                  <c:v>45322</c:v>
                </c:pt>
                <c:pt idx="20">
                  <c:v>45323</c:v>
                </c:pt>
                <c:pt idx="21">
                  <c:v>45324</c:v>
                </c:pt>
                <c:pt idx="22">
                  <c:v>45327</c:v>
                </c:pt>
                <c:pt idx="23">
                  <c:v>45328</c:v>
                </c:pt>
                <c:pt idx="24">
                  <c:v>45329</c:v>
                </c:pt>
                <c:pt idx="25">
                  <c:v>45330</c:v>
                </c:pt>
                <c:pt idx="26">
                  <c:v>45341</c:v>
                </c:pt>
                <c:pt idx="27">
                  <c:v>45342</c:v>
                </c:pt>
                <c:pt idx="28">
                  <c:v>45343</c:v>
                </c:pt>
                <c:pt idx="29">
                  <c:v>45344</c:v>
                </c:pt>
                <c:pt idx="30">
                  <c:v>45370</c:v>
                </c:pt>
                <c:pt idx="31">
                  <c:v>45376</c:v>
                </c:pt>
                <c:pt idx="32">
                  <c:v>45379</c:v>
                </c:pt>
                <c:pt idx="33">
                  <c:v>45380</c:v>
                </c:pt>
                <c:pt idx="34">
                  <c:v>45383</c:v>
                </c:pt>
                <c:pt idx="35">
                  <c:v>45384</c:v>
                </c:pt>
              </c:numCache>
            </c:numRef>
          </c:cat>
          <c:val>
            <c:numRef>
              <c:f>'Market USD'!$B$17:$B$350</c:f>
              <c:numCache>
                <c:formatCode>_ * #,##0.0_ ;_ * \-#,##0.0_ ;_ * "-"_ ;_ @_ </c:formatCode>
                <c:ptCount val="334"/>
                <c:pt idx="0">
                  <c:v>14.24</c:v>
                </c:pt>
                <c:pt idx="1">
                  <c:v>14.24</c:v>
                </c:pt>
                <c:pt idx="2">
                  <c:v>14.16</c:v>
                </c:pt>
                <c:pt idx="3">
                  <c:v>14</c:v>
                </c:pt>
                <c:pt idx="4">
                  <c:v>13.968</c:v>
                </c:pt>
                <c:pt idx="5">
                  <c:v>13.968</c:v>
                </c:pt>
                <c:pt idx="6">
                  <c:v>14.016</c:v>
                </c:pt>
                <c:pt idx="7">
                  <c:v>14.016</c:v>
                </c:pt>
                <c:pt idx="8">
                  <c:v>14.08</c:v>
                </c:pt>
                <c:pt idx="9">
                  <c:v>14.128</c:v>
                </c:pt>
                <c:pt idx="10">
                  <c:v>14.128</c:v>
                </c:pt>
                <c:pt idx="11">
                  <c:v>14.128</c:v>
                </c:pt>
                <c:pt idx="12">
                  <c:v>14.128</c:v>
                </c:pt>
                <c:pt idx="13">
                  <c:v>14.128</c:v>
                </c:pt>
                <c:pt idx="14">
                  <c:v>14.144</c:v>
                </c:pt>
                <c:pt idx="15">
                  <c:v>14.16</c:v>
                </c:pt>
                <c:pt idx="16">
                  <c:v>14.176</c:v>
                </c:pt>
                <c:pt idx="17">
                  <c:v>14.24</c:v>
                </c:pt>
                <c:pt idx="18">
                  <c:v>14.24</c:v>
                </c:pt>
                <c:pt idx="19">
                  <c:v>14.272</c:v>
                </c:pt>
                <c:pt idx="20">
                  <c:v>14.32</c:v>
                </c:pt>
                <c:pt idx="21">
                  <c:v>14.32</c:v>
                </c:pt>
                <c:pt idx="22">
                  <c:v>14.32</c:v>
                </c:pt>
                <c:pt idx="23">
                  <c:v>14.32</c:v>
                </c:pt>
                <c:pt idx="24">
                  <c:v>14.32</c:v>
                </c:pt>
                <c:pt idx="25">
                  <c:v>14.32</c:v>
                </c:pt>
                <c:pt idx="26">
                  <c:v>14.304</c:v>
                </c:pt>
                <c:pt idx="27">
                  <c:v>14.304</c:v>
                </c:pt>
                <c:pt idx="28">
                  <c:v>14.2</c:v>
                </c:pt>
                <c:pt idx="29">
                  <c:v>14.208</c:v>
                </c:pt>
                <c:pt idx="30">
                  <c:v>17.2</c:v>
                </c:pt>
                <c:pt idx="31">
                  <c:v>16.195790000000002</c:v>
                </c:pt>
                <c:pt idx="32">
                  <c:v>18.069375000000001</c:v>
                </c:pt>
                <c:pt idx="33">
                  <c:v>18.069375000000001</c:v>
                </c:pt>
                <c:pt idx="34">
                  <c:v>17.786549999999998</c:v>
                </c:pt>
                <c:pt idx="35">
                  <c:v>18.041250000000002</c:v>
                </c:pt>
                <c:pt idx="36">
                  <c:v>0</c:v>
                </c:pt>
              </c:numCache>
            </c:numRef>
          </c:val>
          <c:smooth val="0"/>
          <c:extLst>
            <c:ext xmlns:c16="http://schemas.microsoft.com/office/drawing/2014/chart" uri="{C3380CC4-5D6E-409C-BE32-E72D297353CC}">
              <c16:uniqueId val="{00000000-CF05-4D78-B05C-8FAAFDB4F300}"/>
            </c:ext>
          </c:extLst>
        </c:ser>
        <c:ser>
          <c:idx val="1"/>
          <c:order val="1"/>
          <c:tx>
            <c:strRef>
              <c:f>'Market USD'!$C$1</c:f>
              <c:strCache>
                <c:ptCount val="1"/>
                <c:pt idx="0">
                  <c:v>Battery 
Grade</c:v>
                </c:pt>
              </c:strCache>
            </c:strRef>
          </c:tx>
          <c:spPr>
            <a:ln w="28575" cap="rnd">
              <a:solidFill>
                <a:schemeClr val="accent2"/>
              </a:solidFill>
              <a:prstDash val="solid"/>
              <a:round/>
            </a:ln>
          </c:spPr>
          <c:marker>
            <c:symbol val="none"/>
          </c:marker>
          <c:cat>
            <c:numRef>
              <c:f>'Market USD'!$A$17:$A$52</c:f>
              <c:numCache>
                <c:formatCode>d\-mmm</c:formatCode>
                <c:ptCount val="36"/>
                <c:pt idx="0">
                  <c:v>45295</c:v>
                </c:pt>
                <c:pt idx="1">
                  <c:v>45296</c:v>
                </c:pt>
                <c:pt idx="2">
                  <c:v>45299</c:v>
                </c:pt>
                <c:pt idx="3">
                  <c:v>45300</c:v>
                </c:pt>
                <c:pt idx="4">
                  <c:v>45301</c:v>
                </c:pt>
                <c:pt idx="5">
                  <c:v>45302</c:v>
                </c:pt>
                <c:pt idx="6">
                  <c:v>45303</c:v>
                </c:pt>
                <c:pt idx="7">
                  <c:v>45306</c:v>
                </c:pt>
                <c:pt idx="8">
                  <c:v>45307</c:v>
                </c:pt>
                <c:pt idx="9">
                  <c:v>45308</c:v>
                </c:pt>
                <c:pt idx="10">
                  <c:v>45309</c:v>
                </c:pt>
                <c:pt idx="11">
                  <c:v>45310</c:v>
                </c:pt>
                <c:pt idx="12">
                  <c:v>45313</c:v>
                </c:pt>
                <c:pt idx="13">
                  <c:v>45314</c:v>
                </c:pt>
                <c:pt idx="14">
                  <c:v>45315</c:v>
                </c:pt>
                <c:pt idx="15">
                  <c:v>45316</c:v>
                </c:pt>
                <c:pt idx="16">
                  <c:v>45317</c:v>
                </c:pt>
                <c:pt idx="17">
                  <c:v>45320</c:v>
                </c:pt>
                <c:pt idx="18">
                  <c:v>45321</c:v>
                </c:pt>
                <c:pt idx="19">
                  <c:v>45322</c:v>
                </c:pt>
                <c:pt idx="20">
                  <c:v>45323</c:v>
                </c:pt>
                <c:pt idx="21">
                  <c:v>45324</c:v>
                </c:pt>
                <c:pt idx="22">
                  <c:v>45327</c:v>
                </c:pt>
                <c:pt idx="23">
                  <c:v>45328</c:v>
                </c:pt>
                <c:pt idx="24">
                  <c:v>45329</c:v>
                </c:pt>
                <c:pt idx="25">
                  <c:v>45330</c:v>
                </c:pt>
                <c:pt idx="26">
                  <c:v>45341</c:v>
                </c:pt>
                <c:pt idx="27">
                  <c:v>45342</c:v>
                </c:pt>
                <c:pt idx="28">
                  <c:v>45343</c:v>
                </c:pt>
                <c:pt idx="29">
                  <c:v>45344</c:v>
                </c:pt>
                <c:pt idx="30">
                  <c:v>45370</c:v>
                </c:pt>
                <c:pt idx="31">
                  <c:v>45376</c:v>
                </c:pt>
                <c:pt idx="32">
                  <c:v>45379</c:v>
                </c:pt>
                <c:pt idx="33">
                  <c:v>45380</c:v>
                </c:pt>
                <c:pt idx="34">
                  <c:v>45383</c:v>
                </c:pt>
                <c:pt idx="35">
                  <c:v>45384</c:v>
                </c:pt>
              </c:numCache>
            </c:numRef>
          </c:cat>
          <c:val>
            <c:numRef>
              <c:f>'Market USD'!$C$17:$C$53</c:f>
              <c:numCache>
                <c:formatCode>_ * #,##0.0_ ;_ * \-#,##0.0_ ;_ * "-"_ ;_ @_ </c:formatCode>
                <c:ptCount val="37"/>
                <c:pt idx="0">
                  <c:v>15.504</c:v>
                </c:pt>
                <c:pt idx="1">
                  <c:v>15.44</c:v>
                </c:pt>
                <c:pt idx="2">
                  <c:v>15.407999999999999</c:v>
                </c:pt>
                <c:pt idx="3">
                  <c:v>15.36</c:v>
                </c:pt>
                <c:pt idx="4">
                  <c:v>15.36</c:v>
                </c:pt>
                <c:pt idx="5">
                  <c:v>15.36</c:v>
                </c:pt>
                <c:pt idx="6">
                  <c:v>15.391999999999999</c:v>
                </c:pt>
                <c:pt idx="7">
                  <c:v>15.391999999999999</c:v>
                </c:pt>
                <c:pt idx="8">
                  <c:v>15.44</c:v>
                </c:pt>
                <c:pt idx="9">
                  <c:v>15.44</c:v>
                </c:pt>
                <c:pt idx="10">
                  <c:v>15.44</c:v>
                </c:pt>
                <c:pt idx="11">
                  <c:v>15.44</c:v>
                </c:pt>
                <c:pt idx="12">
                  <c:v>15.44</c:v>
                </c:pt>
                <c:pt idx="13">
                  <c:v>15.44</c:v>
                </c:pt>
                <c:pt idx="14">
                  <c:v>15.44</c:v>
                </c:pt>
                <c:pt idx="15">
                  <c:v>15.44</c:v>
                </c:pt>
                <c:pt idx="16">
                  <c:v>15.44</c:v>
                </c:pt>
                <c:pt idx="17">
                  <c:v>15.48</c:v>
                </c:pt>
                <c:pt idx="18">
                  <c:v>15.48</c:v>
                </c:pt>
                <c:pt idx="19">
                  <c:v>15.48</c:v>
                </c:pt>
                <c:pt idx="20">
                  <c:v>15.528</c:v>
                </c:pt>
                <c:pt idx="21">
                  <c:v>15.528</c:v>
                </c:pt>
                <c:pt idx="22">
                  <c:v>15.528</c:v>
                </c:pt>
                <c:pt idx="23">
                  <c:v>15.528</c:v>
                </c:pt>
                <c:pt idx="24">
                  <c:v>15.528</c:v>
                </c:pt>
                <c:pt idx="25">
                  <c:v>15.528</c:v>
                </c:pt>
                <c:pt idx="26">
                  <c:v>15.504</c:v>
                </c:pt>
                <c:pt idx="27">
                  <c:v>15.48</c:v>
                </c:pt>
                <c:pt idx="28">
                  <c:v>15.384</c:v>
                </c:pt>
                <c:pt idx="29">
                  <c:v>15.384</c:v>
                </c:pt>
                <c:pt idx="30">
                  <c:v>18.007999999999999</c:v>
                </c:pt>
                <c:pt idx="31">
                  <c:v>16.878745000000002</c:v>
                </c:pt>
                <c:pt idx="32">
                  <c:v>18.931875000000002</c:v>
                </c:pt>
                <c:pt idx="33">
                  <c:v>18.931875000000002</c:v>
                </c:pt>
                <c:pt idx="34">
                  <c:v>18.635549999999999</c:v>
                </c:pt>
                <c:pt idx="35">
                  <c:v>18.805350000000001</c:v>
                </c:pt>
                <c:pt idx="36">
                  <c:v>0</c:v>
                </c:pt>
              </c:numCache>
            </c:numRef>
          </c:val>
          <c:smooth val="0"/>
          <c:extLst>
            <c:ext xmlns:c16="http://schemas.microsoft.com/office/drawing/2014/chart" uri="{C3380CC4-5D6E-409C-BE32-E72D297353CC}">
              <c16:uniqueId val="{00000001-CF05-4D78-B05C-8FAAFDB4F300}"/>
            </c:ext>
          </c:extLst>
        </c:ser>
        <c:ser>
          <c:idx val="2"/>
          <c:order val="2"/>
          <c:tx>
            <c:strRef>
              <c:f>'Market USD'!$D$1</c:f>
              <c:strCache>
                <c:ptCount val="1"/>
                <c:pt idx="0">
                  <c:v>SMM
 LC Idx</c:v>
                </c:pt>
              </c:strCache>
            </c:strRef>
          </c:tx>
          <c:spPr>
            <a:ln w="28575" cap="rnd">
              <a:solidFill>
                <a:schemeClr val="accent3"/>
              </a:solidFill>
              <a:prstDash val="solid"/>
              <a:round/>
            </a:ln>
          </c:spPr>
          <c:marker>
            <c:symbol val="none"/>
          </c:marker>
          <c:cat>
            <c:numRef>
              <c:f>'Market USD'!$A$17:$A$52</c:f>
              <c:numCache>
                <c:formatCode>d\-mmm</c:formatCode>
                <c:ptCount val="36"/>
                <c:pt idx="0">
                  <c:v>45295</c:v>
                </c:pt>
                <c:pt idx="1">
                  <c:v>45296</c:v>
                </c:pt>
                <c:pt idx="2">
                  <c:v>45299</c:v>
                </c:pt>
                <c:pt idx="3">
                  <c:v>45300</c:v>
                </c:pt>
                <c:pt idx="4">
                  <c:v>45301</c:v>
                </c:pt>
                <c:pt idx="5">
                  <c:v>45302</c:v>
                </c:pt>
                <c:pt idx="6">
                  <c:v>45303</c:v>
                </c:pt>
                <c:pt idx="7">
                  <c:v>45306</c:v>
                </c:pt>
                <c:pt idx="8">
                  <c:v>45307</c:v>
                </c:pt>
                <c:pt idx="9">
                  <c:v>45308</c:v>
                </c:pt>
                <c:pt idx="10">
                  <c:v>45309</c:v>
                </c:pt>
                <c:pt idx="11">
                  <c:v>45310</c:v>
                </c:pt>
                <c:pt idx="12">
                  <c:v>45313</c:v>
                </c:pt>
                <c:pt idx="13">
                  <c:v>45314</c:v>
                </c:pt>
                <c:pt idx="14">
                  <c:v>45315</c:v>
                </c:pt>
                <c:pt idx="15">
                  <c:v>45316</c:v>
                </c:pt>
                <c:pt idx="16">
                  <c:v>45317</c:v>
                </c:pt>
                <c:pt idx="17">
                  <c:v>45320</c:v>
                </c:pt>
                <c:pt idx="18">
                  <c:v>45321</c:v>
                </c:pt>
                <c:pt idx="19">
                  <c:v>45322</c:v>
                </c:pt>
                <c:pt idx="20">
                  <c:v>45323</c:v>
                </c:pt>
                <c:pt idx="21">
                  <c:v>45324</c:v>
                </c:pt>
                <c:pt idx="22">
                  <c:v>45327</c:v>
                </c:pt>
                <c:pt idx="23">
                  <c:v>45328</c:v>
                </c:pt>
                <c:pt idx="24">
                  <c:v>45329</c:v>
                </c:pt>
                <c:pt idx="25">
                  <c:v>45330</c:v>
                </c:pt>
                <c:pt idx="26">
                  <c:v>45341</c:v>
                </c:pt>
                <c:pt idx="27">
                  <c:v>45342</c:v>
                </c:pt>
                <c:pt idx="28">
                  <c:v>45343</c:v>
                </c:pt>
                <c:pt idx="29">
                  <c:v>45344</c:v>
                </c:pt>
                <c:pt idx="30">
                  <c:v>45370</c:v>
                </c:pt>
                <c:pt idx="31">
                  <c:v>45376</c:v>
                </c:pt>
                <c:pt idx="32">
                  <c:v>45379</c:v>
                </c:pt>
                <c:pt idx="33">
                  <c:v>45380</c:v>
                </c:pt>
                <c:pt idx="34">
                  <c:v>45383</c:v>
                </c:pt>
                <c:pt idx="35">
                  <c:v>45384</c:v>
                </c:pt>
              </c:numCache>
            </c:numRef>
          </c:cat>
          <c:val>
            <c:numRef>
              <c:f>'Market USD'!$D$17:$D$53</c:f>
              <c:numCache>
                <c:formatCode>_ * #,##0.0_ ;_ * \-#,##0.0_ ;_ * "-"_ ;_ @_ </c:formatCode>
                <c:ptCount val="37"/>
                <c:pt idx="0">
                  <c:v>15.293760000000001</c:v>
                </c:pt>
                <c:pt idx="1">
                  <c:v>15.271840000000001</c:v>
                </c:pt>
                <c:pt idx="2">
                  <c:v>15.265919999999999</c:v>
                </c:pt>
                <c:pt idx="3">
                  <c:v>15.242239999999999</c:v>
                </c:pt>
                <c:pt idx="4">
                  <c:v>15.23664</c:v>
                </c:pt>
                <c:pt idx="5">
                  <c:v>15.219040000000001</c:v>
                </c:pt>
                <c:pt idx="6">
                  <c:v>15.22512</c:v>
                </c:pt>
                <c:pt idx="7">
                  <c:v>15.222239999999999</c:v>
                </c:pt>
                <c:pt idx="8">
                  <c:v>15.25056</c:v>
                </c:pt>
                <c:pt idx="9">
                  <c:v>15.272639999999999</c:v>
                </c:pt>
                <c:pt idx="10">
                  <c:v>15.274239999999999</c:v>
                </c:pt>
                <c:pt idx="11">
                  <c:v>15.27248</c:v>
                </c:pt>
                <c:pt idx="12">
                  <c:v>15.24816</c:v>
                </c:pt>
                <c:pt idx="13">
                  <c:v>15.24896</c:v>
                </c:pt>
                <c:pt idx="14">
                  <c:v>15.261760000000001</c:v>
                </c:pt>
                <c:pt idx="15">
                  <c:v>15.261760000000001</c:v>
                </c:pt>
                <c:pt idx="16">
                  <c:v>15.2624</c:v>
                </c:pt>
                <c:pt idx="17">
                  <c:v>15.26544</c:v>
                </c:pt>
                <c:pt idx="18">
                  <c:v>15.287360000000001</c:v>
                </c:pt>
                <c:pt idx="19">
                  <c:v>15.3024</c:v>
                </c:pt>
                <c:pt idx="20">
                  <c:v>15.316800000000001</c:v>
                </c:pt>
                <c:pt idx="21">
                  <c:v>15.32816</c:v>
                </c:pt>
                <c:pt idx="22">
                  <c:v>15.32816</c:v>
                </c:pt>
                <c:pt idx="23">
                  <c:v>15.34736</c:v>
                </c:pt>
                <c:pt idx="24">
                  <c:v>15.34736</c:v>
                </c:pt>
                <c:pt idx="25">
                  <c:v>15.34736</c:v>
                </c:pt>
                <c:pt idx="26">
                  <c:v>15.317120000000001</c:v>
                </c:pt>
                <c:pt idx="27">
                  <c:v>15.307360000000001</c:v>
                </c:pt>
                <c:pt idx="28">
                  <c:v>15.27824</c:v>
                </c:pt>
                <c:pt idx="29">
                  <c:v>15.28064</c:v>
                </c:pt>
                <c:pt idx="30">
                  <c:v>17.820160000000001</c:v>
                </c:pt>
                <c:pt idx="31">
                  <c:v>16.743354800000002</c:v>
                </c:pt>
                <c:pt idx="32">
                  <c:v>18.781282499999996</c:v>
                </c:pt>
                <c:pt idx="33">
                  <c:v>18.770932500000001</c:v>
                </c:pt>
                <c:pt idx="34">
                  <c:v>18.475428600000001</c:v>
                </c:pt>
                <c:pt idx="35">
                  <c:v>18.725544000000003</c:v>
                </c:pt>
                <c:pt idx="36">
                  <c:v>0</c:v>
                </c:pt>
              </c:numCache>
            </c:numRef>
          </c:val>
          <c:smooth val="0"/>
          <c:extLst>
            <c:ext xmlns:c16="http://schemas.microsoft.com/office/drawing/2014/chart" uri="{C3380CC4-5D6E-409C-BE32-E72D297353CC}">
              <c16:uniqueId val="{00000002-CF05-4D78-B05C-8FAAFDB4F300}"/>
            </c:ext>
          </c:extLst>
        </c:ser>
        <c:ser>
          <c:idx val="3"/>
          <c:order val="3"/>
          <c:tx>
            <c:strRef>
              <c:f>'Market USD'!$H$1</c:f>
              <c:strCache>
                <c:ptCount val="1"/>
                <c:pt idx="0">
                  <c:v>Lithium Carbonate BG
 CIF China</c:v>
                </c:pt>
              </c:strCache>
            </c:strRef>
          </c:tx>
          <c:spPr>
            <a:ln w="28575" cap="rnd">
              <a:solidFill>
                <a:schemeClr val="accent4"/>
              </a:solidFill>
              <a:prstDash val="solid"/>
              <a:round/>
            </a:ln>
          </c:spPr>
          <c:marker>
            <c:symbol val="none"/>
          </c:marker>
          <c:cat>
            <c:numRef>
              <c:f>'Market USD'!$A$17:$A$52</c:f>
              <c:numCache>
                <c:formatCode>d\-mmm</c:formatCode>
                <c:ptCount val="36"/>
                <c:pt idx="0">
                  <c:v>45295</c:v>
                </c:pt>
                <c:pt idx="1">
                  <c:v>45296</c:v>
                </c:pt>
                <c:pt idx="2">
                  <c:v>45299</c:v>
                </c:pt>
                <c:pt idx="3">
                  <c:v>45300</c:v>
                </c:pt>
                <c:pt idx="4">
                  <c:v>45301</c:v>
                </c:pt>
                <c:pt idx="5">
                  <c:v>45302</c:v>
                </c:pt>
                <c:pt idx="6">
                  <c:v>45303</c:v>
                </c:pt>
                <c:pt idx="7">
                  <c:v>45306</c:v>
                </c:pt>
                <c:pt idx="8">
                  <c:v>45307</c:v>
                </c:pt>
                <c:pt idx="9">
                  <c:v>45308</c:v>
                </c:pt>
                <c:pt idx="10">
                  <c:v>45309</c:v>
                </c:pt>
                <c:pt idx="11">
                  <c:v>45310</c:v>
                </c:pt>
                <c:pt idx="12">
                  <c:v>45313</c:v>
                </c:pt>
                <c:pt idx="13">
                  <c:v>45314</c:v>
                </c:pt>
                <c:pt idx="14">
                  <c:v>45315</c:v>
                </c:pt>
                <c:pt idx="15">
                  <c:v>45316</c:v>
                </c:pt>
                <c:pt idx="16">
                  <c:v>45317</c:v>
                </c:pt>
                <c:pt idx="17">
                  <c:v>45320</c:v>
                </c:pt>
                <c:pt idx="18">
                  <c:v>45321</c:v>
                </c:pt>
                <c:pt idx="19">
                  <c:v>45322</c:v>
                </c:pt>
                <c:pt idx="20">
                  <c:v>45323</c:v>
                </c:pt>
                <c:pt idx="21">
                  <c:v>45324</c:v>
                </c:pt>
                <c:pt idx="22">
                  <c:v>45327</c:v>
                </c:pt>
                <c:pt idx="23">
                  <c:v>45328</c:v>
                </c:pt>
                <c:pt idx="24">
                  <c:v>45329</c:v>
                </c:pt>
                <c:pt idx="25">
                  <c:v>45330</c:v>
                </c:pt>
                <c:pt idx="26">
                  <c:v>45341</c:v>
                </c:pt>
                <c:pt idx="27">
                  <c:v>45342</c:v>
                </c:pt>
                <c:pt idx="28">
                  <c:v>45343</c:v>
                </c:pt>
                <c:pt idx="29">
                  <c:v>45344</c:v>
                </c:pt>
                <c:pt idx="30">
                  <c:v>45370</c:v>
                </c:pt>
                <c:pt idx="31">
                  <c:v>45376</c:v>
                </c:pt>
                <c:pt idx="32">
                  <c:v>45379</c:v>
                </c:pt>
                <c:pt idx="33">
                  <c:v>45380</c:v>
                </c:pt>
                <c:pt idx="34">
                  <c:v>45383</c:v>
                </c:pt>
                <c:pt idx="35">
                  <c:v>45384</c:v>
                </c:pt>
              </c:numCache>
            </c:numRef>
          </c:cat>
          <c:val>
            <c:numRef>
              <c:f>'Market USD'!$H$17:$H$53</c:f>
              <c:numCache>
                <c:formatCode>_ * #,##0.0_ ;_ * \-#,##0.0_ ;_ * "-"_ ;_ @_ </c:formatCode>
                <c:ptCount val="37"/>
                <c:pt idx="0">
                  <c:v>14</c:v>
                </c:pt>
                <c:pt idx="1">
                  <c:v>14</c:v>
                </c:pt>
                <c:pt idx="2">
                  <c:v>14</c:v>
                </c:pt>
                <c:pt idx="3">
                  <c:v>14</c:v>
                </c:pt>
                <c:pt idx="4">
                  <c:v>14</c:v>
                </c:pt>
                <c:pt idx="5">
                  <c:v>14</c:v>
                </c:pt>
                <c:pt idx="6">
                  <c:v>14</c:v>
                </c:pt>
                <c:pt idx="7">
                  <c:v>14</c:v>
                </c:pt>
                <c:pt idx="8">
                  <c:v>14</c:v>
                </c:pt>
                <c:pt idx="9">
                  <c:v>14</c:v>
                </c:pt>
                <c:pt idx="10">
                  <c:v>14</c:v>
                </c:pt>
                <c:pt idx="11">
                  <c:v>14</c:v>
                </c:pt>
                <c:pt idx="12">
                  <c:v>14</c:v>
                </c:pt>
                <c:pt idx="13">
                  <c:v>14</c:v>
                </c:pt>
                <c:pt idx="14">
                  <c:v>14</c:v>
                </c:pt>
                <c:pt idx="15">
                  <c:v>14</c:v>
                </c:pt>
                <c:pt idx="16">
                  <c:v>14</c:v>
                </c:pt>
                <c:pt idx="17">
                  <c:v>14</c:v>
                </c:pt>
                <c:pt idx="18">
                  <c:v>14</c:v>
                </c:pt>
                <c:pt idx="19">
                  <c:v>14</c:v>
                </c:pt>
                <c:pt idx="20">
                  <c:v>14</c:v>
                </c:pt>
                <c:pt idx="21">
                  <c:v>14</c:v>
                </c:pt>
                <c:pt idx="22">
                  <c:v>14</c:v>
                </c:pt>
                <c:pt idx="23">
                  <c:v>14</c:v>
                </c:pt>
                <c:pt idx="24">
                  <c:v>14</c:v>
                </c:pt>
                <c:pt idx="25">
                  <c:v>14</c:v>
                </c:pt>
                <c:pt idx="26">
                  <c:v>14</c:v>
                </c:pt>
                <c:pt idx="27">
                  <c:v>14</c:v>
                </c:pt>
                <c:pt idx="28">
                  <c:v>14</c:v>
                </c:pt>
                <c:pt idx="29">
                  <c:v>14</c:v>
                </c:pt>
                <c:pt idx="30">
                  <c:v>13.5</c:v>
                </c:pt>
                <c:pt idx="31">
                  <c:v>13.68</c:v>
                </c:pt>
                <c:pt idx="32">
                  <c:v>13.5</c:v>
                </c:pt>
                <c:pt idx="33">
                  <c:v>13.43</c:v>
                </c:pt>
                <c:pt idx="34">
                  <c:v>13.43</c:v>
                </c:pt>
                <c:pt idx="35">
                  <c:v>13.43</c:v>
                </c:pt>
                <c:pt idx="36">
                  <c:v>0</c:v>
                </c:pt>
              </c:numCache>
            </c:numRef>
          </c:val>
          <c:smooth val="0"/>
          <c:extLst>
            <c:ext xmlns:c16="http://schemas.microsoft.com/office/drawing/2014/chart" uri="{C3380CC4-5D6E-409C-BE32-E72D297353CC}">
              <c16:uniqueId val="{00000003-CF05-4D78-B05C-8FAAFDB4F300}"/>
            </c:ext>
          </c:extLst>
        </c:ser>
        <c:dLbls>
          <c:showLegendKey val="0"/>
          <c:showVal val="0"/>
          <c:showCatName val="0"/>
          <c:showSerName val="0"/>
          <c:showPercent val="0"/>
          <c:showBubbleSize val="0"/>
        </c:dLbls>
        <c:smooth val="0"/>
        <c:axId val="190602543"/>
        <c:axId val="69543503"/>
      </c:lineChart>
      <c:dateAx>
        <c:axId val="190602543"/>
        <c:scaling>
          <c:orientation val="minMax"/>
        </c:scaling>
        <c:delete val="0"/>
        <c:axPos val="b"/>
        <c:numFmt formatCode="d\-mmm"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69543503"/>
        <c:crosses val="autoZero"/>
        <c:auto val="0"/>
        <c:lblOffset val="100"/>
        <c:baseTimeUnit val="days"/>
      </c:dateAx>
      <c:valAx>
        <c:axId val="69543503"/>
        <c:scaling>
          <c:orientation val="minMax"/>
        </c:scaling>
        <c:delete val="0"/>
        <c:axPos val="l"/>
        <c:majorGridlines>
          <c:spPr>
            <a:ln w="9525" cap="flat" cmpd="sng" algn="ctr">
              <a:solidFill>
                <a:schemeClr val="tx1">
                  <a:lumMod val="15000"/>
                  <a:lumOff val="85000"/>
                </a:schemeClr>
              </a:solidFill>
              <a:prstDash val="solid"/>
              <a:round/>
            </a:ln>
          </c:spPr>
        </c:majorGridlines>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90602543"/>
        <c:crosses val="autoZero"/>
        <c:crossBetween val="between"/>
      </c:valAx>
    </c:plotArea>
    <c:legend>
      <c:legendPos val="b"/>
      <c:overlay val="0"/>
      <c:spPr>
        <a:noFill/>
        <a:ln>
          <a:noFill/>
          <a:prstDash val="solid"/>
        </a:ln>
      </c:spPr>
      <c: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Lithium Hydroxide</a:t>
            </a:r>
          </a:p>
        </c:rich>
      </c:tx>
      <c:overlay val="0"/>
      <c:spPr>
        <a:noFill/>
        <a:ln>
          <a:noFill/>
          <a:prstDash val="solid"/>
        </a:ln>
      </c:spPr>
    </c:title>
    <c:autoTitleDeleted val="0"/>
    <c:plotArea>
      <c:layout/>
      <c:lineChart>
        <c:grouping val="standard"/>
        <c:varyColors val="0"/>
        <c:ser>
          <c:idx val="0"/>
          <c:order val="0"/>
          <c:tx>
            <c:strRef>
              <c:f>'Market USD'!$E$1</c:f>
              <c:strCache>
                <c:ptCount val="1"/>
                <c:pt idx="0">
                  <c:v>Lithium 
Hydroxide BG</c:v>
                </c:pt>
              </c:strCache>
            </c:strRef>
          </c:tx>
          <c:spPr>
            <a:ln w="28575" cap="rnd">
              <a:solidFill>
                <a:schemeClr val="accent1"/>
              </a:solidFill>
              <a:prstDash val="solid"/>
              <a:round/>
            </a:ln>
          </c:spPr>
          <c:marker>
            <c:symbol val="none"/>
          </c:marker>
          <c:cat>
            <c:numRef>
              <c:f>'Market USD'!$A$17:$A$52</c:f>
              <c:numCache>
                <c:formatCode>d\-mmm</c:formatCode>
                <c:ptCount val="36"/>
                <c:pt idx="0">
                  <c:v>45295</c:v>
                </c:pt>
                <c:pt idx="1">
                  <c:v>45296</c:v>
                </c:pt>
                <c:pt idx="2">
                  <c:v>45299</c:v>
                </c:pt>
                <c:pt idx="3">
                  <c:v>45300</c:v>
                </c:pt>
                <c:pt idx="4">
                  <c:v>45301</c:v>
                </c:pt>
                <c:pt idx="5">
                  <c:v>45302</c:v>
                </c:pt>
                <c:pt idx="6">
                  <c:v>45303</c:v>
                </c:pt>
                <c:pt idx="7">
                  <c:v>45306</c:v>
                </c:pt>
                <c:pt idx="8">
                  <c:v>45307</c:v>
                </c:pt>
                <c:pt idx="9">
                  <c:v>45308</c:v>
                </c:pt>
                <c:pt idx="10">
                  <c:v>45309</c:v>
                </c:pt>
                <c:pt idx="11">
                  <c:v>45310</c:v>
                </c:pt>
                <c:pt idx="12">
                  <c:v>45313</c:v>
                </c:pt>
                <c:pt idx="13">
                  <c:v>45314</c:v>
                </c:pt>
                <c:pt idx="14">
                  <c:v>45315</c:v>
                </c:pt>
                <c:pt idx="15">
                  <c:v>45316</c:v>
                </c:pt>
                <c:pt idx="16">
                  <c:v>45317</c:v>
                </c:pt>
                <c:pt idx="17">
                  <c:v>45320</c:v>
                </c:pt>
                <c:pt idx="18">
                  <c:v>45321</c:v>
                </c:pt>
                <c:pt idx="19">
                  <c:v>45322</c:v>
                </c:pt>
                <c:pt idx="20">
                  <c:v>45323</c:v>
                </c:pt>
                <c:pt idx="21">
                  <c:v>45324</c:v>
                </c:pt>
                <c:pt idx="22">
                  <c:v>45327</c:v>
                </c:pt>
                <c:pt idx="23">
                  <c:v>45328</c:v>
                </c:pt>
                <c:pt idx="24">
                  <c:v>45329</c:v>
                </c:pt>
                <c:pt idx="25">
                  <c:v>45330</c:v>
                </c:pt>
                <c:pt idx="26">
                  <c:v>45341</c:v>
                </c:pt>
                <c:pt idx="27">
                  <c:v>45342</c:v>
                </c:pt>
                <c:pt idx="28">
                  <c:v>45343</c:v>
                </c:pt>
                <c:pt idx="29">
                  <c:v>45344</c:v>
                </c:pt>
                <c:pt idx="30">
                  <c:v>45370</c:v>
                </c:pt>
                <c:pt idx="31">
                  <c:v>45376</c:v>
                </c:pt>
                <c:pt idx="32">
                  <c:v>45379</c:v>
                </c:pt>
                <c:pt idx="33">
                  <c:v>45380</c:v>
                </c:pt>
                <c:pt idx="34">
                  <c:v>45383</c:v>
                </c:pt>
                <c:pt idx="35">
                  <c:v>45384</c:v>
                </c:pt>
              </c:numCache>
            </c:numRef>
          </c:cat>
          <c:val>
            <c:numRef>
              <c:f>'Market USD'!$E$17:$E$53</c:f>
              <c:numCache>
                <c:formatCode>_ * #,##0.0_ ;_ * \-#,##0.0_ ;_ * "-"_ ;_ @_ </c:formatCode>
                <c:ptCount val="37"/>
                <c:pt idx="0">
                  <c:v>13.8</c:v>
                </c:pt>
                <c:pt idx="1">
                  <c:v>13.8</c:v>
                </c:pt>
                <c:pt idx="2">
                  <c:v>13.752000000000001</c:v>
                </c:pt>
                <c:pt idx="3">
                  <c:v>13.56</c:v>
                </c:pt>
                <c:pt idx="4">
                  <c:v>13.56</c:v>
                </c:pt>
                <c:pt idx="5">
                  <c:v>13.56</c:v>
                </c:pt>
                <c:pt idx="6">
                  <c:v>13.56</c:v>
                </c:pt>
                <c:pt idx="7">
                  <c:v>13.56</c:v>
                </c:pt>
                <c:pt idx="8">
                  <c:v>13.56</c:v>
                </c:pt>
                <c:pt idx="9">
                  <c:v>13.56</c:v>
                </c:pt>
                <c:pt idx="10">
                  <c:v>13.56</c:v>
                </c:pt>
                <c:pt idx="11">
                  <c:v>13.56</c:v>
                </c:pt>
                <c:pt idx="12">
                  <c:v>13.544</c:v>
                </c:pt>
                <c:pt idx="13">
                  <c:v>13.544</c:v>
                </c:pt>
                <c:pt idx="14">
                  <c:v>13.544</c:v>
                </c:pt>
                <c:pt idx="15">
                  <c:v>13.544</c:v>
                </c:pt>
                <c:pt idx="16">
                  <c:v>13.544</c:v>
                </c:pt>
                <c:pt idx="17">
                  <c:v>13.544</c:v>
                </c:pt>
                <c:pt idx="18">
                  <c:v>13.544</c:v>
                </c:pt>
                <c:pt idx="19">
                  <c:v>13.544</c:v>
                </c:pt>
                <c:pt idx="20">
                  <c:v>13.576000000000001</c:v>
                </c:pt>
                <c:pt idx="21">
                  <c:v>13.576000000000001</c:v>
                </c:pt>
                <c:pt idx="22">
                  <c:v>13.592000000000001</c:v>
                </c:pt>
                <c:pt idx="23">
                  <c:v>13.624000000000001</c:v>
                </c:pt>
                <c:pt idx="24">
                  <c:v>13.624000000000001</c:v>
                </c:pt>
                <c:pt idx="25">
                  <c:v>13.624000000000001</c:v>
                </c:pt>
                <c:pt idx="26">
                  <c:v>13.624000000000001</c:v>
                </c:pt>
                <c:pt idx="27">
                  <c:v>13.624000000000001</c:v>
                </c:pt>
                <c:pt idx="28">
                  <c:v>13.608000000000001</c:v>
                </c:pt>
                <c:pt idx="29">
                  <c:v>13.608000000000001</c:v>
                </c:pt>
                <c:pt idx="30">
                  <c:v>15.8</c:v>
                </c:pt>
                <c:pt idx="31">
                  <c:v>14.897425000000002</c:v>
                </c:pt>
                <c:pt idx="32">
                  <c:v>17.077500000000001</c:v>
                </c:pt>
                <c:pt idx="33">
                  <c:v>17.06025</c:v>
                </c:pt>
                <c:pt idx="34">
                  <c:v>16.793220000000002</c:v>
                </c:pt>
                <c:pt idx="35">
                  <c:v>16.827180000000002</c:v>
                </c:pt>
                <c:pt idx="36">
                  <c:v>0</c:v>
                </c:pt>
              </c:numCache>
            </c:numRef>
          </c:val>
          <c:smooth val="0"/>
          <c:extLst>
            <c:ext xmlns:c16="http://schemas.microsoft.com/office/drawing/2014/chart" uri="{C3380CC4-5D6E-409C-BE32-E72D297353CC}">
              <c16:uniqueId val="{00000000-C653-4F6F-86AD-CE7EC0B5C4AF}"/>
            </c:ext>
          </c:extLst>
        </c:ser>
        <c:ser>
          <c:idx val="1"/>
          <c:order val="1"/>
          <c:tx>
            <c:strRef>
              <c:f>'Market USD'!$G$1</c:f>
              <c:strCache>
                <c:ptCount val="1"/>
                <c:pt idx="0">
                  <c:v>Lithium Hydroxide 
BG Fine Powder</c:v>
                </c:pt>
              </c:strCache>
            </c:strRef>
          </c:tx>
          <c:spPr>
            <a:ln w="28575" cap="rnd">
              <a:solidFill>
                <a:srgbClr val="004A49"/>
              </a:solidFill>
              <a:prstDash val="solid"/>
              <a:round/>
            </a:ln>
          </c:spPr>
          <c:marker>
            <c:symbol val="none"/>
          </c:marker>
          <c:cat>
            <c:numRef>
              <c:f>'Market USD'!$A$17:$A$52</c:f>
              <c:numCache>
                <c:formatCode>d\-mmm</c:formatCode>
                <c:ptCount val="36"/>
                <c:pt idx="0">
                  <c:v>45295</c:v>
                </c:pt>
                <c:pt idx="1">
                  <c:v>45296</c:v>
                </c:pt>
                <c:pt idx="2">
                  <c:v>45299</c:v>
                </c:pt>
                <c:pt idx="3">
                  <c:v>45300</c:v>
                </c:pt>
                <c:pt idx="4">
                  <c:v>45301</c:v>
                </c:pt>
                <c:pt idx="5">
                  <c:v>45302</c:v>
                </c:pt>
                <c:pt idx="6">
                  <c:v>45303</c:v>
                </c:pt>
                <c:pt idx="7">
                  <c:v>45306</c:v>
                </c:pt>
                <c:pt idx="8">
                  <c:v>45307</c:v>
                </c:pt>
                <c:pt idx="9">
                  <c:v>45308</c:v>
                </c:pt>
                <c:pt idx="10">
                  <c:v>45309</c:v>
                </c:pt>
                <c:pt idx="11">
                  <c:v>45310</c:v>
                </c:pt>
                <c:pt idx="12">
                  <c:v>45313</c:v>
                </c:pt>
                <c:pt idx="13">
                  <c:v>45314</c:v>
                </c:pt>
                <c:pt idx="14">
                  <c:v>45315</c:v>
                </c:pt>
                <c:pt idx="15">
                  <c:v>45316</c:v>
                </c:pt>
                <c:pt idx="16">
                  <c:v>45317</c:v>
                </c:pt>
                <c:pt idx="17">
                  <c:v>45320</c:v>
                </c:pt>
                <c:pt idx="18">
                  <c:v>45321</c:v>
                </c:pt>
                <c:pt idx="19">
                  <c:v>45322</c:v>
                </c:pt>
                <c:pt idx="20">
                  <c:v>45323</c:v>
                </c:pt>
                <c:pt idx="21">
                  <c:v>45324</c:v>
                </c:pt>
                <c:pt idx="22">
                  <c:v>45327</c:v>
                </c:pt>
                <c:pt idx="23">
                  <c:v>45328</c:v>
                </c:pt>
                <c:pt idx="24">
                  <c:v>45329</c:v>
                </c:pt>
                <c:pt idx="25">
                  <c:v>45330</c:v>
                </c:pt>
                <c:pt idx="26">
                  <c:v>45341</c:v>
                </c:pt>
                <c:pt idx="27">
                  <c:v>45342</c:v>
                </c:pt>
                <c:pt idx="28">
                  <c:v>45343</c:v>
                </c:pt>
                <c:pt idx="29">
                  <c:v>45344</c:v>
                </c:pt>
                <c:pt idx="30">
                  <c:v>45370</c:v>
                </c:pt>
                <c:pt idx="31">
                  <c:v>45376</c:v>
                </c:pt>
                <c:pt idx="32">
                  <c:v>45379</c:v>
                </c:pt>
                <c:pt idx="33">
                  <c:v>45380</c:v>
                </c:pt>
                <c:pt idx="34">
                  <c:v>45383</c:v>
                </c:pt>
                <c:pt idx="35">
                  <c:v>45384</c:v>
                </c:pt>
              </c:numCache>
            </c:numRef>
          </c:cat>
          <c:val>
            <c:numRef>
              <c:f>'Market USD'!$G$17:$G$53</c:f>
              <c:numCache>
                <c:formatCode>_ * #,##0.0_ ;_ * \-#,##0.0_ ;_ * "-"_ ;_ @_ </c:formatCode>
                <c:ptCount val="37"/>
                <c:pt idx="0">
                  <c:v>14.92</c:v>
                </c:pt>
                <c:pt idx="1">
                  <c:v>14.92</c:v>
                </c:pt>
                <c:pt idx="2">
                  <c:v>14.872</c:v>
                </c:pt>
                <c:pt idx="3">
                  <c:v>14.68</c:v>
                </c:pt>
                <c:pt idx="4">
                  <c:v>14.68</c:v>
                </c:pt>
                <c:pt idx="5">
                  <c:v>14.68</c:v>
                </c:pt>
                <c:pt idx="6">
                  <c:v>14.68</c:v>
                </c:pt>
                <c:pt idx="7">
                  <c:v>14.68</c:v>
                </c:pt>
                <c:pt idx="8">
                  <c:v>14.68</c:v>
                </c:pt>
                <c:pt idx="9">
                  <c:v>14.68</c:v>
                </c:pt>
                <c:pt idx="10">
                  <c:v>14.68</c:v>
                </c:pt>
                <c:pt idx="11">
                  <c:v>14.6</c:v>
                </c:pt>
                <c:pt idx="12">
                  <c:v>14.52</c:v>
                </c:pt>
                <c:pt idx="13">
                  <c:v>14.52</c:v>
                </c:pt>
                <c:pt idx="14">
                  <c:v>14.504</c:v>
                </c:pt>
                <c:pt idx="15">
                  <c:v>14.488</c:v>
                </c:pt>
                <c:pt idx="16">
                  <c:v>14.488</c:v>
                </c:pt>
                <c:pt idx="17">
                  <c:v>14.488</c:v>
                </c:pt>
                <c:pt idx="18">
                  <c:v>14.488</c:v>
                </c:pt>
                <c:pt idx="19">
                  <c:v>14.488</c:v>
                </c:pt>
                <c:pt idx="20">
                  <c:v>14.52</c:v>
                </c:pt>
                <c:pt idx="21">
                  <c:v>14.52</c:v>
                </c:pt>
                <c:pt idx="22">
                  <c:v>14.536</c:v>
                </c:pt>
                <c:pt idx="23">
                  <c:v>14.568</c:v>
                </c:pt>
                <c:pt idx="24">
                  <c:v>14.568</c:v>
                </c:pt>
                <c:pt idx="25">
                  <c:v>14.568</c:v>
                </c:pt>
                <c:pt idx="26">
                  <c:v>14.568</c:v>
                </c:pt>
                <c:pt idx="27">
                  <c:v>14.568</c:v>
                </c:pt>
                <c:pt idx="28">
                  <c:v>14.552</c:v>
                </c:pt>
                <c:pt idx="29">
                  <c:v>14.552</c:v>
                </c:pt>
                <c:pt idx="30">
                  <c:v>16.744</c:v>
                </c:pt>
                <c:pt idx="31">
                  <c:v>15.783015000000001</c:v>
                </c:pt>
                <c:pt idx="32">
                  <c:v>18.09525</c:v>
                </c:pt>
                <c:pt idx="33">
                  <c:v>18.077999999999999</c:v>
                </c:pt>
                <c:pt idx="34">
                  <c:v>17.79504</c:v>
                </c:pt>
                <c:pt idx="35">
                  <c:v>17.829000000000001</c:v>
                </c:pt>
                <c:pt idx="36">
                  <c:v>0</c:v>
                </c:pt>
              </c:numCache>
            </c:numRef>
          </c:val>
          <c:smooth val="0"/>
          <c:extLst>
            <c:ext xmlns:c16="http://schemas.microsoft.com/office/drawing/2014/chart" uri="{C3380CC4-5D6E-409C-BE32-E72D297353CC}">
              <c16:uniqueId val="{00000001-C653-4F6F-86AD-CE7EC0B5C4AF}"/>
            </c:ext>
          </c:extLst>
        </c:ser>
        <c:ser>
          <c:idx val="2"/>
          <c:order val="2"/>
          <c:tx>
            <c:strRef>
              <c:f>'Market USD'!$F$1</c:f>
              <c:strCache>
                <c:ptCount val="1"/>
                <c:pt idx="0">
                  <c:v>Lithium 
Hydroxide Idx</c:v>
                </c:pt>
              </c:strCache>
            </c:strRef>
          </c:tx>
          <c:spPr>
            <a:ln w="28575" cap="rnd">
              <a:solidFill>
                <a:schemeClr val="accent3"/>
              </a:solidFill>
              <a:prstDash val="solid"/>
              <a:round/>
            </a:ln>
          </c:spPr>
          <c:marker>
            <c:symbol val="none"/>
          </c:marker>
          <c:cat>
            <c:numRef>
              <c:f>'Market USD'!$A$17:$A$52</c:f>
              <c:numCache>
                <c:formatCode>d\-mmm</c:formatCode>
                <c:ptCount val="36"/>
                <c:pt idx="0">
                  <c:v>45295</c:v>
                </c:pt>
                <c:pt idx="1">
                  <c:v>45296</c:v>
                </c:pt>
                <c:pt idx="2">
                  <c:v>45299</c:v>
                </c:pt>
                <c:pt idx="3">
                  <c:v>45300</c:v>
                </c:pt>
                <c:pt idx="4">
                  <c:v>45301</c:v>
                </c:pt>
                <c:pt idx="5">
                  <c:v>45302</c:v>
                </c:pt>
                <c:pt idx="6">
                  <c:v>45303</c:v>
                </c:pt>
                <c:pt idx="7">
                  <c:v>45306</c:v>
                </c:pt>
                <c:pt idx="8">
                  <c:v>45307</c:v>
                </c:pt>
                <c:pt idx="9">
                  <c:v>45308</c:v>
                </c:pt>
                <c:pt idx="10">
                  <c:v>45309</c:v>
                </c:pt>
                <c:pt idx="11">
                  <c:v>45310</c:v>
                </c:pt>
                <c:pt idx="12">
                  <c:v>45313</c:v>
                </c:pt>
                <c:pt idx="13">
                  <c:v>45314</c:v>
                </c:pt>
                <c:pt idx="14">
                  <c:v>45315</c:v>
                </c:pt>
                <c:pt idx="15">
                  <c:v>45316</c:v>
                </c:pt>
                <c:pt idx="16">
                  <c:v>45317</c:v>
                </c:pt>
                <c:pt idx="17">
                  <c:v>45320</c:v>
                </c:pt>
                <c:pt idx="18">
                  <c:v>45321</c:v>
                </c:pt>
                <c:pt idx="19">
                  <c:v>45322</c:v>
                </c:pt>
                <c:pt idx="20">
                  <c:v>45323</c:v>
                </c:pt>
                <c:pt idx="21">
                  <c:v>45324</c:v>
                </c:pt>
                <c:pt idx="22">
                  <c:v>45327</c:v>
                </c:pt>
                <c:pt idx="23">
                  <c:v>45328</c:v>
                </c:pt>
                <c:pt idx="24">
                  <c:v>45329</c:v>
                </c:pt>
                <c:pt idx="25">
                  <c:v>45330</c:v>
                </c:pt>
                <c:pt idx="26">
                  <c:v>45341</c:v>
                </c:pt>
                <c:pt idx="27">
                  <c:v>45342</c:v>
                </c:pt>
                <c:pt idx="28">
                  <c:v>45343</c:v>
                </c:pt>
                <c:pt idx="29">
                  <c:v>45344</c:v>
                </c:pt>
                <c:pt idx="30">
                  <c:v>45370</c:v>
                </c:pt>
                <c:pt idx="31">
                  <c:v>45376</c:v>
                </c:pt>
                <c:pt idx="32">
                  <c:v>45379</c:v>
                </c:pt>
                <c:pt idx="33">
                  <c:v>45380</c:v>
                </c:pt>
                <c:pt idx="34">
                  <c:v>45383</c:v>
                </c:pt>
                <c:pt idx="35">
                  <c:v>45384</c:v>
                </c:pt>
              </c:numCache>
            </c:numRef>
          </c:cat>
          <c:val>
            <c:numRef>
              <c:f>'Market USD'!$F$17:$F$53</c:f>
              <c:numCache>
                <c:formatCode>_ * #,##0.0_ ;_ * \-#,##0.0_ ;_ * "-"_ ;_ @_ </c:formatCode>
                <c:ptCount val="37"/>
                <c:pt idx="0">
                  <c:v>13.497120000000001</c:v>
                </c:pt>
                <c:pt idx="1">
                  <c:v>13.497120000000001</c:v>
                </c:pt>
                <c:pt idx="2">
                  <c:v>13.48128</c:v>
                </c:pt>
                <c:pt idx="3">
                  <c:v>13.46416</c:v>
                </c:pt>
                <c:pt idx="4">
                  <c:v>13.46416</c:v>
                </c:pt>
                <c:pt idx="5">
                  <c:v>13.46416</c:v>
                </c:pt>
                <c:pt idx="6">
                  <c:v>13.46416</c:v>
                </c:pt>
                <c:pt idx="7">
                  <c:v>13.45696</c:v>
                </c:pt>
                <c:pt idx="8">
                  <c:v>13.45696</c:v>
                </c:pt>
                <c:pt idx="9">
                  <c:v>13.45696</c:v>
                </c:pt>
                <c:pt idx="10">
                  <c:v>13.45696</c:v>
                </c:pt>
                <c:pt idx="11">
                  <c:v>13.41216</c:v>
                </c:pt>
                <c:pt idx="12">
                  <c:v>13.41216</c:v>
                </c:pt>
                <c:pt idx="13">
                  <c:v>13.41216</c:v>
                </c:pt>
                <c:pt idx="14">
                  <c:v>13.383520000000001</c:v>
                </c:pt>
                <c:pt idx="15">
                  <c:v>13.383040000000001</c:v>
                </c:pt>
                <c:pt idx="16">
                  <c:v>13.36848</c:v>
                </c:pt>
                <c:pt idx="17">
                  <c:v>13.36848</c:v>
                </c:pt>
                <c:pt idx="18">
                  <c:v>13.36608</c:v>
                </c:pt>
                <c:pt idx="19">
                  <c:v>13.36608</c:v>
                </c:pt>
                <c:pt idx="20">
                  <c:v>13.411040000000002</c:v>
                </c:pt>
                <c:pt idx="21">
                  <c:v>13.411040000000002</c:v>
                </c:pt>
                <c:pt idx="22">
                  <c:v>13.413920000000001</c:v>
                </c:pt>
                <c:pt idx="23">
                  <c:v>13.418239999999999</c:v>
                </c:pt>
                <c:pt idx="24">
                  <c:v>13.419040000000001</c:v>
                </c:pt>
                <c:pt idx="25">
                  <c:v>13.419040000000001</c:v>
                </c:pt>
                <c:pt idx="26">
                  <c:v>13.427680000000001</c:v>
                </c:pt>
                <c:pt idx="27">
                  <c:v>13.427680000000001</c:v>
                </c:pt>
                <c:pt idx="28">
                  <c:v>13.42048</c:v>
                </c:pt>
                <c:pt idx="29">
                  <c:v>13.42384</c:v>
                </c:pt>
                <c:pt idx="30">
                  <c:v>15.58784</c:v>
                </c:pt>
                <c:pt idx="31">
                  <c:v>14.7079988</c:v>
                </c:pt>
                <c:pt idx="32">
                  <c:v>16.774934999999999</c:v>
                </c:pt>
                <c:pt idx="33">
                  <c:v>16.765965000000001</c:v>
                </c:pt>
                <c:pt idx="34">
                  <c:v>16.504899600000002</c:v>
                </c:pt>
                <c:pt idx="35">
                  <c:v>16.597610400000001</c:v>
                </c:pt>
                <c:pt idx="36">
                  <c:v>0</c:v>
                </c:pt>
              </c:numCache>
            </c:numRef>
          </c:val>
          <c:smooth val="0"/>
          <c:extLst>
            <c:ext xmlns:c16="http://schemas.microsoft.com/office/drawing/2014/chart" uri="{C3380CC4-5D6E-409C-BE32-E72D297353CC}">
              <c16:uniqueId val="{00000002-C653-4F6F-86AD-CE7EC0B5C4AF}"/>
            </c:ext>
          </c:extLst>
        </c:ser>
        <c:ser>
          <c:idx val="3"/>
          <c:order val="3"/>
          <c:tx>
            <c:strRef>
              <c:f>'Market USD'!$I$1</c:f>
              <c:strCache>
                <c:ptCount val="1"/>
                <c:pt idx="0">
                  <c:v>Lithium Hydroxide
 CIF China</c:v>
                </c:pt>
              </c:strCache>
            </c:strRef>
          </c:tx>
          <c:spPr>
            <a:ln w="28575" cap="rnd">
              <a:solidFill>
                <a:schemeClr val="accent4"/>
              </a:solidFill>
              <a:prstDash val="solid"/>
              <a:round/>
            </a:ln>
          </c:spPr>
          <c:marker>
            <c:symbol val="none"/>
          </c:marker>
          <c:cat>
            <c:numRef>
              <c:f>'Market USD'!$A$17:$A$52</c:f>
              <c:numCache>
                <c:formatCode>d\-mmm</c:formatCode>
                <c:ptCount val="36"/>
                <c:pt idx="0">
                  <c:v>45295</c:v>
                </c:pt>
                <c:pt idx="1">
                  <c:v>45296</c:v>
                </c:pt>
                <c:pt idx="2">
                  <c:v>45299</c:v>
                </c:pt>
                <c:pt idx="3">
                  <c:v>45300</c:v>
                </c:pt>
                <c:pt idx="4">
                  <c:v>45301</c:v>
                </c:pt>
                <c:pt idx="5">
                  <c:v>45302</c:v>
                </c:pt>
                <c:pt idx="6">
                  <c:v>45303</c:v>
                </c:pt>
                <c:pt idx="7">
                  <c:v>45306</c:v>
                </c:pt>
                <c:pt idx="8">
                  <c:v>45307</c:v>
                </c:pt>
                <c:pt idx="9">
                  <c:v>45308</c:v>
                </c:pt>
                <c:pt idx="10">
                  <c:v>45309</c:v>
                </c:pt>
                <c:pt idx="11">
                  <c:v>45310</c:v>
                </c:pt>
                <c:pt idx="12">
                  <c:v>45313</c:v>
                </c:pt>
                <c:pt idx="13">
                  <c:v>45314</c:v>
                </c:pt>
                <c:pt idx="14">
                  <c:v>45315</c:v>
                </c:pt>
                <c:pt idx="15">
                  <c:v>45316</c:v>
                </c:pt>
                <c:pt idx="16">
                  <c:v>45317</c:v>
                </c:pt>
                <c:pt idx="17">
                  <c:v>45320</c:v>
                </c:pt>
                <c:pt idx="18">
                  <c:v>45321</c:v>
                </c:pt>
                <c:pt idx="19">
                  <c:v>45322</c:v>
                </c:pt>
                <c:pt idx="20">
                  <c:v>45323</c:v>
                </c:pt>
                <c:pt idx="21">
                  <c:v>45324</c:v>
                </c:pt>
                <c:pt idx="22">
                  <c:v>45327</c:v>
                </c:pt>
                <c:pt idx="23">
                  <c:v>45328</c:v>
                </c:pt>
                <c:pt idx="24">
                  <c:v>45329</c:v>
                </c:pt>
                <c:pt idx="25">
                  <c:v>45330</c:v>
                </c:pt>
                <c:pt idx="26">
                  <c:v>45341</c:v>
                </c:pt>
                <c:pt idx="27">
                  <c:v>45342</c:v>
                </c:pt>
                <c:pt idx="28">
                  <c:v>45343</c:v>
                </c:pt>
                <c:pt idx="29">
                  <c:v>45344</c:v>
                </c:pt>
                <c:pt idx="30">
                  <c:v>45370</c:v>
                </c:pt>
                <c:pt idx="31">
                  <c:v>45376</c:v>
                </c:pt>
                <c:pt idx="32">
                  <c:v>45379</c:v>
                </c:pt>
                <c:pt idx="33">
                  <c:v>45380</c:v>
                </c:pt>
                <c:pt idx="34">
                  <c:v>45383</c:v>
                </c:pt>
                <c:pt idx="35">
                  <c:v>45384</c:v>
                </c:pt>
              </c:numCache>
            </c:numRef>
          </c:cat>
          <c:val>
            <c:numRef>
              <c:f>'Market USD'!$I$17:$I$53</c:f>
              <c:numCache>
                <c:formatCode>_ * #,##0.0_ ;_ * \-#,##0.0_ ;_ * "-"_ ;_ @_ </c:formatCode>
                <c:ptCount val="37"/>
                <c:pt idx="0">
                  <c:v>15.5</c:v>
                </c:pt>
                <c:pt idx="1">
                  <c:v>15.5</c:v>
                </c:pt>
                <c:pt idx="2">
                  <c:v>15.25</c:v>
                </c:pt>
                <c:pt idx="3">
                  <c:v>15.25</c:v>
                </c:pt>
                <c:pt idx="4">
                  <c:v>15.25</c:v>
                </c:pt>
                <c:pt idx="5">
                  <c:v>15.25</c:v>
                </c:pt>
                <c:pt idx="6">
                  <c:v>15.25</c:v>
                </c:pt>
                <c:pt idx="7">
                  <c:v>15.25</c:v>
                </c:pt>
                <c:pt idx="8">
                  <c:v>15.25</c:v>
                </c:pt>
                <c:pt idx="9">
                  <c:v>15</c:v>
                </c:pt>
                <c:pt idx="10">
                  <c:v>14.88</c:v>
                </c:pt>
                <c:pt idx="11">
                  <c:v>14.88</c:v>
                </c:pt>
                <c:pt idx="12">
                  <c:v>14.88</c:v>
                </c:pt>
                <c:pt idx="13">
                  <c:v>14.75</c:v>
                </c:pt>
                <c:pt idx="14">
                  <c:v>14.63</c:v>
                </c:pt>
                <c:pt idx="15">
                  <c:v>14.5</c:v>
                </c:pt>
                <c:pt idx="16">
                  <c:v>14</c:v>
                </c:pt>
                <c:pt idx="17">
                  <c:v>14</c:v>
                </c:pt>
                <c:pt idx="18">
                  <c:v>13.75</c:v>
                </c:pt>
                <c:pt idx="19">
                  <c:v>13.75</c:v>
                </c:pt>
                <c:pt idx="20">
                  <c:v>13.75</c:v>
                </c:pt>
                <c:pt idx="21">
                  <c:v>13.75</c:v>
                </c:pt>
                <c:pt idx="22">
                  <c:v>13.75</c:v>
                </c:pt>
                <c:pt idx="23">
                  <c:v>13.75</c:v>
                </c:pt>
                <c:pt idx="24">
                  <c:v>13.75</c:v>
                </c:pt>
                <c:pt idx="25">
                  <c:v>13.75</c:v>
                </c:pt>
                <c:pt idx="26">
                  <c:v>13.75</c:v>
                </c:pt>
                <c:pt idx="27">
                  <c:v>13.75</c:v>
                </c:pt>
                <c:pt idx="28" formatCode="_ * #,##0.00_ ;_ * \-#,##0.00_ ;_ * &quot;-&quot;_ ;_ @_ ">
                  <c:v>13.75</c:v>
                </c:pt>
                <c:pt idx="29" formatCode="_ * #,##0.00_ ;_ * \-#,##0.00_ ;_ * &quot;-&quot;_ ;_ @_ ">
                  <c:v>13.75</c:v>
                </c:pt>
                <c:pt idx="30">
                  <c:v>13.83</c:v>
                </c:pt>
                <c:pt idx="31">
                  <c:v>13.85</c:v>
                </c:pt>
                <c:pt idx="32">
                  <c:v>13.75</c:v>
                </c:pt>
                <c:pt idx="33">
                  <c:v>13.75</c:v>
                </c:pt>
                <c:pt idx="34">
                  <c:v>13.75</c:v>
                </c:pt>
                <c:pt idx="35">
                  <c:v>13.83</c:v>
                </c:pt>
                <c:pt idx="36">
                  <c:v>0</c:v>
                </c:pt>
              </c:numCache>
            </c:numRef>
          </c:val>
          <c:smooth val="0"/>
          <c:extLst>
            <c:ext xmlns:c16="http://schemas.microsoft.com/office/drawing/2014/chart" uri="{C3380CC4-5D6E-409C-BE32-E72D297353CC}">
              <c16:uniqueId val="{00000003-C653-4F6F-86AD-CE7EC0B5C4AF}"/>
            </c:ext>
          </c:extLst>
        </c:ser>
        <c:ser>
          <c:idx val="4"/>
          <c:order val="4"/>
          <c:tx>
            <c:strRef>
              <c:f>'Market USD'!$L$1</c:f>
              <c:strCache>
                <c:ptCount val="1"/>
                <c:pt idx="0">
                  <c:v>Lithium
 Hydroxide IG</c:v>
                </c:pt>
              </c:strCache>
            </c:strRef>
          </c:tx>
          <c:spPr>
            <a:ln w="28575" cap="rnd">
              <a:solidFill>
                <a:schemeClr val="accent5"/>
              </a:solidFill>
              <a:prstDash val="solid"/>
              <a:round/>
            </a:ln>
          </c:spPr>
          <c:marker>
            <c:symbol val="none"/>
          </c:marker>
          <c:cat>
            <c:numRef>
              <c:f>'Market USD'!$A$17:$A$52</c:f>
              <c:numCache>
                <c:formatCode>d\-mmm</c:formatCode>
                <c:ptCount val="36"/>
                <c:pt idx="0">
                  <c:v>45295</c:v>
                </c:pt>
                <c:pt idx="1">
                  <c:v>45296</c:v>
                </c:pt>
                <c:pt idx="2">
                  <c:v>45299</c:v>
                </c:pt>
                <c:pt idx="3">
                  <c:v>45300</c:v>
                </c:pt>
                <c:pt idx="4">
                  <c:v>45301</c:v>
                </c:pt>
                <c:pt idx="5">
                  <c:v>45302</c:v>
                </c:pt>
                <c:pt idx="6">
                  <c:v>45303</c:v>
                </c:pt>
                <c:pt idx="7">
                  <c:v>45306</c:v>
                </c:pt>
                <c:pt idx="8">
                  <c:v>45307</c:v>
                </c:pt>
                <c:pt idx="9">
                  <c:v>45308</c:v>
                </c:pt>
                <c:pt idx="10">
                  <c:v>45309</c:v>
                </c:pt>
                <c:pt idx="11">
                  <c:v>45310</c:v>
                </c:pt>
                <c:pt idx="12">
                  <c:v>45313</c:v>
                </c:pt>
                <c:pt idx="13">
                  <c:v>45314</c:v>
                </c:pt>
                <c:pt idx="14">
                  <c:v>45315</c:v>
                </c:pt>
                <c:pt idx="15">
                  <c:v>45316</c:v>
                </c:pt>
                <c:pt idx="16">
                  <c:v>45317</c:v>
                </c:pt>
                <c:pt idx="17">
                  <c:v>45320</c:v>
                </c:pt>
                <c:pt idx="18">
                  <c:v>45321</c:v>
                </c:pt>
                <c:pt idx="19">
                  <c:v>45322</c:v>
                </c:pt>
                <c:pt idx="20">
                  <c:v>45323</c:v>
                </c:pt>
                <c:pt idx="21">
                  <c:v>45324</c:v>
                </c:pt>
                <c:pt idx="22">
                  <c:v>45327</c:v>
                </c:pt>
                <c:pt idx="23">
                  <c:v>45328</c:v>
                </c:pt>
                <c:pt idx="24">
                  <c:v>45329</c:v>
                </c:pt>
                <c:pt idx="25">
                  <c:v>45330</c:v>
                </c:pt>
                <c:pt idx="26">
                  <c:v>45341</c:v>
                </c:pt>
                <c:pt idx="27">
                  <c:v>45342</c:v>
                </c:pt>
                <c:pt idx="28">
                  <c:v>45343</c:v>
                </c:pt>
                <c:pt idx="29">
                  <c:v>45344</c:v>
                </c:pt>
                <c:pt idx="30">
                  <c:v>45370</c:v>
                </c:pt>
                <c:pt idx="31">
                  <c:v>45376</c:v>
                </c:pt>
                <c:pt idx="32">
                  <c:v>45379</c:v>
                </c:pt>
                <c:pt idx="33">
                  <c:v>45380</c:v>
                </c:pt>
                <c:pt idx="34">
                  <c:v>45383</c:v>
                </c:pt>
                <c:pt idx="35">
                  <c:v>45384</c:v>
                </c:pt>
              </c:numCache>
            </c:numRef>
          </c:cat>
          <c:val>
            <c:numRef>
              <c:f>'Market USD'!$L$17:$L$53</c:f>
              <c:numCache>
                <c:formatCode>_ * #,##0.0_ ;_ * \-#,##0.0_ ;_ * "-"_ ;_ @_ </c:formatCode>
                <c:ptCount val="37"/>
                <c:pt idx="0">
                  <c:v>12.56</c:v>
                </c:pt>
                <c:pt idx="1">
                  <c:v>12.56</c:v>
                </c:pt>
                <c:pt idx="2">
                  <c:v>12.512</c:v>
                </c:pt>
                <c:pt idx="3">
                  <c:v>12.32</c:v>
                </c:pt>
                <c:pt idx="4">
                  <c:v>12.32</c:v>
                </c:pt>
                <c:pt idx="5">
                  <c:v>12.32</c:v>
                </c:pt>
                <c:pt idx="6">
                  <c:v>12.32</c:v>
                </c:pt>
                <c:pt idx="7">
                  <c:v>12.32</c:v>
                </c:pt>
                <c:pt idx="8">
                  <c:v>12.32</c:v>
                </c:pt>
                <c:pt idx="9">
                  <c:v>12.32</c:v>
                </c:pt>
                <c:pt idx="10">
                  <c:v>12.32</c:v>
                </c:pt>
                <c:pt idx="11">
                  <c:v>12.32</c:v>
                </c:pt>
                <c:pt idx="12">
                  <c:v>12.32</c:v>
                </c:pt>
                <c:pt idx="13">
                  <c:v>12.32</c:v>
                </c:pt>
                <c:pt idx="14">
                  <c:v>12.32</c:v>
                </c:pt>
                <c:pt idx="15">
                  <c:v>12.32</c:v>
                </c:pt>
                <c:pt idx="16">
                  <c:v>12.32</c:v>
                </c:pt>
                <c:pt idx="17">
                  <c:v>12.32</c:v>
                </c:pt>
                <c:pt idx="18">
                  <c:v>12.32</c:v>
                </c:pt>
                <c:pt idx="19">
                  <c:v>12.32</c:v>
                </c:pt>
                <c:pt idx="20">
                  <c:v>12.32</c:v>
                </c:pt>
                <c:pt idx="21">
                  <c:v>12.32</c:v>
                </c:pt>
                <c:pt idx="22">
                  <c:v>12.32</c:v>
                </c:pt>
                <c:pt idx="23">
                  <c:v>12.352</c:v>
                </c:pt>
                <c:pt idx="24">
                  <c:v>12.352</c:v>
                </c:pt>
                <c:pt idx="25">
                  <c:v>12.352</c:v>
                </c:pt>
                <c:pt idx="26">
                  <c:v>12.352</c:v>
                </c:pt>
                <c:pt idx="27">
                  <c:v>12.352</c:v>
                </c:pt>
                <c:pt idx="28">
                  <c:v>12.352</c:v>
                </c:pt>
                <c:pt idx="29">
                  <c:v>12.352</c:v>
                </c:pt>
                <c:pt idx="30">
                  <c:v>14.56</c:v>
                </c:pt>
                <c:pt idx="31">
                  <c:v>13.734150000000001</c:v>
                </c:pt>
                <c:pt idx="32">
                  <c:v>15.740624999999998</c:v>
                </c:pt>
                <c:pt idx="33">
                  <c:v>15.723374999999999</c:v>
                </c:pt>
                <c:pt idx="34">
                  <c:v>15.477270000000001</c:v>
                </c:pt>
                <c:pt idx="35">
                  <c:v>15.511230000000001</c:v>
                </c:pt>
                <c:pt idx="36">
                  <c:v>0</c:v>
                </c:pt>
              </c:numCache>
            </c:numRef>
          </c:val>
          <c:smooth val="0"/>
          <c:extLst>
            <c:ext xmlns:c16="http://schemas.microsoft.com/office/drawing/2014/chart" uri="{C3380CC4-5D6E-409C-BE32-E72D297353CC}">
              <c16:uniqueId val="{00000004-C653-4F6F-86AD-CE7EC0B5C4AF}"/>
            </c:ext>
          </c:extLst>
        </c:ser>
        <c:dLbls>
          <c:showLegendKey val="0"/>
          <c:showVal val="0"/>
          <c:showCatName val="0"/>
          <c:showSerName val="0"/>
          <c:showPercent val="0"/>
          <c:showBubbleSize val="0"/>
        </c:dLbls>
        <c:smooth val="0"/>
        <c:axId val="190602543"/>
        <c:axId val="69543503"/>
      </c:lineChart>
      <c:dateAx>
        <c:axId val="190602543"/>
        <c:scaling>
          <c:orientation val="minMax"/>
        </c:scaling>
        <c:delete val="0"/>
        <c:axPos val="b"/>
        <c:numFmt formatCode="d\-mmm"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69543503"/>
        <c:crosses val="autoZero"/>
        <c:auto val="0"/>
        <c:lblOffset val="100"/>
        <c:baseTimeUnit val="days"/>
      </c:dateAx>
      <c:valAx>
        <c:axId val="69543503"/>
        <c:scaling>
          <c:orientation val="minMax"/>
          <c:min val="7"/>
        </c:scaling>
        <c:delete val="0"/>
        <c:axPos val="l"/>
        <c:majorGridlines>
          <c:spPr>
            <a:ln w="9525" cap="flat" cmpd="sng" algn="ctr">
              <a:solidFill>
                <a:schemeClr val="tx1">
                  <a:lumMod val="15000"/>
                  <a:lumOff val="85000"/>
                </a:schemeClr>
              </a:solidFill>
              <a:prstDash val="solid"/>
              <a:round/>
            </a:ln>
          </c:spPr>
        </c:majorGridlines>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90602543"/>
        <c:crosses val="autoZero"/>
        <c:crossBetween val="between"/>
      </c:valAx>
    </c:plotArea>
    <c:legend>
      <c:legendPos val="b"/>
      <c:overlay val="0"/>
      <c:spPr>
        <a:noFill/>
        <a:ln>
          <a:noFill/>
          <a:prstDash val="solid"/>
        </a:ln>
      </c:spPr>
      <c: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5.xml"/><Relationship Id="rId2" Type="http://schemas.openxmlformats.org/officeDocument/2006/relationships/chart" Target="../charts/chart4.xml"/><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59</xdr:col>
      <xdr:colOff>556872</xdr:colOff>
      <xdr:row>6</xdr:row>
      <xdr:rowOff>60859</xdr:rowOff>
    </xdr:from>
    <xdr:to>
      <xdr:col>73</xdr:col>
      <xdr:colOff>353568</xdr:colOff>
      <xdr:row>28</xdr:row>
      <xdr:rowOff>125956</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230202</xdr:colOff>
      <xdr:row>95</xdr:row>
      <xdr:rowOff>12339</xdr:rowOff>
    </xdr:from>
    <xdr:to>
      <xdr:col>29</xdr:col>
      <xdr:colOff>112072</xdr:colOff>
      <xdr:row>111</xdr:row>
      <xdr:rowOff>108345</xdr:rowOff>
    </xdr:to>
    <xdr:graphicFrame macro="">
      <xdr:nvGraphicFramePr>
        <xdr:cNvPr id="3" name="Chart 2">
          <a:extLst>
            <a:ext uri="{FF2B5EF4-FFF2-40B4-BE49-F238E27FC236}">
              <a16:creationId xmlns:a16="http://schemas.microsoft.com/office/drawing/2014/main" id="{00000000-0008-0000-00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7</xdr:col>
      <xdr:colOff>367712</xdr:colOff>
      <xdr:row>58</xdr:row>
      <xdr:rowOff>168780</xdr:rowOff>
    </xdr:from>
    <xdr:to>
      <xdr:col>12</xdr:col>
      <xdr:colOff>575475</xdr:colOff>
      <xdr:row>73</xdr:row>
      <xdr:rowOff>141620</xdr:rowOff>
    </xdr:to>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29</xdr:col>
      <xdr:colOff>146475</xdr:colOff>
      <xdr:row>6</xdr:row>
      <xdr:rowOff>172890</xdr:rowOff>
    </xdr:from>
    <xdr:to>
      <xdr:col>38</xdr:col>
      <xdr:colOff>411415</xdr:colOff>
      <xdr:row>23</xdr:row>
      <xdr:rowOff>64033</xdr:rowOff>
    </xdr:to>
    <xdr:graphicFrame macro="">
      <xdr:nvGraphicFramePr>
        <xdr:cNvPr id="3" name="Chart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29</xdr:col>
      <xdr:colOff>69663</xdr:colOff>
      <xdr:row>24</xdr:row>
      <xdr:rowOff>11205</xdr:rowOff>
    </xdr:from>
    <xdr:to>
      <xdr:col>38</xdr:col>
      <xdr:colOff>344982</xdr:colOff>
      <xdr:row>41</xdr:row>
      <xdr:rowOff>96023</xdr:rowOff>
    </xdr:to>
    <xdr:graphicFrame macro="">
      <xdr:nvGraphicFramePr>
        <xdr:cNvPr id="4" name="Chart 3">
          <a:extLst>
            <a:ext uri="{FF2B5EF4-FFF2-40B4-BE49-F238E27FC236}">
              <a16:creationId xmlns:a16="http://schemas.microsoft.com/office/drawing/2014/main" id="{00000000-0008-0000-01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12</v>
    <v>Previous close</v>
    <v>0</v>
  </rv>
  <rv s="0">
    <v>12</v>
    <v>Open</v>
    <v>0</v>
  </rv>
</rvData>
</file>

<file path=xl/richData/rdrichvaluestructure.xml><?xml version="1.0" encoding="utf-8"?>
<rvStructures xmlns="http://schemas.microsoft.com/office/spreadsheetml/2017/richdata" count="1">
  <s t="_error">
    <k n="errorType" t="i"/>
    <k n="field" t="s"/>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21.xml.rels><?xml version="1.0" encoding="UTF-8" standalone="yes"?>
<Relationships xmlns="http://schemas.openxmlformats.org/package/2006/relationships"><Relationship Id="rId1" Type="http://schemas.openxmlformats.org/officeDocument/2006/relationships/hyperlink" Target="http://www.gfex.com.cn/gfex/jbhqzlxz/202212/7743c29d05a241e28d0220fc2cd08ffe/files/a2fdd96a79e845ec9716790f3a19f85a.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autoPageBreaks="0"/>
  </sheetPr>
  <dimension ref="A1:AS121"/>
  <sheetViews>
    <sheetView showGridLines="0" topLeftCell="B1" zoomScale="85" zoomScaleNormal="85" workbookViewId="0">
      <pane xSplit="1" ySplit="2" topLeftCell="D74" activePane="bottomRight" state="frozen"/>
      <selection pane="topRight" activeCell="C19" sqref="C19"/>
      <selection pane="bottomLeft" activeCell="C19" sqref="C19"/>
      <selection pane="bottomRight" activeCell="W85" sqref="W85"/>
    </sheetView>
  </sheetViews>
  <sheetFormatPr defaultRowHeight="14.5" x14ac:dyDescent="0.35"/>
  <cols>
    <col min="1" max="1" width="4.453125" style="48" customWidth="1"/>
    <col min="2" max="2" width="7" customWidth="1"/>
    <col min="3" max="3" width="13" hidden="1" customWidth="1"/>
    <col min="4" max="4" width="9.1796875" customWidth="1"/>
    <col min="12" max="15" width="9.1796875" style="48" customWidth="1"/>
    <col min="16" max="16" width="11.26953125" style="48" bestFit="1" customWidth="1"/>
    <col min="17" max="17" width="10.26953125" style="48" bestFit="1" customWidth="1"/>
    <col min="18" max="18" width="10.26953125" style="119" customWidth="1"/>
    <col min="19" max="19" width="9.1796875" style="48" customWidth="1"/>
    <col min="20" max="20" width="9" style="48" hidden="1" customWidth="1"/>
    <col min="21" max="21" width="9.453125" style="48" hidden="1" customWidth="1"/>
    <col min="22" max="22" width="2.7265625" style="48" customWidth="1"/>
    <col min="23" max="23" width="11.26953125" bestFit="1" customWidth="1"/>
    <col min="24" max="24" width="2.54296875" customWidth="1"/>
    <col min="25" max="25" width="9.1796875" hidden="1" customWidth="1"/>
    <col min="26" max="33" width="9.1796875" customWidth="1"/>
    <col min="34" max="37" width="9.1796875" style="48" customWidth="1"/>
    <col min="38" max="38" width="9.81640625" style="48" bestFit="1" customWidth="1"/>
    <col min="39" max="39" width="8.26953125" style="48" bestFit="1" customWidth="1"/>
    <col min="40" max="40" width="8.26953125" style="119" customWidth="1"/>
    <col min="41" max="41" width="10.81640625" bestFit="1" customWidth="1"/>
    <col min="43" max="44" width="11.7265625" bestFit="1" customWidth="1"/>
  </cols>
  <sheetData>
    <row r="1" spans="1:45" x14ac:dyDescent="0.35">
      <c r="A1" s="26"/>
      <c r="B1" s="26"/>
      <c r="C1" s="1" t="s">
        <v>0</v>
      </c>
      <c r="D1" s="178"/>
      <c r="E1" s="178"/>
      <c r="F1" s="178"/>
      <c r="G1" s="178"/>
      <c r="H1" s="178"/>
      <c r="I1" s="178"/>
      <c r="J1" s="178"/>
      <c r="K1" s="178"/>
      <c r="L1" s="177"/>
      <c r="M1" s="177"/>
      <c r="N1" s="177"/>
      <c r="O1" s="47"/>
      <c r="P1" s="47"/>
      <c r="Q1" s="47"/>
      <c r="R1" s="2"/>
      <c r="S1" s="47"/>
      <c r="T1" s="1" t="s">
        <v>1</v>
      </c>
      <c r="U1" s="177"/>
      <c r="V1" s="52"/>
      <c r="W1" s="47" t="s">
        <v>2</v>
      </c>
      <c r="X1" s="48"/>
      <c r="Y1" s="1" t="s">
        <v>3</v>
      </c>
      <c r="Z1" s="178"/>
      <c r="AA1" s="178"/>
      <c r="AB1" s="178"/>
      <c r="AC1" s="178"/>
      <c r="AD1" s="178"/>
      <c r="AE1" s="178"/>
      <c r="AF1" s="178"/>
      <c r="AG1" s="178"/>
      <c r="AH1" s="177"/>
      <c r="AI1" s="177"/>
      <c r="AJ1" s="177"/>
      <c r="AK1" s="177"/>
      <c r="AL1" s="177"/>
      <c r="AM1" s="177"/>
      <c r="AN1" s="179"/>
      <c r="AO1" s="178"/>
      <c r="AP1" s="78" t="s">
        <v>4</v>
      </c>
      <c r="AQ1" s="78" t="s">
        <v>5</v>
      </c>
    </row>
    <row r="2" spans="1:45" ht="60" customHeight="1" x14ac:dyDescent="0.35">
      <c r="A2" s="26"/>
      <c r="B2" s="13"/>
      <c r="C2" s="46" t="s">
        <v>6</v>
      </c>
      <c r="D2" s="46" t="s">
        <v>7</v>
      </c>
      <c r="E2" s="46" t="s">
        <v>8</v>
      </c>
      <c r="F2" s="46" t="s">
        <v>9</v>
      </c>
      <c r="G2" s="46" t="s">
        <v>10</v>
      </c>
      <c r="H2" s="46" t="s">
        <v>11</v>
      </c>
      <c r="I2" s="46" t="s">
        <v>12</v>
      </c>
      <c r="J2" s="46" t="s">
        <v>13</v>
      </c>
      <c r="K2" s="46" t="s">
        <v>14</v>
      </c>
      <c r="L2" s="46" t="s">
        <v>15</v>
      </c>
      <c r="M2" s="46" t="s">
        <v>16</v>
      </c>
      <c r="N2" s="46" t="s">
        <v>17</v>
      </c>
      <c r="O2" s="46" t="s">
        <v>18</v>
      </c>
      <c r="P2" s="48" t="s">
        <v>19</v>
      </c>
      <c r="Q2" s="48" t="s">
        <v>20</v>
      </c>
      <c r="R2" s="119" t="s">
        <v>21</v>
      </c>
      <c r="S2" s="21" t="s">
        <v>22</v>
      </c>
      <c r="T2" s="46" t="s">
        <v>23</v>
      </c>
      <c r="U2" s="46" t="s">
        <v>24</v>
      </c>
      <c r="V2" s="52"/>
      <c r="W2" s="28" t="e">
        <v>#VALUE!</v>
      </c>
      <c r="X2" s="59" t="e" vm="1">
        <f t="array" ref="X2">_FV(W2,"Previous close",TRUE)</f>
        <v>#VALUE!</v>
      </c>
      <c r="Y2" s="46" t="s">
        <v>6</v>
      </c>
      <c r="Z2" s="46" t="s">
        <v>7</v>
      </c>
      <c r="AA2" s="46" t="s">
        <v>8</v>
      </c>
      <c r="AB2" s="46" t="s">
        <v>9</v>
      </c>
      <c r="AC2" s="46" t="s">
        <v>10</v>
      </c>
      <c r="AD2" s="46" t="s">
        <v>11</v>
      </c>
      <c r="AE2" s="46" t="s">
        <v>12</v>
      </c>
      <c r="AF2" s="46" t="s">
        <v>13</v>
      </c>
      <c r="AG2" s="46" t="s">
        <v>14</v>
      </c>
      <c r="AH2" s="46" t="s">
        <v>15</v>
      </c>
      <c r="AI2" s="46" t="s">
        <v>16</v>
      </c>
      <c r="AJ2" s="46" t="s">
        <v>17</v>
      </c>
      <c r="AK2" s="46" t="s">
        <v>18</v>
      </c>
      <c r="AL2" s="46" t="s">
        <v>19</v>
      </c>
      <c r="AM2" s="46" t="s">
        <v>20</v>
      </c>
      <c r="AN2" s="46" t="s">
        <v>21</v>
      </c>
      <c r="AO2" s="14" t="s">
        <v>25</v>
      </c>
      <c r="AP2" s="80" t="e" vm="2">
        <f t="array" ref="AP2">_FV(W2,"Open")</f>
        <v>#VALUE!</v>
      </c>
      <c r="AQ2" s="80" t="e" vm="1">
        <f t="array" ref="AQ2">_FV(W2,"Previous close",TRUE)</f>
        <v>#VALUE!</v>
      </c>
      <c r="AS2" s="80"/>
    </row>
    <row r="3" spans="1:45" ht="15" customHeight="1" x14ac:dyDescent="0.35">
      <c r="A3" s="180" t="s">
        <v>26</v>
      </c>
      <c r="B3" s="11">
        <v>45238</v>
      </c>
      <c r="C3" s="53">
        <f>+'lc2401'!B2*W3/1000</f>
        <v>23.256</v>
      </c>
      <c r="D3" s="53">
        <f>+'lc2402'!B2*W3/1000</f>
        <v>21.76</v>
      </c>
      <c r="E3" s="53">
        <f>+'lc2403'!B2*W3/1000</f>
        <v>21.071999999999999</v>
      </c>
      <c r="F3" s="53">
        <f>+'lc2404'!B2*W3/1000</f>
        <v>20.832000000000001</v>
      </c>
      <c r="G3" s="53">
        <f>+'lc2405'!B2*W3/1000</f>
        <v>20.536000000000001</v>
      </c>
      <c r="H3" s="53">
        <f>+'lc2406'!B2*W3/1000</f>
        <v>20.175999999999998</v>
      </c>
      <c r="I3" s="53">
        <f>+'lc2407'!B2*W3/1000</f>
        <v>19.943999999999999</v>
      </c>
      <c r="J3" s="53">
        <f>+'lc2408'!B2*W3/1000</f>
        <v>19.68</v>
      </c>
      <c r="K3" s="53">
        <f>+'lc2409'!B2*W3/1000</f>
        <v>19.352</v>
      </c>
      <c r="L3" s="53">
        <f>+'lc2410'!B2*W3/1000</f>
        <v>0</v>
      </c>
      <c r="M3" s="53">
        <f>+'lc2411'!B2*W3/1000</f>
        <v>0</v>
      </c>
      <c r="N3" s="53">
        <f>+'lc2412'!B2*W3/1000</f>
        <v>0</v>
      </c>
      <c r="O3" s="53">
        <f>+'lc2501'!B2*W3/1000</f>
        <v>0</v>
      </c>
      <c r="P3" s="53">
        <v>0</v>
      </c>
      <c r="Q3" s="53">
        <v>0</v>
      </c>
      <c r="R3" s="120"/>
      <c r="S3" s="54">
        <f t="shared" ref="S3:S34" si="0">+AVERAGE(C3:O3)</f>
        <v>14.354461538461541</v>
      </c>
      <c r="T3" s="53">
        <v>0</v>
      </c>
      <c r="U3" s="53">
        <v>0</v>
      </c>
      <c r="V3" s="52"/>
      <c r="W3" s="55">
        <v>0.16</v>
      </c>
      <c r="X3" s="29"/>
      <c r="Y3" s="52">
        <f>+'lc2401'!G2</f>
        <v>105467</v>
      </c>
      <c r="Z3" s="52">
        <f>+'lc2402'!G2</f>
        <v>5489</v>
      </c>
      <c r="AA3" s="52">
        <f>+'lc2403'!G2</f>
        <v>3464</v>
      </c>
      <c r="AB3" s="52">
        <f>+'lc2404'!G2</f>
        <v>3424</v>
      </c>
      <c r="AC3" s="52">
        <f>+'lc2405'!G2</f>
        <v>5244</v>
      </c>
      <c r="AD3" s="52">
        <f>+'lc2406'!G2</f>
        <v>3897</v>
      </c>
      <c r="AE3" s="52">
        <f>+'lc2407'!G2</f>
        <v>53080</v>
      </c>
      <c r="AF3" s="52">
        <f>+'lc2408'!G2</f>
        <v>5687</v>
      </c>
      <c r="AG3" s="52">
        <f>+'lc2409'!G2</f>
        <v>10288</v>
      </c>
      <c r="AH3" s="51">
        <f>+'lc2410'!G2</f>
        <v>0</v>
      </c>
      <c r="AI3" s="52">
        <f>+'lc2411'!G2</f>
        <v>0</v>
      </c>
      <c r="AK3" s="52">
        <f>+'lc2501'!G2</f>
        <v>0</v>
      </c>
      <c r="AL3" s="52"/>
      <c r="AM3" s="52"/>
      <c r="AN3" s="121"/>
      <c r="AO3" s="56">
        <f t="shared" ref="AO3:AO34" si="1">+SUM(Y3:AL3)</f>
        <v>196040</v>
      </c>
      <c r="AP3" s="48">
        <v>0</v>
      </c>
    </row>
    <row r="4" spans="1:45" x14ac:dyDescent="0.35">
      <c r="A4" s="177"/>
      <c r="B4" s="11">
        <v>45239</v>
      </c>
      <c r="C4" s="53">
        <f>+'lc2401'!B3*W4/1000</f>
        <v>23.064</v>
      </c>
      <c r="D4" s="53">
        <f>+'lc2402'!B3*W4/1000</f>
        <v>21.712</v>
      </c>
      <c r="E4" s="53">
        <f>+'lc2403'!B3*W4/1000</f>
        <v>21.096</v>
      </c>
      <c r="F4" s="53">
        <f>+'lc2404'!B3*W4/1000</f>
        <v>20.864000000000001</v>
      </c>
      <c r="G4" s="53">
        <f>+'lc2405'!B3*W4/1000</f>
        <v>20.576000000000001</v>
      </c>
      <c r="H4" s="53">
        <f>+'lc2406'!B3*W4/1000</f>
        <v>20.175999999999998</v>
      </c>
      <c r="I4" s="53">
        <f>+'lc2407'!B3*W4/1000</f>
        <v>19.952000000000002</v>
      </c>
      <c r="J4" s="53">
        <f>+'lc2408'!B3*W4/1000</f>
        <v>19.655999999999999</v>
      </c>
      <c r="K4" s="53">
        <f>+'lc2409'!B3*W4/1000</f>
        <v>19.344000000000001</v>
      </c>
      <c r="L4" s="53">
        <f>+'lc2410'!B3*W4/1000</f>
        <v>0</v>
      </c>
      <c r="M4" s="53">
        <f>+'lc2411'!B3*W4/1000</f>
        <v>0</v>
      </c>
      <c r="N4" s="53">
        <f>+'lc2412'!B3*W4/1000</f>
        <v>0</v>
      </c>
      <c r="O4" s="53">
        <f>+'lc2501'!B3*W4/1000</f>
        <v>0</v>
      </c>
      <c r="P4" s="53">
        <v>0</v>
      </c>
      <c r="Q4" s="53">
        <v>0</v>
      </c>
      <c r="R4" s="120"/>
      <c r="S4" s="54">
        <f t="shared" si="0"/>
        <v>14.341538461538464</v>
      </c>
      <c r="T4" s="53">
        <v>0</v>
      </c>
      <c r="U4" s="53">
        <v>0</v>
      </c>
      <c r="V4" s="52"/>
      <c r="W4" s="55">
        <v>0.16</v>
      </c>
      <c r="X4" s="29"/>
      <c r="Y4" s="52">
        <f>+'lc2401'!G3</f>
        <v>106948</v>
      </c>
      <c r="Z4" s="52">
        <f>+'lc2402'!G3</f>
        <v>5501</v>
      </c>
      <c r="AA4" s="52">
        <f>+'lc2403'!G3</f>
        <v>3495</v>
      </c>
      <c r="AB4" s="52">
        <f>+'lc2404'!G3</f>
        <v>3565</v>
      </c>
      <c r="AC4" s="52">
        <f>+'lc2405'!G3</f>
        <v>5277</v>
      </c>
      <c r="AD4" s="52">
        <f>+'lc2406'!G3</f>
        <v>3880</v>
      </c>
      <c r="AE4" s="52">
        <f>+'lc2407'!G3</f>
        <v>52858</v>
      </c>
      <c r="AF4" s="52">
        <f>+'lc2408'!G3</f>
        <v>5768</v>
      </c>
      <c r="AG4" s="52">
        <f>+'lc2409'!G3</f>
        <v>10234</v>
      </c>
      <c r="AH4" s="51">
        <f>+'lc2410'!G3</f>
        <v>0</v>
      </c>
      <c r="AI4" s="52">
        <f>+'lc2411'!G3</f>
        <v>0</v>
      </c>
      <c r="AJ4" s="52"/>
      <c r="AK4" s="52">
        <f>+'lc2501'!G3</f>
        <v>0</v>
      </c>
      <c r="AL4" s="52"/>
      <c r="AM4" s="52"/>
      <c r="AN4" s="121"/>
      <c r="AO4" s="57">
        <f t="shared" si="1"/>
        <v>197526</v>
      </c>
      <c r="AP4" s="58">
        <f t="shared" ref="AP4:AP35" si="2">+AO4/AO3-1</f>
        <v>7.580085696796468E-3</v>
      </c>
    </row>
    <row r="5" spans="1:45" x14ac:dyDescent="0.35">
      <c r="A5" s="177"/>
      <c r="B5" s="11">
        <v>45240</v>
      </c>
      <c r="C5" s="53">
        <f>+'lc2401'!B4*W5/1000</f>
        <v>23.824000000000002</v>
      </c>
      <c r="D5" s="53">
        <f>+'lc2402'!B4*W5/1000</f>
        <v>22.367999999999999</v>
      </c>
      <c r="E5" s="53">
        <f>+'lc2403'!B4*W5/1000</f>
        <v>21.68</v>
      </c>
      <c r="F5" s="53">
        <f>+'lc2404'!B4*W5/1000</f>
        <v>21.544</v>
      </c>
      <c r="G5" s="53">
        <f>+'lc2405'!B4*W5/1000</f>
        <v>21.224</v>
      </c>
      <c r="H5" s="53">
        <f>+'lc2406'!B4*W5/1000</f>
        <v>20.888000000000002</v>
      </c>
      <c r="I5" s="53">
        <f>+'lc2407'!B4*W5/1000</f>
        <v>20.68</v>
      </c>
      <c r="J5" s="53">
        <f>+'lc2408'!B4*W5/1000</f>
        <v>20.327999999999999</v>
      </c>
      <c r="K5" s="53">
        <f>+'lc2409'!B4*W5/1000</f>
        <v>19.968</v>
      </c>
      <c r="L5" s="53">
        <f>+'lc2410'!B4*W5/1000</f>
        <v>0</v>
      </c>
      <c r="M5" s="53">
        <f>+'lc2411'!B4*W5/1000</f>
        <v>0</v>
      </c>
      <c r="N5" s="53">
        <f>+'lc2412'!B4*W5/1000</f>
        <v>0</v>
      </c>
      <c r="O5" s="53">
        <f>+'lc2501'!B4*W5/1000</f>
        <v>0</v>
      </c>
      <c r="P5" s="53">
        <v>0</v>
      </c>
      <c r="Q5" s="53">
        <v>0</v>
      </c>
      <c r="R5" s="120"/>
      <c r="S5" s="54">
        <f t="shared" si="0"/>
        <v>14.808</v>
      </c>
      <c r="T5" s="53">
        <v>0</v>
      </c>
      <c r="U5" s="53">
        <v>0</v>
      </c>
      <c r="V5" s="52"/>
      <c r="W5" s="55">
        <v>0.16</v>
      </c>
      <c r="X5" s="29"/>
      <c r="Y5" s="52">
        <f>+'lc2401'!G4</f>
        <v>98275</v>
      </c>
      <c r="Z5" s="52">
        <f>+'lc2402'!G4</f>
        <v>5262</v>
      </c>
      <c r="AA5" s="52">
        <f>+'lc2403'!G4</f>
        <v>3412</v>
      </c>
      <c r="AB5" s="52">
        <f>+'lc2404'!G4</f>
        <v>3891</v>
      </c>
      <c r="AC5" s="52">
        <f>+'lc2405'!G4</f>
        <v>5316</v>
      </c>
      <c r="AD5" s="52">
        <f>+'lc2406'!G4</f>
        <v>3855</v>
      </c>
      <c r="AE5" s="52">
        <f>+'lc2407'!G4</f>
        <v>53766</v>
      </c>
      <c r="AF5" s="52">
        <f>+'lc2408'!G4</f>
        <v>5677</v>
      </c>
      <c r="AG5" s="52">
        <f>+'lc2409'!G4</f>
        <v>9884</v>
      </c>
      <c r="AH5" s="51">
        <f>+'lc2410'!G4</f>
        <v>0</v>
      </c>
      <c r="AI5" s="52">
        <f>+'lc2411'!G4</f>
        <v>0</v>
      </c>
      <c r="AJ5" s="52"/>
      <c r="AK5" s="52">
        <f>+'lc2501'!G4</f>
        <v>0</v>
      </c>
      <c r="AL5" s="52"/>
      <c r="AM5" s="52"/>
      <c r="AN5" s="121"/>
      <c r="AO5" s="57">
        <f t="shared" si="1"/>
        <v>189338</v>
      </c>
      <c r="AP5" s="58">
        <f t="shared" si="2"/>
        <v>-4.1452770774480285E-2</v>
      </c>
    </row>
    <row r="6" spans="1:45" x14ac:dyDescent="0.35">
      <c r="A6" s="177"/>
      <c r="B6" s="11">
        <v>45243</v>
      </c>
      <c r="C6" s="53">
        <f>+'lc2401'!B5*W6/1000</f>
        <v>22.664000000000001</v>
      </c>
      <c r="D6" s="53">
        <f>+'lc2402'!B5*W6/1000</f>
        <v>21.527999999999999</v>
      </c>
      <c r="E6" s="53">
        <f>+'lc2403'!B5*W6/1000</f>
        <v>21.04</v>
      </c>
      <c r="F6" s="53">
        <f>+'lc2404'!B5*W6/1000</f>
        <v>20.904</v>
      </c>
      <c r="G6" s="53">
        <f>+'lc2405'!B5*W6/1000</f>
        <v>20.672000000000001</v>
      </c>
      <c r="H6" s="53">
        <f>+'lc2406'!B5*W6/1000</f>
        <v>20.36</v>
      </c>
      <c r="I6" s="53">
        <f>+'lc2407'!B5*W6/1000</f>
        <v>20.096</v>
      </c>
      <c r="J6" s="53">
        <f>+'lc2408'!B5*W6/1000</f>
        <v>19.832000000000001</v>
      </c>
      <c r="K6" s="53">
        <f>+'lc2409'!B5*W6/1000</f>
        <v>19.544</v>
      </c>
      <c r="L6" s="53">
        <f>+'lc2410'!B5*W6/1000</f>
        <v>0</v>
      </c>
      <c r="M6" s="53">
        <f>+'lc2411'!B5*W6/1000</f>
        <v>0</v>
      </c>
      <c r="N6" s="53">
        <f>+'lc2412'!B5*W6/1000</f>
        <v>0</v>
      </c>
      <c r="O6" s="53">
        <f>+'lc2501'!B5*W6/1000</f>
        <v>0</v>
      </c>
      <c r="P6" s="53">
        <v>0</v>
      </c>
      <c r="Q6" s="53">
        <v>0</v>
      </c>
      <c r="R6" s="120"/>
      <c r="S6" s="54">
        <f t="shared" si="0"/>
        <v>14.356923076923076</v>
      </c>
      <c r="T6" s="53">
        <v>0</v>
      </c>
      <c r="U6" s="53">
        <v>0</v>
      </c>
      <c r="V6" s="52"/>
      <c r="W6" s="55">
        <v>0.16</v>
      </c>
      <c r="X6" s="29"/>
      <c r="Y6" s="52">
        <f>+'lc2401'!G5</f>
        <v>96195</v>
      </c>
      <c r="Z6" s="52">
        <f>+'lc2402'!G5</f>
        <v>5545</v>
      </c>
      <c r="AA6" s="52">
        <f>+'lc2403'!G5</f>
        <v>3497</v>
      </c>
      <c r="AB6" s="52">
        <f>+'lc2404'!G5</f>
        <v>4076</v>
      </c>
      <c r="AC6" s="52">
        <f>+'lc2405'!G5</f>
        <v>5537</v>
      </c>
      <c r="AD6" s="52">
        <f>+'lc2406'!G5</f>
        <v>3868</v>
      </c>
      <c r="AE6" s="52">
        <f>+'lc2407'!G5</f>
        <v>55395</v>
      </c>
      <c r="AF6" s="52">
        <f>+'lc2408'!G5</f>
        <v>5673</v>
      </c>
      <c r="AG6" s="52">
        <f>+'lc2409'!G5</f>
        <v>9663</v>
      </c>
      <c r="AH6" s="51">
        <f>+'lc2410'!G5</f>
        <v>0</v>
      </c>
      <c r="AI6" s="52">
        <f>+'lc2411'!G5</f>
        <v>0</v>
      </c>
      <c r="AJ6" s="52">
        <f>+'lc2412'!G5</f>
        <v>0</v>
      </c>
      <c r="AK6" s="52">
        <f>+'lc2501'!G5</f>
        <v>0</v>
      </c>
      <c r="AL6" s="52"/>
      <c r="AM6" s="52"/>
      <c r="AN6" s="121"/>
      <c r="AO6" s="57">
        <f t="shared" si="1"/>
        <v>189449</v>
      </c>
      <c r="AP6" s="58">
        <f t="shared" si="2"/>
        <v>5.8625315573213044E-4</v>
      </c>
    </row>
    <row r="7" spans="1:45" x14ac:dyDescent="0.35">
      <c r="A7" s="177"/>
      <c r="B7" s="11">
        <v>45244</v>
      </c>
      <c r="C7" s="53">
        <f>+'lc2401'!B6*W7/1000</f>
        <v>22.808</v>
      </c>
      <c r="D7" s="53">
        <f>+'lc2402'!B6*W7/1000</f>
        <v>21.8</v>
      </c>
      <c r="E7" s="53">
        <f>+'lc2403'!B6*W7/1000</f>
        <v>21.271999999999998</v>
      </c>
      <c r="F7" s="53">
        <f>+'lc2404'!B6*W7/1000</f>
        <v>20.975999999999999</v>
      </c>
      <c r="G7" s="53">
        <f>+'lc2405'!B6*W7/1000</f>
        <v>20.664000000000001</v>
      </c>
      <c r="H7" s="53">
        <f>+'lc2406'!B6*W7/1000</f>
        <v>20.335999999999999</v>
      </c>
      <c r="I7" s="53">
        <f>+'lc2407'!B6*W7/1000</f>
        <v>20.096</v>
      </c>
      <c r="J7" s="53">
        <f>+'lc2408'!B6*W7/1000</f>
        <v>19.872</v>
      </c>
      <c r="K7" s="53">
        <f>+'lc2409'!B6*W7/1000</f>
        <v>19.600000000000001</v>
      </c>
      <c r="L7" s="53">
        <f>+'lc2410'!B6*W7/1000</f>
        <v>0</v>
      </c>
      <c r="M7" s="53">
        <f>+'lc2411'!B6*W7/1000</f>
        <v>0</v>
      </c>
      <c r="N7" s="53">
        <f>+'lc2412'!B6*W7/1000</f>
        <v>0</v>
      </c>
      <c r="O7" s="53">
        <f>+'lc2501'!B6*W7/1000</f>
        <v>0</v>
      </c>
      <c r="P7" s="53">
        <v>0</v>
      </c>
      <c r="Q7" s="53">
        <v>0</v>
      </c>
      <c r="R7" s="120"/>
      <c r="S7" s="54">
        <f t="shared" si="0"/>
        <v>14.41723076923077</v>
      </c>
      <c r="T7" s="53">
        <v>0</v>
      </c>
      <c r="U7" s="53">
        <v>0</v>
      </c>
      <c r="V7" s="52"/>
      <c r="W7" s="55">
        <v>0.16</v>
      </c>
      <c r="X7" s="29"/>
      <c r="Y7" s="52">
        <f>+'lc2401'!G6</f>
        <v>99509</v>
      </c>
      <c r="Z7" s="52">
        <f>+'lc2402'!G6</f>
        <v>5802</v>
      </c>
      <c r="AA7" s="52">
        <f>+'lc2403'!G6</f>
        <v>3233</v>
      </c>
      <c r="AB7" s="52">
        <f>+'lc2404'!G6</f>
        <v>3965</v>
      </c>
      <c r="AC7" s="52">
        <f>+'lc2405'!G6</f>
        <v>5714</v>
      </c>
      <c r="AD7" s="52">
        <f>+'lc2406'!G6</f>
        <v>3850</v>
      </c>
      <c r="AE7" s="52">
        <f>+'lc2407'!G6</f>
        <v>55084</v>
      </c>
      <c r="AF7" s="52">
        <f>+'lc2408'!G6</f>
        <v>5653</v>
      </c>
      <c r="AG7" s="52">
        <f>+'lc2409'!G6</f>
        <v>9738</v>
      </c>
      <c r="AH7" s="51">
        <f>+'lc2410'!G6</f>
        <v>0</v>
      </c>
      <c r="AI7" s="52">
        <f>+'lc2411'!G6</f>
        <v>0</v>
      </c>
      <c r="AJ7" s="52">
        <f>+'lc2412'!G6</f>
        <v>0</v>
      </c>
      <c r="AK7" s="52">
        <f>+'lc2501'!G6</f>
        <v>0</v>
      </c>
      <c r="AL7" s="52"/>
      <c r="AM7" s="52"/>
      <c r="AN7" s="121"/>
      <c r="AO7" s="57">
        <f t="shared" si="1"/>
        <v>192548</v>
      </c>
      <c r="AP7" s="58">
        <f t="shared" si="2"/>
        <v>1.6357964412585968E-2</v>
      </c>
    </row>
    <row r="8" spans="1:45" x14ac:dyDescent="0.35">
      <c r="A8" s="177"/>
      <c r="B8" s="11">
        <v>45245</v>
      </c>
      <c r="C8" s="53">
        <f>+'lc2401'!B7*W8/1000</f>
        <v>22.815999999999999</v>
      </c>
      <c r="D8" s="53">
        <f>+'lc2402'!B7*W8/1000</f>
        <v>21.872</v>
      </c>
      <c r="E8" s="53">
        <f>+'lc2403'!B7*W8/1000</f>
        <v>21.312000000000001</v>
      </c>
      <c r="F8" s="53">
        <f>+'lc2404'!B7*W8/1000</f>
        <v>21.071999999999999</v>
      </c>
      <c r="G8" s="53">
        <f>+'lc2405'!B7*W8/1000</f>
        <v>20.832000000000001</v>
      </c>
      <c r="H8" s="53">
        <f>+'lc2406'!B7*W8/1000</f>
        <v>20.504000000000001</v>
      </c>
      <c r="I8" s="53">
        <f>+'lc2407'!B7*W8/1000</f>
        <v>20.32</v>
      </c>
      <c r="J8" s="53">
        <f>+'lc2408'!B7*W8/1000</f>
        <v>20.088000000000001</v>
      </c>
      <c r="K8" s="53">
        <f>+'lc2409'!B7*W8/1000</f>
        <v>19.832000000000001</v>
      </c>
      <c r="L8" s="53">
        <f>+'lc2410'!B7*W8/1000</f>
        <v>0</v>
      </c>
      <c r="M8" s="53">
        <f>+'lc2411'!B7*W8/1000</f>
        <v>0</v>
      </c>
      <c r="N8" s="53">
        <f>+'lc2412'!B7*W8/1000</f>
        <v>0</v>
      </c>
      <c r="O8" s="53">
        <f>+'lc2501'!B7*W8/1000</f>
        <v>0</v>
      </c>
      <c r="P8" s="53">
        <v>0</v>
      </c>
      <c r="Q8" s="53">
        <v>0</v>
      </c>
      <c r="R8" s="120"/>
      <c r="S8" s="54">
        <f t="shared" si="0"/>
        <v>14.511384615384612</v>
      </c>
      <c r="T8" s="53">
        <v>0</v>
      </c>
      <c r="U8" s="53">
        <v>0</v>
      </c>
      <c r="V8" s="52"/>
      <c r="W8" s="55">
        <v>0.16</v>
      </c>
      <c r="X8" s="29"/>
      <c r="Y8" s="52">
        <f>+'lc2401'!G7</f>
        <v>107801</v>
      </c>
      <c r="Z8" s="52">
        <f>+'lc2402'!G7</f>
        <v>6023</v>
      </c>
      <c r="AA8" s="52">
        <f>+'lc2403'!G7</f>
        <v>3227</v>
      </c>
      <c r="AB8" s="52">
        <f>+'lc2404'!G7</f>
        <v>4059</v>
      </c>
      <c r="AC8" s="52">
        <f>+'lc2405'!G7</f>
        <v>5750</v>
      </c>
      <c r="AD8" s="52">
        <f>+'lc2406'!G7</f>
        <v>3864</v>
      </c>
      <c r="AE8" s="52">
        <f>+'lc2407'!G7</f>
        <v>57820</v>
      </c>
      <c r="AF8" s="52">
        <f>+'lc2408'!G7</f>
        <v>5651</v>
      </c>
      <c r="AG8" s="52">
        <f>+'lc2409'!G7</f>
        <v>9647</v>
      </c>
      <c r="AH8" s="51">
        <f>+'lc2410'!G7</f>
        <v>0</v>
      </c>
      <c r="AI8" s="52">
        <f>+'lc2411'!G7</f>
        <v>0</v>
      </c>
      <c r="AJ8" s="52">
        <f>+'lc2412'!G7</f>
        <v>0</v>
      </c>
      <c r="AK8" s="52">
        <f>+'lc2501'!G7</f>
        <v>0</v>
      </c>
      <c r="AL8" s="52"/>
      <c r="AM8" s="52"/>
      <c r="AN8" s="121"/>
      <c r="AO8" s="57">
        <f t="shared" si="1"/>
        <v>203842</v>
      </c>
      <c r="AP8" s="58">
        <f t="shared" si="2"/>
        <v>5.8655504082099075E-2</v>
      </c>
    </row>
    <row r="9" spans="1:45" x14ac:dyDescent="0.35">
      <c r="A9" s="177"/>
      <c r="B9" s="11">
        <v>45246</v>
      </c>
      <c r="C9" s="53">
        <f>+'lc2401'!B8*W9/1000</f>
        <v>22.544</v>
      </c>
      <c r="D9" s="53">
        <f>+'lc2402'!B8*W9/1000</f>
        <v>21.744</v>
      </c>
      <c r="E9" s="53">
        <f>+'lc2403'!B8*W9/1000</f>
        <v>21.216000000000001</v>
      </c>
      <c r="F9" s="53">
        <f>+'lc2404'!B8*W9/1000</f>
        <v>21.015999999999998</v>
      </c>
      <c r="G9" s="53">
        <f>+'lc2405'!B8*W9/1000</f>
        <v>20.815999999999999</v>
      </c>
      <c r="H9" s="53">
        <f>+'lc2406'!B8*W9/1000</f>
        <v>20.504000000000001</v>
      </c>
      <c r="I9" s="53">
        <f>+'lc2407'!B8*W9/1000</f>
        <v>20.344000000000001</v>
      </c>
      <c r="J9" s="53">
        <f>+'lc2408'!B8*W9/1000</f>
        <v>20.143999999999998</v>
      </c>
      <c r="K9" s="53">
        <f>+'lc2409'!B8*W9/1000</f>
        <v>19.943999999999999</v>
      </c>
      <c r="L9" s="53">
        <f>+'lc2410'!B8*W9/1000</f>
        <v>0</v>
      </c>
      <c r="M9" s="53">
        <f>+'lc2411'!B8*W9/1000</f>
        <v>0</v>
      </c>
      <c r="N9" s="53">
        <f>+'lc2412'!B8*W9/1000</f>
        <v>0</v>
      </c>
      <c r="O9" s="53">
        <f>+'lc2501'!B8*W9/1000</f>
        <v>0</v>
      </c>
      <c r="P9" s="53">
        <v>0</v>
      </c>
      <c r="Q9" s="53">
        <v>0</v>
      </c>
      <c r="R9" s="120"/>
      <c r="S9" s="54">
        <f t="shared" si="0"/>
        <v>14.482461538461537</v>
      </c>
      <c r="T9" s="53">
        <v>0</v>
      </c>
      <c r="U9" s="53">
        <v>0</v>
      </c>
      <c r="W9" s="55">
        <v>0.16</v>
      </c>
      <c r="X9" s="48"/>
      <c r="Y9" s="52">
        <f>+'lc2401'!G8</f>
        <v>113750</v>
      </c>
      <c r="Z9" s="52">
        <f>+'lc2402'!G8</f>
        <v>6118</v>
      </c>
      <c r="AA9" s="52">
        <f>+'lc2403'!G8</f>
        <v>3297</v>
      </c>
      <c r="AB9" s="52">
        <f>+'lc2404'!G8</f>
        <v>4205</v>
      </c>
      <c r="AC9" s="52">
        <f>+'lc2405'!G8</f>
        <v>5748</v>
      </c>
      <c r="AD9" s="52">
        <f>+'lc2406'!G8</f>
        <v>3863</v>
      </c>
      <c r="AE9" s="52">
        <f>+'lc2407'!G8</f>
        <v>59678</v>
      </c>
      <c r="AF9" s="52">
        <f>+'lc2408'!G8</f>
        <v>5684</v>
      </c>
      <c r="AG9" s="52">
        <f>+'lc2409'!G8</f>
        <v>9771</v>
      </c>
      <c r="AH9" s="51">
        <f>+'lc2410'!G8</f>
        <v>0</v>
      </c>
      <c r="AI9" s="52">
        <f>+'lc2411'!G8</f>
        <v>0</v>
      </c>
      <c r="AJ9" s="52">
        <f>+'lc2412'!G8</f>
        <v>0</v>
      </c>
      <c r="AK9" s="52">
        <f>+'lc2501'!G8</f>
        <v>0</v>
      </c>
      <c r="AL9" s="52"/>
      <c r="AM9" s="52"/>
      <c r="AN9" s="121"/>
      <c r="AO9" s="57">
        <f t="shared" si="1"/>
        <v>212114</v>
      </c>
      <c r="AP9" s="58">
        <f t="shared" si="2"/>
        <v>4.0580449563877963E-2</v>
      </c>
    </row>
    <row r="10" spans="1:45" x14ac:dyDescent="0.35">
      <c r="A10" s="177"/>
      <c r="B10" s="11">
        <v>45247</v>
      </c>
      <c r="C10" s="53">
        <f>+'lc2401'!B9*W10/1000</f>
        <v>22.08</v>
      </c>
      <c r="D10" s="53">
        <f>+'lc2402'!B9*W10/1000</f>
        <v>21.344000000000001</v>
      </c>
      <c r="E10" s="53">
        <f>+'lc2403'!B9*W10/1000</f>
        <v>21</v>
      </c>
      <c r="F10" s="53">
        <f>+'lc2404'!B9*W10/1000</f>
        <v>20.856000000000002</v>
      </c>
      <c r="G10" s="53">
        <f>+'lc2405'!B9*W10/1000</f>
        <v>20.751999999999999</v>
      </c>
      <c r="H10" s="53">
        <f>+'lc2406'!B9*W10/1000</f>
        <v>20.463999999999999</v>
      </c>
      <c r="I10" s="53">
        <f>+'lc2407'!B9*W10/1000</f>
        <v>20.32</v>
      </c>
      <c r="J10" s="53">
        <f>+'lc2408'!B9*W10/1000</f>
        <v>20.135999999999999</v>
      </c>
      <c r="K10" s="53">
        <f>+'lc2409'!B9*W10/1000</f>
        <v>19.888000000000002</v>
      </c>
      <c r="L10" s="53">
        <f>+'lc2410'!B9*W10/1000</f>
        <v>0</v>
      </c>
      <c r="M10" s="53">
        <f>+'lc2411'!B9*W10/1000</f>
        <v>0</v>
      </c>
      <c r="N10" s="53">
        <f>+'lc2412'!B9*W10/1000</f>
        <v>0</v>
      </c>
      <c r="O10" s="53">
        <f>+'lc2501'!B9*W10/1000</f>
        <v>0</v>
      </c>
      <c r="P10" s="53">
        <v>0</v>
      </c>
      <c r="Q10" s="53">
        <v>0</v>
      </c>
      <c r="R10" s="120"/>
      <c r="S10" s="54">
        <f t="shared" si="0"/>
        <v>14.372307692307693</v>
      </c>
      <c r="T10" s="53">
        <v>0</v>
      </c>
      <c r="U10" s="53">
        <v>0</v>
      </c>
      <c r="W10" s="59">
        <v>0.16</v>
      </c>
      <c r="X10" s="48"/>
      <c r="Y10" s="52">
        <f>+'lc2401'!G9</f>
        <v>113625</v>
      </c>
      <c r="Z10" s="52">
        <f>+'lc2402'!G9</f>
        <v>5920</v>
      </c>
      <c r="AA10" s="52">
        <f>+'lc2403'!G9</f>
        <v>3310</v>
      </c>
      <c r="AB10" s="52">
        <f>+'lc2404'!G9</f>
        <v>4508</v>
      </c>
      <c r="AC10" s="52">
        <f>+'lc2405'!G9</f>
        <v>5846</v>
      </c>
      <c r="AD10" s="52">
        <f>+'lc2406'!G9</f>
        <v>3865</v>
      </c>
      <c r="AE10" s="52">
        <f>+'lc2407'!G9</f>
        <v>60858</v>
      </c>
      <c r="AF10" s="52">
        <f>+'lc2408'!G9</f>
        <v>5686</v>
      </c>
      <c r="AG10" s="52">
        <f>+'lc2409'!G9</f>
        <v>9598</v>
      </c>
      <c r="AH10" s="51">
        <f>+'lc2410'!G9</f>
        <v>0</v>
      </c>
      <c r="AI10" s="52">
        <f>+'lc2411'!G9</f>
        <v>0</v>
      </c>
      <c r="AJ10" s="52">
        <f>+'lc2412'!G9</f>
        <v>0</v>
      </c>
      <c r="AK10" s="52">
        <f>+'lc2501'!G9</f>
        <v>0</v>
      </c>
      <c r="AL10" s="52"/>
      <c r="AM10" s="52"/>
      <c r="AN10" s="121"/>
      <c r="AO10" s="57">
        <f t="shared" si="1"/>
        <v>213216</v>
      </c>
      <c r="AP10" s="58">
        <f t="shared" si="2"/>
        <v>5.1953194980058903E-3</v>
      </c>
    </row>
    <row r="11" spans="1:45" x14ac:dyDescent="0.35">
      <c r="A11" s="177"/>
      <c r="B11" s="11">
        <v>45250</v>
      </c>
      <c r="C11" s="53">
        <f>+'lc2401'!B10*W11/1000</f>
        <v>21.952000000000002</v>
      </c>
      <c r="D11" s="53">
        <f>+'lc2402'!B10*W11/1000</f>
        <v>21.103999999999999</v>
      </c>
      <c r="E11" s="53">
        <f>+'lc2403'!B10*W11/1000</f>
        <v>20.584</v>
      </c>
      <c r="F11" s="53">
        <f>+'lc2404'!B10*W11/1000</f>
        <v>20.263999999999999</v>
      </c>
      <c r="G11" s="53">
        <f>+'lc2405'!B10*W11/1000</f>
        <v>20</v>
      </c>
      <c r="H11" s="53">
        <f>+'lc2406'!B10*W11/1000</f>
        <v>19.704000000000001</v>
      </c>
      <c r="I11" s="53">
        <f>+'lc2407'!B10*W11/1000</f>
        <v>19.584</v>
      </c>
      <c r="J11" s="53">
        <f>+'lc2408'!B10*W11/1000</f>
        <v>19.559999999999999</v>
      </c>
      <c r="K11" s="53">
        <f>+'lc2409'!B10*W11/1000</f>
        <v>19.431999999999999</v>
      </c>
      <c r="L11" s="53">
        <f>+'lc2410'!B10*W11/1000</f>
        <v>0</v>
      </c>
      <c r="M11" s="53">
        <f>+'lc2411'!B10*W11/1000</f>
        <v>0</v>
      </c>
      <c r="N11" s="53">
        <f>+'lc2412'!B10*W11/1000</f>
        <v>0</v>
      </c>
      <c r="O11" s="53">
        <f>+'lc2501'!B10*W11/1000</f>
        <v>0</v>
      </c>
      <c r="P11" s="53">
        <v>0</v>
      </c>
      <c r="Q11" s="53">
        <v>0</v>
      </c>
      <c r="R11" s="120"/>
      <c r="S11" s="54">
        <f t="shared" si="0"/>
        <v>14.014153846153846</v>
      </c>
      <c r="T11" s="53">
        <v>0</v>
      </c>
      <c r="U11" s="53">
        <v>0</v>
      </c>
      <c r="W11" s="59">
        <v>0.16</v>
      </c>
      <c r="X11" s="48"/>
      <c r="Y11" s="52">
        <f>+'lc2401'!G10</f>
        <v>117451</v>
      </c>
      <c r="Z11" s="52">
        <f>+'lc2402'!G10</f>
        <v>5875</v>
      </c>
      <c r="AA11" s="52">
        <f>+'lc2403'!G10</f>
        <v>3393</v>
      </c>
      <c r="AB11" s="52">
        <f>+'lc2404'!G10</f>
        <v>4289</v>
      </c>
      <c r="AC11" s="52">
        <f>+'lc2405'!G10</f>
        <v>6229</v>
      </c>
      <c r="AD11" s="52">
        <f>+'lc2406'!G10</f>
        <v>3844</v>
      </c>
      <c r="AE11" s="52">
        <f>+'lc2407'!G10</f>
        <v>64639</v>
      </c>
      <c r="AF11" s="52">
        <f>+'lc2408'!G10</f>
        <v>5526</v>
      </c>
      <c r="AG11" s="52">
        <f>+'lc2409'!G10</f>
        <v>9550</v>
      </c>
      <c r="AH11" s="51">
        <f>+'lc2410'!G10</f>
        <v>0</v>
      </c>
      <c r="AI11" s="52">
        <f>+'lc2411'!G10</f>
        <v>0</v>
      </c>
      <c r="AJ11" s="52">
        <f>+'lc2412'!G10</f>
        <v>0</v>
      </c>
      <c r="AK11" s="52">
        <f>+'lc2501'!G10</f>
        <v>0</v>
      </c>
      <c r="AL11" s="52"/>
      <c r="AM11" s="52"/>
      <c r="AN11" s="121"/>
      <c r="AO11" s="57">
        <f t="shared" si="1"/>
        <v>220796</v>
      </c>
      <c r="AP11" s="58">
        <f t="shared" si="2"/>
        <v>3.5550802941617832E-2</v>
      </c>
    </row>
    <row r="12" spans="1:45" x14ac:dyDescent="0.35">
      <c r="A12" s="177"/>
      <c r="B12" s="11">
        <v>45251</v>
      </c>
      <c r="C12" s="53">
        <f>+'lc2401'!B11*W12/1000</f>
        <v>21.167999999999999</v>
      </c>
      <c r="D12" s="53">
        <f>+'lc2402'!B11*W12/1000</f>
        <v>20.440000000000001</v>
      </c>
      <c r="E12" s="53">
        <f>+'lc2403'!B11*W12/1000</f>
        <v>20.064</v>
      </c>
      <c r="F12" s="53">
        <f>+'lc2404'!B11*W12/1000</f>
        <v>19.896000000000001</v>
      </c>
      <c r="G12" s="53">
        <f>+'lc2405'!B11*W12/1000</f>
        <v>19.696000000000002</v>
      </c>
      <c r="H12" s="53">
        <f>+'lc2406'!B11*W12/1000</f>
        <v>19.48</v>
      </c>
      <c r="I12" s="53">
        <f>+'lc2407'!B11*W12/1000</f>
        <v>19.391999999999999</v>
      </c>
      <c r="J12" s="53">
        <f>+'lc2408'!B11*W12/1000</f>
        <v>19.391999999999999</v>
      </c>
      <c r="K12" s="53">
        <f>+'lc2409'!B11*W12/1000</f>
        <v>19.28</v>
      </c>
      <c r="L12" s="53">
        <f>+'lc2410'!B11*W12/1000</f>
        <v>0</v>
      </c>
      <c r="M12" s="53">
        <f>+'lc2411'!B11*W12/1000</f>
        <v>0</v>
      </c>
      <c r="N12" s="53">
        <f>+'lc2412'!B11*W12/1000</f>
        <v>0</v>
      </c>
      <c r="O12" s="53">
        <f>+'lc2501'!B11*W12/1000</f>
        <v>0</v>
      </c>
      <c r="P12" s="53">
        <v>0</v>
      </c>
      <c r="Q12" s="53">
        <v>0</v>
      </c>
      <c r="R12" s="120"/>
      <c r="S12" s="54">
        <f t="shared" si="0"/>
        <v>13.754461538461539</v>
      </c>
      <c r="T12" s="53">
        <v>0</v>
      </c>
      <c r="U12" s="53">
        <v>0</v>
      </c>
      <c r="W12" s="59">
        <v>0.16</v>
      </c>
      <c r="X12" s="48"/>
      <c r="Y12" s="52">
        <f>+'lc2401'!G11</f>
        <v>119970</v>
      </c>
      <c r="Z12" s="52">
        <f>+'lc2402'!G11</f>
        <v>5781</v>
      </c>
      <c r="AA12" s="52">
        <f>+'lc2403'!G11</f>
        <v>3548</v>
      </c>
      <c r="AB12" s="52">
        <f>+'lc2404'!G11</f>
        <v>4282</v>
      </c>
      <c r="AC12" s="52">
        <f>+'lc2405'!G11</f>
        <v>6303</v>
      </c>
      <c r="AD12" s="52">
        <f>+'lc2406'!G11</f>
        <v>3872</v>
      </c>
      <c r="AE12" s="52">
        <f>+'lc2407'!G11</f>
        <v>67378</v>
      </c>
      <c r="AF12" s="52">
        <f>+'lc2408'!G11</f>
        <v>6065</v>
      </c>
      <c r="AG12" s="52">
        <f>+'lc2409'!G11</f>
        <v>9887</v>
      </c>
      <c r="AH12" s="51">
        <f>+'lc2410'!G11</f>
        <v>0</v>
      </c>
      <c r="AI12" s="52">
        <f>+'lc2411'!G11</f>
        <v>0</v>
      </c>
      <c r="AJ12" s="52">
        <f>+'lc2412'!G11</f>
        <v>0</v>
      </c>
      <c r="AK12" s="52">
        <f>+'lc2501'!G11</f>
        <v>0</v>
      </c>
      <c r="AL12" s="52"/>
      <c r="AM12" s="52"/>
      <c r="AN12" s="121"/>
      <c r="AO12" s="57">
        <f t="shared" si="1"/>
        <v>227086</v>
      </c>
      <c r="AP12" s="58">
        <f t="shared" si="2"/>
        <v>2.8487834924545652E-2</v>
      </c>
    </row>
    <row r="13" spans="1:45" x14ac:dyDescent="0.35">
      <c r="A13" s="177"/>
      <c r="B13" s="11">
        <v>45252</v>
      </c>
      <c r="C13" s="53">
        <f>+'lc2401'!B12*W13/1000</f>
        <v>19.952000000000002</v>
      </c>
      <c r="D13" s="53">
        <f>+'lc2402'!B12*W13/1000</f>
        <v>19.184000000000001</v>
      </c>
      <c r="E13" s="53">
        <f>+'lc2403'!B12*W13/1000</f>
        <v>18.864000000000001</v>
      </c>
      <c r="F13" s="53">
        <f>+'lc2404'!B12*W13/1000</f>
        <v>18.864000000000001</v>
      </c>
      <c r="G13" s="53">
        <f>+'lc2405'!B12*W13/1000</f>
        <v>18.664000000000001</v>
      </c>
      <c r="H13" s="53">
        <f>+'lc2406'!B12*W13/1000</f>
        <v>18.440000000000001</v>
      </c>
      <c r="I13" s="53">
        <f>+'lc2407'!B12*W13/1000</f>
        <v>18.423999999999999</v>
      </c>
      <c r="J13" s="53">
        <f>+'lc2408'!B12*W13/1000</f>
        <v>18.399999999999999</v>
      </c>
      <c r="K13" s="53">
        <f>+'lc2409'!B12*W13/1000</f>
        <v>18.399999999999999</v>
      </c>
      <c r="L13" s="53">
        <f>+'lc2410'!B12*W13/1000</f>
        <v>0</v>
      </c>
      <c r="M13" s="53">
        <f>+'lc2411'!B12*W13/1000</f>
        <v>0</v>
      </c>
      <c r="N13" s="53">
        <f>+'lc2412'!B12*W13/1000</f>
        <v>0</v>
      </c>
      <c r="O13" s="53">
        <f>+'lc2501'!B12*W13/1000</f>
        <v>0</v>
      </c>
      <c r="P13" s="53">
        <v>0</v>
      </c>
      <c r="Q13" s="53">
        <v>0</v>
      </c>
      <c r="R13" s="120"/>
      <c r="S13" s="54">
        <f t="shared" si="0"/>
        <v>13.014769230769231</v>
      </c>
      <c r="T13" s="53">
        <v>0</v>
      </c>
      <c r="U13" s="53">
        <v>0</v>
      </c>
      <c r="W13" s="59">
        <v>0.16</v>
      </c>
      <c r="X13" s="48"/>
      <c r="Y13" s="52">
        <f>+'lc2401'!G12</f>
        <v>117807</v>
      </c>
      <c r="Z13" s="52">
        <f>+'lc2402'!G12</f>
        <v>5793</v>
      </c>
      <c r="AA13" s="52">
        <f>+'lc2403'!G12</f>
        <v>3822</v>
      </c>
      <c r="AB13" s="52">
        <f>+'lc2404'!G12</f>
        <v>4137</v>
      </c>
      <c r="AC13" s="52">
        <f>+'lc2405'!G12</f>
        <v>6568</v>
      </c>
      <c r="AD13" s="52">
        <f>+'lc2406'!G12</f>
        <v>4026</v>
      </c>
      <c r="AE13" s="52">
        <f>+'lc2407'!G12</f>
        <v>72059</v>
      </c>
      <c r="AF13" s="52">
        <f>+'lc2408'!G12</f>
        <v>6662</v>
      </c>
      <c r="AG13" s="52">
        <f>+'lc2409'!G12</f>
        <v>10645</v>
      </c>
      <c r="AH13" s="51">
        <f>+'lc2410'!G12</f>
        <v>0</v>
      </c>
      <c r="AI13" s="52">
        <f>+'lc2411'!G12</f>
        <v>0</v>
      </c>
      <c r="AJ13" s="52">
        <f>+'lc2412'!G12</f>
        <v>0</v>
      </c>
      <c r="AK13" s="52">
        <f>+'lc2501'!G12</f>
        <v>0</v>
      </c>
      <c r="AL13" s="52"/>
      <c r="AM13" s="52"/>
      <c r="AN13" s="121"/>
      <c r="AO13" s="57">
        <f t="shared" si="1"/>
        <v>231519</v>
      </c>
      <c r="AP13" s="58">
        <f t="shared" si="2"/>
        <v>1.9521238649674588E-2</v>
      </c>
    </row>
    <row r="14" spans="1:45" x14ac:dyDescent="0.35">
      <c r="A14" s="177"/>
      <c r="B14" s="11">
        <v>45253</v>
      </c>
      <c r="C14" s="53">
        <f>+'lc2401'!B13*W14/1000</f>
        <v>19.968</v>
      </c>
      <c r="D14" s="53">
        <f>+'lc2402'!B13*W14/1000</f>
        <v>19.135999999999999</v>
      </c>
      <c r="E14" s="53">
        <f>+'lc2403'!B13*W14/1000</f>
        <v>18.864000000000001</v>
      </c>
      <c r="F14" s="53">
        <f>+'lc2404'!B13*W14/1000</f>
        <v>18.64</v>
      </c>
      <c r="G14" s="53">
        <f>+'lc2405'!B13*W14/1000</f>
        <v>18.456</v>
      </c>
      <c r="H14" s="53">
        <f>+'lc2406'!B13*W14/1000</f>
        <v>18.207999999999998</v>
      </c>
      <c r="I14" s="53">
        <f>+'lc2407'!B13*W14/1000</f>
        <v>18.207999999999998</v>
      </c>
      <c r="J14" s="53">
        <f>+'lc2408'!B13*W14/1000</f>
        <v>18.263999999999999</v>
      </c>
      <c r="K14" s="53">
        <f>+'lc2409'!B13*W14/1000</f>
        <v>18.16</v>
      </c>
      <c r="L14" s="53">
        <f>+'lc2410'!B13*W14/1000</f>
        <v>0</v>
      </c>
      <c r="M14" s="53">
        <f>+'lc2411'!B13*W14/1000</f>
        <v>0</v>
      </c>
      <c r="N14" s="53">
        <f>+'lc2412'!B13*W14/1000</f>
        <v>0</v>
      </c>
      <c r="O14" s="53">
        <f>+'lc2501'!B13*W14/1000</f>
        <v>0</v>
      </c>
      <c r="P14" s="53">
        <v>0</v>
      </c>
      <c r="Q14" s="53">
        <v>0</v>
      </c>
      <c r="R14" s="120"/>
      <c r="S14" s="54">
        <f t="shared" si="0"/>
        <v>12.915692307692309</v>
      </c>
      <c r="T14" s="53">
        <v>0</v>
      </c>
      <c r="U14" s="53">
        <v>0</v>
      </c>
      <c r="W14" s="59">
        <v>0.16</v>
      </c>
      <c r="X14" s="48"/>
      <c r="Y14" s="52">
        <f>+'lc2401'!G13</f>
        <v>115316</v>
      </c>
      <c r="Z14" s="52">
        <f>+'lc2402'!G13</f>
        <v>6045</v>
      </c>
      <c r="AA14" s="52">
        <f>+'lc2403'!G13</f>
        <v>3830</v>
      </c>
      <c r="AB14" s="52">
        <f>+'lc2404'!G13</f>
        <v>4055</v>
      </c>
      <c r="AC14" s="52">
        <f>+'lc2405'!G13</f>
        <v>6694</v>
      </c>
      <c r="AD14" s="52">
        <f>+'lc2406'!G13</f>
        <v>4060</v>
      </c>
      <c r="AE14" s="52">
        <f>+'lc2407'!G13</f>
        <v>74096</v>
      </c>
      <c r="AF14" s="51">
        <f>+'lc2408'!G13</f>
        <v>6626</v>
      </c>
      <c r="AG14" s="52">
        <f>+'lc2409'!G13</f>
        <v>10959</v>
      </c>
      <c r="AH14" s="51">
        <f>+'lc2410'!G13</f>
        <v>0</v>
      </c>
      <c r="AI14" s="52">
        <f>+'lc2411'!G13</f>
        <v>0</v>
      </c>
      <c r="AJ14" s="52">
        <f>+'lc2412'!G13</f>
        <v>0</v>
      </c>
      <c r="AK14" s="52">
        <f>+'lc2501'!G13</f>
        <v>0</v>
      </c>
      <c r="AL14" s="52"/>
      <c r="AM14" s="52"/>
      <c r="AN14" s="121"/>
      <c r="AO14" s="57">
        <f t="shared" si="1"/>
        <v>231681</v>
      </c>
      <c r="AP14" s="58">
        <f t="shared" si="2"/>
        <v>6.9972658831463086E-4</v>
      </c>
    </row>
    <row r="15" spans="1:45" x14ac:dyDescent="0.35">
      <c r="A15" s="177"/>
      <c r="B15" s="11">
        <v>45254</v>
      </c>
      <c r="C15" s="53">
        <f>+'lc2401'!B14*W15/1000</f>
        <v>19.847999999999999</v>
      </c>
      <c r="D15" s="53">
        <f>+'lc2402'!B14*W15/1000</f>
        <v>19.056000000000001</v>
      </c>
      <c r="E15" s="53">
        <f>+'lc2403'!B14*W15/1000</f>
        <v>18.704000000000001</v>
      </c>
      <c r="F15" s="53">
        <f>+'lc2404'!B14*W15/1000</f>
        <v>18.68</v>
      </c>
      <c r="G15" s="53">
        <f>+'lc2405'!B14*W15/1000</f>
        <v>18.600000000000001</v>
      </c>
      <c r="H15" s="53">
        <f>+'lc2406'!B14*W15/1000</f>
        <v>18.488</v>
      </c>
      <c r="I15" s="53">
        <f>+'lc2407'!B14*W15/1000</f>
        <v>18.376000000000001</v>
      </c>
      <c r="J15" s="53">
        <f>+'lc2408'!B14*W15/1000</f>
        <v>18.384</v>
      </c>
      <c r="K15" s="53">
        <f>+'lc2409'!B14*W15/1000</f>
        <v>18.256</v>
      </c>
      <c r="L15" s="53">
        <f>+'lc2410'!B14*W15/1000</f>
        <v>18.103999999999999</v>
      </c>
      <c r="M15" s="53">
        <f>+'lc2411'!B14*W15/1000</f>
        <v>17.928000000000001</v>
      </c>
      <c r="N15" s="53">
        <f>+'lc2412'!B14*W15/1000</f>
        <v>0</v>
      </c>
      <c r="O15" s="53">
        <f>+'lc2501'!B14*W15/1000</f>
        <v>0</v>
      </c>
      <c r="P15" s="53">
        <v>0</v>
      </c>
      <c r="Q15" s="53">
        <v>0</v>
      </c>
      <c r="R15" s="120"/>
      <c r="S15" s="54">
        <f t="shared" si="0"/>
        <v>15.72492307692308</v>
      </c>
      <c r="T15" s="53">
        <v>0</v>
      </c>
      <c r="U15" s="53">
        <v>0</v>
      </c>
      <c r="W15" s="59">
        <v>0.16</v>
      </c>
      <c r="X15" s="48"/>
      <c r="Y15" s="52">
        <f>+'lc2401'!G14</f>
        <v>121691</v>
      </c>
      <c r="Z15" s="52">
        <f>+'lc2402'!G14</f>
        <v>6327</v>
      </c>
      <c r="AA15" s="52">
        <f>+'lc2403'!G14</f>
        <v>4409</v>
      </c>
      <c r="AB15" s="52">
        <f>+'lc2404'!G14</f>
        <v>4498</v>
      </c>
      <c r="AC15" s="52">
        <f>+'lc2405'!G14</f>
        <v>6910</v>
      </c>
      <c r="AD15" s="52">
        <f>+'lc2406'!G14</f>
        <v>4141</v>
      </c>
      <c r="AE15" s="52">
        <f>+'lc2407'!G14</f>
        <v>77344</v>
      </c>
      <c r="AF15" s="51">
        <f>+'lc2408'!G14</f>
        <v>6395</v>
      </c>
      <c r="AG15" s="52">
        <f>+'lc2409'!G14</f>
        <v>10718</v>
      </c>
      <c r="AH15" s="51">
        <f>+'lc2410'!G14</f>
        <v>4499</v>
      </c>
      <c r="AI15" s="52">
        <f>+'lc2411'!G14</f>
        <v>2325</v>
      </c>
      <c r="AJ15" s="52">
        <f>+'lc2412'!G14</f>
        <v>0</v>
      </c>
      <c r="AK15" s="52">
        <f>+'lc2501'!G14</f>
        <v>0</v>
      </c>
      <c r="AL15" s="52"/>
      <c r="AM15" s="52"/>
      <c r="AN15" s="121"/>
      <c r="AO15" s="57">
        <f t="shared" si="1"/>
        <v>249257</v>
      </c>
      <c r="AP15" s="58">
        <f t="shared" si="2"/>
        <v>7.5862932221459678E-2</v>
      </c>
    </row>
    <row r="16" spans="1:45" x14ac:dyDescent="0.35">
      <c r="A16" s="177"/>
      <c r="B16" s="11">
        <v>45257</v>
      </c>
      <c r="C16" s="53">
        <f>+'lc2401'!B15*W16/1000</f>
        <v>18.664000000000001</v>
      </c>
      <c r="D16" s="53">
        <f>+'lc2402'!B15*W16/1000</f>
        <v>17.88</v>
      </c>
      <c r="E16" s="53">
        <f>+'lc2403'!B15*W16/1000</f>
        <v>17.584</v>
      </c>
      <c r="F16" s="53">
        <f>+'lc2404'!B15*W16/1000</f>
        <v>17.512</v>
      </c>
      <c r="G16" s="53">
        <f>+'lc2405'!B15*W16/1000</f>
        <v>17.376000000000001</v>
      </c>
      <c r="H16" s="53">
        <f>+'lc2406'!B15*W16/1000</f>
        <v>17.32</v>
      </c>
      <c r="I16" s="53">
        <f>+'lc2407'!B15*W16/1000</f>
        <v>17.231999999999999</v>
      </c>
      <c r="J16" s="53">
        <f>+'lc2408'!B15*W16/1000</f>
        <v>17.271999999999998</v>
      </c>
      <c r="K16" s="53">
        <f>+'lc2409'!B15*W16/1000</f>
        <v>17.167999999999999</v>
      </c>
      <c r="L16" s="53">
        <f>+'lc2410'!B15*W16/1000</f>
        <v>16.992000000000001</v>
      </c>
      <c r="M16" s="53">
        <f>+'lc2411'!B15*W16/1000</f>
        <v>16.832000000000001</v>
      </c>
      <c r="N16" s="53">
        <f>+'lc2412'!B15*W16/1000</f>
        <v>0</v>
      </c>
      <c r="O16" s="53">
        <f>+'lc2501'!B15*W16/1000</f>
        <v>0</v>
      </c>
      <c r="P16" s="53">
        <v>0</v>
      </c>
      <c r="Q16" s="53">
        <v>0</v>
      </c>
      <c r="R16" s="120"/>
      <c r="S16" s="54">
        <f t="shared" si="0"/>
        <v>14.756307692307692</v>
      </c>
      <c r="T16" s="53" t="e">
        <f>+#REF!*'Curvas Futuros'!W16/1000</f>
        <v>#REF!</v>
      </c>
      <c r="U16" s="53" t="e">
        <f>+#REF!*'Curvas Futuros'!W16/1000</f>
        <v>#REF!</v>
      </c>
      <c r="V16" s="60"/>
      <c r="W16" s="59">
        <v>0.16</v>
      </c>
      <c r="X16" s="48"/>
      <c r="Y16" s="52">
        <f>+'lc2401'!G15</f>
        <v>131929</v>
      </c>
      <c r="Z16" s="52">
        <f>+'lc2402'!G15</f>
        <v>6638</v>
      </c>
      <c r="AA16" s="52">
        <f>+'lc2403'!G15</f>
        <v>5833</v>
      </c>
      <c r="AB16" s="52">
        <f>+'lc2404'!G15</f>
        <v>5169</v>
      </c>
      <c r="AC16" s="52">
        <f>+'lc2405'!G15</f>
        <v>7599</v>
      </c>
      <c r="AD16" s="52">
        <f>+'lc2406'!G15</f>
        <v>4057</v>
      </c>
      <c r="AE16" s="52">
        <f>+'lc2407'!G15</f>
        <v>87321</v>
      </c>
      <c r="AF16" s="51">
        <f>+'lc2408'!G15</f>
        <v>6445</v>
      </c>
      <c r="AG16" s="52">
        <f>+'lc2409'!G15</f>
        <v>11526</v>
      </c>
      <c r="AH16" s="51">
        <f>+'lc2410'!G15</f>
        <v>4627</v>
      </c>
      <c r="AI16" s="52">
        <f>+'lc2411'!G15</f>
        <v>2800</v>
      </c>
      <c r="AJ16" s="52">
        <f>+'lc2412'!G15</f>
        <v>0</v>
      </c>
      <c r="AK16" s="52">
        <f>+'lc2501'!G15</f>
        <v>0</v>
      </c>
      <c r="AL16" s="52"/>
      <c r="AM16" s="52"/>
      <c r="AN16" s="121"/>
      <c r="AO16" s="57">
        <f t="shared" si="1"/>
        <v>273944</v>
      </c>
      <c r="AP16" s="58">
        <f t="shared" si="2"/>
        <v>9.9042353875718581E-2</v>
      </c>
    </row>
    <row r="17" spans="1:42" x14ac:dyDescent="0.35">
      <c r="A17" s="177"/>
      <c r="B17" s="11">
        <v>45258</v>
      </c>
      <c r="C17" s="53">
        <f>+'lc2401'!B16*W17/1000</f>
        <v>18.111999999999998</v>
      </c>
      <c r="D17" s="53">
        <f>+'lc2402'!B16*W17/1000</f>
        <v>17.52</v>
      </c>
      <c r="E17" s="53">
        <f>+'lc2403'!B16*W17/1000</f>
        <v>17.416</v>
      </c>
      <c r="F17" s="53">
        <f>+'lc2404'!B16*W17/1000</f>
        <v>17.576000000000001</v>
      </c>
      <c r="G17" s="53">
        <f>+'lc2405'!B16*W17/1000</f>
        <v>17.608000000000001</v>
      </c>
      <c r="H17" s="53">
        <f>+'lc2406'!B16*W17/1000</f>
        <v>17.591999999999999</v>
      </c>
      <c r="I17" s="53">
        <f>+'lc2407'!B16*W17/1000</f>
        <v>17.527999999999999</v>
      </c>
      <c r="J17" s="53">
        <f>+'lc2408'!B16*W17/1000</f>
        <v>17.527999999999999</v>
      </c>
      <c r="K17" s="53">
        <f>+'lc2409'!B16*W17/1000</f>
        <v>17.408000000000001</v>
      </c>
      <c r="L17" s="53">
        <f>+'lc2410'!B16*W17/1000</f>
        <v>17.28</v>
      </c>
      <c r="M17" s="53">
        <f>+'lc2411'!B16*W17/1000</f>
        <v>17.088000000000001</v>
      </c>
      <c r="N17" s="53">
        <f>+'lc2412'!B16*W17/1000</f>
        <v>0</v>
      </c>
      <c r="O17" s="53">
        <f>+'lc2501'!B16*W17/1000</f>
        <v>0</v>
      </c>
      <c r="P17" s="53">
        <v>0</v>
      </c>
      <c r="Q17" s="53">
        <v>0</v>
      </c>
      <c r="R17" s="120"/>
      <c r="S17" s="54">
        <f t="shared" si="0"/>
        <v>14.819692307692309</v>
      </c>
      <c r="T17" s="53" t="e">
        <f>+#REF!*'Curvas Futuros'!W17/1000</f>
        <v>#REF!</v>
      </c>
      <c r="U17" s="53" t="e">
        <f>+#REF!*'Curvas Futuros'!W17/1000</f>
        <v>#REF!</v>
      </c>
      <c r="W17" s="61">
        <v>0.16</v>
      </c>
      <c r="X17" s="48"/>
      <c r="Y17" s="52">
        <f>+'lc2401'!G16</f>
        <v>122822</v>
      </c>
      <c r="Z17" s="52">
        <f>+'lc2402'!G16</f>
        <v>7186</v>
      </c>
      <c r="AA17" s="52">
        <f>+'lc2403'!G16</f>
        <v>7388</v>
      </c>
      <c r="AB17" s="52">
        <f>+'lc2404'!G16</f>
        <v>6575</v>
      </c>
      <c r="AC17" s="52">
        <f>+'lc2405'!G16</f>
        <v>8773</v>
      </c>
      <c r="AD17" s="52">
        <f>+'lc2406'!G16</f>
        <v>4162</v>
      </c>
      <c r="AE17" s="52">
        <f>+'lc2407'!G16</f>
        <v>93278</v>
      </c>
      <c r="AF17" s="51">
        <f>+'lc2408'!G16</f>
        <v>6471</v>
      </c>
      <c r="AG17" s="52">
        <f>+'lc2409'!G16</f>
        <v>12046</v>
      </c>
      <c r="AH17" s="51">
        <f>+'lc2410'!G16</f>
        <v>4742</v>
      </c>
      <c r="AI17" s="52">
        <f>+'lc2411'!G16</f>
        <v>2937</v>
      </c>
      <c r="AJ17" s="52">
        <f>+'lc2412'!G16</f>
        <v>0</v>
      </c>
      <c r="AK17" s="52">
        <f>+'lc2501'!G16</f>
        <v>0</v>
      </c>
      <c r="AL17" s="52"/>
      <c r="AM17" s="52"/>
      <c r="AN17" s="121"/>
      <c r="AO17" s="57">
        <f t="shared" si="1"/>
        <v>276380</v>
      </c>
      <c r="AP17" s="58">
        <f t="shared" si="2"/>
        <v>8.8923283590807145E-3</v>
      </c>
    </row>
    <row r="18" spans="1:42" x14ac:dyDescent="0.35">
      <c r="A18" s="177"/>
      <c r="B18" s="11">
        <v>45259</v>
      </c>
      <c r="C18" s="53">
        <f>+'lc2401'!B17*W18/1000</f>
        <v>17.576000000000001</v>
      </c>
      <c r="D18" s="53">
        <f>+'lc2402'!B17*W18/1000</f>
        <v>17.367999999999999</v>
      </c>
      <c r="E18" s="53">
        <f>+'lc2403'!B17*W18/1000</f>
        <v>17.335999999999999</v>
      </c>
      <c r="F18" s="53">
        <f>+'lc2404'!B17*W18/1000</f>
        <v>17.808</v>
      </c>
      <c r="G18" s="53">
        <f>+'lc2405'!B17*W18/1000</f>
        <v>17.824000000000002</v>
      </c>
      <c r="H18" s="53">
        <f>+'lc2406'!B17*W18/1000</f>
        <v>17.847999999999999</v>
      </c>
      <c r="I18" s="53">
        <f>+'lc2407'!B17*W18/1000</f>
        <v>17.856000000000002</v>
      </c>
      <c r="J18" s="53">
        <f>+'lc2408'!B17*W18/1000</f>
        <v>17.8</v>
      </c>
      <c r="K18" s="53">
        <f>+'lc2409'!B17*W18/1000</f>
        <v>17.687999999999999</v>
      </c>
      <c r="L18" s="53">
        <f>+'lc2410'!B17*W18/1000</f>
        <v>17.536000000000001</v>
      </c>
      <c r="M18" s="53">
        <f>+'lc2411'!B17*W18/1000</f>
        <v>17.416</v>
      </c>
      <c r="N18" s="53">
        <f>+'lc2412'!B17*W18/1000</f>
        <v>0</v>
      </c>
      <c r="O18" s="53">
        <f>+'lc2501'!B17*W18/1000</f>
        <v>0</v>
      </c>
      <c r="P18" s="53">
        <v>0</v>
      </c>
      <c r="Q18" s="53">
        <v>0</v>
      </c>
      <c r="R18" s="120"/>
      <c r="S18" s="54">
        <f t="shared" si="0"/>
        <v>14.927384615384614</v>
      </c>
      <c r="T18" s="53" t="e">
        <f>+#REF!*'Curvas Futuros'!W18/1000</f>
        <v>#REF!</v>
      </c>
      <c r="U18" s="53" t="e">
        <f>+#REF!*'Curvas Futuros'!W18/1000</f>
        <v>#REF!</v>
      </c>
      <c r="W18" s="59">
        <v>0.16</v>
      </c>
      <c r="X18" s="48"/>
      <c r="Y18" s="52">
        <f>+'lc2401'!G17</f>
        <v>140181</v>
      </c>
      <c r="Z18" s="52">
        <f>+'lc2402'!G17</f>
        <v>9534</v>
      </c>
      <c r="AA18" s="52">
        <f>+'lc2403'!G17</f>
        <v>9844</v>
      </c>
      <c r="AB18" s="52">
        <f>+'lc2404'!G17</f>
        <v>9537</v>
      </c>
      <c r="AC18" s="52">
        <f>+'lc2405'!G17</f>
        <v>10466</v>
      </c>
      <c r="AD18" s="52">
        <f>+'lc2406'!G17</f>
        <v>4338</v>
      </c>
      <c r="AE18" s="52">
        <f>+'lc2407'!G17</f>
        <v>105471</v>
      </c>
      <c r="AF18" s="51">
        <f>+'lc2408'!G17</f>
        <v>6213</v>
      </c>
      <c r="AG18" s="52">
        <f>+'lc2409'!G17</f>
        <v>12213</v>
      </c>
      <c r="AH18" s="51">
        <f>+'lc2410'!G17</f>
        <v>4802</v>
      </c>
      <c r="AI18" s="52">
        <f>+'lc2411'!G17</f>
        <v>2894</v>
      </c>
      <c r="AJ18" s="52">
        <f>+'lc2412'!G17</f>
        <v>0</v>
      </c>
      <c r="AK18" s="52">
        <f>+'lc2501'!G17</f>
        <v>0</v>
      </c>
      <c r="AL18" s="52"/>
      <c r="AM18" s="52"/>
      <c r="AN18" s="121"/>
      <c r="AO18" s="57">
        <f t="shared" si="1"/>
        <v>315493</v>
      </c>
      <c r="AP18" s="58">
        <f t="shared" si="2"/>
        <v>0.14151892322165138</v>
      </c>
    </row>
    <row r="19" spans="1:42" x14ac:dyDescent="0.35">
      <c r="A19" s="177"/>
      <c r="B19" s="11">
        <v>45260</v>
      </c>
      <c r="C19" s="53">
        <f>+'lc2401'!B18*W19/1000</f>
        <v>16.992000000000001</v>
      </c>
      <c r="D19" s="53">
        <f>+'lc2402'!B18*W19/1000</f>
        <v>16.815999999999999</v>
      </c>
      <c r="E19" s="53">
        <f>+'lc2403'!B18*W19/1000</f>
        <v>16.768000000000001</v>
      </c>
      <c r="F19" s="53">
        <f>+'lc2404'!B18*W19/1000</f>
        <v>17.263999999999999</v>
      </c>
      <c r="G19" s="53">
        <f>+'lc2405'!B18*W19/1000</f>
        <v>17.231999999999999</v>
      </c>
      <c r="H19" s="53">
        <f>+'lc2406'!B18*W19/1000</f>
        <v>17.28</v>
      </c>
      <c r="I19" s="53">
        <f>+'lc2407'!B18*W19/1000</f>
        <v>17.224</v>
      </c>
      <c r="J19" s="53">
        <f>+'lc2408'!B18*W19/1000</f>
        <v>17.295999999999999</v>
      </c>
      <c r="K19" s="53">
        <f>+'lc2409'!B18*W19/1000</f>
        <v>17.216000000000001</v>
      </c>
      <c r="L19" s="53">
        <f>+'lc2410'!B18*W19/1000</f>
        <v>17.12</v>
      </c>
      <c r="M19" s="53">
        <f>+'lc2411'!B18*W19/1000</f>
        <v>16.984000000000002</v>
      </c>
      <c r="N19" s="53">
        <f>+'lc2412'!B18*W19/1000</f>
        <v>0</v>
      </c>
      <c r="O19" s="53">
        <f>+'lc2501'!B18*W19/1000</f>
        <v>0</v>
      </c>
      <c r="P19" s="53">
        <v>0</v>
      </c>
      <c r="Q19" s="53">
        <v>0</v>
      </c>
      <c r="R19" s="120"/>
      <c r="S19" s="54">
        <f t="shared" si="0"/>
        <v>14.476307692307696</v>
      </c>
      <c r="T19" s="53" t="e">
        <f>+#REF!*'Curvas Futuros'!W19/1000</f>
        <v>#REF!</v>
      </c>
      <c r="U19" s="53" t="e">
        <f>+#REF!*'Curvas Futuros'!W19/1000</f>
        <v>#REF!</v>
      </c>
      <c r="W19" s="61">
        <v>0.16</v>
      </c>
      <c r="X19" s="48"/>
      <c r="Y19" s="52">
        <f>+'lc2401'!G18</f>
        <v>145373</v>
      </c>
      <c r="Z19" s="52">
        <f>+'lc2402'!G18</f>
        <v>9965</v>
      </c>
      <c r="AA19" s="52">
        <f>+'lc2403'!G18</f>
        <v>10313</v>
      </c>
      <c r="AB19" s="52">
        <f>+'lc2404'!G18</f>
        <v>9975</v>
      </c>
      <c r="AC19" s="52">
        <f>+'lc2405'!G18</f>
        <v>10999</v>
      </c>
      <c r="AD19" s="52">
        <f>+'lc2406'!G18</f>
        <v>4341</v>
      </c>
      <c r="AE19" s="52">
        <f>+'lc2407'!G18</f>
        <v>111186</v>
      </c>
      <c r="AF19" s="51">
        <f>+'lc2408'!G18</f>
        <v>6386</v>
      </c>
      <c r="AG19" s="52">
        <f>+'lc2409'!G18</f>
        <v>12492</v>
      </c>
      <c r="AH19" s="51">
        <f>+'lc2410'!G18</f>
        <v>4777</v>
      </c>
      <c r="AI19" s="52">
        <f>+'lc2411'!G18</f>
        <v>3129</v>
      </c>
      <c r="AJ19" s="52">
        <f>+'lc2412'!G18</f>
        <v>0</v>
      </c>
      <c r="AK19" s="52">
        <f>+'lc2501'!G18</f>
        <v>0</v>
      </c>
      <c r="AL19" s="52"/>
      <c r="AM19" s="52"/>
      <c r="AN19" s="121"/>
      <c r="AO19" s="57">
        <f t="shared" si="1"/>
        <v>328936</v>
      </c>
      <c r="AP19" s="58">
        <f t="shared" si="2"/>
        <v>4.2609503221941569E-2</v>
      </c>
    </row>
    <row r="20" spans="1:42" x14ac:dyDescent="0.35">
      <c r="A20" s="177"/>
      <c r="B20" s="11">
        <v>45261</v>
      </c>
      <c r="C20" s="53">
        <f>+'lc2401'!B19*W20/1000</f>
        <v>16.28</v>
      </c>
      <c r="D20" s="53">
        <f>+'lc2402'!B19*W20/1000</f>
        <v>16.032</v>
      </c>
      <c r="E20" s="53">
        <f>+'lc2403'!B19*W20/1000</f>
        <v>16.015999999999998</v>
      </c>
      <c r="F20" s="53">
        <f>+'lc2404'!B19*W20/1000</f>
        <v>16.68</v>
      </c>
      <c r="G20" s="53">
        <f>+'lc2405'!B19*W20/1000</f>
        <v>16.696000000000002</v>
      </c>
      <c r="H20" s="53">
        <f>+'lc2406'!B19*W20/1000</f>
        <v>16.687999999999999</v>
      </c>
      <c r="I20" s="53">
        <f>+'lc2407'!B19*W20/1000</f>
        <v>16.728000000000002</v>
      </c>
      <c r="J20" s="53">
        <f>+'lc2408'!B19*W20/1000</f>
        <v>16.704000000000001</v>
      </c>
      <c r="K20" s="53">
        <f>+'lc2409'!B19*W20/1000</f>
        <v>16.672000000000001</v>
      </c>
      <c r="L20" s="53">
        <f>+'lc2410'!B19*W20/1000</f>
        <v>16.616</v>
      </c>
      <c r="M20" s="53">
        <f>+'lc2411'!B19*W20/1000</f>
        <v>16.463999999999999</v>
      </c>
      <c r="N20" s="53">
        <f>+'lc2412'!B19*W20/1000</f>
        <v>0</v>
      </c>
      <c r="O20" s="53">
        <f>+'lc2501'!B19*W20/1000</f>
        <v>0</v>
      </c>
      <c r="P20" s="53">
        <v>0</v>
      </c>
      <c r="Q20" s="53">
        <v>0</v>
      </c>
      <c r="R20" s="120"/>
      <c r="S20" s="54">
        <f t="shared" si="0"/>
        <v>13.967384615384617</v>
      </c>
      <c r="T20" s="53" t="e">
        <f>+#REF!*'Curvas Futuros'!W20/1000</f>
        <v>#REF!</v>
      </c>
      <c r="U20" s="53" t="e">
        <f>+#REF!*'Curvas Futuros'!W20/1000</f>
        <v>#REF!</v>
      </c>
      <c r="W20" s="59">
        <v>0.16</v>
      </c>
      <c r="X20" s="48"/>
      <c r="Y20" s="52">
        <f>+'lc2401'!G19</f>
        <v>135708</v>
      </c>
      <c r="Z20" s="52">
        <f>+'lc2402'!G19</f>
        <v>12282</v>
      </c>
      <c r="AA20" s="52">
        <f>+'lc2403'!G19</f>
        <v>12749</v>
      </c>
      <c r="AB20" s="52">
        <f>+'lc2404'!G19</f>
        <v>12287</v>
      </c>
      <c r="AC20" s="52">
        <f>+'lc2405'!G19</f>
        <v>12033</v>
      </c>
      <c r="AD20" s="52">
        <f>+'lc2406'!G19</f>
        <v>4607</v>
      </c>
      <c r="AE20" s="52">
        <f>+'lc2407'!G19</f>
        <v>114139</v>
      </c>
      <c r="AF20" s="51">
        <f>+'lc2408'!G19</f>
        <v>6778</v>
      </c>
      <c r="AG20" s="52">
        <f>+'lc2409'!G19</f>
        <v>13157</v>
      </c>
      <c r="AH20" s="51">
        <f>+'lc2410'!G19</f>
        <v>4755</v>
      </c>
      <c r="AI20" s="52">
        <f>+'lc2411'!G19</f>
        <v>3608</v>
      </c>
      <c r="AJ20" s="52">
        <f>+'lc2412'!G19</f>
        <v>0</v>
      </c>
      <c r="AK20" s="52">
        <f>+'lc2501'!G19</f>
        <v>0</v>
      </c>
      <c r="AL20" s="52"/>
      <c r="AM20" s="52"/>
      <c r="AN20" s="121"/>
      <c r="AO20" s="57">
        <f t="shared" si="1"/>
        <v>332103</v>
      </c>
      <c r="AP20" s="58">
        <f t="shared" si="2"/>
        <v>9.6280127441203955E-3</v>
      </c>
    </row>
    <row r="21" spans="1:42" x14ac:dyDescent="0.35">
      <c r="A21" s="177"/>
      <c r="B21" s="11">
        <v>45264</v>
      </c>
      <c r="C21" s="53">
        <f>+'lc2401'!B20*W21/1000</f>
        <v>15.416</v>
      </c>
      <c r="D21" s="53">
        <f>+'lc2402'!B20*W21/1000</f>
        <v>15.16</v>
      </c>
      <c r="E21" s="53">
        <f>+'lc2403'!B20*W21/1000</f>
        <v>15.128</v>
      </c>
      <c r="F21" s="53">
        <f>+'lc2404'!B20*W21/1000</f>
        <v>15.6</v>
      </c>
      <c r="G21" s="53">
        <f>+'lc2405'!B20*W21/1000</f>
        <v>15.6</v>
      </c>
      <c r="H21" s="53">
        <f>+'lc2406'!B20*W21/1000</f>
        <v>15.6</v>
      </c>
      <c r="I21" s="53">
        <f>+'lc2407'!B20*W21/1000</f>
        <v>15.56</v>
      </c>
      <c r="J21" s="53">
        <f>+'lc2408'!B20*W21/1000</f>
        <v>15.656000000000001</v>
      </c>
      <c r="K21" s="53">
        <f>+'lc2409'!B20*W21/1000</f>
        <v>15.568</v>
      </c>
      <c r="L21" s="53">
        <f>+'lc2410'!B20*W21/1000</f>
        <v>15.488</v>
      </c>
      <c r="M21" s="53">
        <f>+'lc2411'!B20*W21/1000</f>
        <v>15.368</v>
      </c>
      <c r="N21" s="53">
        <f>+'lc2412'!B20*W21/1000</f>
        <v>0</v>
      </c>
      <c r="O21" s="53">
        <f>+'lc2501'!B20*W21/1000</f>
        <v>0</v>
      </c>
      <c r="P21" s="53">
        <v>0</v>
      </c>
      <c r="Q21" s="53">
        <v>0</v>
      </c>
      <c r="R21" s="120"/>
      <c r="S21" s="54">
        <f t="shared" si="0"/>
        <v>13.088000000000001</v>
      </c>
      <c r="T21" s="53" t="e">
        <f>+#REF!*'Curvas Futuros'!W21/1000</f>
        <v>#REF!</v>
      </c>
      <c r="U21" s="53" t="e">
        <f>+#REF!*'Curvas Futuros'!W21/1000</f>
        <v>#REF!</v>
      </c>
      <c r="W21" s="61">
        <v>0.16</v>
      </c>
      <c r="X21" s="48"/>
      <c r="Y21" s="51">
        <f>+'lc2401'!G20</f>
        <v>145648</v>
      </c>
      <c r="Z21" s="52">
        <f>+'lc2402'!G20</f>
        <v>15204</v>
      </c>
      <c r="AA21" s="52">
        <f>+'lc2403'!G20</f>
        <v>14212</v>
      </c>
      <c r="AB21" s="52">
        <f>+'lc2404'!G20</f>
        <v>16676</v>
      </c>
      <c r="AC21" s="52">
        <f>+'lc2405'!G20</f>
        <v>13121</v>
      </c>
      <c r="AD21" s="52">
        <f>+'lc2406'!G20</f>
        <v>4864</v>
      </c>
      <c r="AE21" s="52">
        <f>+'lc2407'!G20</f>
        <v>128879</v>
      </c>
      <c r="AF21" s="51">
        <f>+'lc2408'!G20</f>
        <v>7433</v>
      </c>
      <c r="AG21" s="52">
        <f>+'lc2409'!G20</f>
        <v>13411</v>
      </c>
      <c r="AH21" s="51">
        <f>+'lc2410'!G20</f>
        <v>4773</v>
      </c>
      <c r="AI21" s="52">
        <f>+'lc2411'!G20</f>
        <v>4562</v>
      </c>
      <c r="AJ21" s="52">
        <f>+'lc2412'!G20</f>
        <v>0</v>
      </c>
      <c r="AK21" s="52">
        <f>+'lc2501'!G20</f>
        <v>0</v>
      </c>
      <c r="AL21" s="52"/>
      <c r="AM21" s="52"/>
      <c r="AN21" s="121"/>
      <c r="AO21" s="57">
        <f t="shared" si="1"/>
        <v>368783</v>
      </c>
      <c r="AP21" s="58">
        <f t="shared" si="2"/>
        <v>0.11044766232162906</v>
      </c>
    </row>
    <row r="22" spans="1:42" x14ac:dyDescent="0.35">
      <c r="A22" s="177"/>
      <c r="B22" s="11">
        <v>45265</v>
      </c>
      <c r="C22" s="53">
        <f>+'lc2401'!B21*W22/1000</f>
        <v>14.888</v>
      </c>
      <c r="D22" s="53">
        <f>+'lc2402'!B21*W22/1000</f>
        <v>14.087999999999999</v>
      </c>
      <c r="E22" s="53">
        <f>+'lc2403'!B21*W22/1000</f>
        <v>14.112</v>
      </c>
      <c r="F22" s="53">
        <f>+'lc2404'!B21*W22/1000</f>
        <v>14.656000000000001</v>
      </c>
      <c r="G22" s="53">
        <f>+'lc2405'!B21*W22/1000</f>
        <v>14.568</v>
      </c>
      <c r="H22" s="53">
        <f>+'lc2406'!B21*W22/1000</f>
        <v>14.616</v>
      </c>
      <c r="I22" s="53">
        <f>+'lc2407'!B21*W22/1000</f>
        <v>14.528</v>
      </c>
      <c r="J22" s="53">
        <f>+'lc2408'!B21*W22/1000</f>
        <v>14.608000000000001</v>
      </c>
      <c r="K22" s="53">
        <f>+'lc2409'!B21*W22/1000</f>
        <v>14.488</v>
      </c>
      <c r="L22" s="53">
        <f>+'lc2410'!B21*W22/1000</f>
        <v>14.384</v>
      </c>
      <c r="M22" s="53">
        <f>+'lc2411'!B21*W22/1000</f>
        <v>14.728</v>
      </c>
      <c r="N22" s="53">
        <f>+'lc2412'!B21*W22/1000</f>
        <v>0</v>
      </c>
      <c r="O22" s="53">
        <f>+'lc2501'!B21*W22/1000</f>
        <v>0</v>
      </c>
      <c r="P22" s="53">
        <v>0</v>
      </c>
      <c r="Q22" s="53">
        <v>0</v>
      </c>
      <c r="R22" s="120"/>
      <c r="S22" s="54">
        <f t="shared" si="0"/>
        <v>12.281846153846157</v>
      </c>
      <c r="T22" s="53" t="e">
        <f>+#REF!*'Curvas Futuros'!W22/1000</f>
        <v>#REF!</v>
      </c>
      <c r="U22" s="53" t="e">
        <f>+#REF!*'Curvas Futuros'!W22/1000</f>
        <v>#REF!</v>
      </c>
      <c r="W22" s="61">
        <v>0.16</v>
      </c>
      <c r="X22" s="48"/>
      <c r="Y22" s="51">
        <f>+'lc2401'!G21</f>
        <v>150052</v>
      </c>
      <c r="Z22" s="52">
        <f>+'lc2402'!G21</f>
        <v>19643</v>
      </c>
      <c r="AA22" s="52">
        <f>+'lc2403'!G21</f>
        <v>14505</v>
      </c>
      <c r="AB22" s="52">
        <f>+'lc2404'!G21</f>
        <v>17394</v>
      </c>
      <c r="AC22" s="52">
        <f>+'lc2405'!G21</f>
        <v>13499</v>
      </c>
      <c r="AD22" s="52">
        <f>+'lc2406'!G21</f>
        <v>5072</v>
      </c>
      <c r="AE22" s="52">
        <f>+'lc2407'!G21</f>
        <v>138614</v>
      </c>
      <c r="AF22" s="51">
        <f>+'lc2408'!G21</f>
        <v>7278</v>
      </c>
      <c r="AG22" s="52">
        <f>+'lc2409'!G21</f>
        <v>13364</v>
      </c>
      <c r="AH22" s="51">
        <f>+'lc2410'!G21</f>
        <v>4956</v>
      </c>
      <c r="AI22" s="52">
        <f>+'lc2411'!G21</f>
        <v>5254</v>
      </c>
      <c r="AJ22" s="52">
        <f>+'lc2412'!G21</f>
        <v>0</v>
      </c>
      <c r="AK22" s="52">
        <f>+'lc2501'!G21</f>
        <v>0</v>
      </c>
      <c r="AL22" s="52"/>
      <c r="AM22" s="52"/>
      <c r="AN22" s="121"/>
      <c r="AO22" s="57">
        <f t="shared" si="1"/>
        <v>389631</v>
      </c>
      <c r="AP22" s="58">
        <f t="shared" si="2"/>
        <v>5.6531890027468723E-2</v>
      </c>
    </row>
    <row r="23" spans="1:42" x14ac:dyDescent="0.35">
      <c r="A23" s="177"/>
      <c r="B23" s="11">
        <v>45266</v>
      </c>
      <c r="C23" s="53">
        <f>+'lc2401'!B22*W23/1000</f>
        <v>14.792</v>
      </c>
      <c r="D23" s="53">
        <f>+'lc2402'!B22*W23/1000</f>
        <v>14.36</v>
      </c>
      <c r="E23" s="53">
        <f>+'lc2403'!B22*W23/1000</f>
        <v>14.416</v>
      </c>
      <c r="F23" s="53">
        <f>+'lc2404'!B22*W23/1000</f>
        <v>14.944000000000001</v>
      </c>
      <c r="G23" s="53">
        <f>+'lc2405'!B22*W23/1000</f>
        <v>14.96</v>
      </c>
      <c r="H23" s="53">
        <f>+'lc2406'!B22*W23/1000</f>
        <v>14.904</v>
      </c>
      <c r="I23" s="53">
        <f>+'lc2407'!B22*W23/1000</f>
        <v>14.944000000000001</v>
      </c>
      <c r="J23" s="53">
        <f>+'lc2408'!B22*W23/1000</f>
        <v>14.936</v>
      </c>
      <c r="K23" s="53">
        <f>+'lc2409'!B22*W23/1000</f>
        <v>14.88</v>
      </c>
      <c r="L23" s="53">
        <f>+'lc2410'!B22*W23/1000</f>
        <v>14.784000000000001</v>
      </c>
      <c r="M23" s="53">
        <f>+'lc2411'!B22*W23/1000</f>
        <v>14.744</v>
      </c>
      <c r="N23" s="53">
        <f>+'lc2412'!B22*W23/1000</f>
        <v>0</v>
      </c>
      <c r="O23" s="53">
        <f>+'lc2501'!B22*W23/1000</f>
        <v>0</v>
      </c>
      <c r="P23" s="53">
        <v>0</v>
      </c>
      <c r="Q23" s="53">
        <v>0</v>
      </c>
      <c r="R23" s="120"/>
      <c r="S23" s="54">
        <f t="shared" si="0"/>
        <v>12.512615384615383</v>
      </c>
      <c r="T23" s="53" t="e">
        <f>+#REF!*'Curvas Futuros'!W23/1000</f>
        <v>#REF!</v>
      </c>
      <c r="U23" s="53" t="e">
        <f>+#REF!*'Curvas Futuros'!W23/1000</f>
        <v>#REF!</v>
      </c>
      <c r="W23" s="59">
        <v>0.16</v>
      </c>
      <c r="X23" s="48"/>
      <c r="Y23" s="51">
        <f>+'lc2401'!G22</f>
        <v>128963</v>
      </c>
      <c r="Z23" s="52">
        <f>+'lc2402'!G22</f>
        <v>21976</v>
      </c>
      <c r="AA23" s="52">
        <f>+'lc2403'!G22</f>
        <v>17531</v>
      </c>
      <c r="AB23" s="52">
        <f>+'lc2404'!G22</f>
        <v>21030</v>
      </c>
      <c r="AC23" s="52">
        <f>+'lc2405'!G22</f>
        <v>14396</v>
      </c>
      <c r="AD23" s="52">
        <f>+'lc2406'!G22</f>
        <v>5136</v>
      </c>
      <c r="AE23" s="52">
        <f>+'lc2407'!G22</f>
        <v>148646</v>
      </c>
      <c r="AF23" s="51">
        <f>+'lc2408'!G22</f>
        <v>7504</v>
      </c>
      <c r="AG23" s="52">
        <f>+'lc2409'!G22</f>
        <v>13289</v>
      </c>
      <c r="AH23" s="51">
        <f>+'lc2410'!G22</f>
        <v>5036</v>
      </c>
      <c r="AI23" s="52">
        <f>+'lc2411'!G22</f>
        <v>5389</v>
      </c>
      <c r="AJ23" s="52">
        <f>+'lc2412'!G22</f>
        <v>0</v>
      </c>
      <c r="AK23" s="52">
        <f>+'lc2501'!G22</f>
        <v>0</v>
      </c>
      <c r="AL23" s="52"/>
      <c r="AM23" s="52"/>
      <c r="AN23" s="121"/>
      <c r="AO23" s="57">
        <f t="shared" si="1"/>
        <v>388896</v>
      </c>
      <c r="AP23" s="58">
        <f t="shared" si="2"/>
        <v>-1.8864002094288734E-3</v>
      </c>
    </row>
    <row r="24" spans="1:42" x14ac:dyDescent="0.35">
      <c r="A24" s="177"/>
      <c r="B24" s="11">
        <v>45267</v>
      </c>
      <c r="C24" s="53">
        <f>+'lc2401'!B23*W24/1000</f>
        <v>15.295999999999999</v>
      </c>
      <c r="D24" s="53">
        <f>+'lc2402'!B23*W24/1000</f>
        <v>14.816000000000001</v>
      </c>
      <c r="E24" s="53">
        <f>+'lc2403'!B23*W24/1000</f>
        <v>14.808</v>
      </c>
      <c r="F24" s="53">
        <f>+'lc2404'!B23*W24/1000</f>
        <v>15.32</v>
      </c>
      <c r="G24" s="53">
        <f>+'lc2405'!B23*W24/1000</f>
        <v>15.311999999999999</v>
      </c>
      <c r="H24" s="53">
        <f>+'lc2406'!B23*W24/1000</f>
        <v>15.327999999999999</v>
      </c>
      <c r="I24" s="53">
        <f>+'lc2407'!B23*W24/1000</f>
        <v>15.32</v>
      </c>
      <c r="J24" s="53">
        <f>+'lc2408'!B23*W24/1000</f>
        <v>15.368</v>
      </c>
      <c r="K24" s="53">
        <f>+'lc2409'!B23*W24/1000</f>
        <v>15.24</v>
      </c>
      <c r="L24" s="53">
        <f>+'lc2410'!B23*W24/1000</f>
        <v>15.128</v>
      </c>
      <c r="M24" s="53">
        <f>+'lc2411'!B23*W24/1000</f>
        <v>15.055999999999999</v>
      </c>
      <c r="N24" s="53">
        <f>+'lc2412'!B23*W24/1000</f>
        <v>0</v>
      </c>
      <c r="O24" s="53">
        <f>+'lc2501'!B23*W24/1000</f>
        <v>0</v>
      </c>
      <c r="P24" s="53">
        <v>0</v>
      </c>
      <c r="Q24" s="53">
        <v>0</v>
      </c>
      <c r="R24" s="120"/>
      <c r="S24" s="54">
        <f t="shared" si="0"/>
        <v>12.845538461538466</v>
      </c>
      <c r="T24" s="53" t="e">
        <f>+#REF!*'Curvas Futuros'!W24/1000</f>
        <v>#REF!</v>
      </c>
      <c r="U24" s="53" t="e">
        <f>+#REF!*'Curvas Futuros'!W24/1000</f>
        <v>#REF!</v>
      </c>
      <c r="W24" s="61">
        <v>0.16</v>
      </c>
      <c r="X24" s="48"/>
      <c r="Y24" s="51">
        <f>+'lc2401'!G23</f>
        <v>124068</v>
      </c>
      <c r="Z24" s="52">
        <f>+'lc2402'!G23</f>
        <v>25035</v>
      </c>
      <c r="AA24" s="52">
        <f>+'lc2403'!G23</f>
        <v>17452</v>
      </c>
      <c r="AB24" s="52">
        <f>+'lc2404'!G23</f>
        <v>23101</v>
      </c>
      <c r="AC24" s="52">
        <f>+'lc2405'!G23</f>
        <v>14736</v>
      </c>
      <c r="AD24" s="52">
        <f>+'lc2406'!G23</f>
        <v>5178</v>
      </c>
      <c r="AE24" s="52">
        <f>+'lc2407'!G23</f>
        <v>165720</v>
      </c>
      <c r="AF24" s="51">
        <f>+'lc2408'!G23</f>
        <v>7523</v>
      </c>
      <c r="AG24" s="52">
        <f>+'lc2409'!G23</f>
        <v>13362</v>
      </c>
      <c r="AH24" s="51">
        <f>+'lc2410'!G23</f>
        <v>4995</v>
      </c>
      <c r="AI24" s="52">
        <f>+'lc2411'!G23</f>
        <v>5496</v>
      </c>
      <c r="AJ24" s="52">
        <f>+'lc2412'!G23</f>
        <v>0</v>
      </c>
      <c r="AK24" s="52">
        <f>+'lc2501'!G23</f>
        <v>0</v>
      </c>
      <c r="AL24" s="52"/>
      <c r="AM24" s="52"/>
      <c r="AN24" s="121"/>
      <c r="AO24" s="57">
        <f t="shared" si="1"/>
        <v>406666</v>
      </c>
      <c r="AP24" s="58">
        <f t="shared" si="2"/>
        <v>4.5693450176911066E-2</v>
      </c>
    </row>
    <row r="25" spans="1:42" x14ac:dyDescent="0.35">
      <c r="B25" s="11">
        <v>45268</v>
      </c>
      <c r="C25" s="53">
        <f>+'lc2401'!B24*W25/1000</f>
        <v>16.495999999999999</v>
      </c>
      <c r="D25" s="53">
        <f>+'lc2402'!B24*W25/1000</f>
        <v>15.864000000000001</v>
      </c>
      <c r="E25" s="53">
        <f>+'lc2403'!B24*W25/1000</f>
        <v>15.824</v>
      </c>
      <c r="F25" s="53">
        <f>+'lc2404'!B24*W25/1000</f>
        <v>16.352</v>
      </c>
      <c r="G25" s="53">
        <f>+'lc2405'!B24*W25/1000</f>
        <v>16.352</v>
      </c>
      <c r="H25" s="53">
        <f>+'lc2406'!B24*W25/1000</f>
        <v>16.391999999999999</v>
      </c>
      <c r="I25" s="53">
        <f>+'lc2407'!B24*W25/1000</f>
        <v>16.367999999999999</v>
      </c>
      <c r="J25" s="53">
        <f>+'lc2408'!B24*W25/1000</f>
        <v>16.504000000000001</v>
      </c>
      <c r="K25" s="53">
        <f>+'lc2409'!B24*W25/1000</f>
        <v>16.312000000000001</v>
      </c>
      <c r="L25" s="53">
        <f>+'lc2410'!B24*W25/1000</f>
        <v>16.216000000000001</v>
      </c>
      <c r="M25" s="53">
        <f>+'lc2411'!B24*W25/1000</f>
        <v>16.135999999999999</v>
      </c>
      <c r="N25" s="53">
        <f>+'lc2412'!B24*W25/1000</f>
        <v>0</v>
      </c>
      <c r="O25" s="53">
        <f>+'lc2501'!B24*W25/1000</f>
        <v>0</v>
      </c>
      <c r="P25" s="53">
        <v>0</v>
      </c>
      <c r="Q25" s="53">
        <v>0</v>
      </c>
      <c r="R25" s="120"/>
      <c r="S25" s="54">
        <f t="shared" si="0"/>
        <v>13.755076923076924</v>
      </c>
      <c r="T25" s="53" t="e">
        <f>+#REF!*'Curvas Futuros'!W25/1000</f>
        <v>#REF!</v>
      </c>
      <c r="U25" s="53" t="e">
        <f>+#REF!*'Curvas Futuros'!W25/1000</f>
        <v>#REF!</v>
      </c>
      <c r="W25" s="61">
        <v>0.16</v>
      </c>
      <c r="X25" s="48"/>
      <c r="Y25" s="51">
        <f>+'lc2401'!G24</f>
        <v>126990</v>
      </c>
      <c r="Z25" s="52">
        <f>+'lc2402'!G24</f>
        <v>24010</v>
      </c>
      <c r="AA25" s="52">
        <f>+'lc2403'!G24</f>
        <v>16954</v>
      </c>
      <c r="AB25" s="52">
        <f>+'lc2404'!G24</f>
        <v>22664</v>
      </c>
      <c r="AC25" s="52">
        <f>+'lc2405'!G24</f>
        <v>14000</v>
      </c>
      <c r="AD25" s="52">
        <f>+'lc2406'!G24</f>
        <v>5147</v>
      </c>
      <c r="AE25" s="52">
        <f>+'lc2407'!G24</f>
        <v>158315</v>
      </c>
      <c r="AF25" s="51">
        <f>+'lc2408'!G24</f>
        <v>7468</v>
      </c>
      <c r="AG25" s="52">
        <f>+'lc2409'!G24</f>
        <v>12636</v>
      </c>
      <c r="AH25" s="51">
        <f>+'lc2410'!G24</f>
        <v>4812</v>
      </c>
      <c r="AI25" s="52">
        <f>+'lc2411'!G24</f>
        <v>7421</v>
      </c>
      <c r="AJ25" s="52">
        <f>+'lc2412'!G24</f>
        <v>0</v>
      </c>
      <c r="AK25" s="52">
        <f>+'lc2501'!G24</f>
        <v>0</v>
      </c>
      <c r="AL25" s="52"/>
      <c r="AM25" s="52"/>
      <c r="AN25" s="121"/>
      <c r="AO25" s="57">
        <f t="shared" si="1"/>
        <v>400417</v>
      </c>
      <c r="AP25" s="58">
        <f t="shared" si="2"/>
        <v>-1.5366418633473211E-2</v>
      </c>
    </row>
    <row r="26" spans="1:42" x14ac:dyDescent="0.35">
      <c r="B26" s="11">
        <v>45271</v>
      </c>
      <c r="C26" s="53">
        <f>+'lc2401'!B25*W26/1000</f>
        <v>15.832000000000001</v>
      </c>
      <c r="D26" s="53">
        <f>+'lc2402'!B25*W26/1000</f>
        <v>15.336</v>
      </c>
      <c r="E26" s="53">
        <f>+'lc2403'!B25*W26/1000</f>
        <v>15.295999999999999</v>
      </c>
      <c r="F26" s="53">
        <f>+'lc2404'!B25*W26/1000</f>
        <v>15.704000000000001</v>
      </c>
      <c r="G26" s="53">
        <f>+'lc2405'!B25*W26/1000</f>
        <v>15.576000000000001</v>
      </c>
      <c r="H26" s="53">
        <f>+'lc2406'!B25*W26/1000</f>
        <v>15.448</v>
      </c>
      <c r="I26" s="53">
        <f>+'lc2407'!B25*W26/1000</f>
        <v>15.488</v>
      </c>
      <c r="J26" s="53">
        <f>+'lc2408'!B25*W26/1000</f>
        <v>15.536</v>
      </c>
      <c r="K26" s="53">
        <f>+'lc2409'!B25*W26/1000</f>
        <v>15.456</v>
      </c>
      <c r="L26" s="53">
        <f>+'lc2410'!B25*W26/1000</f>
        <v>15.36</v>
      </c>
      <c r="M26" s="53">
        <f>+'lc2411'!B25*W26/1000</f>
        <v>15.304</v>
      </c>
      <c r="N26" s="53">
        <f>+'lc2412'!B25*W26/1000</f>
        <v>0</v>
      </c>
      <c r="O26" s="53">
        <f>+'lc2501'!B25*W26/1000</f>
        <v>0</v>
      </c>
      <c r="P26" s="53">
        <v>0</v>
      </c>
      <c r="Q26" s="53">
        <v>0</v>
      </c>
      <c r="R26" s="120"/>
      <c r="S26" s="54">
        <f t="shared" si="0"/>
        <v>13.10276923076923</v>
      </c>
      <c r="T26" s="53" t="e">
        <f>+#REF!*'Curvas Futuros'!W26/1000</f>
        <v>#REF!</v>
      </c>
      <c r="U26" s="53" t="e">
        <f>+#REF!*'Curvas Futuros'!W26/1000</f>
        <v>#REF!</v>
      </c>
      <c r="W26" s="61">
        <v>0.16</v>
      </c>
      <c r="X26" s="48"/>
      <c r="Y26" s="51">
        <f>+'lc2401'!G25</f>
        <v>54850</v>
      </c>
      <c r="Z26" s="52">
        <f>+'lc2402'!G25</f>
        <v>18047</v>
      </c>
      <c r="AA26" s="52">
        <f>+'lc2403'!G25</f>
        <v>15965</v>
      </c>
      <c r="AB26" s="52">
        <f>+'lc2404'!G25</f>
        <v>18423</v>
      </c>
      <c r="AC26" s="52">
        <f>+'lc2405'!G25</f>
        <v>10667</v>
      </c>
      <c r="AD26" s="52">
        <f>+'lc2406'!G25</f>
        <v>4265</v>
      </c>
      <c r="AE26" s="52">
        <f>+'lc2407'!G25</f>
        <v>156695</v>
      </c>
      <c r="AF26" s="51">
        <f>+'lc2408'!G25</f>
        <v>6611</v>
      </c>
      <c r="AG26" s="52">
        <f>+'lc2409'!G25</f>
        <v>11665</v>
      </c>
      <c r="AH26" s="51">
        <f>+'lc2410'!G25</f>
        <v>4359</v>
      </c>
      <c r="AI26" s="52">
        <f>+'lc2411'!G25</f>
        <v>6493</v>
      </c>
      <c r="AJ26" s="52">
        <f>+'lc2412'!G25</f>
        <v>0</v>
      </c>
      <c r="AK26" s="52">
        <f>+'lc2501'!G25</f>
        <v>0</v>
      </c>
      <c r="AL26" s="52"/>
      <c r="AM26" s="52"/>
      <c r="AN26" s="121"/>
      <c r="AO26" s="57">
        <f t="shared" si="1"/>
        <v>308040</v>
      </c>
      <c r="AP26" s="58">
        <f t="shared" si="2"/>
        <v>-0.23070199317211804</v>
      </c>
    </row>
    <row r="27" spans="1:42" x14ac:dyDescent="0.35">
      <c r="B27" s="11">
        <v>45272</v>
      </c>
      <c r="C27" s="53">
        <f>+'lc2401'!B26*W27/1000</f>
        <v>15.52</v>
      </c>
      <c r="D27" s="53">
        <f>+'lc2402'!B26*W27/1000</f>
        <v>14.968</v>
      </c>
      <c r="E27" s="53">
        <f>+'lc2403'!B26*W27/1000</f>
        <v>14.744</v>
      </c>
      <c r="F27" s="53">
        <f>+'lc2404'!B26*W27/1000</f>
        <v>15.192</v>
      </c>
      <c r="G27" s="53">
        <f>+'lc2405'!B26*W27/1000</f>
        <v>15.032</v>
      </c>
      <c r="H27" s="53">
        <f>+'lc2406'!B26*W27/1000</f>
        <v>15.16</v>
      </c>
      <c r="I27" s="53">
        <f>+'lc2407'!B26*W27/1000</f>
        <v>14.896000000000001</v>
      </c>
      <c r="J27" s="53">
        <f>+'lc2408'!B26*W27/1000</f>
        <v>15.208</v>
      </c>
      <c r="K27" s="53">
        <f>+'lc2409'!B26*W27/1000</f>
        <v>15.04</v>
      </c>
      <c r="L27" s="53">
        <f>+'lc2410'!B26*W27/1000</f>
        <v>14.976000000000001</v>
      </c>
      <c r="M27" s="53">
        <f>+'lc2411'!B26*W27/1000</f>
        <v>14.872</v>
      </c>
      <c r="N27" s="53">
        <f>+'lc2412'!B26*W27/1000</f>
        <v>0</v>
      </c>
      <c r="O27" s="53">
        <f>+'lc2501'!B26*W27/1000</f>
        <v>0</v>
      </c>
      <c r="P27" s="53">
        <v>0</v>
      </c>
      <c r="Q27" s="53">
        <v>0</v>
      </c>
      <c r="R27" s="120"/>
      <c r="S27" s="54">
        <f t="shared" si="0"/>
        <v>12.739076923076924</v>
      </c>
      <c r="T27" s="53" t="e">
        <f>+#REF!*'Curvas Futuros'!W27/1000</f>
        <v>#REF!</v>
      </c>
      <c r="U27" s="53" t="e">
        <f>+#REF!*'Curvas Futuros'!W27/1000</f>
        <v>#REF!</v>
      </c>
      <c r="W27" s="61">
        <v>0.16</v>
      </c>
      <c r="X27" s="48"/>
      <c r="Y27" s="51">
        <f>+'lc2401'!G26</f>
        <v>52972</v>
      </c>
      <c r="Z27" s="52">
        <f>+'lc2402'!G26</f>
        <v>18310</v>
      </c>
      <c r="AA27" s="52">
        <f>+'lc2403'!G26</f>
        <v>16581</v>
      </c>
      <c r="AB27" s="52">
        <f>+'lc2404'!G26</f>
        <v>18082</v>
      </c>
      <c r="AC27" s="52">
        <f>+'lc2405'!G26</f>
        <v>9333</v>
      </c>
      <c r="AD27" s="52">
        <f>+'lc2406'!G26</f>
        <v>4987</v>
      </c>
      <c r="AE27" s="52">
        <f>+'lc2407'!G26</f>
        <v>172604</v>
      </c>
      <c r="AF27" s="51">
        <f>+'lc2408'!G26</f>
        <v>6915</v>
      </c>
      <c r="AG27" s="52">
        <f>+'lc2409'!G26</f>
        <v>11917</v>
      </c>
      <c r="AH27" s="51">
        <f>+'lc2410'!G26</f>
        <v>4575</v>
      </c>
      <c r="AI27" s="52">
        <f>+'lc2411'!G26</f>
        <v>7420</v>
      </c>
      <c r="AJ27" s="52">
        <f>+'lc2412'!G26</f>
        <v>0</v>
      </c>
      <c r="AK27" s="52">
        <f>+'lc2501'!G26</f>
        <v>0</v>
      </c>
      <c r="AL27" s="52"/>
      <c r="AM27" s="52"/>
      <c r="AN27" s="121"/>
      <c r="AO27" s="57">
        <f t="shared" si="1"/>
        <v>323696</v>
      </c>
      <c r="AP27" s="58">
        <f t="shared" si="2"/>
        <v>5.0824568237891166E-2</v>
      </c>
    </row>
    <row r="28" spans="1:42" x14ac:dyDescent="0.35">
      <c r="B28" s="11">
        <v>45273</v>
      </c>
      <c r="C28" s="53">
        <f>+'lc2401'!B27*W28/1000</f>
        <v>17.367999999999999</v>
      </c>
      <c r="D28" s="53">
        <f>+'lc2402'!B27*W28/1000</f>
        <v>17.064</v>
      </c>
      <c r="E28" s="53">
        <f>+'lc2403'!B27*W28/1000</f>
        <v>16.495999999999999</v>
      </c>
      <c r="F28" s="53">
        <f>+'lc2404'!B27*W28/1000</f>
        <v>17.391999999999999</v>
      </c>
      <c r="G28" s="53">
        <f>+'lc2405'!B27*W28/1000</f>
        <v>16.808</v>
      </c>
      <c r="H28" s="53">
        <f>+'lc2406'!B27*W28/1000</f>
        <v>17.2</v>
      </c>
      <c r="I28" s="53">
        <f>+'lc2407'!B27*W28/1000</f>
        <v>16.568000000000001</v>
      </c>
      <c r="J28" s="53">
        <f>+'lc2408'!B27*W28/1000</f>
        <v>17.327999999999999</v>
      </c>
      <c r="K28" s="53">
        <f>+'lc2409'!B27*W28/1000</f>
        <v>16.760000000000002</v>
      </c>
      <c r="L28" s="53">
        <f>+'lc2410'!B27*W28/1000</f>
        <v>16.584</v>
      </c>
      <c r="M28" s="53">
        <f>+'lc2411'!B27*W28/1000</f>
        <v>16.431999999999999</v>
      </c>
      <c r="N28" s="53">
        <f>+'lc2412'!B27*W28/1000</f>
        <v>0</v>
      </c>
      <c r="O28" s="53">
        <f>+'lc2501'!B27*W28/1000</f>
        <v>0</v>
      </c>
      <c r="P28" s="53">
        <f>+'lc2501'!C27*X28/1000</f>
        <v>0</v>
      </c>
      <c r="Q28" s="53">
        <v>0</v>
      </c>
      <c r="R28" s="120"/>
      <c r="S28" s="54">
        <f t="shared" si="0"/>
        <v>14.307692307692305</v>
      </c>
      <c r="T28" s="53" t="e">
        <f>+#REF!*'Curvas Futuros'!W28/1000</f>
        <v>#REF!</v>
      </c>
      <c r="U28" s="53" t="e">
        <f>+#REF!*'Curvas Futuros'!W28/1000</f>
        <v>#REF!</v>
      </c>
      <c r="W28" s="59">
        <v>0.16</v>
      </c>
      <c r="X28" s="48"/>
      <c r="Y28" s="51">
        <f>+'lc2401'!G27</f>
        <v>46331</v>
      </c>
      <c r="Z28" s="52">
        <f>+'lc2402'!G27</f>
        <v>19057</v>
      </c>
      <c r="AA28" s="52">
        <f>+'lc2403'!G27</f>
        <v>18067</v>
      </c>
      <c r="AB28" s="52">
        <f>+'lc2404'!G27</f>
        <v>21630</v>
      </c>
      <c r="AC28" s="52">
        <f>+'lc2405'!G27</f>
        <v>11174</v>
      </c>
      <c r="AD28" s="52">
        <f>+'lc2406'!G27</f>
        <v>4975</v>
      </c>
      <c r="AE28" s="52">
        <f>+'lc2407'!G27</f>
        <v>172000</v>
      </c>
      <c r="AF28" s="51">
        <f>+'lc2408'!G27</f>
        <v>7368</v>
      </c>
      <c r="AG28" s="52">
        <f>+'lc2409'!G27</f>
        <v>11183</v>
      </c>
      <c r="AH28" s="51">
        <f>+'lc2410'!G27</f>
        <v>4503</v>
      </c>
      <c r="AI28" s="52">
        <f>+'lc2411'!G27</f>
        <v>7285</v>
      </c>
      <c r="AJ28" s="52">
        <f>+'lc2412'!G27</f>
        <v>0</v>
      </c>
      <c r="AK28" s="52">
        <f>+'lc2501'!G27</f>
        <v>0</v>
      </c>
      <c r="AL28" s="52"/>
      <c r="AM28" s="52"/>
      <c r="AN28" s="121"/>
      <c r="AO28" s="57">
        <f t="shared" si="1"/>
        <v>323573</v>
      </c>
      <c r="AP28" s="58">
        <f t="shared" si="2"/>
        <v>-3.7998615985368467E-4</v>
      </c>
    </row>
    <row r="29" spans="1:42" x14ac:dyDescent="0.35">
      <c r="B29" s="11">
        <v>45274</v>
      </c>
      <c r="C29" s="53">
        <f>+'lc2401'!B28*W29/1000</f>
        <v>16.152000000000001</v>
      </c>
      <c r="D29" s="53">
        <f>+'lc2402'!B28*W29/1000</f>
        <v>15.984</v>
      </c>
      <c r="E29" s="53">
        <f>+'lc2403'!B28*W29/1000</f>
        <v>15.944000000000001</v>
      </c>
      <c r="F29" s="53">
        <f>+'lc2404'!B28*W29/1000</f>
        <v>16.463999999999999</v>
      </c>
      <c r="G29" s="53">
        <f>+'lc2405'!B28*W29/1000</f>
        <v>16.416</v>
      </c>
      <c r="H29" s="53">
        <f>+'lc2406'!B28*W29/1000</f>
        <v>16.48</v>
      </c>
      <c r="I29" s="53">
        <f>+'lc2407'!B28*W29/1000</f>
        <v>16.408000000000001</v>
      </c>
      <c r="J29" s="53">
        <f>+'lc2408'!B28*W29/1000</f>
        <v>16.52</v>
      </c>
      <c r="K29" s="53">
        <f>+'lc2409'!B28*W29/1000</f>
        <v>16.456</v>
      </c>
      <c r="L29" s="53">
        <f>+'lc2410'!B28*W29/1000</f>
        <v>16.344000000000001</v>
      </c>
      <c r="M29" s="53">
        <f>+'lc2411'!B28*W29/1000</f>
        <v>16.248000000000001</v>
      </c>
      <c r="N29" s="53">
        <f>+'lc2412'!B28*W29/1000</f>
        <v>0</v>
      </c>
      <c r="O29" s="53">
        <f>+'lc2501'!B28*W29/1000</f>
        <v>0</v>
      </c>
      <c r="P29" s="53">
        <f>+'lc2501'!C28*X29/1000</f>
        <v>0</v>
      </c>
      <c r="Q29" s="53">
        <v>0</v>
      </c>
      <c r="R29" s="120"/>
      <c r="S29" s="54">
        <f t="shared" si="0"/>
        <v>13.801230769230768</v>
      </c>
      <c r="T29" s="53" t="e">
        <f>+#REF!*'Curvas Futuros'!W29/1000</f>
        <v>#REF!</v>
      </c>
      <c r="U29" s="53" t="e">
        <f>+#REF!*'Curvas Futuros'!W29/1000</f>
        <v>#REF!</v>
      </c>
      <c r="W29" s="59">
        <v>0.16</v>
      </c>
      <c r="X29" s="48"/>
      <c r="Y29" s="51">
        <f>+'lc2401'!G28</f>
        <v>40783</v>
      </c>
      <c r="Z29" s="52">
        <f>+'lc2402'!G28</f>
        <v>18374</v>
      </c>
      <c r="AA29" s="52">
        <f>+'lc2403'!G28</f>
        <v>16647</v>
      </c>
      <c r="AB29" s="52">
        <f>+'lc2404'!G28</f>
        <v>23590</v>
      </c>
      <c r="AC29" s="52">
        <f>+'lc2405'!G28</f>
        <v>10997</v>
      </c>
      <c r="AD29" s="52">
        <f>+'lc2406'!G28</f>
        <v>5521</v>
      </c>
      <c r="AE29" s="52">
        <f>+'lc2407'!G28</f>
        <v>161651</v>
      </c>
      <c r="AF29" s="51">
        <f>+'lc2408'!G28</f>
        <v>7431</v>
      </c>
      <c r="AG29" s="52">
        <f>+'lc2409'!G28</f>
        <v>10785</v>
      </c>
      <c r="AH29" s="51">
        <f>+'lc2410'!G28</f>
        <v>4294</v>
      </c>
      <c r="AI29" s="52">
        <f>+'lc2411'!G28</f>
        <v>7254</v>
      </c>
      <c r="AJ29" s="52">
        <f>+'lc2412'!G28</f>
        <v>0</v>
      </c>
      <c r="AK29" s="52">
        <f>+'lc2501'!G28</f>
        <v>0</v>
      </c>
      <c r="AL29" s="52"/>
      <c r="AM29" s="52"/>
      <c r="AN29" s="121"/>
      <c r="AO29" s="57">
        <f t="shared" si="1"/>
        <v>307327</v>
      </c>
      <c r="AP29" s="58">
        <f t="shared" si="2"/>
        <v>-5.0208144684507072E-2</v>
      </c>
    </row>
    <row r="30" spans="1:42" x14ac:dyDescent="0.35">
      <c r="B30" s="11">
        <v>45275</v>
      </c>
      <c r="C30" s="53">
        <f>+'lc2401'!B29*W30/1000</f>
        <v>16.288</v>
      </c>
      <c r="D30" s="53">
        <f>+'lc2402'!B29*W30/1000</f>
        <v>16.152000000000001</v>
      </c>
      <c r="E30" s="53">
        <f>+'lc2403'!B29*W30/1000</f>
        <v>16.143999999999998</v>
      </c>
      <c r="F30" s="53">
        <f>+'lc2404'!B29*W30/1000</f>
        <v>16.776</v>
      </c>
      <c r="G30" s="53">
        <f>+'lc2405'!B29*W30/1000</f>
        <v>16.768000000000001</v>
      </c>
      <c r="H30" s="53">
        <f>+'lc2406'!B29*W30/1000</f>
        <v>16.768000000000001</v>
      </c>
      <c r="I30" s="53">
        <f>+'lc2407'!B29*W30/1000</f>
        <v>16.736000000000001</v>
      </c>
      <c r="J30" s="53">
        <f>+'lc2408'!B29*W30/1000</f>
        <v>16.847999999999999</v>
      </c>
      <c r="K30" s="53">
        <f>+'lc2409'!B29*W30/1000</f>
        <v>16.751999999999999</v>
      </c>
      <c r="L30" s="53">
        <f>+'lc2410'!B29*W30/1000</f>
        <v>16.64</v>
      </c>
      <c r="M30" s="53">
        <f>+'lc2411'!B29*W30/1000</f>
        <v>16.552</v>
      </c>
      <c r="N30" s="53">
        <f>+'lc2412'!B29*W30/1000</f>
        <v>16.744</v>
      </c>
      <c r="O30" s="53">
        <f>+'lc2501'!B29*W30/1000</f>
        <v>0</v>
      </c>
      <c r="P30" s="53">
        <f>+'lc2501'!C29*X30/1000</f>
        <v>0</v>
      </c>
      <c r="Q30" s="53">
        <v>0</v>
      </c>
      <c r="R30" s="120"/>
      <c r="S30" s="54">
        <f t="shared" si="0"/>
        <v>15.320615384615385</v>
      </c>
      <c r="T30" s="53" t="e">
        <f>+#REF!*'Curvas Futuros'!W30/1000</f>
        <v>#REF!</v>
      </c>
      <c r="U30" s="53" t="e">
        <f>+#REF!*'Curvas Futuros'!W30/1000</f>
        <v>#REF!</v>
      </c>
      <c r="W30" s="61">
        <v>0.16</v>
      </c>
      <c r="X30" s="48"/>
      <c r="Y30" s="51">
        <f>+'lc2401'!G29</f>
        <v>36236</v>
      </c>
      <c r="Z30" s="52">
        <f>+'lc2402'!G29</f>
        <v>18204</v>
      </c>
      <c r="AA30" s="52">
        <f>+'lc2403'!G29</f>
        <v>19115</v>
      </c>
      <c r="AB30" s="52">
        <f>+'lc2404'!G29</f>
        <v>25617</v>
      </c>
      <c r="AC30" s="52">
        <f>+'lc2405'!G29</f>
        <v>11428</v>
      </c>
      <c r="AD30" s="52">
        <f>+'lc2406'!G29</f>
        <v>5583</v>
      </c>
      <c r="AE30" s="52">
        <f>+'lc2407'!G29</f>
        <v>159950</v>
      </c>
      <c r="AF30" s="51">
        <f>+'lc2408'!G29</f>
        <v>7407</v>
      </c>
      <c r="AG30" s="52">
        <f>+'lc2409'!G29</f>
        <v>10446</v>
      </c>
      <c r="AH30" s="51">
        <f>+'lc2410'!G29</f>
        <v>4338</v>
      </c>
      <c r="AI30" s="52">
        <f>+'lc2411'!G29</f>
        <v>7067</v>
      </c>
      <c r="AJ30" s="52">
        <f>+'lc2412'!G29</f>
        <v>70</v>
      </c>
      <c r="AK30" s="52">
        <f>+'lc2501'!G29</f>
        <v>0</v>
      </c>
      <c r="AL30" s="52"/>
      <c r="AM30" s="52"/>
      <c r="AN30" s="121"/>
      <c r="AO30" s="57">
        <f t="shared" si="1"/>
        <v>305461</v>
      </c>
      <c r="AP30" s="58">
        <f t="shared" si="2"/>
        <v>-6.0717086360781991E-3</v>
      </c>
    </row>
    <row r="31" spans="1:42" x14ac:dyDescent="0.35">
      <c r="B31" s="11">
        <v>45278</v>
      </c>
      <c r="C31" s="53">
        <f>+'lc2401'!B30*W31/1000</f>
        <v>16.096</v>
      </c>
      <c r="D31" s="53">
        <f>+'lc2402'!B30*W31/1000</f>
        <v>15.96</v>
      </c>
      <c r="E31" s="53">
        <f>+'lc2403'!B30*W31/1000</f>
        <v>15.96</v>
      </c>
      <c r="F31" s="53">
        <f>+'lc2404'!B30*W31/1000</f>
        <v>16.559999999999999</v>
      </c>
      <c r="G31" s="53">
        <f>+'lc2405'!B30*W31/1000</f>
        <v>16.512</v>
      </c>
      <c r="H31" s="53">
        <f>+'lc2406'!B30*W31/1000</f>
        <v>16.440000000000001</v>
      </c>
      <c r="I31" s="53">
        <f>+'lc2407'!B30*W31/1000</f>
        <v>16.440000000000001</v>
      </c>
      <c r="J31" s="53">
        <f>+'lc2408'!B30*W31/1000</f>
        <v>16.664000000000001</v>
      </c>
      <c r="K31" s="53">
        <f>+'lc2409'!B30*W31/1000</f>
        <v>16.591999999999999</v>
      </c>
      <c r="L31" s="53">
        <f>+'lc2410'!B30*W31/1000</f>
        <v>16.423999999999999</v>
      </c>
      <c r="M31" s="53">
        <f>+'lc2411'!B30*W31/1000</f>
        <v>16.295999999999999</v>
      </c>
      <c r="N31" s="53">
        <f>+'lc2412'!B30*W31/1000</f>
        <v>16.399999999999999</v>
      </c>
      <c r="O31" s="53">
        <f>+'lc2501'!B30*W31/1000</f>
        <v>0</v>
      </c>
      <c r="P31" s="53">
        <f>+'lc2501'!C30*X31/1000</f>
        <v>0</v>
      </c>
      <c r="Q31" s="53">
        <v>0</v>
      </c>
      <c r="R31" s="120"/>
      <c r="S31" s="54">
        <f t="shared" si="0"/>
        <v>15.103384615384615</v>
      </c>
      <c r="T31" s="53" t="e">
        <f>+#REF!*'Curvas Futuros'!W31/1000</f>
        <v>#REF!</v>
      </c>
      <c r="U31" s="53" t="e">
        <f>+#REF!*'Curvas Futuros'!W31/1000</f>
        <v>#REF!</v>
      </c>
      <c r="W31" s="61">
        <v>0.16</v>
      </c>
      <c r="X31" s="48"/>
      <c r="Y31" s="51">
        <f>+'lc2401'!G30</f>
        <v>32722</v>
      </c>
      <c r="Z31" s="52">
        <f>+'lc2402'!G30</f>
        <v>17434</v>
      </c>
      <c r="AA31" s="52">
        <f>+'lc2403'!G30</f>
        <v>19135</v>
      </c>
      <c r="AB31" s="52">
        <f>+'lc2404'!G30</f>
        <v>25079</v>
      </c>
      <c r="AC31" s="52">
        <f>+'lc2405'!G30</f>
        <v>11639</v>
      </c>
      <c r="AD31" s="52">
        <f>+'lc2406'!G30</f>
        <v>5610</v>
      </c>
      <c r="AE31" s="52">
        <f>+'lc2407'!G30</f>
        <v>159746</v>
      </c>
      <c r="AF31" s="51">
        <f>+'lc2408'!G30</f>
        <v>7516</v>
      </c>
      <c r="AG31" s="52">
        <f>+'lc2409'!G30</f>
        <v>10263</v>
      </c>
      <c r="AH31" s="51">
        <f>+'lc2410'!G30</f>
        <v>4205</v>
      </c>
      <c r="AI31" s="52">
        <f>+'lc2411'!G30</f>
        <v>7103</v>
      </c>
      <c r="AJ31" s="52">
        <f>+'lc2412'!G30</f>
        <v>122</v>
      </c>
      <c r="AK31" s="52">
        <f>+'lc2501'!G30</f>
        <v>0</v>
      </c>
      <c r="AL31" s="52"/>
      <c r="AM31" s="52"/>
      <c r="AN31" s="121"/>
      <c r="AO31" s="57">
        <f t="shared" si="1"/>
        <v>300574</v>
      </c>
      <c r="AP31" s="58">
        <f t="shared" si="2"/>
        <v>-1.5998769073629737E-2</v>
      </c>
    </row>
    <row r="32" spans="1:42" x14ac:dyDescent="0.35">
      <c r="B32" s="11">
        <v>45279</v>
      </c>
      <c r="C32" s="53">
        <f>+'lc2401'!B31*W32/1000</f>
        <v>15.92</v>
      </c>
      <c r="D32" s="53">
        <f>+'lc2402'!B31*W32/1000</f>
        <v>15.84</v>
      </c>
      <c r="E32" s="53">
        <f>+'lc2403'!B31*W32/1000</f>
        <v>15.856</v>
      </c>
      <c r="F32" s="53">
        <f>+'lc2404'!B31*W32/1000</f>
        <v>16.399999999999999</v>
      </c>
      <c r="G32" s="53">
        <f>+'lc2405'!B31*W32/1000</f>
        <v>16.344000000000001</v>
      </c>
      <c r="H32" s="53">
        <f>+'lc2406'!B31*W32/1000</f>
        <v>16.32</v>
      </c>
      <c r="I32" s="53">
        <f>+'lc2407'!B31*W32/1000</f>
        <v>16.303999999999998</v>
      </c>
      <c r="J32" s="53">
        <f>+'lc2408'!B31*W32/1000</f>
        <v>16.504000000000001</v>
      </c>
      <c r="K32" s="53">
        <f>+'lc2409'!B31*W32/1000</f>
        <v>16.399999999999999</v>
      </c>
      <c r="L32" s="53">
        <f>+'lc2410'!B31*W32/1000</f>
        <v>16.312000000000001</v>
      </c>
      <c r="M32" s="53">
        <f>+'lc2411'!B31*W32/1000</f>
        <v>16.256</v>
      </c>
      <c r="N32" s="53">
        <f>+'lc2412'!B31*W32/1000</f>
        <v>16.216000000000001</v>
      </c>
      <c r="O32" s="53">
        <f>+'lc2501'!B31*W32/1000</f>
        <v>0</v>
      </c>
      <c r="P32" s="53">
        <f>+'lc2501'!C31*X32/1000</f>
        <v>0</v>
      </c>
      <c r="Q32" s="53">
        <v>0</v>
      </c>
      <c r="R32" s="120"/>
      <c r="S32" s="54">
        <f t="shared" si="0"/>
        <v>14.97476923076923</v>
      </c>
      <c r="T32" s="53" t="e">
        <f>+#REF!*'Curvas Futuros'!W32/1000</f>
        <v>#REF!</v>
      </c>
      <c r="U32" s="53" t="e">
        <f>+#REF!*'Curvas Futuros'!W32/1000</f>
        <v>#REF!</v>
      </c>
      <c r="W32" s="61">
        <v>0.16</v>
      </c>
      <c r="X32" s="48"/>
      <c r="Y32" s="51">
        <f>+'lc2401'!G31</f>
        <v>30452</v>
      </c>
      <c r="Z32" s="52">
        <f>+'lc2402'!G31</f>
        <v>16308</v>
      </c>
      <c r="AA32" s="52">
        <f>+'lc2403'!G31</f>
        <v>18696</v>
      </c>
      <c r="AB32" s="52">
        <f>+'lc2404'!G31</f>
        <v>24580</v>
      </c>
      <c r="AC32" s="52">
        <f>+'lc2405'!G31</f>
        <v>11403</v>
      </c>
      <c r="AD32" s="52">
        <f>+'lc2406'!G31</f>
        <v>5552</v>
      </c>
      <c r="AE32" s="52">
        <f>+'lc2407'!G31</f>
        <v>159563</v>
      </c>
      <c r="AF32" s="51">
        <f>+'lc2408'!G31</f>
        <v>7674</v>
      </c>
      <c r="AG32" s="52">
        <f>+'lc2409'!G31</f>
        <v>10164</v>
      </c>
      <c r="AH32" s="51">
        <f>+'lc2410'!G31</f>
        <v>4185</v>
      </c>
      <c r="AI32" s="52">
        <f>+'lc2411'!G31</f>
        <v>7171</v>
      </c>
      <c r="AJ32" s="52">
        <f>+'lc2412'!G31</f>
        <v>137</v>
      </c>
      <c r="AK32" s="52">
        <f>+'lc2501'!G31</f>
        <v>0</v>
      </c>
      <c r="AL32" s="52"/>
      <c r="AM32" s="52"/>
      <c r="AN32" s="121"/>
      <c r="AO32" s="57">
        <f t="shared" si="1"/>
        <v>295885</v>
      </c>
      <c r="AP32" s="58">
        <f t="shared" si="2"/>
        <v>-1.5600151709728727E-2</v>
      </c>
    </row>
    <row r="33" spans="2:42" x14ac:dyDescent="0.35">
      <c r="B33" s="11">
        <v>45280</v>
      </c>
      <c r="C33" s="53">
        <f>+'lc2401'!B32*W33/1000</f>
        <v>15.6</v>
      </c>
      <c r="D33" s="53">
        <f>+'lc2402'!B32*W33/1000</f>
        <v>15.608000000000001</v>
      </c>
      <c r="E33" s="53">
        <f>+'lc2403'!B32*W33/1000</f>
        <v>15.68</v>
      </c>
      <c r="F33" s="53">
        <f>+'lc2404'!B32*W33/1000</f>
        <v>16.184000000000001</v>
      </c>
      <c r="G33" s="53">
        <f>+'lc2405'!B32*W33/1000</f>
        <v>16.207999999999998</v>
      </c>
      <c r="H33" s="53">
        <f>+'lc2406'!B32*W33/1000</f>
        <v>16.175999999999998</v>
      </c>
      <c r="I33" s="53">
        <f>+'lc2407'!B32*W33/1000</f>
        <v>16.128</v>
      </c>
      <c r="J33" s="53">
        <f>+'lc2408'!B32*W33/1000</f>
        <v>16.456</v>
      </c>
      <c r="K33" s="53">
        <f>+'lc2409'!B32*W33/1000</f>
        <v>16.376000000000001</v>
      </c>
      <c r="L33" s="53">
        <f>+'lc2410'!B32*W33/1000</f>
        <v>16.344000000000001</v>
      </c>
      <c r="M33" s="53">
        <f>+'lc2411'!B32*W33/1000</f>
        <v>16.271999999999998</v>
      </c>
      <c r="N33" s="53">
        <f>+'lc2412'!B32*W33/1000</f>
        <v>16.224</v>
      </c>
      <c r="O33" s="53">
        <f>+'lc2501'!B32*W33/1000</f>
        <v>0</v>
      </c>
      <c r="P33" s="53">
        <f>+'lc2501'!C32*X33/1000</f>
        <v>0</v>
      </c>
      <c r="Q33" s="53">
        <v>0</v>
      </c>
      <c r="R33" s="120"/>
      <c r="S33" s="54">
        <f t="shared" si="0"/>
        <v>14.865846153846151</v>
      </c>
      <c r="T33" s="53" t="e">
        <f>+#REF!*'Curvas Futuros'!W33/1000</f>
        <v>#REF!</v>
      </c>
      <c r="U33" s="53" t="e">
        <f>+#REF!*'Curvas Futuros'!W33/1000</f>
        <v>#REF!</v>
      </c>
      <c r="W33" s="61">
        <v>0.16</v>
      </c>
      <c r="X33" s="48"/>
      <c r="Y33" s="51">
        <f>+'lc2401'!G32</f>
        <v>26757</v>
      </c>
      <c r="Z33" s="52">
        <f>+'lc2402'!G32</f>
        <v>15620</v>
      </c>
      <c r="AA33" s="52">
        <f>+'lc2403'!G32</f>
        <v>18476</v>
      </c>
      <c r="AB33" s="52">
        <f>+'lc2404'!G32</f>
        <v>24470</v>
      </c>
      <c r="AC33" s="52">
        <f>+'lc2405'!G32</f>
        <v>11307</v>
      </c>
      <c r="AD33" s="52">
        <f>+'lc2406'!G32</f>
        <v>5488</v>
      </c>
      <c r="AE33" s="52">
        <f>+'lc2407'!G32</f>
        <v>162654</v>
      </c>
      <c r="AF33" s="51">
        <f>+'lc2408'!G32</f>
        <v>7841</v>
      </c>
      <c r="AG33" s="52">
        <f>+'lc2409'!G32</f>
        <v>10089</v>
      </c>
      <c r="AH33" s="51">
        <f>+'lc2410'!G32</f>
        <v>4214</v>
      </c>
      <c r="AI33" s="52">
        <f>+'lc2411'!G32</f>
        <v>7043</v>
      </c>
      <c r="AJ33" s="52">
        <f>+'lc2412'!G32</f>
        <v>160</v>
      </c>
      <c r="AK33" s="52">
        <f>+'lc2501'!G32</f>
        <v>0</v>
      </c>
      <c r="AL33" s="52"/>
      <c r="AM33" s="52"/>
      <c r="AN33" s="121"/>
      <c r="AO33" s="57">
        <f t="shared" si="1"/>
        <v>294119</v>
      </c>
      <c r="AP33" s="58">
        <f t="shared" si="2"/>
        <v>-5.9685350727478603E-3</v>
      </c>
    </row>
    <row r="34" spans="2:42" s="48" customFormat="1" x14ac:dyDescent="0.35">
      <c r="B34" s="11">
        <v>45281</v>
      </c>
      <c r="C34" s="53">
        <f>+'lc2401'!B33*W34/1000</f>
        <v>15.096</v>
      </c>
      <c r="D34" s="53">
        <f>+'lc2402'!B33*W34/1000</f>
        <v>15.112</v>
      </c>
      <c r="E34" s="53">
        <f>+'lc2403'!B33*W34/1000</f>
        <v>15.16</v>
      </c>
      <c r="F34" s="53">
        <f>+'lc2404'!B33*W34/1000</f>
        <v>15.72</v>
      </c>
      <c r="G34" s="53">
        <f>+'lc2405'!B33*W34/1000</f>
        <v>15.68</v>
      </c>
      <c r="H34" s="53">
        <f>+'lc2406'!B33*W34/1000</f>
        <v>15.688000000000001</v>
      </c>
      <c r="I34" s="53">
        <f>+'lc2407'!B33*W34/1000</f>
        <v>15.616</v>
      </c>
      <c r="J34" s="53">
        <f>+'lc2408'!B33*W34/1000</f>
        <v>16.04</v>
      </c>
      <c r="K34" s="53">
        <f>+'lc2409'!B33*W34/1000</f>
        <v>15.952</v>
      </c>
      <c r="L34" s="53">
        <f>+'lc2410'!B33*W34/1000</f>
        <v>15.912000000000001</v>
      </c>
      <c r="M34" s="53">
        <f>+'lc2411'!B33*W34/1000</f>
        <v>15.888</v>
      </c>
      <c r="N34" s="53">
        <f>+'lc2412'!B33*W34/1000</f>
        <v>15.76</v>
      </c>
      <c r="O34" s="53">
        <f>+'lc2501'!B33*W34/1000</f>
        <v>0</v>
      </c>
      <c r="P34" s="53">
        <f>+'lc2501'!C33*X34/1000</f>
        <v>0</v>
      </c>
      <c r="Q34" s="53">
        <v>0</v>
      </c>
      <c r="R34" s="120"/>
      <c r="S34" s="54">
        <f t="shared" si="0"/>
        <v>14.432615384615385</v>
      </c>
      <c r="T34" s="53" t="e">
        <f>+#REF!*'Curvas Futuros'!W34/1000</f>
        <v>#REF!</v>
      </c>
      <c r="U34" s="53" t="e">
        <f>+#REF!*'Curvas Futuros'!W34/1000</f>
        <v>#REF!</v>
      </c>
      <c r="W34" s="61">
        <v>0.16</v>
      </c>
      <c r="Y34" s="51">
        <f>+'lc2401'!G33</f>
        <v>24583</v>
      </c>
      <c r="Z34" s="52">
        <f>+'lc2402'!G33</f>
        <v>15099</v>
      </c>
      <c r="AA34" s="52">
        <f>+'lc2403'!G33</f>
        <v>19003</v>
      </c>
      <c r="AB34" s="52">
        <f>+'lc2404'!G33</f>
        <v>24746</v>
      </c>
      <c r="AC34" s="52">
        <f>+'lc2405'!G33</f>
        <v>11508</v>
      </c>
      <c r="AD34" s="52">
        <f>+'lc2406'!G33</f>
        <v>5448</v>
      </c>
      <c r="AE34" s="52">
        <f>+'lc2407'!G33</f>
        <v>158076</v>
      </c>
      <c r="AF34" s="51">
        <f>+'lc2408'!G33</f>
        <v>8132</v>
      </c>
      <c r="AG34" s="52">
        <f>+'lc2409'!G33</f>
        <v>10150</v>
      </c>
      <c r="AH34" s="51">
        <f>+'lc2410'!G33</f>
        <v>4218</v>
      </c>
      <c r="AI34" s="52">
        <f>+'lc2411'!G33</f>
        <v>7249</v>
      </c>
      <c r="AJ34" s="52">
        <f>+'lc2412'!G33</f>
        <v>197</v>
      </c>
      <c r="AK34" s="52">
        <f>+'lc2501'!G33</f>
        <v>0</v>
      </c>
      <c r="AL34" s="52"/>
      <c r="AM34" s="52"/>
      <c r="AN34" s="121"/>
      <c r="AO34" s="57">
        <f t="shared" si="1"/>
        <v>288409</v>
      </c>
      <c r="AP34" s="58">
        <f t="shared" si="2"/>
        <v>-1.9413910696010839E-2</v>
      </c>
    </row>
    <row r="35" spans="2:42" ht="15.75" customHeight="1" x14ac:dyDescent="0.35">
      <c r="B35" s="11">
        <v>45282</v>
      </c>
      <c r="C35" s="53">
        <f>+'lc2401'!B34*W35/1000</f>
        <v>15.44</v>
      </c>
      <c r="D35" s="53">
        <f>+'lc2402'!B34*W35/1000</f>
        <v>15.504</v>
      </c>
      <c r="E35" s="53">
        <f>+'lc2403'!B34*W35/1000</f>
        <v>15.528</v>
      </c>
      <c r="F35" s="53">
        <f>+'lc2404'!B34*W35/1000</f>
        <v>16.175999999999998</v>
      </c>
      <c r="G35" s="53">
        <f>+'lc2405'!B34*W35/1000</f>
        <v>16.167999999999999</v>
      </c>
      <c r="H35" s="53">
        <f>+'lc2406'!B34*W35/1000</f>
        <v>16.184000000000001</v>
      </c>
      <c r="I35" s="53">
        <f>+'lc2407'!B34*W35/1000</f>
        <v>16.128</v>
      </c>
      <c r="J35" s="53">
        <f>+'lc2408'!B34*W35/1000</f>
        <v>16.488</v>
      </c>
      <c r="K35" s="53">
        <f>+'lc2409'!B34*W35/1000</f>
        <v>16.48</v>
      </c>
      <c r="L35" s="53">
        <f>+'lc2410'!B34*W35/1000</f>
        <v>16.32</v>
      </c>
      <c r="M35" s="53">
        <f>+'lc2411'!B34*W35/1000</f>
        <v>16.224</v>
      </c>
      <c r="N35" s="53">
        <f>+'lc2412'!B34*W35/1000</f>
        <v>16.512</v>
      </c>
      <c r="O35" s="53">
        <f>+'lc2501'!B34*W35/1000</f>
        <v>0</v>
      </c>
      <c r="P35" s="53">
        <f>+'lc2501'!C34*X35/1000</f>
        <v>0</v>
      </c>
      <c r="Q35" s="53">
        <v>0</v>
      </c>
      <c r="R35" s="120"/>
      <c r="S35" s="54">
        <f t="shared" ref="S35:S66" si="3">+AVERAGE(C35:O35)</f>
        <v>14.857846153846152</v>
      </c>
      <c r="W35" s="61">
        <v>0.16</v>
      </c>
      <c r="X35" s="48"/>
      <c r="Y35" s="51">
        <f>+'lc2401'!G34</f>
        <v>21532</v>
      </c>
      <c r="Z35" s="51">
        <f>+'lc2402'!G34</f>
        <v>15802</v>
      </c>
      <c r="AA35" s="51">
        <f>+'lc2403'!G34</f>
        <v>20661</v>
      </c>
      <c r="AB35" s="51">
        <f>+'lc2404'!G34</f>
        <v>28223</v>
      </c>
      <c r="AC35" s="51">
        <f>+'lc2405'!G34</f>
        <v>11776</v>
      </c>
      <c r="AD35" s="51">
        <f>+'lc2406'!G34</f>
        <v>5387</v>
      </c>
      <c r="AE35" s="51">
        <f>+'lc2407'!G34</f>
        <v>155842</v>
      </c>
      <c r="AF35" s="51">
        <f>+'lc2408'!G34</f>
        <v>8643</v>
      </c>
      <c r="AG35" s="51">
        <f>+'lc2409'!G34</f>
        <v>9902</v>
      </c>
      <c r="AH35" s="51">
        <f>+'lc2410'!G34</f>
        <v>4169</v>
      </c>
      <c r="AI35" s="51">
        <f>+'lc2411'!G34</f>
        <v>7103</v>
      </c>
      <c r="AJ35" s="52">
        <f>+'lc2412'!G34</f>
        <v>216</v>
      </c>
      <c r="AK35" s="52">
        <f>+'lc2501'!G34</f>
        <v>0</v>
      </c>
      <c r="AL35" s="52"/>
      <c r="AM35" s="52"/>
      <c r="AN35" s="121"/>
      <c r="AO35" s="57">
        <f t="shared" ref="AO35:AO66" si="4">+SUM(Y35:AL35)</f>
        <v>289256</v>
      </c>
      <c r="AP35" s="58">
        <f t="shared" si="2"/>
        <v>2.936801556123525E-3</v>
      </c>
    </row>
    <row r="36" spans="2:42" s="48" customFormat="1" ht="15.75" customHeight="1" x14ac:dyDescent="0.35">
      <c r="B36" s="11">
        <v>45285</v>
      </c>
      <c r="C36" s="53">
        <f>+'lc2401'!B35*W36/1000</f>
        <v>15.656000000000001</v>
      </c>
      <c r="D36" s="53">
        <f>+'lc2402'!B35*W36/1000</f>
        <v>15.76</v>
      </c>
      <c r="E36" s="53">
        <f>+'lc2403'!B35*W36/1000</f>
        <v>15.792</v>
      </c>
      <c r="F36" s="53">
        <f>+'lc2404'!B35*W36/1000</f>
        <v>16.463999999999999</v>
      </c>
      <c r="G36" s="53">
        <f>+'lc2405'!B35*W36/1000</f>
        <v>16.504000000000001</v>
      </c>
      <c r="H36" s="53">
        <f>+'lc2406'!B35*W36/1000</f>
        <v>16.48</v>
      </c>
      <c r="I36" s="53">
        <f>+'lc2407'!B35*W36/1000</f>
        <v>16.456</v>
      </c>
      <c r="J36" s="53">
        <f>+'lc2408'!B35*W36/1000</f>
        <v>16.776</v>
      </c>
      <c r="K36" s="53">
        <f>+'lc2409'!B35*W36/1000</f>
        <v>16.696000000000002</v>
      </c>
      <c r="L36" s="53">
        <f>+'lc2410'!B35*W36/1000</f>
        <v>16.584</v>
      </c>
      <c r="M36" s="53">
        <f>+'lc2411'!B35*W36/1000</f>
        <v>16.472000000000001</v>
      </c>
      <c r="N36" s="53">
        <f>+'lc2412'!B35*W36/1000</f>
        <v>16.712</v>
      </c>
      <c r="O36" s="53">
        <f>+'lc2501'!B35*W36/1000</f>
        <v>0</v>
      </c>
      <c r="P36" s="53">
        <f>+'lc2501'!C35*X36/1000</f>
        <v>0</v>
      </c>
      <c r="Q36" s="53">
        <v>0</v>
      </c>
      <c r="R36" s="120"/>
      <c r="S36" s="54">
        <f t="shared" si="3"/>
        <v>15.104000000000001</v>
      </c>
      <c r="W36" s="61">
        <v>0.16</v>
      </c>
      <c r="Y36" s="51">
        <f>+'lc2401'!G35</f>
        <v>19970</v>
      </c>
      <c r="Z36" s="51">
        <f>+'lc2402'!G35</f>
        <v>15931</v>
      </c>
      <c r="AA36" s="51">
        <f>+'lc2403'!G35</f>
        <v>22201</v>
      </c>
      <c r="AB36" s="51">
        <f>+'lc2404'!G35</f>
        <v>28995</v>
      </c>
      <c r="AC36" s="51">
        <f>+'lc2405'!G35</f>
        <v>11739</v>
      </c>
      <c r="AD36" s="51">
        <f>+'lc2406'!G35</f>
        <v>5440</v>
      </c>
      <c r="AE36" s="51">
        <f>+'lc2407'!G35</f>
        <v>159077</v>
      </c>
      <c r="AF36" s="51">
        <f>+'lc2408'!G35</f>
        <v>8610</v>
      </c>
      <c r="AG36" s="51">
        <f>+'lc2409'!G35</f>
        <v>9669</v>
      </c>
      <c r="AH36" s="51">
        <f>+'lc2410'!G35</f>
        <v>4122</v>
      </c>
      <c r="AI36" s="51">
        <f>+'lc2411'!G35</f>
        <v>6851</v>
      </c>
      <c r="AJ36" s="52">
        <f>+'lc2412'!G35</f>
        <v>209</v>
      </c>
      <c r="AK36" s="52">
        <f>+'lc2501'!G35</f>
        <v>0</v>
      </c>
      <c r="AL36" s="52"/>
      <c r="AM36" s="52"/>
      <c r="AN36" s="121"/>
      <c r="AO36" s="57">
        <f t="shared" si="4"/>
        <v>292814</v>
      </c>
      <c r="AP36" s="58">
        <f t="shared" ref="AP36:AP67" si="5">+AO36/AO35-1</f>
        <v>1.2300522720358531E-2</v>
      </c>
    </row>
    <row r="37" spans="2:42" s="48" customFormat="1" ht="15.75" customHeight="1" x14ac:dyDescent="0.35">
      <c r="B37" s="11">
        <v>45286</v>
      </c>
      <c r="C37" s="53">
        <f>+'lc2401'!B36*W37/1000</f>
        <v>16.431999999999999</v>
      </c>
      <c r="D37" s="53">
        <f>+'lc2402'!B36*W37/1000</f>
        <v>16.48</v>
      </c>
      <c r="E37" s="53">
        <f>+'lc2403'!B36*W37/1000</f>
        <v>16.576000000000001</v>
      </c>
      <c r="F37" s="53">
        <f>+'lc2404'!B36*W37/1000</f>
        <v>17.152000000000001</v>
      </c>
      <c r="G37" s="53">
        <f>+'lc2405'!B36*W37/1000</f>
        <v>17.096</v>
      </c>
      <c r="H37" s="53">
        <f>+'lc2406'!B36*W37/1000</f>
        <v>17.167999999999999</v>
      </c>
      <c r="I37" s="53">
        <f>+'lc2407'!B36*W37/1000</f>
        <v>17.135999999999999</v>
      </c>
      <c r="J37" s="53">
        <f>+'lc2408'!B36*W37/1000</f>
        <v>17.344000000000001</v>
      </c>
      <c r="K37" s="53">
        <f>+'lc2409'!B36*W37/1000</f>
        <v>17.256</v>
      </c>
      <c r="L37" s="53">
        <f>+'lc2410'!B36*W37/1000</f>
        <v>17.088000000000001</v>
      </c>
      <c r="M37" s="53">
        <f>+'lc2411'!B36*W37/1000</f>
        <v>17</v>
      </c>
      <c r="N37" s="53">
        <f>+'lc2412'!B36*W37/1000</f>
        <v>17.216000000000001</v>
      </c>
      <c r="O37" s="53">
        <f>+'lc2501'!B36*W37/1000</f>
        <v>0</v>
      </c>
      <c r="P37" s="53">
        <f>+'lc2501'!C36*X37/1000</f>
        <v>0</v>
      </c>
      <c r="Q37" s="53">
        <v>0</v>
      </c>
      <c r="R37" s="120"/>
      <c r="S37" s="54">
        <f t="shared" si="3"/>
        <v>15.687999999999999</v>
      </c>
      <c r="W37" s="61">
        <v>0.16</v>
      </c>
      <c r="Y37" s="51">
        <f>+'lc2401'!G36</f>
        <v>17115</v>
      </c>
      <c r="Z37" s="51">
        <f>+'lc2402'!G36</f>
        <v>15024</v>
      </c>
      <c r="AA37" s="51">
        <f>+'lc2403'!G36</f>
        <v>21176</v>
      </c>
      <c r="AB37" s="51">
        <f>+'lc2404'!G36</f>
        <v>28863</v>
      </c>
      <c r="AC37" s="51">
        <f>+'lc2405'!G36</f>
        <v>12787</v>
      </c>
      <c r="AD37" s="51">
        <f>+'lc2406'!G36</f>
        <v>6300</v>
      </c>
      <c r="AE37" s="51">
        <f>+'lc2407'!G36</f>
        <v>155209</v>
      </c>
      <c r="AF37" s="51">
        <f>+'lc2408'!G36</f>
        <v>8489</v>
      </c>
      <c r="AG37" s="51">
        <f>+'lc2409'!G36</f>
        <v>9161</v>
      </c>
      <c r="AH37" s="51">
        <f>+'lc2410'!G36</f>
        <v>4077</v>
      </c>
      <c r="AI37" s="51">
        <f>+'lc2411'!G36</f>
        <v>6612</v>
      </c>
      <c r="AJ37" s="52">
        <f>+'lc2412'!G36</f>
        <v>275</v>
      </c>
      <c r="AK37" s="52">
        <f>+'lc2501'!G36</f>
        <v>0</v>
      </c>
      <c r="AL37" s="52"/>
      <c r="AM37" s="52"/>
      <c r="AN37" s="121"/>
      <c r="AO37" s="57">
        <f t="shared" si="4"/>
        <v>285088</v>
      </c>
      <c r="AP37" s="58">
        <f t="shared" si="5"/>
        <v>-2.6385350427233667E-2</v>
      </c>
    </row>
    <row r="38" spans="2:42" s="48" customFormat="1" ht="15.75" customHeight="1" x14ac:dyDescent="0.35">
      <c r="B38" s="11">
        <v>45287</v>
      </c>
      <c r="C38" s="53">
        <f>+'lc2401'!B37*W38/1000</f>
        <v>16.256</v>
      </c>
      <c r="D38" s="53">
        <f>+'lc2402'!B37*W38/1000</f>
        <v>16.303999999999998</v>
      </c>
      <c r="E38" s="53">
        <f>+'lc2403'!B37*W38/1000</f>
        <v>16.335999999999999</v>
      </c>
      <c r="F38" s="53">
        <f>+'lc2404'!B37*W38/1000</f>
        <v>16.904</v>
      </c>
      <c r="G38" s="53">
        <f>+'lc2405'!B37*W38/1000</f>
        <v>16.864000000000001</v>
      </c>
      <c r="H38" s="53">
        <f>+'lc2406'!B37*W38/1000</f>
        <v>16.936</v>
      </c>
      <c r="I38" s="53">
        <f>+'lc2407'!B37*W38/1000</f>
        <v>16.911999999999999</v>
      </c>
      <c r="J38" s="53">
        <f>+'lc2408'!B37*W38/1000</f>
        <v>17.184000000000001</v>
      </c>
      <c r="K38" s="53">
        <f>+'lc2409'!B37*W38/1000</f>
        <v>17.167999999999999</v>
      </c>
      <c r="L38" s="53">
        <f>+'lc2410'!B37*W38/1000</f>
        <v>17</v>
      </c>
      <c r="M38" s="53">
        <f>+'lc2411'!B37*W38/1000</f>
        <v>16.975999999999999</v>
      </c>
      <c r="N38" s="53">
        <f>+'lc2412'!B37*W38/1000</f>
        <v>17.224</v>
      </c>
      <c r="O38" s="53">
        <f>+'lc2501'!B37*W38/1000</f>
        <v>0</v>
      </c>
      <c r="P38" s="53">
        <f>+'lc2501'!C37*X38/1000</f>
        <v>0</v>
      </c>
      <c r="Q38" s="53">
        <v>0</v>
      </c>
      <c r="R38" s="120"/>
      <c r="S38" s="54">
        <f t="shared" si="3"/>
        <v>15.543384615384614</v>
      </c>
      <c r="W38" s="61">
        <v>0.16</v>
      </c>
      <c r="Y38" s="51">
        <f>+'lc2401'!G37</f>
        <v>14190</v>
      </c>
      <c r="Z38" s="51">
        <f>+'lc2402'!G37</f>
        <v>14291</v>
      </c>
      <c r="AA38" s="51">
        <f>+'lc2403'!G37</f>
        <v>21009</v>
      </c>
      <c r="AB38" s="51">
        <f>+'lc2404'!G37</f>
        <v>29652</v>
      </c>
      <c r="AC38" s="51">
        <f>+'lc2405'!G37</f>
        <v>13450</v>
      </c>
      <c r="AD38" s="51">
        <f>+'lc2406'!G37</f>
        <v>6359</v>
      </c>
      <c r="AE38" s="51">
        <f>+'lc2407'!G37</f>
        <v>150793</v>
      </c>
      <c r="AF38" s="51">
        <f>+'lc2408'!G37</f>
        <v>8574</v>
      </c>
      <c r="AG38" s="51">
        <f>+'lc2409'!G37</f>
        <v>9070</v>
      </c>
      <c r="AH38" s="51">
        <f>+'lc2410'!G37</f>
        <v>4107</v>
      </c>
      <c r="AI38" s="51">
        <f>+'lc2411'!G37</f>
        <v>6452</v>
      </c>
      <c r="AJ38" s="52">
        <f>+'lc2412'!G37</f>
        <v>259</v>
      </c>
      <c r="AK38" s="52">
        <f>+'lc2501'!G37</f>
        <v>0</v>
      </c>
      <c r="AL38" s="52"/>
      <c r="AM38" s="52"/>
      <c r="AN38" s="121"/>
      <c r="AO38" s="57">
        <f t="shared" si="4"/>
        <v>278206</v>
      </c>
      <c r="AP38" s="58">
        <f t="shared" si="5"/>
        <v>-2.4139914693007025E-2</v>
      </c>
    </row>
    <row r="39" spans="2:42" s="48" customFormat="1" ht="15.75" customHeight="1" x14ac:dyDescent="0.35">
      <c r="B39" s="11">
        <v>45288</v>
      </c>
      <c r="C39" s="53">
        <f>+'lc2401'!B38*W39/1000</f>
        <v>16.192</v>
      </c>
      <c r="D39" s="53">
        <f>+'lc2402'!B38*W39/1000</f>
        <v>16.256</v>
      </c>
      <c r="E39" s="53">
        <f>+'lc2403'!B38*W39/1000</f>
        <v>16.352</v>
      </c>
      <c r="F39" s="53">
        <f>+'lc2404'!B38*W39/1000</f>
        <v>17</v>
      </c>
      <c r="G39" s="53">
        <f>+'lc2405'!B38*W39/1000</f>
        <v>17</v>
      </c>
      <c r="H39" s="53">
        <f>+'lc2406'!B38*W39/1000</f>
        <v>17.056000000000001</v>
      </c>
      <c r="I39" s="53">
        <f>+'lc2407'!B38*W39/1000</f>
        <v>17.047999999999998</v>
      </c>
      <c r="J39" s="53">
        <f>+'lc2408'!B38*W39/1000</f>
        <v>17.423999999999999</v>
      </c>
      <c r="K39" s="53">
        <f>+'lc2409'!B38*W39/1000</f>
        <v>17.271999999999998</v>
      </c>
      <c r="L39" s="53">
        <f>+'lc2410'!B38*W39/1000</f>
        <v>17.224</v>
      </c>
      <c r="M39" s="53">
        <f>+'lc2411'!B38*W39/1000</f>
        <v>17.224</v>
      </c>
      <c r="N39" s="53">
        <f>+'lc2412'!B38*W39/1000</f>
        <v>17.376000000000001</v>
      </c>
      <c r="O39" s="53">
        <f>+'lc2501'!B38*W39/1000</f>
        <v>0</v>
      </c>
      <c r="P39" s="53">
        <f>+'lc2501'!C38*X39/1000</f>
        <v>0</v>
      </c>
      <c r="Q39" s="53">
        <v>0</v>
      </c>
      <c r="R39" s="120"/>
      <c r="S39" s="54">
        <f t="shared" si="3"/>
        <v>15.647999999999998</v>
      </c>
      <c r="W39" s="61">
        <v>0.16</v>
      </c>
      <c r="Y39" s="51">
        <f>+'lc2401'!G38</f>
        <v>13033</v>
      </c>
      <c r="Z39" s="51">
        <f>+'lc2402'!G38</f>
        <v>14530</v>
      </c>
      <c r="AA39" s="51">
        <f>+'lc2403'!G38</f>
        <v>21913</v>
      </c>
      <c r="AB39" s="51">
        <f>+'lc2404'!G38</f>
        <v>30141</v>
      </c>
      <c r="AC39" s="51">
        <f>+'lc2405'!G38</f>
        <v>13459</v>
      </c>
      <c r="AD39" s="51">
        <f>+'lc2406'!G38</f>
        <v>6411</v>
      </c>
      <c r="AE39" s="51">
        <f>+'lc2407'!G38</f>
        <v>152061</v>
      </c>
      <c r="AF39" s="51">
        <f>+'lc2408'!G38</f>
        <v>8656</v>
      </c>
      <c r="AG39" s="51">
        <f>+'lc2409'!G38</f>
        <v>9035</v>
      </c>
      <c r="AH39" s="51">
        <f>+'lc2410'!G38</f>
        <v>4109</v>
      </c>
      <c r="AI39" s="51">
        <f>+'lc2411'!G38</f>
        <v>6434</v>
      </c>
      <c r="AJ39" s="52">
        <f>+'lc2412'!G38</f>
        <v>260</v>
      </c>
      <c r="AK39" s="52">
        <f>+'lc2501'!G38</f>
        <v>0</v>
      </c>
      <c r="AL39" s="52"/>
      <c r="AM39" s="52"/>
      <c r="AN39" s="121"/>
      <c r="AO39" s="57">
        <f t="shared" si="4"/>
        <v>280042</v>
      </c>
      <c r="AP39" s="58">
        <f t="shared" si="5"/>
        <v>6.5994263243782658E-3</v>
      </c>
    </row>
    <row r="40" spans="2:42" s="48" customFormat="1" ht="15.75" customHeight="1" x14ac:dyDescent="0.35">
      <c r="B40" s="11">
        <v>45289</v>
      </c>
      <c r="C40" s="53">
        <f>+'lc2401'!B39*W40/1000</f>
        <v>16.175999999999998</v>
      </c>
      <c r="D40" s="53">
        <f>+'lc2402'!B39*W40/1000</f>
        <v>16.263999999999999</v>
      </c>
      <c r="E40" s="53">
        <f>+'lc2403'!B39*W40/1000</f>
        <v>16.376000000000001</v>
      </c>
      <c r="F40" s="53">
        <f>+'lc2404'!B39*W40/1000</f>
        <v>17.152000000000001</v>
      </c>
      <c r="G40" s="53">
        <f>+'lc2405'!B39*W40/1000</f>
        <v>17.135999999999999</v>
      </c>
      <c r="H40" s="53">
        <f>+'lc2406'!B39*W40/1000</f>
        <v>17.16</v>
      </c>
      <c r="I40" s="53">
        <f>+'lc2407'!B39*W40/1000</f>
        <v>17.231999999999999</v>
      </c>
      <c r="J40" s="53">
        <f>+'lc2408'!B39*W40/1000</f>
        <v>17.504000000000001</v>
      </c>
      <c r="K40" s="53">
        <f>+'lc2409'!B39*W40/1000</f>
        <v>17.416</v>
      </c>
      <c r="L40" s="53">
        <f>+'lc2410'!B39*W40/1000</f>
        <v>17.271999999999998</v>
      </c>
      <c r="M40" s="53">
        <f>+'lc2411'!B39*W40/1000</f>
        <v>17.175999999999998</v>
      </c>
      <c r="N40" s="53">
        <f>+'lc2412'!B39*W40/1000</f>
        <v>17.600000000000001</v>
      </c>
      <c r="O40" s="53">
        <f>+'lc2501'!B39*W40/1000</f>
        <v>0</v>
      </c>
      <c r="P40" s="53">
        <f>+'lc2501'!C39*X40/1000</f>
        <v>0</v>
      </c>
      <c r="Q40" s="53">
        <v>0</v>
      </c>
      <c r="R40" s="120"/>
      <c r="S40" s="54">
        <f t="shared" si="3"/>
        <v>15.727999999999998</v>
      </c>
      <c r="W40" s="61">
        <v>0.16</v>
      </c>
      <c r="Y40" s="51">
        <f>+'lc2401'!G39</f>
        <v>11852</v>
      </c>
      <c r="Z40" s="51">
        <f>+'lc2402'!G39</f>
        <v>14973</v>
      </c>
      <c r="AA40" s="51">
        <f>+'lc2403'!G39</f>
        <v>23839</v>
      </c>
      <c r="AB40" s="51">
        <f>+'lc2404'!G39</f>
        <v>33648</v>
      </c>
      <c r="AC40" s="51">
        <f>+'lc2405'!G39</f>
        <v>13685</v>
      </c>
      <c r="AD40" s="51">
        <f>+'lc2406'!G39</f>
        <v>6621</v>
      </c>
      <c r="AE40" s="51">
        <f>+'lc2407'!G39</f>
        <v>142958</v>
      </c>
      <c r="AF40" s="51">
        <f>+'lc2408'!G39</f>
        <v>8526</v>
      </c>
      <c r="AG40" s="51">
        <f>+'lc2409'!G39</f>
        <v>8780</v>
      </c>
      <c r="AH40" s="51">
        <f>+'lc2410'!G39</f>
        <v>4102</v>
      </c>
      <c r="AI40" s="51">
        <f>+'lc2411'!G39</f>
        <v>6364</v>
      </c>
      <c r="AJ40" s="52">
        <f>+'lc2412'!G39</f>
        <v>260</v>
      </c>
      <c r="AK40" s="52">
        <f>+'lc2501'!G39</f>
        <v>0</v>
      </c>
      <c r="AL40" s="52"/>
      <c r="AM40" s="52"/>
      <c r="AN40" s="121"/>
      <c r="AO40" s="57">
        <f t="shared" si="4"/>
        <v>275608</v>
      </c>
      <c r="AP40" s="58">
        <f t="shared" si="5"/>
        <v>-1.5833339284821557E-2</v>
      </c>
    </row>
    <row r="41" spans="2:42" s="48" customFormat="1" ht="15.75" customHeight="1" x14ac:dyDescent="0.35">
      <c r="B41" s="29">
        <v>45293</v>
      </c>
      <c r="C41" s="53">
        <f>+'lc2401'!B40*W41/1000</f>
        <v>16.391999999999999</v>
      </c>
      <c r="D41" s="53">
        <f>+'lc2402'!B40*W41/1000</f>
        <v>16.456</v>
      </c>
      <c r="E41" s="53">
        <f>+'lc2403'!B40*W41/1000</f>
        <v>16.559999999999999</v>
      </c>
      <c r="F41" s="53">
        <f>+'lc2404'!B40*W41/1000</f>
        <v>17.224</v>
      </c>
      <c r="G41" s="53">
        <f>+'lc2405'!B40*W41/1000</f>
        <v>17.271999999999998</v>
      </c>
      <c r="H41" s="53">
        <f>+'lc2406'!B40*W41/1000</f>
        <v>17.32</v>
      </c>
      <c r="I41" s="53">
        <f>+'lc2407'!B40*W41/1000</f>
        <v>17.335999999999999</v>
      </c>
      <c r="J41" s="53">
        <f>+'lc2408'!B40*W41/1000</f>
        <v>17.664000000000001</v>
      </c>
      <c r="K41" s="53">
        <f>+'lc2409'!B40*W41/1000</f>
        <v>17.568000000000001</v>
      </c>
      <c r="L41" s="53">
        <f>+'lc2410'!B40*W41/1000</f>
        <v>17.456</v>
      </c>
      <c r="M41" s="53">
        <f>+'lc2411'!B40*W41/1000</f>
        <v>17.335999999999999</v>
      </c>
      <c r="N41" s="53">
        <f>+'lc2412'!B40*W41/1000</f>
        <v>17.632000000000001</v>
      </c>
      <c r="O41" s="53">
        <f>+'lc2501'!B40*W41/1000</f>
        <v>0</v>
      </c>
      <c r="P41" s="53">
        <f>+'lc2501'!C40*X41/1000</f>
        <v>0</v>
      </c>
      <c r="Q41" s="53">
        <v>0</v>
      </c>
      <c r="R41" s="120"/>
      <c r="S41" s="54">
        <f t="shared" si="3"/>
        <v>15.862769230769231</v>
      </c>
      <c r="W41" s="61">
        <v>0.16</v>
      </c>
      <c r="Y41" s="51">
        <f>+'lc2401'!G40</f>
        <v>10143</v>
      </c>
      <c r="Z41" s="51">
        <f>+'lc2402'!G40</f>
        <v>14375</v>
      </c>
      <c r="AA41" s="51">
        <f>+'lc2403'!G40</f>
        <v>22409</v>
      </c>
      <c r="AB41" s="51">
        <f>+'lc2404'!G40</f>
        <v>31697</v>
      </c>
      <c r="AC41" s="51">
        <f>+'lc2405'!G40</f>
        <v>11830</v>
      </c>
      <c r="AD41" s="51">
        <f>+'lc2406'!G40</f>
        <v>6125</v>
      </c>
      <c r="AE41" s="51">
        <f>+'lc2407'!G40</f>
        <v>145602</v>
      </c>
      <c r="AF41" s="51">
        <f>+'lc2408'!G40</f>
        <v>8570</v>
      </c>
      <c r="AG41" s="51">
        <f>+'lc2409'!G40</f>
        <v>8620</v>
      </c>
      <c r="AH41" s="51">
        <f>+'lc2410'!G40</f>
        <v>4088</v>
      </c>
      <c r="AI41" s="51">
        <f>+'lc2411'!G40</f>
        <v>6269</v>
      </c>
      <c r="AJ41" s="52">
        <f>+'lc2412'!G40</f>
        <v>283</v>
      </c>
      <c r="AK41" s="52">
        <f>+'lc2501'!G40</f>
        <v>0</v>
      </c>
      <c r="AL41" s="52"/>
      <c r="AM41" s="52"/>
      <c r="AN41" s="121"/>
      <c r="AO41" s="57">
        <f t="shared" si="4"/>
        <v>270011</v>
      </c>
      <c r="AP41" s="58">
        <f t="shared" si="5"/>
        <v>-2.0307828510057746E-2</v>
      </c>
    </row>
    <row r="42" spans="2:42" s="48" customFormat="1" ht="15.75" customHeight="1" x14ac:dyDescent="0.35">
      <c r="B42" s="29">
        <v>45294</v>
      </c>
      <c r="C42" s="53">
        <f>+'lc2401'!B41*W42/1000</f>
        <v>16.416</v>
      </c>
      <c r="D42" s="53">
        <f>+'lc2402'!B41*W42/1000</f>
        <v>16.327999999999999</v>
      </c>
      <c r="E42" s="53">
        <f>+'lc2403'!B41*W42/1000</f>
        <v>16.376000000000001</v>
      </c>
      <c r="F42" s="53">
        <f>+'lc2404'!B41*W42/1000</f>
        <v>16.992000000000001</v>
      </c>
      <c r="G42" s="53">
        <f>+'lc2405'!B41*W42/1000</f>
        <v>16.968</v>
      </c>
      <c r="H42" s="53">
        <f>+'lc2406'!B41*W42/1000</f>
        <v>17.056000000000001</v>
      </c>
      <c r="I42" s="53">
        <f>+'lc2407'!B41*W42/1000</f>
        <v>17.056000000000001</v>
      </c>
      <c r="J42" s="53">
        <f>+'lc2408'!B41*W42/1000</f>
        <v>17.384</v>
      </c>
      <c r="K42" s="53">
        <f>+'lc2409'!B41*W42/1000</f>
        <v>17.312000000000001</v>
      </c>
      <c r="L42" s="53">
        <f>+'lc2410'!B41*W42/1000</f>
        <v>17.143999999999998</v>
      </c>
      <c r="M42" s="53">
        <f>+'lc2411'!B41*W42/1000</f>
        <v>17.111999999999998</v>
      </c>
      <c r="N42" s="53">
        <f>+'lc2412'!B41*W42/1000</f>
        <v>17.327999999999999</v>
      </c>
      <c r="O42" s="53">
        <f>+'lc2501'!B41*W42/1000</f>
        <v>0</v>
      </c>
      <c r="P42" s="53">
        <f>+'lc2501'!C41*X42/1000</f>
        <v>0</v>
      </c>
      <c r="Q42" s="53">
        <v>0</v>
      </c>
      <c r="R42" s="120"/>
      <c r="S42" s="54">
        <f t="shared" si="3"/>
        <v>15.651692307692311</v>
      </c>
      <c r="W42" s="61">
        <v>0.16</v>
      </c>
      <c r="Y42" s="51">
        <f>+'lc2401'!G41</f>
        <v>7370</v>
      </c>
      <c r="Z42" s="51">
        <f>+'lc2402'!G41</f>
        <v>13850</v>
      </c>
      <c r="AA42" s="51">
        <f>+'lc2403'!G41</f>
        <v>21900</v>
      </c>
      <c r="AB42" s="51">
        <f>+'lc2404'!G41</f>
        <v>31634</v>
      </c>
      <c r="AC42" s="51">
        <f>+'lc2405'!G41</f>
        <v>11654</v>
      </c>
      <c r="AD42" s="51">
        <f>+'lc2406'!G41</f>
        <v>6158</v>
      </c>
      <c r="AE42" s="51">
        <f>+'lc2407'!G41</f>
        <v>141743</v>
      </c>
      <c r="AF42" s="51">
        <f>+'lc2408'!G41</f>
        <v>8551</v>
      </c>
      <c r="AG42" s="51">
        <f>+'lc2409'!G41</f>
        <v>8575</v>
      </c>
      <c r="AH42" s="51">
        <f>+'lc2410'!G41</f>
        <v>4070</v>
      </c>
      <c r="AI42" s="51">
        <f>+'lc2411'!G41</f>
        <v>6277</v>
      </c>
      <c r="AJ42" s="52">
        <f>+'lc2412'!G41</f>
        <v>306</v>
      </c>
      <c r="AK42" s="52">
        <f>+'lc2501'!G41</f>
        <v>0</v>
      </c>
      <c r="AL42" s="52"/>
      <c r="AM42" s="52"/>
      <c r="AN42" s="121"/>
      <c r="AO42" s="57">
        <f t="shared" si="4"/>
        <v>262088</v>
      </c>
      <c r="AP42" s="58">
        <f t="shared" si="5"/>
        <v>-2.9343248978745295E-2</v>
      </c>
    </row>
    <row r="43" spans="2:42" s="48" customFormat="1" ht="15.75" customHeight="1" x14ac:dyDescent="0.35">
      <c r="B43" s="29">
        <v>45295</v>
      </c>
      <c r="C43" s="53">
        <f>+'lc2401'!B42*W43/1000</f>
        <v>15.384</v>
      </c>
      <c r="D43" s="53">
        <f>+'lc2402'!B42*W43/1000</f>
        <v>15.496</v>
      </c>
      <c r="E43" s="53">
        <f>+'lc2403'!B42*W43/1000</f>
        <v>15.568</v>
      </c>
      <c r="F43" s="53">
        <f>+'lc2404'!B42*W43/1000</f>
        <v>16.079999999999998</v>
      </c>
      <c r="G43" s="53">
        <f>+'lc2405'!B42*W43/1000</f>
        <v>16.079999999999998</v>
      </c>
      <c r="H43" s="53">
        <f>+'lc2406'!B42*W43/1000</f>
        <v>15.896000000000001</v>
      </c>
      <c r="I43" s="53">
        <f>+'lc2407'!B42*W43/1000</f>
        <v>16.071999999999999</v>
      </c>
      <c r="J43" s="53">
        <f>+'lc2408'!B42*W43/1000</f>
        <v>16.48</v>
      </c>
      <c r="K43" s="53">
        <f>+'lc2409'!B42*W43/1000</f>
        <v>16.416</v>
      </c>
      <c r="L43" s="53">
        <f>+'lc2410'!B42*W43/1000</f>
        <v>16.271999999999998</v>
      </c>
      <c r="M43" s="53">
        <f>+'lc2411'!B42*W43/1000</f>
        <v>16.263999999999999</v>
      </c>
      <c r="N43" s="53">
        <f>+'lc2412'!B42*W43/1000</f>
        <v>16.423999999999999</v>
      </c>
      <c r="O43" s="53">
        <f>+'lc2501'!B42*W43/1000</f>
        <v>0</v>
      </c>
      <c r="P43" s="53">
        <f>+'lc2501'!C42*X43/1000</f>
        <v>0</v>
      </c>
      <c r="Q43" s="53">
        <v>0</v>
      </c>
      <c r="R43" s="120"/>
      <c r="S43" s="54">
        <f t="shared" si="3"/>
        <v>14.802461538461539</v>
      </c>
      <c r="W43" s="61">
        <v>0.16</v>
      </c>
      <c r="Y43" s="51">
        <f>+'lc2401'!G42</f>
        <v>6519</v>
      </c>
      <c r="Z43" s="51">
        <f>+'lc2402'!G42</f>
        <v>12917</v>
      </c>
      <c r="AA43" s="51">
        <f>+'lc2403'!G42</f>
        <v>20332</v>
      </c>
      <c r="AB43" s="51">
        <f>+'lc2404'!G42</f>
        <v>29473</v>
      </c>
      <c r="AC43" s="51">
        <f>+'lc2405'!G42</f>
        <v>11210</v>
      </c>
      <c r="AD43" s="51">
        <f>+'lc2406'!G42</f>
        <v>6089</v>
      </c>
      <c r="AE43" s="51">
        <f>+'lc2407'!G42</f>
        <v>148982</v>
      </c>
      <c r="AF43" s="51">
        <f>+'lc2408'!G42</f>
        <v>8428</v>
      </c>
      <c r="AG43" s="51">
        <f>+'lc2409'!G42</f>
        <v>8500</v>
      </c>
      <c r="AH43" s="51">
        <f>+'lc2410'!G42</f>
        <v>4084</v>
      </c>
      <c r="AI43" s="51">
        <f>+'lc2411'!G42</f>
        <v>6486</v>
      </c>
      <c r="AJ43" s="52">
        <f>+'lc2412'!G42</f>
        <v>412</v>
      </c>
      <c r="AK43" s="52">
        <f>+'lc2501'!G42</f>
        <v>0</v>
      </c>
      <c r="AL43" s="52"/>
      <c r="AM43" s="52"/>
      <c r="AN43" s="121"/>
      <c r="AO43" s="57">
        <f t="shared" si="4"/>
        <v>263432</v>
      </c>
      <c r="AP43" s="58">
        <f t="shared" si="5"/>
        <v>5.1280485943652199E-3</v>
      </c>
    </row>
    <row r="44" spans="2:42" s="48" customFormat="1" ht="15.75" customHeight="1" x14ac:dyDescent="0.35">
      <c r="B44" s="29">
        <v>45296</v>
      </c>
      <c r="C44" s="53">
        <f>+'lc2401'!B43*W44/1000</f>
        <v>14.96</v>
      </c>
      <c r="D44" s="53">
        <f>+'lc2402'!B43*W44/1000</f>
        <v>14.992000000000001</v>
      </c>
      <c r="E44" s="53">
        <f>+'lc2403'!B43*W44/1000</f>
        <v>15.071999999999999</v>
      </c>
      <c r="F44" s="53">
        <f>+'lc2404'!B43*W44/1000</f>
        <v>15.76</v>
      </c>
      <c r="G44" s="53">
        <f>+'lc2405'!B43*W44/1000</f>
        <v>15.744</v>
      </c>
      <c r="H44" s="53">
        <f>+'lc2406'!B43*W44/1000</f>
        <v>15.904</v>
      </c>
      <c r="I44" s="53">
        <f>+'lc2407'!B43*W44/1000</f>
        <v>15.784000000000001</v>
      </c>
      <c r="J44" s="53">
        <f>+'lc2408'!B43*W44/1000</f>
        <v>16.248000000000001</v>
      </c>
      <c r="K44" s="53">
        <f>+'lc2409'!B43*W44/1000</f>
        <v>16.184000000000001</v>
      </c>
      <c r="L44" s="53">
        <f>+'lc2410'!B43*W44/1000</f>
        <v>16.16</v>
      </c>
      <c r="M44" s="53">
        <f>+'lc2411'!B43*W44/1000</f>
        <v>16.079999999999998</v>
      </c>
      <c r="N44" s="53">
        <f>+'lc2412'!B43*W44/1000</f>
        <v>16.111999999999998</v>
      </c>
      <c r="O44" s="53">
        <f>+'lc2501'!B43*W44/1000</f>
        <v>0</v>
      </c>
      <c r="P44" s="53">
        <f>+'lc2501'!C43*X44/1000</f>
        <v>0</v>
      </c>
      <c r="Q44" s="53">
        <v>0</v>
      </c>
      <c r="R44" s="120"/>
      <c r="S44" s="54">
        <f t="shared" si="3"/>
        <v>14.538461538461537</v>
      </c>
      <c r="W44" s="61">
        <v>0.16</v>
      </c>
      <c r="Y44" s="51">
        <f>+'lc2401'!G43</f>
        <v>4831</v>
      </c>
      <c r="Z44" s="51">
        <f>+'lc2402'!G43</f>
        <v>11782</v>
      </c>
      <c r="AA44" s="51">
        <f>+'lc2403'!G43</f>
        <v>19658</v>
      </c>
      <c r="AB44" s="51">
        <f>+'lc2404'!G43</f>
        <v>28050</v>
      </c>
      <c r="AC44" s="51">
        <f>+'lc2405'!G43</f>
        <v>10736</v>
      </c>
      <c r="AD44" s="51">
        <f>+'lc2406'!G43</f>
        <v>6040</v>
      </c>
      <c r="AE44" s="51">
        <f>+'lc2407'!G43</f>
        <v>154263</v>
      </c>
      <c r="AF44" s="51">
        <f>+'lc2408'!G43</f>
        <v>8380</v>
      </c>
      <c r="AG44" s="51">
        <f>+'lc2409'!G43</f>
        <v>8522</v>
      </c>
      <c r="AH44" s="51">
        <f>+'lc2410'!G43</f>
        <v>4199</v>
      </c>
      <c r="AI44" s="51">
        <f>+'lc2411'!G43</f>
        <v>6695</v>
      </c>
      <c r="AJ44" s="52">
        <f>+'lc2412'!G43</f>
        <v>421</v>
      </c>
      <c r="AK44" s="52">
        <f>+'lc2501'!G43</f>
        <v>0</v>
      </c>
      <c r="AL44" s="52"/>
      <c r="AM44" s="52"/>
      <c r="AN44" s="121"/>
      <c r="AO44" s="57">
        <f t="shared" si="4"/>
        <v>263577</v>
      </c>
      <c r="AP44" s="58">
        <f t="shared" si="5"/>
        <v>5.5042667557470004E-4</v>
      </c>
    </row>
    <row r="45" spans="2:42" s="48" customFormat="1" ht="15.75" customHeight="1" x14ac:dyDescent="0.35">
      <c r="B45" s="29">
        <v>45299</v>
      </c>
      <c r="C45" s="53">
        <f>+'lc2401'!B44*W45/1000</f>
        <v>14.624000000000001</v>
      </c>
      <c r="D45" s="53">
        <f>+'lc2402'!B44*W45/1000</f>
        <v>14.688000000000001</v>
      </c>
      <c r="E45" s="53">
        <f>+'lc2403'!B44*W45/1000</f>
        <v>14.752000000000001</v>
      </c>
      <c r="F45" s="53">
        <f>+'lc2404'!B44*W45/1000</f>
        <v>15.423999999999999</v>
      </c>
      <c r="G45" s="53">
        <f>+'lc2405'!B44*W45/1000</f>
        <v>15.448</v>
      </c>
      <c r="H45" s="53">
        <f>+'lc2406'!B44*W45/1000</f>
        <v>15.512</v>
      </c>
      <c r="I45" s="53">
        <f>+'lc2407'!B44*W45/1000</f>
        <v>15.552</v>
      </c>
      <c r="J45" s="53">
        <f>+'lc2408'!B44*W45/1000</f>
        <v>15.992000000000001</v>
      </c>
      <c r="K45" s="53">
        <f>+'lc2409'!B44*W45/1000</f>
        <v>15.864000000000001</v>
      </c>
      <c r="L45" s="53">
        <f>+'lc2410'!B44*W45/1000</f>
        <v>15.768000000000001</v>
      </c>
      <c r="M45" s="53">
        <f>+'lc2411'!B44*W45/1000</f>
        <v>15.784000000000001</v>
      </c>
      <c r="N45" s="53">
        <f>+'lc2412'!B44*W45/1000</f>
        <v>15.904</v>
      </c>
      <c r="O45" s="53">
        <f>+'lc2501'!B44*W45/1000</f>
        <v>0</v>
      </c>
      <c r="P45" s="53">
        <f>+'lc2501'!C44*X45/1000</f>
        <v>0</v>
      </c>
      <c r="Q45" s="53">
        <v>0</v>
      </c>
      <c r="R45" s="120"/>
      <c r="S45" s="54">
        <f t="shared" si="3"/>
        <v>14.254769230769229</v>
      </c>
      <c r="W45" s="61">
        <v>0.16</v>
      </c>
      <c r="Y45" s="51">
        <f>+'lc2401'!G44</f>
        <v>3097</v>
      </c>
      <c r="Z45" s="51">
        <f>+'lc2402'!G44</f>
        <v>11843</v>
      </c>
      <c r="AA45" s="51">
        <f>+'lc2403'!G44</f>
        <v>20615</v>
      </c>
      <c r="AB45" s="51">
        <f>+'lc2404'!G44</f>
        <v>31041</v>
      </c>
      <c r="AC45" s="51">
        <f>+'lc2405'!G44</f>
        <v>11073</v>
      </c>
      <c r="AD45" s="51">
        <f>+'lc2406'!G44</f>
        <v>6124</v>
      </c>
      <c r="AE45" s="51">
        <f>+'lc2407'!G44</f>
        <v>157724</v>
      </c>
      <c r="AF45" s="51">
        <f>+'lc2408'!G44</f>
        <v>8410</v>
      </c>
      <c r="AG45" s="51">
        <f>+'lc2409'!G44</f>
        <v>8478</v>
      </c>
      <c r="AH45" s="51">
        <f>+'lc2410'!G44</f>
        <v>4164</v>
      </c>
      <c r="AI45" s="51">
        <f>+'lc2411'!G44</f>
        <v>6914</v>
      </c>
      <c r="AJ45" s="52">
        <f>+'lc2412'!G44</f>
        <v>428</v>
      </c>
      <c r="AK45" s="52">
        <f>+'lc2501'!G44</f>
        <v>0</v>
      </c>
      <c r="AL45" s="52"/>
      <c r="AM45" s="52"/>
      <c r="AN45" s="121"/>
      <c r="AO45" s="57">
        <f t="shared" si="4"/>
        <v>269911</v>
      </c>
      <c r="AP45" s="58">
        <f t="shared" si="5"/>
        <v>2.4030928343520053E-2</v>
      </c>
    </row>
    <row r="46" spans="2:42" s="48" customFormat="1" ht="15.75" customHeight="1" x14ac:dyDescent="0.35">
      <c r="B46" s="29">
        <v>45300</v>
      </c>
      <c r="C46" s="53">
        <f>+'lc2401'!B45*W46/1000</f>
        <v>15.071999999999999</v>
      </c>
      <c r="D46" s="53">
        <f>+'lc2402'!B45*W46/1000</f>
        <v>14.984</v>
      </c>
      <c r="E46" s="53">
        <f>+'lc2403'!B45*W46/1000</f>
        <v>15.023999999999999</v>
      </c>
      <c r="F46" s="53">
        <f>+'lc2404'!B45*W46/1000</f>
        <v>15.728</v>
      </c>
      <c r="G46" s="53">
        <f>+'lc2405'!B45*W46/1000</f>
        <v>15.744</v>
      </c>
      <c r="H46" s="53">
        <f>+'lc2406'!B45*W46/1000</f>
        <v>15.8</v>
      </c>
      <c r="I46" s="53">
        <f>+'lc2407'!B45*W46/1000</f>
        <v>15.832000000000001</v>
      </c>
      <c r="J46" s="53">
        <f>+'lc2408'!B45*W46/1000</f>
        <v>16.056000000000001</v>
      </c>
      <c r="K46" s="53">
        <f>+'lc2409'!B45*W46/1000</f>
        <v>16.015999999999998</v>
      </c>
      <c r="L46" s="53">
        <f>+'lc2410'!B45*W46/1000</f>
        <v>15.912000000000001</v>
      </c>
      <c r="M46" s="53">
        <f>+'lc2411'!B45*W46/1000</f>
        <v>15.864000000000001</v>
      </c>
      <c r="N46" s="53">
        <f>+'lc2412'!B45*W46/1000</f>
        <v>16.04</v>
      </c>
      <c r="O46" s="53">
        <f>+'lc2501'!B45*W46/1000</f>
        <v>0</v>
      </c>
      <c r="P46" s="53">
        <f>+'lc2501'!C45*X46/1000</f>
        <v>0</v>
      </c>
      <c r="Q46" s="53">
        <v>0</v>
      </c>
      <c r="R46" s="120"/>
      <c r="S46" s="54">
        <f t="shared" si="3"/>
        <v>14.467076923076924</v>
      </c>
      <c r="W46" s="61">
        <v>0.16</v>
      </c>
      <c r="Y46" s="51">
        <f>+'lc2401'!G45</f>
        <v>2565</v>
      </c>
      <c r="Z46" s="51">
        <f>+'lc2402'!G45</f>
        <v>9956</v>
      </c>
      <c r="AA46" s="51">
        <f>+'lc2403'!G45</f>
        <v>21067</v>
      </c>
      <c r="AB46" s="51">
        <f>+'lc2404'!G45</f>
        <v>33938</v>
      </c>
      <c r="AC46" s="51">
        <f>+'lc2405'!G45</f>
        <v>11179</v>
      </c>
      <c r="AD46" s="51">
        <f>+'lc2406'!G45</f>
        <v>5936</v>
      </c>
      <c r="AE46" s="51">
        <f>+'lc2407'!G45</f>
        <v>162038</v>
      </c>
      <c r="AF46" s="51">
        <f>+'lc2408'!G45</f>
        <v>8890</v>
      </c>
      <c r="AG46" s="51">
        <f>+'lc2409'!G45</f>
        <v>8293</v>
      </c>
      <c r="AH46" s="51">
        <f>+'lc2410'!G45</f>
        <v>4109</v>
      </c>
      <c r="AI46" s="51">
        <f>+'lc2411'!G45</f>
        <v>6735</v>
      </c>
      <c r="AJ46" s="52">
        <f>+'lc2412'!G45</f>
        <v>453</v>
      </c>
      <c r="AK46" s="52">
        <f>+'lc2501'!G45</f>
        <v>0</v>
      </c>
      <c r="AL46" s="52"/>
      <c r="AM46" s="52"/>
      <c r="AN46" s="121"/>
      <c r="AO46" s="57">
        <f t="shared" si="4"/>
        <v>275159</v>
      </c>
      <c r="AP46" s="58">
        <f t="shared" si="5"/>
        <v>1.9443446172997758E-2</v>
      </c>
    </row>
    <row r="47" spans="2:42" s="48" customFormat="1" ht="15.75" customHeight="1" x14ac:dyDescent="0.35">
      <c r="B47" s="29">
        <v>45301</v>
      </c>
      <c r="C47" s="53">
        <f>+'lc2401'!B46*W47/1000</f>
        <v>14.88</v>
      </c>
      <c r="D47" s="53">
        <f>+'lc2402'!B46*W47/1000</f>
        <v>14.928000000000001</v>
      </c>
      <c r="E47" s="53">
        <f>+'lc2403'!B46*W47/1000</f>
        <v>14.912000000000001</v>
      </c>
      <c r="F47" s="53">
        <f>+'lc2404'!B46*W47/1000</f>
        <v>15.568</v>
      </c>
      <c r="G47" s="53">
        <f>+'lc2405'!B46*W47/1000</f>
        <v>15.584</v>
      </c>
      <c r="H47" s="53">
        <f>+'lc2406'!B46*W47/1000</f>
        <v>15.656000000000001</v>
      </c>
      <c r="I47" s="53">
        <f>+'lc2407'!B46*W47/1000</f>
        <v>15.664</v>
      </c>
      <c r="J47" s="53">
        <f>+'lc2408'!B46*W47/1000</f>
        <v>15.96</v>
      </c>
      <c r="K47" s="53">
        <f>+'lc2409'!B46*W47/1000</f>
        <v>15.872</v>
      </c>
      <c r="L47" s="53">
        <f>+'lc2410'!B46*W47/1000</f>
        <v>15.784000000000001</v>
      </c>
      <c r="M47" s="53">
        <f>+'lc2411'!B46*W47/1000</f>
        <v>15.744</v>
      </c>
      <c r="N47" s="53">
        <f>+'lc2412'!B46*W47/1000</f>
        <v>15.96</v>
      </c>
      <c r="O47" s="53">
        <f>+'lc2501'!B46*W47/1000</f>
        <v>0</v>
      </c>
      <c r="P47" s="53">
        <f>+'lc2501'!C46*X47/1000</f>
        <v>0</v>
      </c>
      <c r="Q47" s="53">
        <v>0</v>
      </c>
      <c r="R47" s="120"/>
      <c r="S47" s="54">
        <f t="shared" si="3"/>
        <v>14.347076923076923</v>
      </c>
      <c r="W47" s="61">
        <v>0.16</v>
      </c>
      <c r="Y47" s="51">
        <f>+'lc2401'!G46</f>
        <v>1990</v>
      </c>
      <c r="Z47" s="51">
        <f>+'lc2402'!G46</f>
        <v>9426</v>
      </c>
      <c r="AA47" s="51">
        <f>+'lc2403'!G46</f>
        <v>20262</v>
      </c>
      <c r="AB47" s="51">
        <f>+'lc2404'!G46</f>
        <v>33487</v>
      </c>
      <c r="AC47" s="51">
        <f>+'lc2405'!G46</f>
        <v>11061</v>
      </c>
      <c r="AD47" s="51">
        <f>+'lc2406'!G46</f>
        <v>5912</v>
      </c>
      <c r="AE47" s="51">
        <f>+'lc2407'!G46</f>
        <v>159002</v>
      </c>
      <c r="AF47" s="51">
        <f>+'lc2408'!G46</f>
        <v>9162</v>
      </c>
      <c r="AG47" s="51">
        <f>+'lc2409'!G46</f>
        <v>8286</v>
      </c>
      <c r="AH47" s="51">
        <f>+'lc2410'!G46</f>
        <v>4140</v>
      </c>
      <c r="AI47" s="51">
        <f>+'lc2411'!G46</f>
        <v>6696</v>
      </c>
      <c r="AJ47" s="52">
        <f>+'lc2412'!G46</f>
        <v>465</v>
      </c>
      <c r="AK47" s="52">
        <f>+'lc2501'!G46</f>
        <v>0</v>
      </c>
      <c r="AL47" s="52"/>
      <c r="AM47" s="52"/>
      <c r="AN47" s="121"/>
      <c r="AO47" s="57">
        <f t="shared" si="4"/>
        <v>269889</v>
      </c>
      <c r="AP47" s="58">
        <f t="shared" si="5"/>
        <v>-1.9152562700111564E-2</v>
      </c>
    </row>
    <row r="48" spans="2:42" s="48" customFormat="1" ht="15.75" customHeight="1" x14ac:dyDescent="0.35">
      <c r="B48" s="29">
        <v>45302</v>
      </c>
      <c r="C48" s="53">
        <f>+'lc2401'!B47*W48/1000</f>
        <v>15.76</v>
      </c>
      <c r="D48" s="53">
        <f>+'lc2402'!B47*W48/1000</f>
        <v>15.776</v>
      </c>
      <c r="E48" s="53">
        <f>+'lc2403'!B47*W48/1000</f>
        <v>15.872</v>
      </c>
      <c r="F48" s="53">
        <f>+'lc2404'!B47*W48/1000</f>
        <v>16.64</v>
      </c>
      <c r="G48" s="53">
        <f>+'lc2405'!B47*W48/1000</f>
        <v>16.64</v>
      </c>
      <c r="H48" s="53">
        <f>+'lc2406'!B47*W48/1000</f>
        <v>16.687999999999999</v>
      </c>
      <c r="I48" s="53">
        <f>+'lc2407'!B47*W48/1000</f>
        <v>16.751999999999999</v>
      </c>
      <c r="J48" s="53">
        <f>+'lc2408'!B47*W48/1000</f>
        <v>16.896000000000001</v>
      </c>
      <c r="K48" s="53">
        <f>+'lc2409'!B47*W48/1000</f>
        <v>16.88</v>
      </c>
      <c r="L48" s="53">
        <f>+'lc2410'!B47*W48/1000</f>
        <v>16.792000000000002</v>
      </c>
      <c r="M48" s="53">
        <f>+'lc2411'!B47*W48/1000</f>
        <v>16.744</v>
      </c>
      <c r="N48" s="53">
        <f>+'lc2412'!B47*W48/1000</f>
        <v>16.872</v>
      </c>
      <c r="O48" s="53">
        <f>+'lc2501'!B47*W48/1000</f>
        <v>0</v>
      </c>
      <c r="P48" s="53">
        <f>+'lc2501'!C47*X48/1000</f>
        <v>0</v>
      </c>
      <c r="Q48" s="53">
        <v>0</v>
      </c>
      <c r="R48" s="120"/>
      <c r="S48" s="54">
        <f t="shared" si="3"/>
        <v>15.254769230769231</v>
      </c>
      <c r="W48" s="61">
        <v>0.16</v>
      </c>
      <c r="Y48" s="51">
        <f>+'lc2401'!G47</f>
        <v>2085</v>
      </c>
      <c r="Z48" s="51">
        <f>+'lc2402'!G47</f>
        <v>9416</v>
      </c>
      <c r="AA48" s="51">
        <f>+'lc2403'!G47</f>
        <v>20076</v>
      </c>
      <c r="AB48" s="51">
        <f>+'lc2404'!G47</f>
        <v>34900</v>
      </c>
      <c r="AC48" s="51">
        <f>+'lc2405'!G47</f>
        <v>11102</v>
      </c>
      <c r="AD48" s="51">
        <f>+'lc2406'!G47</f>
        <v>6032</v>
      </c>
      <c r="AE48" s="51">
        <f>+'lc2407'!G47</f>
        <v>157286</v>
      </c>
      <c r="AF48" s="51">
        <f>+'lc2408'!G47</f>
        <v>9778</v>
      </c>
      <c r="AG48" s="51">
        <f>+'lc2409'!G47</f>
        <v>8120</v>
      </c>
      <c r="AH48" s="51">
        <f>+'lc2410'!G47</f>
        <v>4081</v>
      </c>
      <c r="AI48" s="51">
        <f>+'lc2411'!G47</f>
        <v>6499</v>
      </c>
      <c r="AJ48" s="52">
        <f>+'lc2412'!G47</f>
        <v>460</v>
      </c>
      <c r="AK48" s="52">
        <f>+'lc2501'!G47</f>
        <v>0</v>
      </c>
      <c r="AL48" s="52"/>
      <c r="AM48" s="52"/>
      <c r="AN48" s="121"/>
      <c r="AO48" s="57">
        <f t="shared" si="4"/>
        <v>269835</v>
      </c>
      <c r="AP48" s="58">
        <f t="shared" si="5"/>
        <v>-2.0008225603862506E-4</v>
      </c>
    </row>
    <row r="49" spans="2:42" s="48" customFormat="1" ht="15.75" customHeight="1" x14ac:dyDescent="0.35">
      <c r="B49" s="29">
        <v>45303</v>
      </c>
      <c r="C49" s="53">
        <f>+'lc2401'!B48*W49/1000</f>
        <v>15.584</v>
      </c>
      <c r="D49" s="53">
        <f>+'lc2402'!B48*W49/1000</f>
        <v>15.592000000000001</v>
      </c>
      <c r="E49" s="53">
        <f>+'lc2403'!B48*W49/1000</f>
        <v>15.672000000000001</v>
      </c>
      <c r="F49" s="53">
        <f>+'lc2404'!B48*W49/1000</f>
        <v>16.327999999999999</v>
      </c>
      <c r="G49" s="53">
        <f>+'lc2405'!B48*W49/1000</f>
        <v>16.408000000000001</v>
      </c>
      <c r="H49" s="53">
        <f>+'lc2406'!B48*W49/1000</f>
        <v>16.367999999999999</v>
      </c>
      <c r="I49" s="53">
        <f>+'lc2407'!B48*W49/1000</f>
        <v>16.456</v>
      </c>
      <c r="J49" s="53">
        <f>+'lc2408'!B48*W49/1000</f>
        <v>16.648</v>
      </c>
      <c r="K49" s="53">
        <f>+'lc2409'!B48*W49/1000</f>
        <v>16.632000000000001</v>
      </c>
      <c r="L49" s="53">
        <f>+'lc2410'!B48*W49/1000</f>
        <v>16.591999999999999</v>
      </c>
      <c r="M49" s="53">
        <f>+'lc2411'!B48*W49/1000</f>
        <v>16.559999999999999</v>
      </c>
      <c r="N49" s="53">
        <f>+'lc2412'!B48*W49/1000</f>
        <v>16.704000000000001</v>
      </c>
      <c r="O49" s="53">
        <f>+'lc2501'!B48*W49/1000</f>
        <v>0</v>
      </c>
      <c r="P49" s="53">
        <f>+'lc2501'!C48*X49/1000</f>
        <v>0</v>
      </c>
      <c r="Q49" s="53">
        <v>0</v>
      </c>
      <c r="R49" s="120"/>
      <c r="S49" s="54">
        <f t="shared" si="3"/>
        <v>15.041846153846157</v>
      </c>
      <c r="W49" s="61">
        <v>0.16</v>
      </c>
      <c r="Y49" s="51">
        <f>+'lc2401'!G48</f>
        <v>565</v>
      </c>
      <c r="Z49" s="51">
        <f>+'lc2402'!G48</f>
        <v>9083</v>
      </c>
      <c r="AA49" s="51">
        <f>+'lc2403'!G48</f>
        <v>19926</v>
      </c>
      <c r="AB49" s="51">
        <f>+'lc2404'!G48</f>
        <v>36069</v>
      </c>
      <c r="AC49" s="51">
        <f>+'lc2405'!G48</f>
        <v>11277</v>
      </c>
      <c r="AD49" s="51">
        <f>+'lc2406'!G48</f>
        <v>6029</v>
      </c>
      <c r="AE49" s="51">
        <f>+'lc2407'!G48</f>
        <v>155914</v>
      </c>
      <c r="AF49" s="51">
        <f>+'lc2408'!G48</f>
        <v>9612</v>
      </c>
      <c r="AG49" s="51">
        <f>+'lc2409'!G48</f>
        <v>8044</v>
      </c>
      <c r="AH49" s="51">
        <f>+'lc2410'!G48</f>
        <v>4073</v>
      </c>
      <c r="AI49" s="51">
        <f>+'lc2411'!G48</f>
        <v>6468</v>
      </c>
      <c r="AJ49" s="52">
        <f>+'lc2412'!G48</f>
        <v>458</v>
      </c>
      <c r="AK49" s="52">
        <f>+'lc2501'!G48</f>
        <v>0</v>
      </c>
      <c r="AL49" s="52"/>
      <c r="AM49" s="52"/>
      <c r="AN49" s="121"/>
      <c r="AO49" s="57">
        <f t="shared" si="4"/>
        <v>267518</v>
      </c>
      <c r="AP49" s="58">
        <f t="shared" si="5"/>
        <v>-8.586728926936793E-3</v>
      </c>
    </row>
    <row r="50" spans="2:42" s="48" customFormat="1" ht="15.75" customHeight="1" x14ac:dyDescent="0.35">
      <c r="B50" s="29">
        <v>45306</v>
      </c>
      <c r="C50" s="53">
        <f>+'lc2401'!B49*W50/1000</f>
        <v>15.488</v>
      </c>
      <c r="D50" s="53">
        <f>+'lc2402'!B49*W50/1000</f>
        <v>15.52</v>
      </c>
      <c r="E50" s="53">
        <f>+'lc2403'!B49*W50/1000</f>
        <v>15.488</v>
      </c>
      <c r="F50" s="53">
        <f>+'lc2404'!B49*W50/1000</f>
        <v>16.231999999999999</v>
      </c>
      <c r="G50" s="53">
        <f>+'lc2405'!B49*W50/1000</f>
        <v>16.231999999999999</v>
      </c>
      <c r="H50" s="53">
        <f>+'lc2406'!B49*W50/1000</f>
        <v>16.32</v>
      </c>
      <c r="I50" s="53">
        <f>+'lc2407'!B49*W50/1000</f>
        <v>16.312000000000001</v>
      </c>
      <c r="J50" s="53">
        <f>+'lc2408'!B49*W50/1000</f>
        <v>16.559999999999999</v>
      </c>
      <c r="K50" s="53">
        <f>+'lc2409'!B49*W50/1000</f>
        <v>16.440000000000001</v>
      </c>
      <c r="L50" s="53">
        <f>+'lc2410'!B49*W50/1000</f>
        <v>16.416</v>
      </c>
      <c r="M50" s="53">
        <f>+'lc2411'!B49*W50/1000</f>
        <v>16.431999999999999</v>
      </c>
      <c r="N50" s="53">
        <f>+'lc2412'!B49*W50/1000</f>
        <v>16.616</v>
      </c>
      <c r="O50" s="53">
        <f>+'lc2501'!B49*W50/1000</f>
        <v>0</v>
      </c>
      <c r="P50" s="53">
        <f>+'lc2501'!C49*X50/1000</f>
        <v>0</v>
      </c>
      <c r="Q50" s="53">
        <v>0</v>
      </c>
      <c r="R50" s="120"/>
      <c r="S50" s="54">
        <f t="shared" si="3"/>
        <v>14.927384615384614</v>
      </c>
      <c r="W50" s="61">
        <v>0.16</v>
      </c>
      <c r="Y50" s="51">
        <f>+'lc2401'!G49</f>
        <v>0</v>
      </c>
      <c r="Z50" s="51">
        <f>+'lc2402'!G49</f>
        <v>8585</v>
      </c>
      <c r="AA50" s="51">
        <f>+'lc2403'!G49</f>
        <v>18984</v>
      </c>
      <c r="AB50" s="51">
        <f>+'lc2404'!G49</f>
        <v>36074</v>
      </c>
      <c r="AC50" s="51">
        <f>+'lc2405'!G49</f>
        <v>11124</v>
      </c>
      <c r="AD50" s="51">
        <f>+'lc2406'!G49</f>
        <v>5979</v>
      </c>
      <c r="AE50" s="51">
        <f>+'lc2407'!G49</f>
        <v>156970</v>
      </c>
      <c r="AF50" s="51">
        <f>+'lc2408'!G49</f>
        <v>9549</v>
      </c>
      <c r="AG50" s="51">
        <f>+'lc2409'!G49</f>
        <v>8065</v>
      </c>
      <c r="AH50" s="51">
        <f>+'lc2410'!G49</f>
        <v>4093</v>
      </c>
      <c r="AI50" s="51">
        <f>+'lc2411'!G49</f>
        <v>6519</v>
      </c>
      <c r="AJ50" s="52">
        <f>+'lc2412'!G49</f>
        <v>471</v>
      </c>
      <c r="AK50" s="52">
        <f>+'lc2501'!G49</f>
        <v>0</v>
      </c>
      <c r="AL50" s="52"/>
      <c r="AM50" s="52"/>
      <c r="AN50" s="121"/>
      <c r="AO50" s="57">
        <f t="shared" si="4"/>
        <v>266413</v>
      </c>
      <c r="AP50" s="58">
        <f t="shared" si="5"/>
        <v>-4.1305631770572893E-3</v>
      </c>
    </row>
    <row r="51" spans="2:42" s="48" customFormat="1" ht="15.75" customHeight="1" x14ac:dyDescent="0.35">
      <c r="B51" s="29">
        <v>45307</v>
      </c>
      <c r="C51" s="53">
        <f>+'lc2401'!B50*W51/1000</f>
        <v>0</v>
      </c>
      <c r="D51" s="53">
        <f>+'lc2402'!B50*W51/1000</f>
        <v>15.744</v>
      </c>
      <c r="E51" s="53">
        <f>+'lc2403'!B50*W51/1000</f>
        <v>15.832000000000001</v>
      </c>
      <c r="F51" s="53">
        <f>+'lc2404'!B50*W51/1000</f>
        <v>16.495999999999999</v>
      </c>
      <c r="G51" s="53">
        <f>+'lc2405'!B50*W51/1000</f>
        <v>16.559999999999999</v>
      </c>
      <c r="H51" s="53">
        <f>+'lc2406'!B50*W51/1000</f>
        <v>16.576000000000001</v>
      </c>
      <c r="I51" s="53">
        <f>+'lc2407'!B50*W51/1000</f>
        <v>16.664000000000001</v>
      </c>
      <c r="J51" s="53">
        <f>+'lc2408'!B50*W51/1000</f>
        <v>16.824000000000002</v>
      </c>
      <c r="K51" s="53">
        <f>+'lc2409'!B50*W51/1000</f>
        <v>16.815999999999999</v>
      </c>
      <c r="L51" s="53">
        <f>+'lc2410'!B50*W51/1000</f>
        <v>16.72</v>
      </c>
      <c r="M51" s="53">
        <f>+'lc2411'!B50*W51/1000</f>
        <v>16.704000000000001</v>
      </c>
      <c r="N51" s="53">
        <f>+'lc2412'!B50*W51/1000</f>
        <v>16.864000000000001</v>
      </c>
      <c r="O51" s="53">
        <f>+'lc2501'!B50*W51/1000</f>
        <v>16.896000000000001</v>
      </c>
      <c r="P51" s="53">
        <f>+'lc2501'!C50*X51/1000</f>
        <v>0</v>
      </c>
      <c r="Q51" s="53">
        <v>0</v>
      </c>
      <c r="R51" s="120"/>
      <c r="S51" s="54">
        <f t="shared" si="3"/>
        <v>15.284307692307694</v>
      </c>
      <c r="W51" s="61">
        <v>0.16</v>
      </c>
      <c r="Y51" s="51">
        <f>+'lc2401'!G50</f>
        <v>0</v>
      </c>
      <c r="Z51" s="51">
        <f>+'lc2402'!G50</f>
        <v>8362</v>
      </c>
      <c r="AA51" s="51">
        <f>+'lc2403'!G50</f>
        <v>19141</v>
      </c>
      <c r="AB51" s="51">
        <f>+'lc2404'!G50</f>
        <v>37852</v>
      </c>
      <c r="AC51" s="51">
        <f>+'lc2405'!G50</f>
        <v>11499</v>
      </c>
      <c r="AD51" s="51">
        <f>+'lc2406'!G50</f>
        <v>6084</v>
      </c>
      <c r="AE51" s="51">
        <f>+'lc2407'!G50</f>
        <v>159478</v>
      </c>
      <c r="AF51" s="51">
        <f>+'lc2408'!G50</f>
        <v>9707</v>
      </c>
      <c r="AG51" s="51">
        <f>+'lc2409'!G50</f>
        <v>8055</v>
      </c>
      <c r="AH51" s="51">
        <f>+'lc2410'!G50</f>
        <v>4118</v>
      </c>
      <c r="AI51" s="51">
        <f>+'lc2411'!G50</f>
        <v>6501</v>
      </c>
      <c r="AJ51" s="52">
        <f>+'lc2412'!G50</f>
        <v>527</v>
      </c>
      <c r="AK51" s="52">
        <f>+'lc2501'!G50</f>
        <v>26</v>
      </c>
      <c r="AL51" s="52"/>
      <c r="AM51" s="52"/>
      <c r="AN51" s="121"/>
      <c r="AO51" s="57">
        <f t="shared" si="4"/>
        <v>271350</v>
      </c>
      <c r="AP51" s="58">
        <f t="shared" si="5"/>
        <v>1.8531377973297181E-2</v>
      </c>
    </row>
    <row r="52" spans="2:42" s="48" customFormat="1" ht="15.75" customHeight="1" x14ac:dyDescent="0.35">
      <c r="B52" s="29">
        <v>45308</v>
      </c>
      <c r="C52" s="53"/>
      <c r="D52" s="53">
        <f>+'lc2402'!B51*W52/1000</f>
        <v>15.52</v>
      </c>
      <c r="E52" s="53">
        <f>+'lc2403'!B51*W52/1000</f>
        <v>15.552</v>
      </c>
      <c r="F52" s="53">
        <f>+'lc2404'!B51*W52/1000</f>
        <v>16.207999999999998</v>
      </c>
      <c r="G52" s="53">
        <f>+'lc2405'!B51*W52/1000</f>
        <v>16.239999999999998</v>
      </c>
      <c r="H52" s="53">
        <f>+'lc2406'!B51*W52/1000</f>
        <v>16.271999999999998</v>
      </c>
      <c r="I52" s="53">
        <f>+'lc2407'!B51*W52/1000</f>
        <v>16.28</v>
      </c>
      <c r="J52" s="53">
        <f>+'lc2408'!B51*W52/1000</f>
        <v>16.536000000000001</v>
      </c>
      <c r="K52" s="53">
        <f>+'lc2409'!B51*W52/1000</f>
        <v>16.48</v>
      </c>
      <c r="L52" s="53">
        <f>+'lc2410'!B51*W52/1000</f>
        <v>16.431999999999999</v>
      </c>
      <c r="M52" s="53">
        <f>+'lc2411'!B51*W52/1000</f>
        <v>16.423999999999999</v>
      </c>
      <c r="N52" s="53">
        <f>+'lc2412'!B51*W52/1000</f>
        <v>16.600000000000001</v>
      </c>
      <c r="O52" s="53">
        <f>+'lc2501'!B51*W52/1000</f>
        <v>16.608000000000001</v>
      </c>
      <c r="P52" s="53">
        <f>+'lc2501'!C51*X52/1000</f>
        <v>0</v>
      </c>
      <c r="Q52" s="53">
        <v>0</v>
      </c>
      <c r="R52" s="120"/>
      <c r="S52" s="54">
        <f t="shared" si="3"/>
        <v>16.262666666666664</v>
      </c>
      <c r="W52" s="61">
        <v>0.16</v>
      </c>
      <c r="Y52" s="51"/>
      <c r="Z52" s="51">
        <f>+'lc2402'!G51</f>
        <v>8217</v>
      </c>
      <c r="AA52" s="51">
        <f>+'lc2403'!G51</f>
        <v>18585</v>
      </c>
      <c r="AB52" s="51">
        <f>+'lc2404'!G51</f>
        <v>37745</v>
      </c>
      <c r="AC52" s="51">
        <f>+'lc2405'!G51</f>
        <v>11342</v>
      </c>
      <c r="AD52" s="51">
        <f>+'lc2406'!G51</f>
        <v>6160</v>
      </c>
      <c r="AE52" s="51">
        <f>+'lc2407'!G51</f>
        <v>156573</v>
      </c>
      <c r="AF52" s="51">
        <f>+'lc2408'!G51</f>
        <v>9784</v>
      </c>
      <c r="AG52" s="51">
        <f>+'lc2409'!G51</f>
        <v>8084</v>
      </c>
      <c r="AH52" s="51">
        <f>+'lc2410'!G51</f>
        <v>4177</v>
      </c>
      <c r="AI52" s="51">
        <f>+'lc2411'!G51</f>
        <v>6627</v>
      </c>
      <c r="AJ52" s="52">
        <f>+'lc2412'!G51</f>
        <v>599</v>
      </c>
      <c r="AK52" s="52">
        <f>+'lc2501'!G51</f>
        <v>56</v>
      </c>
      <c r="AL52" s="52"/>
      <c r="AM52" s="52"/>
      <c r="AN52" s="121"/>
      <c r="AO52" s="57">
        <f t="shared" si="4"/>
        <v>267949</v>
      </c>
      <c r="AP52" s="58">
        <f t="shared" si="5"/>
        <v>-1.2533628155518728E-2</v>
      </c>
    </row>
    <row r="53" spans="2:42" s="48" customFormat="1" ht="15.75" customHeight="1" x14ac:dyDescent="0.35">
      <c r="B53" s="29">
        <v>45309</v>
      </c>
      <c r="C53" s="53"/>
      <c r="D53" s="53">
        <f>+'lc2402'!B52*W53/1000</f>
        <v>15.608000000000001</v>
      </c>
      <c r="E53" s="53">
        <f>+'lc2403'!B52*W53/1000</f>
        <v>15.608000000000001</v>
      </c>
      <c r="F53" s="53">
        <f>+'lc2404'!B52*W53/1000</f>
        <v>16.239999999999998</v>
      </c>
      <c r="G53" s="53">
        <f>+'lc2405'!B52*W53/1000</f>
        <v>16.28</v>
      </c>
      <c r="H53" s="53">
        <f>+'lc2406'!B52*W53/1000</f>
        <v>16.295999999999999</v>
      </c>
      <c r="I53" s="53">
        <f>+'lc2407'!B52*W53/1000</f>
        <v>16.384</v>
      </c>
      <c r="J53" s="53">
        <f>+'lc2408'!B52*W53/1000</f>
        <v>16.552</v>
      </c>
      <c r="K53" s="53">
        <f>+'lc2409'!B52*W53/1000</f>
        <v>16.512</v>
      </c>
      <c r="L53" s="53">
        <f>+'lc2410'!B52*W53/1000</f>
        <v>16.488</v>
      </c>
      <c r="M53" s="53">
        <f>+'lc2411'!B52*W53/1000</f>
        <v>16.456</v>
      </c>
      <c r="N53" s="53">
        <f>+'lc2412'!B52*W53/1000</f>
        <v>16.655999999999999</v>
      </c>
      <c r="O53" s="53">
        <f>+'lc2501'!B52*W53/1000</f>
        <v>16.672000000000001</v>
      </c>
      <c r="P53" s="53">
        <f>+'lc2501'!C52*X53/1000</f>
        <v>0</v>
      </c>
      <c r="Q53" s="53">
        <v>0</v>
      </c>
      <c r="R53" s="120"/>
      <c r="S53" s="54">
        <f t="shared" si="3"/>
        <v>16.312666666666669</v>
      </c>
      <c r="W53" s="61">
        <v>0.16</v>
      </c>
      <c r="Y53" s="51"/>
      <c r="Z53" s="51">
        <f>+'lc2402'!G52</f>
        <v>7725</v>
      </c>
      <c r="AA53" s="51">
        <f>+'lc2403'!G52</f>
        <v>17723</v>
      </c>
      <c r="AB53" s="51">
        <f>+'lc2404'!G52</f>
        <v>38260</v>
      </c>
      <c r="AC53" s="51">
        <f>+'lc2405'!G52</f>
        <v>11525</v>
      </c>
      <c r="AD53" s="51">
        <f>+'lc2406'!G52</f>
        <v>6150</v>
      </c>
      <c r="AE53" s="51">
        <f>+'lc2407'!G52</f>
        <v>154594</v>
      </c>
      <c r="AF53" s="51">
        <f>+'lc2408'!G52</f>
        <v>9740</v>
      </c>
      <c r="AG53" s="51">
        <f>+'lc2409'!G52</f>
        <v>7964</v>
      </c>
      <c r="AH53" s="51">
        <f>+'lc2410'!G52</f>
        <v>4158</v>
      </c>
      <c r="AI53" s="51">
        <f>+'lc2411'!G52</f>
        <v>6651</v>
      </c>
      <c r="AJ53" s="52">
        <f>+'lc2412'!G52</f>
        <v>603</v>
      </c>
      <c r="AK53" s="52">
        <f>+'lc2501'!G52</f>
        <v>62</v>
      </c>
      <c r="AL53" s="52"/>
      <c r="AM53" s="52"/>
      <c r="AN53" s="121"/>
      <c r="AO53" s="57">
        <f t="shared" si="4"/>
        <v>265155</v>
      </c>
      <c r="AP53" s="58">
        <f t="shared" si="5"/>
        <v>-1.0427357444886876E-2</v>
      </c>
    </row>
    <row r="54" spans="2:42" s="48" customFormat="1" ht="15.75" customHeight="1" x14ac:dyDescent="0.35">
      <c r="B54" s="29">
        <v>45310</v>
      </c>
      <c r="C54" s="53"/>
      <c r="D54" s="53">
        <f>+'lc2402'!B53*W54/1000</f>
        <v>15.44</v>
      </c>
      <c r="E54" s="53">
        <f>+'lc2403'!B53*W54/1000</f>
        <v>15.504</v>
      </c>
      <c r="F54" s="53">
        <f>+'lc2404'!B53*W54/1000</f>
        <v>16.128</v>
      </c>
      <c r="G54" s="53">
        <f>+'lc2405'!B53*W54/1000</f>
        <v>16.152000000000001</v>
      </c>
      <c r="H54" s="53">
        <f>+'lc2406'!B53*W54/1000</f>
        <v>16.216000000000001</v>
      </c>
      <c r="I54" s="53">
        <f>+'lc2407'!B53*W54/1000</f>
        <v>16.224</v>
      </c>
      <c r="J54" s="53">
        <f>+'lc2408'!B53*W54/1000</f>
        <v>16.472000000000001</v>
      </c>
      <c r="K54" s="53">
        <f>+'lc2409'!B53*W54/1000</f>
        <v>16.431999999999999</v>
      </c>
      <c r="L54" s="53">
        <f>+'lc2410'!B53*W54/1000</f>
        <v>16.376000000000001</v>
      </c>
      <c r="M54" s="53">
        <f>+'lc2411'!B53*W54/1000</f>
        <v>16.352</v>
      </c>
      <c r="N54" s="53">
        <f>+'lc2412'!B53*W54/1000</f>
        <v>16.495999999999999</v>
      </c>
      <c r="O54" s="53">
        <f>+'lc2501'!B53*W54/1000</f>
        <v>16.488</v>
      </c>
      <c r="P54" s="53">
        <f>+'lc2501'!C53*X54/1000</f>
        <v>0</v>
      </c>
      <c r="Q54" s="53">
        <v>0</v>
      </c>
      <c r="R54" s="120"/>
      <c r="S54" s="54">
        <f t="shared" si="3"/>
        <v>16.190000000000001</v>
      </c>
      <c r="W54" s="61">
        <v>0.16</v>
      </c>
      <c r="Y54" s="51"/>
      <c r="Z54" s="51">
        <f>+'lc2402'!G53</f>
        <v>7553</v>
      </c>
      <c r="AA54" s="51">
        <f>+'lc2403'!G53</f>
        <v>17277</v>
      </c>
      <c r="AB54" s="51">
        <f>+'lc2404'!G53</f>
        <v>37825</v>
      </c>
      <c r="AC54" s="51">
        <f>+'lc2405'!G53</f>
        <v>11357</v>
      </c>
      <c r="AD54" s="51">
        <f>+'lc2406'!G53</f>
        <v>6135</v>
      </c>
      <c r="AE54" s="51">
        <f>+'lc2407'!G53</f>
        <v>155078</v>
      </c>
      <c r="AF54" s="51">
        <f>+'lc2408'!G53</f>
        <v>9805</v>
      </c>
      <c r="AG54" s="51">
        <f>+'lc2409'!G53</f>
        <v>7952</v>
      </c>
      <c r="AH54" s="51">
        <f>+'lc2410'!G53</f>
        <v>4174</v>
      </c>
      <c r="AI54" s="51">
        <f>+'lc2411'!G53</f>
        <v>6732</v>
      </c>
      <c r="AJ54" s="52">
        <f>+'lc2412'!G53</f>
        <v>611</v>
      </c>
      <c r="AK54" s="52">
        <f>+'lc2501'!G53</f>
        <v>68</v>
      </c>
      <c r="AL54" s="52"/>
      <c r="AM54" s="52"/>
      <c r="AN54" s="121"/>
      <c r="AO54" s="57">
        <f t="shared" si="4"/>
        <v>264567</v>
      </c>
      <c r="AP54" s="58">
        <f t="shared" si="5"/>
        <v>-2.2175708547830242E-3</v>
      </c>
    </row>
    <row r="55" spans="2:42" s="48" customFormat="1" ht="15.75" customHeight="1" x14ac:dyDescent="0.35">
      <c r="B55" s="29">
        <v>45313</v>
      </c>
      <c r="C55" s="53"/>
      <c r="D55" s="53">
        <f>+'lc2402'!B54*W55/1000</f>
        <v>15.2</v>
      </c>
      <c r="E55" s="53">
        <f>+'lc2403'!B54*W55/1000</f>
        <v>15.231999999999999</v>
      </c>
      <c r="F55" s="53">
        <f>+'lc2404'!B54*W55/1000</f>
        <v>15.84</v>
      </c>
      <c r="G55" s="53">
        <f>+'lc2405'!B54*W55/1000</f>
        <v>15.872</v>
      </c>
      <c r="H55" s="53">
        <f>+'lc2406'!B54*W55/1000</f>
        <v>15.976000000000001</v>
      </c>
      <c r="I55" s="53">
        <f>+'lc2407'!B54*W55/1000</f>
        <v>15.976000000000001</v>
      </c>
      <c r="J55" s="53">
        <f>+'lc2408'!B54*W55/1000</f>
        <v>16.256</v>
      </c>
      <c r="K55" s="53">
        <f>+'lc2409'!B54*W55/1000</f>
        <v>16.28</v>
      </c>
      <c r="L55" s="53">
        <f>+'lc2410'!B54*W55/1000</f>
        <v>16.184000000000001</v>
      </c>
      <c r="M55" s="53">
        <f>+'lc2411'!B54*W55/1000</f>
        <v>16.12</v>
      </c>
      <c r="N55" s="53">
        <f>+'lc2412'!B54*W55/1000</f>
        <v>16.224</v>
      </c>
      <c r="O55" s="53">
        <f>+'lc2501'!B54*W55/1000</f>
        <v>16.312000000000001</v>
      </c>
      <c r="P55" s="53">
        <f>+'lc2501'!C54*X55/1000</f>
        <v>0</v>
      </c>
      <c r="Q55" s="53">
        <v>0</v>
      </c>
      <c r="R55" s="120"/>
      <c r="S55" s="54">
        <f t="shared" si="3"/>
        <v>15.956000000000001</v>
      </c>
      <c r="W55" s="61">
        <v>0.16</v>
      </c>
      <c r="Y55" s="51"/>
      <c r="Z55" s="51">
        <f>+'lc2402'!G54</f>
        <v>7188</v>
      </c>
      <c r="AA55" s="51">
        <f>+'lc2403'!G54</f>
        <v>16033</v>
      </c>
      <c r="AB55" s="51">
        <f>+'lc2404'!G54</f>
        <v>36090</v>
      </c>
      <c r="AC55" s="51">
        <f>+'lc2405'!G54</f>
        <v>11159</v>
      </c>
      <c r="AD55" s="51">
        <f>+'lc2406'!G54</f>
        <v>6142</v>
      </c>
      <c r="AE55" s="51">
        <f>+'lc2407'!G54</f>
        <v>152252</v>
      </c>
      <c r="AF55" s="51">
        <f>+'lc2408'!G54</f>
        <v>9776</v>
      </c>
      <c r="AG55" s="51">
        <f>+'lc2409'!G54</f>
        <v>8022</v>
      </c>
      <c r="AH55" s="51">
        <f>+'lc2410'!G54</f>
        <v>4107</v>
      </c>
      <c r="AI55" s="51">
        <f>+'lc2411'!G54</f>
        <v>6741</v>
      </c>
      <c r="AJ55" s="52">
        <f>+'lc2412'!G54</f>
        <v>614</v>
      </c>
      <c r="AK55" s="52">
        <f>+'lc2501'!G54</f>
        <v>87</v>
      </c>
      <c r="AL55" s="52"/>
      <c r="AM55" s="52"/>
      <c r="AN55" s="121"/>
      <c r="AO55" s="57">
        <f t="shared" si="4"/>
        <v>258211</v>
      </c>
      <c r="AP55" s="58">
        <f t="shared" si="5"/>
        <v>-2.4024160231623792E-2</v>
      </c>
    </row>
    <row r="56" spans="2:42" s="48" customFormat="1" ht="15.75" customHeight="1" x14ac:dyDescent="0.35">
      <c r="B56" s="29">
        <v>45314</v>
      </c>
      <c r="C56" s="53"/>
      <c r="D56" s="53">
        <f>+'lc2402'!B55*W56/1000</f>
        <v>15.6</v>
      </c>
      <c r="E56" s="53">
        <f>+'lc2403'!B55*W56/1000</f>
        <v>15.68</v>
      </c>
      <c r="F56" s="53">
        <f>+'lc2404'!B55*W56/1000</f>
        <v>16.207999999999998</v>
      </c>
      <c r="G56" s="53">
        <f>+'lc2405'!B55*W56/1000</f>
        <v>16.256</v>
      </c>
      <c r="H56" s="53">
        <f>+'lc2406'!B55*W56/1000</f>
        <v>16.263999999999999</v>
      </c>
      <c r="I56" s="53">
        <f>+'lc2407'!B55*W56/1000</f>
        <v>16.32</v>
      </c>
      <c r="J56" s="53">
        <f>+'lc2408'!B55*W56/1000</f>
        <v>16.568000000000001</v>
      </c>
      <c r="K56" s="53">
        <f>+'lc2409'!B55*W56/1000</f>
        <v>16.536000000000001</v>
      </c>
      <c r="L56" s="53">
        <f>+'lc2410'!B55*W56/1000</f>
        <v>16.48</v>
      </c>
      <c r="M56" s="53">
        <f>+'lc2411'!B55*W56/1000</f>
        <v>16.488</v>
      </c>
      <c r="N56" s="53">
        <f>+'lc2412'!B55*W56/1000</f>
        <v>16.544</v>
      </c>
      <c r="O56" s="53">
        <f>+'lc2501'!B55*W56/1000</f>
        <v>16.552</v>
      </c>
      <c r="P56" s="53">
        <f>+'lc2501'!C55*X56/1000</f>
        <v>0</v>
      </c>
      <c r="Q56" s="53">
        <v>0</v>
      </c>
      <c r="R56" s="120"/>
      <c r="S56" s="54">
        <f t="shared" si="3"/>
        <v>16.291333333333334</v>
      </c>
      <c r="W56" s="61">
        <v>0.16</v>
      </c>
      <c r="Y56" s="51"/>
      <c r="Z56" s="51">
        <f>+'lc2402'!G55</f>
        <v>7057</v>
      </c>
      <c r="AA56" s="51">
        <f>+'lc2403'!G55</f>
        <v>16079</v>
      </c>
      <c r="AB56" s="51">
        <f>+'lc2404'!G55</f>
        <v>36259</v>
      </c>
      <c r="AC56" s="51">
        <f>+'lc2405'!G55</f>
        <v>11333</v>
      </c>
      <c r="AD56" s="51">
        <f>+'lc2406'!G55</f>
        <v>6141</v>
      </c>
      <c r="AE56" s="51">
        <f>+'lc2407'!G55</f>
        <v>148288</v>
      </c>
      <c r="AF56" s="51">
        <f>+'lc2408'!G55</f>
        <v>9703</v>
      </c>
      <c r="AG56" s="51">
        <f>+'lc2409'!G55</f>
        <v>7818</v>
      </c>
      <c r="AH56" s="51">
        <f>+'lc2410'!G55</f>
        <v>4094</v>
      </c>
      <c r="AI56" s="51">
        <f>+'lc2411'!G55</f>
        <v>6788</v>
      </c>
      <c r="AJ56" s="52">
        <f>+'lc2412'!G55</f>
        <v>622</v>
      </c>
      <c r="AK56" s="52">
        <f>+'lc2501'!G55</f>
        <v>94</v>
      </c>
      <c r="AL56" s="52"/>
      <c r="AM56" s="52"/>
      <c r="AN56" s="121"/>
      <c r="AO56" s="57">
        <f t="shared" si="4"/>
        <v>254276</v>
      </c>
      <c r="AP56" s="58">
        <f t="shared" si="5"/>
        <v>-1.5239474693177324E-2</v>
      </c>
    </row>
    <row r="57" spans="2:42" s="48" customFormat="1" ht="15.75" customHeight="1" x14ac:dyDescent="0.35">
      <c r="B57" s="29">
        <v>45315</v>
      </c>
      <c r="C57" s="53"/>
      <c r="D57" s="53">
        <f>+'lc2402'!B56*W57/1000</f>
        <v>15.624000000000001</v>
      </c>
      <c r="E57" s="53">
        <f>+'lc2403'!B56*W57/1000</f>
        <v>15.664</v>
      </c>
      <c r="F57" s="53">
        <f>+'lc2404'!B56*W57/1000</f>
        <v>16.248000000000001</v>
      </c>
      <c r="G57" s="53">
        <f>+'lc2405'!B56*W57/1000</f>
        <v>16.256</v>
      </c>
      <c r="H57" s="53">
        <f>+'lc2406'!B56*W57/1000</f>
        <v>16.344000000000001</v>
      </c>
      <c r="I57" s="53">
        <f>+'lc2407'!B56*W57/1000</f>
        <v>16.376000000000001</v>
      </c>
      <c r="J57" s="53">
        <f>+'lc2408'!B56*W57/1000</f>
        <v>16.591999999999999</v>
      </c>
      <c r="K57" s="53">
        <f>+'lc2409'!B56*W57/1000</f>
        <v>16.64</v>
      </c>
      <c r="L57" s="53">
        <f>+'lc2410'!B56*W57/1000</f>
        <v>16.600000000000001</v>
      </c>
      <c r="M57" s="53">
        <f>+'lc2411'!B56*W57/1000</f>
        <v>16.600000000000001</v>
      </c>
      <c r="N57" s="53">
        <f>+'lc2412'!B56*W57/1000</f>
        <v>16.728000000000002</v>
      </c>
      <c r="O57" s="53">
        <f>+'lc2501'!B56*W57/1000</f>
        <v>16.672000000000001</v>
      </c>
      <c r="P57" s="53">
        <f>+'lc2501'!C56*X57/1000</f>
        <v>0</v>
      </c>
      <c r="Q57" s="53">
        <v>0</v>
      </c>
      <c r="R57" s="120"/>
      <c r="S57" s="54">
        <f t="shared" si="3"/>
        <v>16.361999999999998</v>
      </c>
      <c r="W57" s="61">
        <v>0.16</v>
      </c>
      <c r="Y57" s="51"/>
      <c r="Z57" s="51">
        <f>+'lc2402'!G56</f>
        <v>6548</v>
      </c>
      <c r="AA57" s="51">
        <f>+'lc2403'!G56</f>
        <v>15988</v>
      </c>
      <c r="AB57" s="51">
        <f>+'lc2404'!G56</f>
        <v>38056</v>
      </c>
      <c r="AC57" s="51">
        <f>+'lc2405'!G56</f>
        <v>11894</v>
      </c>
      <c r="AD57" s="51">
        <f>+'lc2406'!G56</f>
        <v>6205</v>
      </c>
      <c r="AE57" s="51">
        <f>+'lc2407'!G56</f>
        <v>148399</v>
      </c>
      <c r="AF57" s="51">
        <f>+'lc2408'!G56</f>
        <v>9641</v>
      </c>
      <c r="AG57" s="51">
        <f>+'lc2409'!G56</f>
        <v>7854</v>
      </c>
      <c r="AH57" s="51">
        <f>+'lc2410'!G56</f>
        <v>4121</v>
      </c>
      <c r="AI57" s="51">
        <f>+'lc2411'!G56</f>
        <v>6898</v>
      </c>
      <c r="AJ57" s="52">
        <f>+'lc2412'!G56</f>
        <v>637</v>
      </c>
      <c r="AK57" s="52">
        <f>+'lc2501'!G56</f>
        <v>110</v>
      </c>
      <c r="AL57" s="52"/>
      <c r="AM57" s="52"/>
      <c r="AN57" s="121"/>
      <c r="AO57" s="57">
        <f t="shared" si="4"/>
        <v>256351</v>
      </c>
      <c r="AP57" s="58">
        <f t="shared" si="5"/>
        <v>8.1604241060895255E-3</v>
      </c>
    </row>
    <row r="58" spans="2:42" s="48" customFormat="1" ht="15.75" customHeight="1" x14ac:dyDescent="0.35">
      <c r="B58" s="29">
        <v>45316</v>
      </c>
      <c r="C58" s="53"/>
      <c r="D58" s="53">
        <f>+'lc2402'!B57*W58/1000</f>
        <v>15.584</v>
      </c>
      <c r="E58" s="53">
        <f>+'lc2403'!B57*W58/1000</f>
        <v>15.568</v>
      </c>
      <c r="F58" s="53">
        <f>+'lc2404'!B57*W58/1000</f>
        <v>16.071999999999999</v>
      </c>
      <c r="G58" s="53">
        <f>+'lc2405'!B57*W58/1000</f>
        <v>16.12</v>
      </c>
      <c r="H58" s="53">
        <f>+'lc2406'!B57*W58/1000</f>
        <v>16.128</v>
      </c>
      <c r="I58" s="53">
        <f>+'lc2407'!B57*W58/1000</f>
        <v>16.216000000000001</v>
      </c>
      <c r="J58" s="53">
        <f>+'lc2408'!B57*W58/1000</f>
        <v>16.536000000000001</v>
      </c>
      <c r="K58" s="53">
        <f>+'lc2409'!B57*W58/1000</f>
        <v>16.456</v>
      </c>
      <c r="L58" s="53">
        <f>+'lc2410'!B57*W58/1000</f>
        <v>16.431999999999999</v>
      </c>
      <c r="M58" s="53">
        <f>+'lc2411'!B57*W58/1000</f>
        <v>16.423999999999999</v>
      </c>
      <c r="N58" s="53">
        <f>+'lc2412'!B57*W58/1000</f>
        <v>16.544</v>
      </c>
      <c r="O58" s="53">
        <f>+'lc2501'!B57*W58/1000</f>
        <v>16.472000000000001</v>
      </c>
      <c r="P58" s="53">
        <f>+'lc2501'!C57*X58/1000</f>
        <v>0</v>
      </c>
      <c r="Q58" s="53">
        <v>0</v>
      </c>
      <c r="R58" s="120"/>
      <c r="S58" s="54">
        <f t="shared" si="3"/>
        <v>16.212666666666667</v>
      </c>
      <c r="W58" s="61">
        <v>0.16</v>
      </c>
      <c r="Y58" s="51"/>
      <c r="Z58" s="51">
        <f>+'lc2402'!G57</f>
        <v>6291</v>
      </c>
      <c r="AA58" s="51">
        <f>+'lc2403'!G57</f>
        <v>15832</v>
      </c>
      <c r="AB58" s="51">
        <f>+'lc2404'!G57</f>
        <v>37748</v>
      </c>
      <c r="AC58" s="51">
        <f>+'lc2405'!G57</f>
        <v>12400</v>
      </c>
      <c r="AD58" s="51">
        <f>+'lc2406'!G57</f>
        <v>6264</v>
      </c>
      <c r="AE58" s="51">
        <f>+'lc2407'!G57</f>
        <v>149167</v>
      </c>
      <c r="AF58" s="51">
        <f>+'lc2408'!G57</f>
        <v>9639</v>
      </c>
      <c r="AG58" s="51">
        <f>+'lc2409'!G57</f>
        <v>7875</v>
      </c>
      <c r="AH58" s="51">
        <f>+'lc2410'!G57</f>
        <v>4134</v>
      </c>
      <c r="AI58" s="51">
        <f>+'lc2411'!G57</f>
        <v>7016</v>
      </c>
      <c r="AJ58" s="52">
        <f>+'lc2412'!G57</f>
        <v>665</v>
      </c>
      <c r="AK58" s="52">
        <f>+'lc2501'!G57</f>
        <v>112</v>
      </c>
      <c r="AL58" s="52"/>
      <c r="AM58" s="52"/>
      <c r="AN58" s="121"/>
      <c r="AO58" s="57">
        <f t="shared" si="4"/>
        <v>257143</v>
      </c>
      <c r="AP58" s="58">
        <f t="shared" si="5"/>
        <v>3.0895139866822241E-3</v>
      </c>
    </row>
    <row r="59" spans="2:42" s="48" customFormat="1" ht="15.75" customHeight="1" x14ac:dyDescent="0.35">
      <c r="B59" s="29">
        <v>45317</v>
      </c>
      <c r="C59" s="53"/>
      <c r="D59" s="53">
        <f>+'lc2402'!B58*W59/1000</f>
        <v>15.44</v>
      </c>
      <c r="E59" s="53">
        <f>+'lc2403'!B58*W59/1000</f>
        <v>15.48</v>
      </c>
      <c r="F59" s="53">
        <f>+'lc2404'!B58*W59/1000</f>
        <v>15.976000000000001</v>
      </c>
      <c r="G59" s="53">
        <f>+'lc2405'!B58*W59/1000</f>
        <v>16.015999999999998</v>
      </c>
      <c r="H59" s="53">
        <f>+'lc2406'!B58*W59/1000</f>
        <v>16.015999999999998</v>
      </c>
      <c r="I59" s="53">
        <f>+'lc2407'!B58*W59/1000</f>
        <v>16.103999999999999</v>
      </c>
      <c r="J59" s="53">
        <f>+'lc2408'!B58*W59/1000</f>
        <v>16.416</v>
      </c>
      <c r="K59" s="53">
        <f>+'lc2409'!B58*W59/1000</f>
        <v>16.408000000000001</v>
      </c>
      <c r="L59" s="53">
        <f>+'lc2410'!B58*W59/1000</f>
        <v>16.312000000000001</v>
      </c>
      <c r="M59" s="53">
        <f>+'lc2411'!B58*W59/1000</f>
        <v>16.367999999999999</v>
      </c>
      <c r="N59" s="53">
        <f>+'lc2412'!B58*W59/1000</f>
        <v>16.568000000000001</v>
      </c>
      <c r="O59" s="53">
        <f>+'lc2501'!B58*W59/1000</f>
        <v>16.559999999999999</v>
      </c>
      <c r="P59" s="53">
        <f>+'lc2501'!C58*X59/1000</f>
        <v>0</v>
      </c>
      <c r="Q59" s="53">
        <v>0</v>
      </c>
      <c r="R59" s="120"/>
      <c r="S59" s="54">
        <f t="shared" si="3"/>
        <v>16.138666666666669</v>
      </c>
      <c r="W59" s="61">
        <v>0.16</v>
      </c>
      <c r="Y59" s="51"/>
      <c r="Z59" s="51">
        <f>+'lc2402'!G58</f>
        <v>6112</v>
      </c>
      <c r="AA59" s="51">
        <f>+'lc2403'!G58</f>
        <v>15665</v>
      </c>
      <c r="AB59" s="51">
        <f>+'lc2404'!G58</f>
        <v>37577</v>
      </c>
      <c r="AC59" s="51">
        <f>+'lc2405'!G58</f>
        <v>12461</v>
      </c>
      <c r="AD59" s="51">
        <f>+'lc2406'!G58</f>
        <v>6279</v>
      </c>
      <c r="AE59" s="51">
        <f>+'lc2407'!G58</f>
        <v>148248</v>
      </c>
      <c r="AF59" s="51">
        <f>+'lc2408'!G58</f>
        <v>9573</v>
      </c>
      <c r="AG59" s="51">
        <f>+'lc2409'!G58</f>
        <v>7787</v>
      </c>
      <c r="AH59" s="51">
        <f>+'lc2410'!G58</f>
        <v>4139</v>
      </c>
      <c r="AI59" s="51">
        <f>+'lc2411'!G58</f>
        <v>7078</v>
      </c>
      <c r="AJ59" s="52">
        <f>+'lc2412'!G58</f>
        <v>680</v>
      </c>
      <c r="AK59" s="52">
        <f>+'lc2501'!G58</f>
        <v>121</v>
      </c>
      <c r="AL59" s="52"/>
      <c r="AM59" s="52"/>
      <c r="AN59" s="121"/>
      <c r="AO59" s="57">
        <f t="shared" si="4"/>
        <v>255720</v>
      </c>
      <c r="AP59" s="58">
        <f t="shared" si="5"/>
        <v>-5.5338858145078662E-3</v>
      </c>
    </row>
    <row r="60" spans="2:42" s="48" customFormat="1" ht="15.75" customHeight="1" x14ac:dyDescent="0.35">
      <c r="B60" s="29">
        <v>45320</v>
      </c>
      <c r="C60" s="53"/>
      <c r="D60" s="53">
        <f>+'lc2402'!B59*W60/1000</f>
        <v>15.6</v>
      </c>
      <c r="E60" s="53">
        <f>+'lc2403'!B59*W60/1000</f>
        <v>15.656000000000001</v>
      </c>
      <c r="F60" s="53">
        <f>+'lc2404'!B59*W60/1000</f>
        <v>16.175999999999998</v>
      </c>
      <c r="G60" s="53">
        <f>+'lc2405'!B59*W60/1000</f>
        <v>16.224</v>
      </c>
      <c r="H60" s="53">
        <f>+'lc2406'!B59*W60/1000</f>
        <v>16.312000000000001</v>
      </c>
      <c r="I60" s="53">
        <f>+'lc2407'!B59*W60/1000</f>
        <v>16.312000000000001</v>
      </c>
      <c r="J60" s="53">
        <f>+'lc2408'!B59*W60/1000</f>
        <v>16.552</v>
      </c>
      <c r="K60" s="53">
        <f>+'lc2409'!B59*W60/1000</f>
        <v>16.576000000000001</v>
      </c>
      <c r="L60" s="53">
        <f>+'lc2410'!B59*W60/1000</f>
        <v>16.568000000000001</v>
      </c>
      <c r="M60" s="53">
        <f>+'lc2411'!B59*W60/1000</f>
        <v>16.552</v>
      </c>
      <c r="N60" s="53">
        <f>+'lc2412'!B59*W60/1000</f>
        <v>16.623999999999999</v>
      </c>
      <c r="O60" s="53">
        <f>+'lc2501'!B59*W60/1000</f>
        <v>16.664000000000001</v>
      </c>
      <c r="P60" s="53">
        <f>+'lc2501'!C59*X60/1000</f>
        <v>0</v>
      </c>
      <c r="Q60" s="53">
        <v>0</v>
      </c>
      <c r="R60" s="120"/>
      <c r="S60" s="54">
        <f t="shared" si="3"/>
        <v>16.317999999999998</v>
      </c>
      <c r="W60" s="61">
        <v>0.16</v>
      </c>
      <c r="Y60" s="51"/>
      <c r="Z60" s="51">
        <f>+'lc2402'!G59</f>
        <v>5378</v>
      </c>
      <c r="AA60" s="51">
        <f>+'lc2403'!G59</f>
        <v>15395</v>
      </c>
      <c r="AB60" s="51">
        <f>+'lc2404'!G59</f>
        <v>37606</v>
      </c>
      <c r="AC60" s="51">
        <f>+'lc2405'!G59</f>
        <v>12429</v>
      </c>
      <c r="AD60" s="51">
        <f>+'lc2406'!G59</f>
        <v>6260</v>
      </c>
      <c r="AE60" s="51">
        <f>+'lc2407'!G59</f>
        <v>144728</v>
      </c>
      <c r="AF60" s="51">
        <f>+'lc2408'!G59</f>
        <v>9542</v>
      </c>
      <c r="AG60" s="51">
        <f>+'lc2409'!G59</f>
        <v>7755</v>
      </c>
      <c r="AH60" s="51">
        <f>+'lc2410'!G59</f>
        <v>4130</v>
      </c>
      <c r="AI60" s="51">
        <f>+'lc2411'!G59</f>
        <v>7142</v>
      </c>
      <c r="AJ60" s="52">
        <f>+'lc2412'!G59</f>
        <v>707</v>
      </c>
      <c r="AK60" s="52">
        <f>+'lc2501'!G59</f>
        <v>128</v>
      </c>
      <c r="AL60" s="52"/>
      <c r="AM60" s="52"/>
      <c r="AN60" s="121"/>
      <c r="AO60" s="57">
        <f t="shared" si="4"/>
        <v>251200</v>
      </c>
      <c r="AP60" s="58">
        <f t="shared" si="5"/>
        <v>-1.7675582668543743E-2</v>
      </c>
    </row>
    <row r="61" spans="2:42" s="48" customFormat="1" ht="15.75" customHeight="1" x14ac:dyDescent="0.35">
      <c r="B61" s="29">
        <v>45321</v>
      </c>
      <c r="C61" s="53"/>
      <c r="D61" s="53">
        <f>+'lc2402'!B60*W61/1000</f>
        <v>15.528</v>
      </c>
      <c r="E61" s="53">
        <f>+'lc2403'!B60*W61/1000</f>
        <v>15.544</v>
      </c>
      <c r="F61" s="53">
        <f>+'lc2404'!B60*W61/1000</f>
        <v>16.064</v>
      </c>
      <c r="G61" s="53">
        <f>+'lc2405'!B60*W61/1000</f>
        <v>16.079999999999998</v>
      </c>
      <c r="H61" s="53">
        <f>+'lc2406'!B60*W61/1000</f>
        <v>16.096</v>
      </c>
      <c r="I61" s="53">
        <f>+'lc2407'!B60*W61/1000</f>
        <v>16.16</v>
      </c>
      <c r="J61" s="53">
        <f>+'lc2408'!B60*W61/1000</f>
        <v>16.456</v>
      </c>
      <c r="K61" s="53">
        <f>+'lc2409'!B60*W61/1000</f>
        <v>16.48</v>
      </c>
      <c r="L61" s="53">
        <f>+'lc2410'!B60*W61/1000</f>
        <v>16.384</v>
      </c>
      <c r="M61" s="53">
        <f>+'lc2411'!B60*W61/1000</f>
        <v>16.448</v>
      </c>
      <c r="N61" s="53">
        <f>+'lc2412'!B60*W61/1000</f>
        <v>16.559999999999999</v>
      </c>
      <c r="O61" s="53">
        <f>+'lc2501'!B60*W61/1000</f>
        <v>16.616</v>
      </c>
      <c r="P61" s="53">
        <f>+'lc2501'!C60*X61/1000</f>
        <v>0</v>
      </c>
      <c r="Q61" s="53">
        <v>0</v>
      </c>
      <c r="R61" s="120"/>
      <c r="S61" s="54">
        <f t="shared" si="3"/>
        <v>16.201333333333334</v>
      </c>
      <c r="W61" s="61">
        <v>0.16</v>
      </c>
      <c r="Y61" s="51"/>
      <c r="Z61" s="51">
        <f>+'lc2402'!G60</f>
        <v>4981</v>
      </c>
      <c r="AA61" s="51">
        <f>+'lc2403'!G60</f>
        <v>15074</v>
      </c>
      <c r="AB61" s="51">
        <f>+'lc2404'!G60</f>
        <v>36633</v>
      </c>
      <c r="AC61" s="51">
        <f>+'lc2405'!G60</f>
        <v>12247</v>
      </c>
      <c r="AD61" s="51">
        <f>+'lc2406'!G60</f>
        <v>6250</v>
      </c>
      <c r="AE61" s="51">
        <f>+'lc2407'!G60</f>
        <v>141118</v>
      </c>
      <c r="AF61" s="51">
        <f>+'lc2408'!G60</f>
        <v>9523</v>
      </c>
      <c r="AG61" s="51">
        <f>+'lc2409'!G60</f>
        <v>7703</v>
      </c>
      <c r="AH61" s="51">
        <f>+'lc2410'!G60</f>
        <v>4113</v>
      </c>
      <c r="AI61" s="51">
        <f>+'lc2411'!G60</f>
        <v>7130</v>
      </c>
      <c r="AJ61" s="52">
        <f>+'lc2412'!G60</f>
        <v>708</v>
      </c>
      <c r="AK61" s="52">
        <f>+'lc2501'!G60</f>
        <v>136</v>
      </c>
      <c r="AL61" s="52"/>
      <c r="AM61" s="52"/>
      <c r="AN61" s="121"/>
      <c r="AO61" s="57">
        <f t="shared" si="4"/>
        <v>245616</v>
      </c>
      <c r="AP61" s="58">
        <f t="shared" si="5"/>
        <v>-2.2229299363057287E-2</v>
      </c>
    </row>
    <row r="62" spans="2:42" s="48" customFormat="1" ht="15.75" customHeight="1" x14ac:dyDescent="0.35">
      <c r="B62" s="29">
        <v>45322</v>
      </c>
      <c r="C62" s="53"/>
      <c r="D62" s="53">
        <f>+'lc2402'!B61*W62/1000</f>
        <v>15.28</v>
      </c>
      <c r="E62" s="53">
        <f>+'lc2403'!B61*W62/1000</f>
        <v>15.36</v>
      </c>
      <c r="F62" s="53">
        <f>+'lc2404'!B61*W62/1000</f>
        <v>15.784000000000001</v>
      </c>
      <c r="G62" s="53">
        <f>+'lc2405'!B61*W62/1000</f>
        <v>15.84</v>
      </c>
      <c r="H62" s="53">
        <f>+'lc2406'!B61*W62/1000</f>
        <v>15.864000000000001</v>
      </c>
      <c r="I62" s="53">
        <f>+'lc2407'!B61*W62/1000</f>
        <v>15.864000000000001</v>
      </c>
      <c r="J62" s="53">
        <f>+'lc2408'!B61*W62/1000</f>
        <v>16.184000000000001</v>
      </c>
      <c r="K62" s="53">
        <f>+'lc2409'!B61*W62/1000</f>
        <v>16.167999999999999</v>
      </c>
      <c r="L62" s="53">
        <f>+'lc2410'!B61*W62/1000</f>
        <v>16.28</v>
      </c>
      <c r="M62" s="53">
        <f>+'lc2411'!B61*W62/1000</f>
        <v>16.167999999999999</v>
      </c>
      <c r="N62" s="53">
        <f>+'lc2412'!B61*W62/1000</f>
        <v>16.456</v>
      </c>
      <c r="O62" s="53">
        <f>+'lc2501'!B61*W62/1000</f>
        <v>16.327999999999999</v>
      </c>
      <c r="P62" s="53">
        <f>+'lc2501'!C61*X62/1000</f>
        <v>0</v>
      </c>
      <c r="Q62" s="53">
        <v>0</v>
      </c>
      <c r="R62" s="120"/>
      <c r="S62" s="54">
        <f t="shared" si="3"/>
        <v>15.964666666666666</v>
      </c>
      <c r="W62" s="61">
        <v>0.16</v>
      </c>
      <c r="Y62" s="51"/>
      <c r="Z62" s="51">
        <f>+'lc2402'!G61</f>
        <v>4862</v>
      </c>
      <c r="AA62" s="51">
        <f>+'lc2403'!G61</f>
        <v>14864</v>
      </c>
      <c r="AB62" s="51">
        <f>+'lc2404'!G61</f>
        <v>35147</v>
      </c>
      <c r="AC62" s="51">
        <f>+'lc2405'!G61</f>
        <v>11947</v>
      </c>
      <c r="AD62" s="51">
        <f>+'lc2406'!G61</f>
        <v>6205</v>
      </c>
      <c r="AE62" s="51">
        <f>+'lc2407'!G61</f>
        <v>150388</v>
      </c>
      <c r="AF62" s="51">
        <f>+'lc2408'!G61</f>
        <v>9357</v>
      </c>
      <c r="AG62" s="51">
        <f>+'lc2409'!G61</f>
        <v>7595</v>
      </c>
      <c r="AH62" s="51">
        <f>+'lc2410'!G61</f>
        <v>4125</v>
      </c>
      <c r="AI62" s="51">
        <f>+'lc2411'!G61</f>
        <v>7204</v>
      </c>
      <c r="AJ62" s="52">
        <f>+'lc2412'!G61</f>
        <v>685</v>
      </c>
      <c r="AK62" s="52">
        <f>+'lc2501'!G61</f>
        <v>158</v>
      </c>
      <c r="AL62" s="52"/>
      <c r="AM62" s="52"/>
      <c r="AN62" s="121"/>
      <c r="AO62" s="57">
        <f t="shared" si="4"/>
        <v>252537</v>
      </c>
      <c r="AP62" s="58">
        <f t="shared" si="5"/>
        <v>2.8178131717803367E-2</v>
      </c>
    </row>
    <row r="63" spans="2:42" s="48" customFormat="1" ht="15.75" customHeight="1" x14ac:dyDescent="0.35">
      <c r="B63" s="29">
        <v>45323</v>
      </c>
      <c r="C63" s="53"/>
      <c r="D63" s="53">
        <f>+'lc2402'!B62*W63/1000</f>
        <v>15.36</v>
      </c>
      <c r="E63" s="53">
        <f>+'lc2403'!B62*W63/1000</f>
        <v>15.4</v>
      </c>
      <c r="F63" s="53">
        <f>+'lc2404'!B62*W63/1000</f>
        <v>15.84</v>
      </c>
      <c r="G63" s="53">
        <f>+'lc2405'!B62*W63/1000</f>
        <v>15.864000000000001</v>
      </c>
      <c r="H63" s="53">
        <f>+'lc2406'!B62*W63/1000</f>
        <v>15.912000000000001</v>
      </c>
      <c r="I63" s="53">
        <f>+'lc2407'!B62*W63/1000</f>
        <v>15.936</v>
      </c>
      <c r="J63" s="53">
        <f>+'lc2408'!B62*W63/1000</f>
        <v>16.216000000000001</v>
      </c>
      <c r="K63" s="53">
        <f>+'lc2409'!B62*W63/1000</f>
        <v>16.263999999999999</v>
      </c>
      <c r="L63" s="53">
        <f>+'lc2410'!B62*W63/1000</f>
        <v>16.239999999999998</v>
      </c>
      <c r="M63" s="53">
        <f>+'lc2411'!B62*W63/1000</f>
        <v>16.224</v>
      </c>
      <c r="N63" s="53">
        <f>+'lc2412'!B62*W63/1000</f>
        <v>16.352</v>
      </c>
      <c r="O63" s="53">
        <f>+'lc2501'!B62*W63/1000</f>
        <v>16.488</v>
      </c>
      <c r="P63" s="53">
        <f>+'lc2501'!C62*X63/1000</f>
        <v>0</v>
      </c>
      <c r="Q63" s="53">
        <v>0</v>
      </c>
      <c r="R63" s="120"/>
      <c r="S63" s="54">
        <f t="shared" si="3"/>
        <v>16.007999999999999</v>
      </c>
      <c r="W63" s="61">
        <v>0.16</v>
      </c>
      <c r="Y63" s="51"/>
      <c r="Z63" s="51">
        <f>+'lc2402'!G62</f>
        <v>2240</v>
      </c>
      <c r="AA63" s="51">
        <f>+'lc2403'!G62</f>
        <v>14894</v>
      </c>
      <c r="AB63" s="51">
        <f>+'lc2404'!G62</f>
        <v>33934</v>
      </c>
      <c r="AC63" s="51">
        <f>+'lc2405'!G62</f>
        <v>11701</v>
      </c>
      <c r="AD63" s="51">
        <f>+'lc2406'!G62</f>
        <v>6201</v>
      </c>
      <c r="AE63" s="51">
        <f>+'lc2407'!G62</f>
        <v>145032</v>
      </c>
      <c r="AF63" s="51">
        <f>+'lc2408'!G62</f>
        <v>9362</v>
      </c>
      <c r="AG63" s="51">
        <f>+'lc2409'!G62</f>
        <v>7558</v>
      </c>
      <c r="AH63" s="51">
        <f>+'lc2410'!G62</f>
        <v>4117</v>
      </c>
      <c r="AI63" s="51">
        <f>+'lc2411'!G62</f>
        <v>7139</v>
      </c>
      <c r="AJ63" s="52">
        <f>+'lc2412'!G62</f>
        <v>679</v>
      </c>
      <c r="AK63" s="52">
        <f>+'lc2501'!G62</f>
        <v>168</v>
      </c>
      <c r="AL63" s="52"/>
      <c r="AM63" s="52"/>
      <c r="AN63" s="121"/>
      <c r="AO63" s="57">
        <f t="shared" si="4"/>
        <v>243025</v>
      </c>
      <c r="AP63" s="58">
        <f t="shared" si="5"/>
        <v>-3.7665767788482518E-2</v>
      </c>
    </row>
    <row r="64" spans="2:42" s="48" customFormat="1" ht="15.75" customHeight="1" x14ac:dyDescent="0.35">
      <c r="B64" s="29">
        <v>45324</v>
      </c>
      <c r="C64" s="53"/>
      <c r="D64" s="53">
        <f>+'lc2402'!B63*W64/1000</f>
        <v>15.327999999999999</v>
      </c>
      <c r="E64" s="53">
        <f>+'lc2403'!B63*W64/1000</f>
        <v>15.375999999999999</v>
      </c>
      <c r="F64" s="53">
        <f>+'lc2404'!B63*W64/1000</f>
        <v>15.888</v>
      </c>
      <c r="G64" s="53">
        <f>+'lc2405'!B63*W64/1000</f>
        <v>15.92</v>
      </c>
      <c r="H64" s="53">
        <f>+'lc2406'!B63*W64/1000</f>
        <v>15.984</v>
      </c>
      <c r="I64" s="53">
        <f>+'lc2407'!B63*W64/1000</f>
        <v>16.024000000000001</v>
      </c>
      <c r="J64" s="53">
        <f>+'lc2408'!B63*W64/1000</f>
        <v>16.28</v>
      </c>
      <c r="K64" s="53">
        <f>+'lc2409'!B63*W64/1000</f>
        <v>16.263999999999999</v>
      </c>
      <c r="L64" s="53">
        <f>+'lc2410'!B63*W64/1000</f>
        <v>16.303999999999998</v>
      </c>
      <c r="M64" s="53">
        <f>+'lc2411'!B63*W64/1000</f>
        <v>16.231999999999999</v>
      </c>
      <c r="N64" s="53">
        <f>+'lc2412'!B63*W64/1000</f>
        <v>16.48</v>
      </c>
      <c r="O64" s="53">
        <f>+'lc2501'!B63*W64/1000</f>
        <v>16.408000000000001</v>
      </c>
      <c r="P64" s="53">
        <f>+'lc2501'!C63*X64/1000</f>
        <v>0</v>
      </c>
      <c r="Q64" s="53">
        <v>0</v>
      </c>
      <c r="R64" s="120"/>
      <c r="S64" s="54">
        <f t="shared" si="3"/>
        <v>16.040666666666667</v>
      </c>
      <c r="W64" s="61">
        <v>0.16</v>
      </c>
      <c r="Y64" s="51"/>
      <c r="Z64" s="51">
        <f>+'lc2402'!G63</f>
        <v>1659</v>
      </c>
      <c r="AA64" s="51">
        <f>+'lc2403'!G63</f>
        <v>14818</v>
      </c>
      <c r="AB64" s="51">
        <f>+'lc2404'!G63</f>
        <v>34219</v>
      </c>
      <c r="AC64" s="51">
        <f>+'lc2405'!G63</f>
        <v>11558</v>
      </c>
      <c r="AD64" s="51">
        <f>+'lc2406'!G63</f>
        <v>6165</v>
      </c>
      <c r="AE64" s="51">
        <f>+'lc2407'!G63</f>
        <v>135549</v>
      </c>
      <c r="AF64" s="51">
        <f>+'lc2408'!G63</f>
        <v>9242</v>
      </c>
      <c r="AG64" s="51">
        <f>+'lc2409'!G63</f>
        <v>7358</v>
      </c>
      <c r="AH64" s="51">
        <f>+'lc2410'!G63</f>
        <v>4090</v>
      </c>
      <c r="AI64" s="51">
        <f>+'lc2411'!G63</f>
        <v>7044</v>
      </c>
      <c r="AJ64" s="52">
        <f>+'lc2412'!G63</f>
        <v>686</v>
      </c>
      <c r="AK64" s="52">
        <f>+'lc2501'!G63</f>
        <v>163</v>
      </c>
      <c r="AL64" s="52"/>
      <c r="AM64" s="52"/>
      <c r="AN64" s="121"/>
      <c r="AO64" s="57">
        <f t="shared" si="4"/>
        <v>232551</v>
      </c>
      <c r="AP64" s="58">
        <f t="shared" si="5"/>
        <v>-4.3098446661866019E-2</v>
      </c>
    </row>
    <row r="65" spans="2:43" s="48" customFormat="1" ht="15.75" customHeight="1" x14ac:dyDescent="0.35">
      <c r="B65" s="29">
        <v>45327</v>
      </c>
      <c r="C65" s="53"/>
      <c r="D65" s="53">
        <f>+'lc2402'!B64*W65/1000</f>
        <v>15.407999999999999</v>
      </c>
      <c r="E65" s="53">
        <f>+'lc2403'!B64*W65/1000</f>
        <v>15.407999999999999</v>
      </c>
      <c r="F65" s="53">
        <f>+'lc2404'!B64*W65/1000</f>
        <v>15.944000000000001</v>
      </c>
      <c r="G65" s="53">
        <f>+'lc2405'!B64*W65/1000</f>
        <v>15.976000000000001</v>
      </c>
      <c r="H65" s="53">
        <f>+'lc2406'!B64*W65/1000</f>
        <v>16.015999999999998</v>
      </c>
      <c r="I65" s="53">
        <f>+'lc2407'!B64*W65/1000</f>
        <v>16.071999999999999</v>
      </c>
      <c r="J65" s="53">
        <f>+'lc2408'!B64*W65/1000</f>
        <v>16.384</v>
      </c>
      <c r="K65" s="53">
        <f>+'lc2409'!B64*W65/1000</f>
        <v>16.423999999999999</v>
      </c>
      <c r="L65" s="53">
        <f>+'lc2410'!B64*W65/1000</f>
        <v>16.495999999999999</v>
      </c>
      <c r="M65" s="53">
        <f>+'lc2411'!B64*W65/1000</f>
        <v>16.512</v>
      </c>
      <c r="N65" s="53">
        <f>+'lc2412'!B64*W65/1000</f>
        <v>16.616</v>
      </c>
      <c r="O65" s="53">
        <f>+'lc2501'!B64*W65/1000</f>
        <v>16.591999999999999</v>
      </c>
      <c r="P65" s="53">
        <f>+'lc2501'!C64*X65/1000</f>
        <v>0</v>
      </c>
      <c r="Q65" s="53">
        <v>0</v>
      </c>
      <c r="R65" s="120"/>
      <c r="S65" s="54">
        <f t="shared" si="3"/>
        <v>16.154</v>
      </c>
      <c r="W65" s="61">
        <v>0.16</v>
      </c>
      <c r="Y65" s="51"/>
      <c r="Z65" s="51">
        <f>+'lc2402'!G64</f>
        <v>938</v>
      </c>
      <c r="AA65" s="51">
        <f>+'lc2403'!G64</f>
        <v>14544</v>
      </c>
      <c r="AB65" s="51">
        <f>+'lc2404'!G64</f>
        <v>34033</v>
      </c>
      <c r="AC65" s="51">
        <f>+'lc2405'!G64</f>
        <v>11540</v>
      </c>
      <c r="AD65" s="51">
        <f>+'lc2406'!G64</f>
        <v>6123</v>
      </c>
      <c r="AE65" s="51">
        <f>+'lc2407'!G64</f>
        <v>132983</v>
      </c>
      <c r="AF65" s="51">
        <f>+'lc2408'!G64</f>
        <v>9065</v>
      </c>
      <c r="AG65" s="51">
        <f>+'lc2409'!G64</f>
        <v>6994</v>
      </c>
      <c r="AH65" s="51">
        <f>+'lc2410'!G64</f>
        <v>3885</v>
      </c>
      <c r="AI65" s="51">
        <f>+'lc2411'!G64</f>
        <v>6942</v>
      </c>
      <c r="AJ65" s="52">
        <f>+'lc2412'!G64</f>
        <v>722</v>
      </c>
      <c r="AK65" s="52">
        <f>+'lc2501'!G64</f>
        <v>161</v>
      </c>
      <c r="AL65" s="52"/>
      <c r="AM65" s="52"/>
      <c r="AN65" s="121"/>
      <c r="AO65" s="57">
        <f t="shared" si="4"/>
        <v>227930</v>
      </c>
      <c r="AP65" s="58">
        <f t="shared" si="5"/>
        <v>-1.9870910036938083E-2</v>
      </c>
    </row>
    <row r="66" spans="2:43" s="48" customFormat="1" ht="15.75" customHeight="1" x14ac:dyDescent="0.35">
      <c r="B66" s="29">
        <v>45328</v>
      </c>
      <c r="C66" s="53"/>
      <c r="D66" s="53">
        <f>+'lc2402'!B65*W66/1000</f>
        <v>15.24</v>
      </c>
      <c r="E66" s="53">
        <f>+'lc2403'!B65*W66/1000</f>
        <v>15.096</v>
      </c>
      <c r="F66" s="53">
        <f>+'lc2404'!B65*W66/1000</f>
        <v>15.48</v>
      </c>
      <c r="G66" s="53">
        <f>+'lc2405'!B65*W66/1000</f>
        <v>15.512</v>
      </c>
      <c r="H66" s="53">
        <f>+'lc2406'!B65*W66/1000</f>
        <v>15.56</v>
      </c>
      <c r="I66" s="53">
        <f>+'lc2407'!B65*W66/1000</f>
        <v>15.544</v>
      </c>
      <c r="J66" s="53">
        <f>+'lc2408'!B65*W66/1000</f>
        <v>15.888</v>
      </c>
      <c r="K66" s="53">
        <f>+'lc2409'!B65*W66/1000</f>
        <v>15.96</v>
      </c>
      <c r="L66" s="53">
        <f>+'lc2410'!B65*W66/1000</f>
        <v>15.904</v>
      </c>
      <c r="M66" s="53">
        <f>+'lc2411'!B65*W66/1000</f>
        <v>15.944000000000001</v>
      </c>
      <c r="N66" s="53">
        <f>+'lc2412'!B65*W66/1000</f>
        <v>16.231999999999999</v>
      </c>
      <c r="O66" s="53">
        <f>+'lc2501'!B65*W66/1000</f>
        <v>16.192</v>
      </c>
      <c r="P66" s="53">
        <f>+'lc2501'!C65*X66/1000</f>
        <v>0</v>
      </c>
      <c r="Q66" s="53">
        <v>0</v>
      </c>
      <c r="R66" s="120"/>
      <c r="S66" s="54">
        <f t="shared" si="3"/>
        <v>15.712666666666665</v>
      </c>
      <c r="W66" s="61">
        <v>0.16</v>
      </c>
      <c r="Y66" s="51"/>
      <c r="Z66" s="51">
        <f>+'lc2402'!G65</f>
        <v>286</v>
      </c>
      <c r="AA66" s="51">
        <f>+'lc2403'!G65</f>
        <v>15377</v>
      </c>
      <c r="AB66" s="51">
        <f>+'lc2404'!G65</f>
        <v>31186</v>
      </c>
      <c r="AC66" s="51">
        <f>+'lc2405'!G65</f>
        <v>11652</v>
      </c>
      <c r="AD66" s="51">
        <f>+'lc2406'!G65</f>
        <v>6328</v>
      </c>
      <c r="AE66" s="51">
        <f>+'lc2407'!G65</f>
        <v>142239</v>
      </c>
      <c r="AF66" s="51">
        <f>+'lc2408'!G65</f>
        <v>9340</v>
      </c>
      <c r="AG66" s="51">
        <f>+'lc2409'!G65</f>
        <v>7172</v>
      </c>
      <c r="AH66" s="51">
        <f>+'lc2410'!G65</f>
        <v>4103</v>
      </c>
      <c r="AI66" s="51">
        <f>+'lc2411'!G65</f>
        <v>7262</v>
      </c>
      <c r="AJ66" s="52">
        <f>+'lc2412'!G65</f>
        <v>699</v>
      </c>
      <c r="AK66" s="52">
        <f>+'lc2501'!G65</f>
        <v>197</v>
      </c>
      <c r="AL66" s="52"/>
      <c r="AM66" s="52"/>
      <c r="AN66" s="121"/>
      <c r="AO66" s="57">
        <f t="shared" si="4"/>
        <v>235841</v>
      </c>
      <c r="AP66" s="58">
        <f t="shared" si="5"/>
        <v>3.4708024393454107E-2</v>
      </c>
    </row>
    <row r="67" spans="2:43" s="48" customFormat="1" ht="15.75" customHeight="1" x14ac:dyDescent="0.35">
      <c r="B67" s="29">
        <v>45329</v>
      </c>
      <c r="C67" s="53"/>
      <c r="D67" s="53">
        <f>+'lc2402'!B66*W67/1000</f>
        <v>15.007999999999999</v>
      </c>
      <c r="E67" s="53">
        <f>+'lc2403'!B66*W67/1000</f>
        <v>15.055999999999999</v>
      </c>
      <c r="F67" s="53">
        <f>+'lc2404'!B66*W67/1000</f>
        <v>15.536</v>
      </c>
      <c r="G67" s="53">
        <f>+'lc2405'!B66*W67/1000</f>
        <v>15.552</v>
      </c>
      <c r="H67" s="53">
        <f>+'lc2406'!B66*W67/1000</f>
        <v>15.568</v>
      </c>
      <c r="I67" s="53">
        <f>+'lc2407'!B66*W67/1000</f>
        <v>15.624000000000001</v>
      </c>
      <c r="J67" s="53">
        <f>+'lc2408'!B66*W67/1000</f>
        <v>15.896000000000001</v>
      </c>
      <c r="K67" s="53">
        <f>+'lc2409'!B66*W67/1000</f>
        <v>15.936</v>
      </c>
      <c r="L67" s="53">
        <f>+'lc2410'!B66*W67/1000</f>
        <v>15.944000000000001</v>
      </c>
      <c r="M67" s="53">
        <f>+'lc2411'!B66*W67/1000</f>
        <v>15.976000000000001</v>
      </c>
      <c r="N67" s="53">
        <f>+'lc2412'!B66*W67/1000</f>
        <v>16.111999999999998</v>
      </c>
      <c r="O67" s="53">
        <f>+'lc2501'!B66*W67/1000</f>
        <v>16.167999999999999</v>
      </c>
      <c r="P67" s="53">
        <f>+'lc2501'!C66*X67/1000</f>
        <v>0</v>
      </c>
      <c r="Q67" s="53">
        <v>0</v>
      </c>
      <c r="R67" s="120"/>
      <c r="S67" s="54">
        <f t="shared" ref="S67:S77" si="6">+AVERAGE(C67:O67)</f>
        <v>15.697999999999999</v>
      </c>
      <c r="W67" s="61">
        <v>0.16</v>
      </c>
      <c r="Y67" s="51"/>
      <c r="Z67" s="51">
        <f>+'lc2402'!G66</f>
        <v>187600</v>
      </c>
      <c r="AA67" s="51">
        <f>+'lc2403'!G66</f>
        <v>15615</v>
      </c>
      <c r="AB67" s="51">
        <f>+'lc2404'!G66</f>
        <v>30833</v>
      </c>
      <c r="AC67" s="51">
        <f>+'lc2405'!G66</f>
        <v>11626</v>
      </c>
      <c r="AD67" s="51">
        <f>+'lc2406'!G66</f>
        <v>6328</v>
      </c>
      <c r="AE67" s="51">
        <f>+'lc2407'!G66</f>
        <v>136452</v>
      </c>
      <c r="AF67" s="51">
        <f>+'lc2408'!G66</f>
        <v>9210</v>
      </c>
      <c r="AG67" s="51">
        <f>+'lc2409'!G66</f>
        <v>7129</v>
      </c>
      <c r="AH67" s="51">
        <f>+'lc2410'!G66</f>
        <v>4108</v>
      </c>
      <c r="AI67" s="51">
        <f>+'lc2411'!G66</f>
        <v>7237</v>
      </c>
      <c r="AJ67" s="52">
        <f>+'lc2412'!G66</f>
        <v>698</v>
      </c>
      <c r="AK67" s="52">
        <f>+'lc2501'!G66</f>
        <v>208</v>
      </c>
      <c r="AL67" s="62"/>
      <c r="AM67" s="62"/>
      <c r="AN67" s="122"/>
      <c r="AO67" s="57">
        <f t="shared" ref="AO67:AO79" si="7">+SUM(Y67:AL67)</f>
        <v>417044</v>
      </c>
      <c r="AP67" s="58">
        <f t="shared" si="5"/>
        <v>0.76832696604916029</v>
      </c>
    </row>
    <row r="68" spans="2:43" s="48" customFormat="1" ht="15.75" customHeight="1" x14ac:dyDescent="0.35">
      <c r="B68" s="29">
        <v>45330</v>
      </c>
      <c r="C68" s="53"/>
      <c r="D68" s="53">
        <f>+'lc2402'!B67*W68/1000</f>
        <v>14.76</v>
      </c>
      <c r="E68" s="53">
        <f>+'lc2403'!B67*W68/1000</f>
        <v>14.816000000000001</v>
      </c>
      <c r="F68" s="53">
        <f>+'lc2404'!B67*W68/1000</f>
        <v>15.311999999999999</v>
      </c>
      <c r="G68" s="53">
        <f>+'lc2405'!B67*W68/1000</f>
        <v>15.352</v>
      </c>
      <c r="H68" s="53">
        <f>+'lc2406'!B67*W68/1000</f>
        <v>15.391999999999999</v>
      </c>
      <c r="I68" s="53">
        <f>+'lc2407'!B67*W68/1000</f>
        <v>15.407999999999999</v>
      </c>
      <c r="J68" s="53">
        <f>+'lc2408'!B67*W68/1000</f>
        <v>15.728</v>
      </c>
      <c r="K68" s="53">
        <f>+'lc2409'!B67*W68/1000</f>
        <v>15.816000000000001</v>
      </c>
      <c r="L68" s="53">
        <f>+'lc2410'!B67*W68/1000</f>
        <v>15.848000000000001</v>
      </c>
      <c r="M68" s="53">
        <f>+'lc2411'!B67*W68/1000</f>
        <v>15.816000000000001</v>
      </c>
      <c r="N68" s="53">
        <f>+'lc2412'!B67*W68/1000</f>
        <v>16.032</v>
      </c>
      <c r="O68" s="53">
        <f>+'lc2501'!B67*W68/1000</f>
        <v>16.216000000000001</v>
      </c>
      <c r="P68" s="53">
        <f>+'lc2501'!C67*X68/1000</f>
        <v>0</v>
      </c>
      <c r="Q68" s="53">
        <v>0</v>
      </c>
      <c r="R68" s="120"/>
      <c r="S68" s="54">
        <f t="shared" si="6"/>
        <v>15.541333333333334</v>
      </c>
      <c r="W68" s="61">
        <v>0.16</v>
      </c>
      <c r="Y68" s="51"/>
      <c r="Z68" s="51">
        <f>+'lc2402'!G67</f>
        <v>305</v>
      </c>
      <c r="AA68" s="51">
        <f>+'lc2403'!G67</f>
        <v>14324</v>
      </c>
      <c r="AB68" s="51">
        <f>+'lc2404'!G67</f>
        <v>30204</v>
      </c>
      <c r="AC68" s="51">
        <f>+'lc2405'!G67</f>
        <v>11571</v>
      </c>
      <c r="AD68" s="51">
        <f>+'lc2406'!G67</f>
        <v>6348</v>
      </c>
      <c r="AE68" s="51">
        <f>+'lc2407'!G67</f>
        <v>138228</v>
      </c>
      <c r="AF68" s="51">
        <f>+'lc2408'!G67</f>
        <v>9193</v>
      </c>
      <c r="AG68" s="51">
        <f>+'lc2409'!G67</f>
        <v>7120</v>
      </c>
      <c r="AH68" s="51">
        <f>+'lc2410'!G67</f>
        <v>4127</v>
      </c>
      <c r="AI68" s="51">
        <f>+'lc2411'!G67</f>
        <v>7213</v>
      </c>
      <c r="AJ68" s="52">
        <f>+'lc2412'!G67</f>
        <v>675</v>
      </c>
      <c r="AK68" s="52">
        <f>+'lc2501'!G67</f>
        <v>237</v>
      </c>
      <c r="AL68" s="52"/>
      <c r="AM68" s="52"/>
      <c r="AN68" s="121"/>
      <c r="AO68" s="57">
        <f t="shared" si="7"/>
        <v>229545</v>
      </c>
      <c r="AP68" s="58">
        <f t="shared" ref="AP68:AP99" si="8">+AO68/AO67-1</f>
        <v>-0.44959045088767613</v>
      </c>
    </row>
    <row r="69" spans="2:43" s="48" customFormat="1" ht="15.75" customHeight="1" x14ac:dyDescent="0.35">
      <c r="B69" s="29">
        <v>45341</v>
      </c>
      <c r="C69" s="53"/>
      <c r="D69" s="53">
        <f>+'lc2402'!B68*W69/1000</f>
        <v>14.592000000000001</v>
      </c>
      <c r="E69" s="53">
        <f>+'lc2403'!B68*W69/1000</f>
        <v>14.648</v>
      </c>
      <c r="F69" s="53">
        <f>+'lc2404'!B68*W69/1000</f>
        <v>15.071999999999999</v>
      </c>
      <c r="G69" s="53">
        <f>+'lc2405'!B68*W69/1000</f>
        <v>15.103999999999999</v>
      </c>
      <c r="H69" s="53">
        <f>+'lc2406'!B68*W69/1000</f>
        <v>15.135999999999999</v>
      </c>
      <c r="I69" s="53">
        <f>+'lc2407'!B68*W69/1000</f>
        <v>15.16</v>
      </c>
      <c r="J69" s="53">
        <f>+'lc2408'!B68*W69/1000</f>
        <v>15.512</v>
      </c>
      <c r="K69" s="53">
        <f>+'lc2409'!B68*W69/1000</f>
        <v>15.568</v>
      </c>
      <c r="L69" s="53">
        <f>+'lc2410'!B68*W69/1000</f>
        <v>15.632</v>
      </c>
      <c r="M69" s="53">
        <f>+'lc2411'!B68*W69/1000</f>
        <v>15.592000000000001</v>
      </c>
      <c r="N69" s="53">
        <f>+'lc2412'!B68*W69/1000</f>
        <v>15.92</v>
      </c>
      <c r="O69" s="53">
        <f>+'lc2501'!B68*W69/1000</f>
        <v>15.872</v>
      </c>
      <c r="P69" s="53">
        <f>+'lc2501'!C68*X69/1000</f>
        <v>0</v>
      </c>
      <c r="Q69" s="53">
        <v>0</v>
      </c>
      <c r="R69" s="120"/>
      <c r="S69" s="54">
        <f t="shared" si="6"/>
        <v>15.317333333333332</v>
      </c>
      <c r="W69" s="61">
        <v>0.16</v>
      </c>
      <c r="Y69" s="51"/>
      <c r="Z69" s="51">
        <f>+'lc2402'!G68</f>
        <v>360</v>
      </c>
      <c r="AA69" s="51">
        <f>+'lc2403'!G68</f>
        <v>14533</v>
      </c>
      <c r="AB69" s="51">
        <f>+'lc2404'!G68</f>
        <v>29809</v>
      </c>
      <c r="AC69" s="51">
        <f>+'lc2405'!G68</f>
        <v>11514</v>
      </c>
      <c r="AD69" s="51">
        <f>+'lc2406'!G68</f>
        <v>6313</v>
      </c>
      <c r="AE69" s="51">
        <f>+'lc2407'!G68</f>
        <v>148907</v>
      </c>
      <c r="AF69" s="51">
        <f>+'lc2408'!G68</f>
        <v>9301</v>
      </c>
      <c r="AG69" s="51">
        <f>+'lc2409'!G68</f>
        <v>7219</v>
      </c>
      <c r="AH69" s="51">
        <f>+'lc2410'!G68</f>
        <v>4153</v>
      </c>
      <c r="AI69" s="51">
        <f>+'lc2411'!G68</f>
        <v>7242</v>
      </c>
      <c r="AJ69" s="52">
        <f>+'lc2412'!G68</f>
        <v>696</v>
      </c>
      <c r="AK69" s="52">
        <f>+'lc2501'!G68</f>
        <v>287</v>
      </c>
      <c r="AL69" s="52"/>
      <c r="AM69" s="52"/>
      <c r="AN69" s="121"/>
      <c r="AO69" s="57">
        <f t="shared" si="7"/>
        <v>240334</v>
      </c>
      <c r="AP69" s="58">
        <f t="shared" si="8"/>
        <v>4.7001677231043981E-2</v>
      </c>
    </row>
    <row r="70" spans="2:43" s="48" customFormat="1" ht="15.75" customHeight="1" x14ac:dyDescent="0.35">
      <c r="B70" s="29">
        <v>45342</v>
      </c>
      <c r="C70" s="53"/>
      <c r="D70" s="53">
        <f>+'lc2402'!B69*W70/1000</f>
        <v>14.4</v>
      </c>
      <c r="E70" s="53">
        <f>+'lc2403'!B69*W70/1000</f>
        <v>14.423999999999999</v>
      </c>
      <c r="F70" s="53">
        <f>+'lc2404'!B69*W70/1000</f>
        <v>14.768000000000001</v>
      </c>
      <c r="G70" s="53">
        <f>+'lc2405'!B69*W70/1000</f>
        <v>14.824</v>
      </c>
      <c r="H70" s="53">
        <f>+'lc2406'!B69*W70/1000</f>
        <v>14.84</v>
      </c>
      <c r="I70" s="53">
        <f>+'lc2407'!B69*W70/1000</f>
        <v>14.848000000000001</v>
      </c>
      <c r="J70" s="53">
        <f>+'lc2408'!B69*W70/1000</f>
        <v>15.16</v>
      </c>
      <c r="K70" s="53">
        <f>+'lc2409'!B69*W70/1000</f>
        <v>15.224</v>
      </c>
      <c r="L70" s="53">
        <f>+'lc2410'!B69*W70/1000</f>
        <v>15.263999999999999</v>
      </c>
      <c r="M70" s="53">
        <f>+'lc2411'!B69*W70/1000</f>
        <v>15.28</v>
      </c>
      <c r="N70" s="53">
        <f>+'lc2412'!B69*W70/1000</f>
        <v>15.728</v>
      </c>
      <c r="O70" s="53">
        <f>+'lc2501'!B69*W70/1000</f>
        <v>15.768000000000001</v>
      </c>
      <c r="P70" s="53">
        <f>+'lc2501'!C69*X70/1000</f>
        <v>0</v>
      </c>
      <c r="Q70" s="53">
        <v>0</v>
      </c>
      <c r="R70" s="120"/>
      <c r="S70" s="54">
        <f t="shared" si="6"/>
        <v>15.044000000000002</v>
      </c>
      <c r="W70" s="61">
        <v>0.16</v>
      </c>
      <c r="Y70" s="51"/>
      <c r="Z70" s="51">
        <f>+'lc2402'!G69</f>
        <v>375</v>
      </c>
      <c r="AA70" s="51">
        <f>+'lc2403'!G69</f>
        <v>14129</v>
      </c>
      <c r="AB70" s="51">
        <f>+'lc2404'!G69</f>
        <v>29588</v>
      </c>
      <c r="AC70" s="51">
        <f>+'lc2405'!G69</f>
        <v>11730</v>
      </c>
      <c r="AD70" s="51">
        <f>+'lc2406'!G69</f>
        <v>6382</v>
      </c>
      <c r="AE70" s="51">
        <f>+'lc2407'!G69</f>
        <v>173155</v>
      </c>
      <c r="AF70" s="51">
        <f>+'lc2408'!G69</f>
        <v>9822</v>
      </c>
      <c r="AG70" s="51">
        <f>+'lc2409'!G69</f>
        <v>7284</v>
      </c>
      <c r="AH70" s="51">
        <f>+'lc2410'!G69</f>
        <v>4205</v>
      </c>
      <c r="AI70" s="51">
        <f>+'lc2411'!G69</f>
        <v>7514</v>
      </c>
      <c r="AJ70" s="52">
        <f>+'lc2412'!G69</f>
        <v>864</v>
      </c>
      <c r="AK70" s="52">
        <f>+'lc2501'!G69</f>
        <v>400</v>
      </c>
      <c r="AL70" s="52"/>
      <c r="AM70" s="52"/>
      <c r="AN70" s="121"/>
      <c r="AO70" s="57">
        <f t="shared" si="7"/>
        <v>265448</v>
      </c>
      <c r="AP70" s="58">
        <f t="shared" si="8"/>
        <v>0.10449624272886893</v>
      </c>
    </row>
    <row r="71" spans="2:43" s="48" customFormat="1" ht="15.75" customHeight="1" x14ac:dyDescent="0.35">
      <c r="B71" s="29">
        <v>45370</v>
      </c>
      <c r="C71" s="53"/>
      <c r="D71" s="53">
        <f>+'lc2402'!B70*W71/1000</f>
        <v>15.88</v>
      </c>
      <c r="E71" s="53">
        <f>+'lc2403'!B70*W71/1000</f>
        <v>14.992000000000001</v>
      </c>
      <c r="F71" s="53">
        <f>+'lc2404'!B70*W71/1000</f>
        <v>15.407999999999999</v>
      </c>
      <c r="G71" s="53">
        <f>+'lc2405'!B70*W71/1000</f>
        <v>15.44</v>
      </c>
      <c r="H71" s="53">
        <f>+'lc2406'!B70*W71/1000</f>
        <v>15.512</v>
      </c>
      <c r="I71" s="53">
        <f>+'lc2407'!B70*W71/1000</f>
        <v>15.504</v>
      </c>
      <c r="J71" s="53">
        <f>+'lc2408'!B70*W71/1000</f>
        <v>15.776</v>
      </c>
      <c r="K71" s="53">
        <f>+'lc2409'!B70*W71/1000</f>
        <v>15.824</v>
      </c>
      <c r="L71" s="53">
        <f>+'lc2410'!B70*W71/1000</f>
        <v>15.792</v>
      </c>
      <c r="M71" s="53">
        <f>+'lc2411'!B70*W71/1000</f>
        <v>15.84</v>
      </c>
      <c r="N71" s="53">
        <f>+'lc2412'!B70*W71/1000</f>
        <v>16.024000000000001</v>
      </c>
      <c r="O71" s="53">
        <f>+'lc2501'!B70*W71/1000</f>
        <v>16.007999999999999</v>
      </c>
      <c r="P71" s="38">
        <f>+'lc2502'!B70*W71/1000</f>
        <v>18.295999999999999</v>
      </c>
      <c r="Q71" s="53">
        <f>+'lc2503'!B70*W71/1000</f>
        <v>18.408000000000001</v>
      </c>
      <c r="R71" s="120"/>
      <c r="S71" s="54">
        <f t="shared" si="6"/>
        <v>15.666666666666666</v>
      </c>
      <c r="W71" s="61">
        <v>0.16</v>
      </c>
      <c r="Y71" s="51"/>
      <c r="Z71" s="51">
        <f>+'lc2402'!G70</f>
        <v>351</v>
      </c>
      <c r="AA71" s="51">
        <f>+'lc2403'!G70</f>
        <v>13102</v>
      </c>
      <c r="AB71" s="51">
        <f>+'lc2404'!G70</f>
        <v>30244</v>
      </c>
      <c r="AC71" s="51">
        <f>+'lc2405'!G70</f>
        <v>11836</v>
      </c>
      <c r="AD71" s="51">
        <f>+'lc2406'!G70</f>
        <v>6339</v>
      </c>
      <c r="AE71" s="51">
        <f>+'lc2407'!G70</f>
        <v>165643</v>
      </c>
      <c r="AF71" s="51">
        <f>+'lc2408'!G70</f>
        <v>9702</v>
      </c>
      <c r="AG71" s="51">
        <f>+'lc2409'!G70</f>
        <v>7161</v>
      </c>
      <c r="AH71" s="51">
        <f>+'lc2410'!G70</f>
        <v>4127</v>
      </c>
      <c r="AI71" s="51">
        <f>+'lc2411'!G70</f>
        <v>7487</v>
      </c>
      <c r="AJ71" s="52">
        <f>+'lc2412'!G70</f>
        <v>1106</v>
      </c>
      <c r="AK71" s="52">
        <f>+'lc2501'!G70</f>
        <v>486</v>
      </c>
      <c r="AL71" s="52">
        <f>+'lc2502'!G70</f>
        <v>409</v>
      </c>
      <c r="AM71" s="52">
        <f>+'lc2503'!G70</f>
        <v>582050</v>
      </c>
      <c r="AN71" s="121"/>
      <c r="AO71" s="57">
        <f t="shared" si="7"/>
        <v>257993</v>
      </c>
      <c r="AP71" s="58">
        <f t="shared" si="8"/>
        <v>-2.8084596606491652E-2</v>
      </c>
    </row>
    <row r="72" spans="2:43" s="48" customFormat="1" ht="15.75" customHeight="1" x14ac:dyDescent="0.35">
      <c r="B72" s="29">
        <v>45376</v>
      </c>
      <c r="C72" s="53"/>
      <c r="D72" s="53">
        <f>+'lc2402'!B71*W72/1000</f>
        <v>0</v>
      </c>
      <c r="E72" s="53">
        <f>+'lc2403'!B71*W72/1000</f>
        <v>0</v>
      </c>
      <c r="F72" s="53">
        <f>+'lc2404'!B71*W72/1000</f>
        <v>18.239999999999998</v>
      </c>
      <c r="G72" s="53">
        <f>+'lc2405'!B71*W72/1000</f>
        <v>18.327999999999999</v>
      </c>
      <c r="H72" s="53">
        <f>+'lc2406'!B71*W72/1000</f>
        <v>18.335999999999999</v>
      </c>
      <c r="I72" s="53">
        <f>+'lc2407'!B71*W72/1000</f>
        <v>18.391999999999999</v>
      </c>
      <c r="J72" s="53">
        <f>+'lc2408'!B71*W72/1000</f>
        <v>18.36</v>
      </c>
      <c r="K72" s="53">
        <f>+'lc2409'!B71*W72/1000</f>
        <v>18.408000000000001</v>
      </c>
      <c r="L72" s="53">
        <f>+'lc2410'!B71*W72/1000</f>
        <v>18.32</v>
      </c>
      <c r="M72" s="53">
        <f>+'lc2411'!B71*W72/1000</f>
        <v>18.263999999999999</v>
      </c>
      <c r="N72" s="53">
        <f>+'lc2412'!B71*W72/1000</f>
        <v>18.303999999999998</v>
      </c>
      <c r="O72" s="53">
        <f>+'lc2501'!B71*W72/1000</f>
        <v>18.344000000000001</v>
      </c>
      <c r="P72" s="38">
        <f>+'lc2502'!B72*W72/1000</f>
        <v>17.28</v>
      </c>
      <c r="Q72" s="53">
        <f>+'lc2503'!B73*W72/1000</f>
        <v>17.32</v>
      </c>
      <c r="R72" s="120"/>
      <c r="S72" s="54">
        <f t="shared" si="6"/>
        <v>15.274666666666667</v>
      </c>
      <c r="W72" s="79">
        <v>0.16</v>
      </c>
      <c r="Y72" s="51"/>
      <c r="Z72" s="51">
        <f>+'lc2402'!G71</f>
        <v>0</v>
      </c>
      <c r="AA72" s="51">
        <f>+'lc2403'!G71</f>
        <v>0</v>
      </c>
      <c r="AB72" s="51">
        <f>+'lc2404'!G71</f>
        <v>21570</v>
      </c>
      <c r="AC72" s="51">
        <f>+'lc2405'!G71</f>
        <v>18145</v>
      </c>
      <c r="AD72" s="51">
        <f>+'lc2406'!G71</f>
        <v>11954</v>
      </c>
      <c r="AE72" s="51">
        <f>+'lc2407'!G71</f>
        <v>202175</v>
      </c>
      <c r="AF72" s="51">
        <f>+'lc2408'!G71</f>
        <v>16209</v>
      </c>
      <c r="AG72" s="51">
        <f>+'lc2409'!G71</f>
        <v>7512</v>
      </c>
      <c r="AH72" s="51">
        <f>+'lc2410'!G71</f>
        <v>5283</v>
      </c>
      <c r="AI72" s="51">
        <f>+'lc2411'!G71</f>
        <v>15028</v>
      </c>
      <c r="AJ72" s="52">
        <f>+'lc2412'!G71</f>
        <v>4505</v>
      </c>
      <c r="AK72" s="52">
        <f>+'lc2501'!G71</f>
        <v>5163</v>
      </c>
      <c r="AL72" s="52">
        <f>+'lc2502'!G72</f>
        <v>553</v>
      </c>
      <c r="AM72" s="52">
        <f>+'lc2503'!G73</f>
        <v>110</v>
      </c>
      <c r="AN72" s="121"/>
      <c r="AO72" s="57">
        <f t="shared" si="7"/>
        <v>308097</v>
      </c>
      <c r="AP72" s="58">
        <f t="shared" si="8"/>
        <v>0.19420681956487185</v>
      </c>
    </row>
    <row r="73" spans="2:43" s="48" customFormat="1" ht="15.75" customHeight="1" x14ac:dyDescent="0.35">
      <c r="B73" s="29">
        <v>45379</v>
      </c>
      <c r="C73" s="53"/>
      <c r="D73" s="53">
        <f>+'lc2402'!B72*W73/1000</f>
        <v>0</v>
      </c>
      <c r="E73" s="53">
        <f>+'lc2403'!B72*W73/1000</f>
        <v>0</v>
      </c>
      <c r="F73" s="53">
        <f>+'lc2404'!B72*W73/1000</f>
        <v>18.37125</v>
      </c>
      <c r="G73" s="53">
        <f>+'lc2405'!B72*W73/1000</f>
        <v>18.448875000000001</v>
      </c>
      <c r="H73" s="53">
        <f>+'lc2406'!B72*W73/1000</f>
        <v>18.4575</v>
      </c>
      <c r="I73" s="53">
        <f>+'lc2407'!B72*W73/1000</f>
        <v>18.526499999999999</v>
      </c>
      <c r="J73" s="53">
        <f>+'lc2408'!B72*W73/1000</f>
        <v>18.552375000000001</v>
      </c>
      <c r="K73" s="53">
        <f>+'lc2409'!B72*W73/1000</f>
        <v>18.552375000000001</v>
      </c>
      <c r="L73" s="53">
        <f>+'lc2410'!B72*W73/1000</f>
        <v>18.569624999999998</v>
      </c>
      <c r="M73" s="53">
        <f>+'lc2411'!B72*W73/1000</f>
        <v>18.543749999999999</v>
      </c>
      <c r="N73" s="53">
        <f>+'lc2412'!B72*W73/1000</f>
        <v>18.673124999999999</v>
      </c>
      <c r="O73" s="53">
        <f>+'lc2501'!B72*W73/1000</f>
        <v>18.6645</v>
      </c>
      <c r="P73" s="38">
        <f>+'lc2502'!B73*W73/1000</f>
        <v>18.862874999999999</v>
      </c>
      <c r="Q73" s="53">
        <f>+'lc2503'!B74*W73/1000</f>
        <v>18.85425</v>
      </c>
      <c r="R73" s="120"/>
      <c r="S73" s="54">
        <f t="shared" si="6"/>
        <v>15.446656249999998</v>
      </c>
      <c r="W73" s="79">
        <v>0.17249999999999999</v>
      </c>
      <c r="Y73" s="51"/>
      <c r="Z73" s="51">
        <f>+'lc2402'!G72</f>
        <v>0</v>
      </c>
      <c r="AA73" s="51">
        <f>+'lc2403'!G72</f>
        <v>0</v>
      </c>
      <c r="AB73" s="51">
        <f>+'lc2404'!G72</f>
        <v>14716</v>
      </c>
      <c r="AC73" s="51">
        <f>+'lc2405'!G72</f>
        <v>18692</v>
      </c>
      <c r="AD73" s="51">
        <f>+'lc2406'!G72</f>
        <v>11706</v>
      </c>
      <c r="AE73" s="51">
        <f>+'lc2407'!G72</f>
        <v>206188</v>
      </c>
      <c r="AF73" s="51">
        <f>+'lc2408'!G72</f>
        <v>17959</v>
      </c>
      <c r="AG73" s="51">
        <f>+'lc2409'!G72</f>
        <v>8805</v>
      </c>
      <c r="AH73" s="51">
        <f>+'lc2410'!G72</f>
        <v>5280</v>
      </c>
      <c r="AI73" s="51">
        <f>+'lc2411'!G72</f>
        <v>15228</v>
      </c>
      <c r="AJ73" s="52">
        <f>+'lc2412'!G72</f>
        <v>4825</v>
      </c>
      <c r="AK73" s="52">
        <f>+'lc2501'!G72</f>
        <v>5859</v>
      </c>
      <c r="AL73" s="52">
        <f>+'lc2502'!G73</f>
        <v>564</v>
      </c>
      <c r="AM73" s="52">
        <f>+'lc2503'!G74</f>
        <v>122</v>
      </c>
      <c r="AN73" s="121"/>
      <c r="AO73" s="57">
        <f t="shared" si="7"/>
        <v>309822</v>
      </c>
      <c r="AP73" s="58">
        <f t="shared" si="8"/>
        <v>5.5988860651028372E-3</v>
      </c>
    </row>
    <row r="74" spans="2:43" s="48" customFormat="1" ht="15.75" customHeight="1" x14ac:dyDescent="0.35">
      <c r="B74" s="29">
        <v>45380</v>
      </c>
      <c r="C74" s="53"/>
      <c r="D74" s="53">
        <f>+'lc2402'!B73*W74/1000</f>
        <v>0</v>
      </c>
      <c r="E74" s="53">
        <f>+'lc2403'!B73*W74/1000</f>
        <v>0</v>
      </c>
      <c r="F74" s="53">
        <f>+'lc2404'!B73*W74/1000</f>
        <v>18.236519999999999</v>
      </c>
      <c r="G74" s="53">
        <f>+'lc2405'!B73*W74/1000</f>
        <v>18.287459999999999</v>
      </c>
      <c r="H74" s="53">
        <f>+'lc2406'!B73*W74/1000</f>
        <v>18.363869999999999</v>
      </c>
      <c r="I74" s="53">
        <f>+'lc2407'!B73*W74/1000</f>
        <v>18.423299999999998</v>
      </c>
      <c r="J74" s="53">
        <f>+'lc2408'!B73*W74/1000</f>
        <v>18.491220000000002</v>
      </c>
      <c r="K74" s="53">
        <f>+'lc2409'!B73*W74/1000</f>
        <v>18.525179999999999</v>
      </c>
      <c r="L74" s="53">
        <f>+'lc2410'!B73*W74/1000</f>
        <v>18.516690000000004</v>
      </c>
      <c r="M74" s="53">
        <f>+'lc2411'!B73*W74/1000</f>
        <v>18.49971</v>
      </c>
      <c r="N74" s="53">
        <f>+'lc2412'!B73*W74/1000</f>
        <v>18.593100000000003</v>
      </c>
      <c r="O74" s="53">
        <f>+'lc2501'!B73*W74/1000</f>
        <v>18.584610000000001</v>
      </c>
      <c r="P74" s="38">
        <f>+'lc2502'!B74*W74/1000</f>
        <v>18.44877</v>
      </c>
      <c r="Q74" s="53">
        <f>+'lc2503'!B75*W74/1000</f>
        <v>18.363869999999999</v>
      </c>
      <c r="R74" s="120"/>
      <c r="S74" s="54">
        <f t="shared" si="6"/>
        <v>15.376804999999999</v>
      </c>
      <c r="W74" s="79">
        <v>0.16980000000000001</v>
      </c>
      <c r="Y74" s="51"/>
      <c r="Z74" s="51">
        <f>+'lc2402'!G73</f>
        <v>0</v>
      </c>
      <c r="AA74" s="51">
        <f>+'lc2403'!G73</f>
        <v>0</v>
      </c>
      <c r="AB74" s="51">
        <f>+'lc2404'!G73</f>
        <v>11962</v>
      </c>
      <c r="AC74" s="51">
        <f>+'lc2405'!G73</f>
        <v>22881</v>
      </c>
      <c r="AD74" s="51">
        <f>+'lc2406'!G73</f>
        <v>12016</v>
      </c>
      <c r="AE74" s="51">
        <f>+'lc2407'!G73</f>
        <v>199818</v>
      </c>
      <c r="AF74" s="51">
        <f>+'lc2408'!G73</f>
        <v>17332</v>
      </c>
      <c r="AG74" s="51">
        <f>+'lc2409'!G73</f>
        <v>8344</v>
      </c>
      <c r="AH74" s="51">
        <f>+'lc2410'!G73</f>
        <v>5236</v>
      </c>
      <c r="AI74" s="51">
        <f>+'lc2411'!G73</f>
        <v>15431</v>
      </c>
      <c r="AJ74" s="52">
        <f>+'lc2412'!G73</f>
        <v>4871</v>
      </c>
      <c r="AK74" s="52">
        <f>+'lc2501'!G73</f>
        <v>6104</v>
      </c>
      <c r="AL74" s="52">
        <f>+'lc2502'!G74</f>
        <v>573</v>
      </c>
      <c r="AM74" s="52">
        <f>+'lc2503'!G75</f>
        <v>139</v>
      </c>
      <c r="AN74" s="121"/>
      <c r="AO74" s="57">
        <f t="shared" si="7"/>
        <v>304568</v>
      </c>
      <c r="AP74" s="58">
        <f t="shared" si="8"/>
        <v>-1.6958124342364322E-2</v>
      </c>
    </row>
    <row r="75" spans="2:43" s="48" customFormat="1" ht="15.75" customHeight="1" x14ac:dyDescent="0.35">
      <c r="B75" s="29">
        <v>45383</v>
      </c>
      <c r="C75" s="53"/>
      <c r="D75" s="53">
        <f>+'lc2402'!B74*W75/1000</f>
        <v>0</v>
      </c>
      <c r="E75" s="53">
        <f>+'lc2403'!B74*W75/1000</f>
        <v>0</v>
      </c>
      <c r="F75" s="53">
        <f>+'lc2404'!B74*W75/1000</f>
        <v>17.879940000000001</v>
      </c>
      <c r="G75" s="53">
        <f>+'lc2405'!B74*W75/1000</f>
        <v>18.075209999999998</v>
      </c>
      <c r="H75" s="53">
        <f>+'lc2406'!B74*W75/1000</f>
        <v>18.092190000000002</v>
      </c>
      <c r="I75" s="53">
        <f>+'lc2407'!B74*W75/1000</f>
        <v>18.17709</v>
      </c>
      <c r="J75" s="53">
        <f>+'lc2408'!B74*W75/1000</f>
        <v>18.346889999999998</v>
      </c>
      <c r="K75" s="53">
        <f>+'lc2409'!B74*W75/1000</f>
        <v>18.3384</v>
      </c>
      <c r="L75" s="53">
        <f>+'lc2410'!B74*W75/1000</f>
        <v>18.363869999999999</v>
      </c>
      <c r="M75" s="53">
        <f>+'lc2411'!B74*W75/1000</f>
        <v>18.363869999999999</v>
      </c>
      <c r="N75" s="53">
        <f>+'lc2412'!B74*W75/1000</f>
        <v>18.508200000000002</v>
      </c>
      <c r="O75" s="53">
        <f>+'lc2501'!B74*W75/1000</f>
        <v>18.49971</v>
      </c>
      <c r="P75" s="38">
        <f>+'lc2502'!B75*W75/1000</f>
        <v>19.119479999999999</v>
      </c>
      <c r="Q75" s="53">
        <f>+'lc2503'!B76*W75/1000</f>
        <v>19.144950000000001</v>
      </c>
      <c r="R75" s="120"/>
      <c r="S75" s="54">
        <f t="shared" si="6"/>
        <v>15.220447500000001</v>
      </c>
      <c r="W75" s="79">
        <v>0.16980000000000001</v>
      </c>
      <c r="Y75" s="51"/>
      <c r="Z75" s="51">
        <f>+'lc2402'!G74</f>
        <v>0</v>
      </c>
      <c r="AA75" s="51">
        <f>+'lc2403'!G74</f>
        <v>0</v>
      </c>
      <c r="AB75" s="51">
        <f>+'lc2404'!G74</f>
        <v>11167</v>
      </c>
      <c r="AC75" s="51">
        <f>+'lc2405'!G74</f>
        <v>22828</v>
      </c>
      <c r="AD75" s="51">
        <f>+'lc2406'!G74</f>
        <v>12094</v>
      </c>
      <c r="AE75" s="51">
        <f>+'lc2407'!G74</f>
        <v>196813</v>
      </c>
      <c r="AF75" s="51">
        <f>+'lc2408'!G74</f>
        <v>17271</v>
      </c>
      <c r="AG75" s="51">
        <f>+'lc2409'!G74</f>
        <v>8431</v>
      </c>
      <c r="AH75" s="51">
        <f>+'lc2410'!G74</f>
        <v>5228</v>
      </c>
      <c r="AI75" s="51">
        <f>+'lc2411'!G74</f>
        <v>15439</v>
      </c>
      <c r="AJ75" s="52">
        <f>+'lc2412'!G74</f>
        <v>4997</v>
      </c>
      <c r="AK75" s="52">
        <f>+'lc2501'!G74</f>
        <v>6084</v>
      </c>
      <c r="AL75" s="52">
        <f>+'lc2502'!G75</f>
        <v>558</v>
      </c>
      <c r="AM75" s="52">
        <f>+'lc2503'!G76</f>
        <v>165</v>
      </c>
      <c r="AN75" s="121"/>
      <c r="AO75" s="57">
        <f t="shared" si="7"/>
        <v>300910</v>
      </c>
      <c r="AP75" s="58">
        <f t="shared" si="8"/>
        <v>-1.2010454151453853E-2</v>
      </c>
    </row>
    <row r="76" spans="2:43" s="48" customFormat="1" ht="15.75" customHeight="1" x14ac:dyDescent="0.35">
      <c r="B76" s="29">
        <v>45384</v>
      </c>
      <c r="C76" s="53"/>
      <c r="D76" s="53">
        <f>+'lc2402'!B75*W76/1000</f>
        <v>0</v>
      </c>
      <c r="E76" s="53">
        <f>+'lc2403'!B75*W76/1000</f>
        <v>0</v>
      </c>
      <c r="F76" s="53">
        <f>+'lc2404'!B75*W76/1000</f>
        <v>18.661020000000001</v>
      </c>
      <c r="G76" s="53">
        <f>+'lc2405'!B75*W76/1000</f>
        <v>19.000619999999998</v>
      </c>
      <c r="H76" s="53">
        <f>+'lc2406'!B75*W76/1000</f>
        <v>19.051560000000002</v>
      </c>
      <c r="I76" s="53">
        <f>+'lc2407'!B75*W76/1000</f>
        <v>19.119479999999999</v>
      </c>
      <c r="J76" s="53">
        <f>+'lc2408'!B75*W76/1000</f>
        <v>19.238340000000001</v>
      </c>
      <c r="K76" s="53">
        <f>+'lc2409'!B75*W76/1000</f>
        <v>19.13646</v>
      </c>
      <c r="L76" s="53">
        <f>+'lc2410'!B75*W76/1000</f>
        <v>19.102499999999999</v>
      </c>
      <c r="M76" s="53">
        <f>+'lc2411'!B75*W76/1000</f>
        <v>19.170420000000004</v>
      </c>
      <c r="N76" s="53">
        <f>+'lc2412'!B75*W76/1000</f>
        <v>19.161930000000002</v>
      </c>
      <c r="O76" s="53">
        <f>+'lc2501'!B75*W76/1000</f>
        <v>19.110990000000001</v>
      </c>
      <c r="P76" s="38">
        <f>+'lc2502'!B76*W76/1000</f>
        <v>19.068540000000002</v>
      </c>
      <c r="Q76" s="53">
        <f>+'lc2503'!B77*W76/1000</f>
        <v>19.077030000000004</v>
      </c>
      <c r="R76" s="120"/>
      <c r="S76" s="54">
        <f t="shared" si="6"/>
        <v>15.896110000000002</v>
      </c>
      <c r="W76" s="79">
        <v>0.16980000000000001</v>
      </c>
      <c r="Y76" s="51"/>
      <c r="Z76" s="51">
        <f>+'lc2402'!G75</f>
        <v>0</v>
      </c>
      <c r="AA76" s="51">
        <f>+'lc2403'!G75</f>
        <v>0</v>
      </c>
      <c r="AB76" s="51">
        <f>+'lc2404'!G75</f>
        <v>10165</v>
      </c>
      <c r="AC76" s="51">
        <f>+'lc2405'!G75</f>
        <v>22472</v>
      </c>
      <c r="AD76" s="51">
        <f>+'lc2406'!G75</f>
        <v>12203</v>
      </c>
      <c r="AE76" s="51">
        <f>+'lc2407'!G75</f>
        <v>200099</v>
      </c>
      <c r="AF76" s="51">
        <f>+'lc2408'!G75</f>
        <v>17333</v>
      </c>
      <c r="AG76" s="51">
        <f>+'lc2409'!G75</f>
        <v>8119</v>
      </c>
      <c r="AH76" s="51">
        <f>+'lc2410'!G75</f>
        <v>5253</v>
      </c>
      <c r="AI76" s="51">
        <f>+'lc2411'!G75</f>
        <v>15231</v>
      </c>
      <c r="AJ76" s="52">
        <f>+'lc2412'!G75</f>
        <v>4938</v>
      </c>
      <c r="AK76" s="52">
        <f>+'lc2501'!G75</f>
        <v>6029</v>
      </c>
      <c r="AL76" s="52">
        <f>+'lc2502'!G76</f>
        <v>563</v>
      </c>
      <c r="AM76" s="52">
        <f>+'lc2503'!G77</f>
        <v>170</v>
      </c>
      <c r="AN76" s="121"/>
      <c r="AO76" s="57">
        <f t="shared" si="7"/>
        <v>302405</v>
      </c>
      <c r="AP76" s="58">
        <f t="shared" si="8"/>
        <v>4.9682629357614694E-3</v>
      </c>
    </row>
    <row r="77" spans="2:43" s="48" customFormat="1" ht="15.75" customHeight="1" x14ac:dyDescent="0.35">
      <c r="B77" s="29">
        <v>45385</v>
      </c>
      <c r="C77" s="53"/>
      <c r="D77" s="53">
        <f>+'lc2402'!B76*W77/1000</f>
        <v>0</v>
      </c>
      <c r="E77" s="53">
        <f>+'lc2403'!B76*W77/1000</f>
        <v>0</v>
      </c>
      <c r="F77" s="53">
        <f>+'lc2404'!B76*W77/1000</f>
        <v>18.678000000000001</v>
      </c>
      <c r="G77" s="53">
        <f>+'lc2405'!B76*W77/1000</f>
        <v>18.728940000000001</v>
      </c>
      <c r="H77" s="53">
        <f>+'lc2406'!B76*W77/1000</f>
        <v>18.822330000000001</v>
      </c>
      <c r="I77" s="53">
        <f>+'lc2407'!B76*W77/1000</f>
        <v>18.847799999999999</v>
      </c>
      <c r="J77" s="53">
        <f>+'lc2408'!B76*W77/1000</f>
        <v>18.99213</v>
      </c>
      <c r="K77" s="53">
        <f>+'lc2409'!B76*W77/1000</f>
        <v>18.983640000000001</v>
      </c>
      <c r="L77" s="53">
        <f>+'lc2410'!B76*W77/1000</f>
        <v>18.99213</v>
      </c>
      <c r="M77" s="53">
        <f>+'lc2411'!B76*W77/1000</f>
        <v>18.966660000000001</v>
      </c>
      <c r="N77" s="53">
        <f>+'lc2412'!B76*W77/1000</f>
        <v>19.02609</v>
      </c>
      <c r="O77" s="53">
        <f>+'lc2501'!B76*W77/1000</f>
        <v>19.017600000000002</v>
      </c>
      <c r="P77" s="38">
        <f>+'lc2502'!B77*W77/1000</f>
        <v>19.212869999999999</v>
      </c>
      <c r="Q77" s="53">
        <f>+'lc2503'!B78*W77/1000</f>
        <v>19.144950000000001</v>
      </c>
      <c r="R77" s="120"/>
      <c r="S77" s="54">
        <f t="shared" si="6"/>
        <v>15.75461</v>
      </c>
      <c r="W77" s="79">
        <v>0.16980000000000001</v>
      </c>
      <c r="Y77" s="51"/>
      <c r="Z77" s="51">
        <f>+'lc2402'!G76</f>
        <v>0</v>
      </c>
      <c r="AA77" s="51">
        <f>+'lc2403'!G76</f>
        <v>0</v>
      </c>
      <c r="AB77" s="51">
        <f>+'lc2404'!G76</f>
        <v>8613</v>
      </c>
      <c r="AC77" s="51">
        <f>+'lc2405'!G76</f>
        <v>22370</v>
      </c>
      <c r="AD77" s="51">
        <f>+'lc2406'!G76</f>
        <v>12230</v>
      </c>
      <c r="AE77" s="51">
        <f>+'lc2407'!G76</f>
        <v>191181</v>
      </c>
      <c r="AF77" s="51">
        <f>+'lc2408'!G76</f>
        <v>17487</v>
      </c>
      <c r="AG77" s="51">
        <f>+'lc2409'!G76</f>
        <v>8153</v>
      </c>
      <c r="AH77" s="51">
        <f>+'lc2410'!G76</f>
        <v>5262</v>
      </c>
      <c r="AI77" s="51">
        <f>+'lc2411'!G76</f>
        <v>15088</v>
      </c>
      <c r="AJ77" s="52">
        <f>+'lc2412'!G76</f>
        <v>4937</v>
      </c>
      <c r="AK77" s="52">
        <f>+'lc2501'!G76</f>
        <v>6036</v>
      </c>
      <c r="AL77" s="52">
        <f>+'lc2502'!G77</f>
        <v>595</v>
      </c>
      <c r="AM77" s="52">
        <f>+'lc2503'!G78</f>
        <v>167</v>
      </c>
      <c r="AN77" s="121"/>
      <c r="AO77" s="57">
        <f t="shared" si="7"/>
        <v>291952</v>
      </c>
      <c r="AP77" s="58">
        <f t="shared" si="8"/>
        <v>-3.4566227410261052E-2</v>
      </c>
    </row>
    <row r="78" spans="2:43" ht="15.75" customHeight="1" x14ac:dyDescent="0.35">
      <c r="B78" s="29">
        <v>45386</v>
      </c>
      <c r="C78" s="53"/>
      <c r="D78" s="53">
        <f>+'lc2402'!B77*W78/1000</f>
        <v>0</v>
      </c>
      <c r="E78" s="53">
        <f>+'lc2403'!B77*W78/1000</f>
        <v>0</v>
      </c>
      <c r="F78" s="53">
        <f>+'lc2404'!B77*W78/1000</f>
        <v>18.762900000000002</v>
      </c>
      <c r="G78" s="53">
        <f>+'lc2405'!B77*W78/1000</f>
        <v>18.856290000000001</v>
      </c>
      <c r="H78" s="53">
        <f>+'lc2406'!B77*W78/1000</f>
        <v>18.932700000000001</v>
      </c>
      <c r="I78" s="53">
        <f>+'lc2407'!B77*W78/1000</f>
        <v>18.983640000000001</v>
      </c>
      <c r="J78" s="53">
        <f>+'lc2408'!B77*W78/1000</f>
        <v>19.119479999999999</v>
      </c>
      <c r="K78" s="53">
        <f>+'lc2409'!B77*W78/1000</f>
        <v>19.13646</v>
      </c>
      <c r="L78" s="53">
        <f>+'lc2410'!B77*W78/1000</f>
        <v>19.13646</v>
      </c>
      <c r="M78" s="53">
        <f>+'lc2411'!B77*W78/1000</f>
        <v>19.13646</v>
      </c>
      <c r="N78" s="53">
        <f>+'lc2412'!B77*W78/1000</f>
        <v>19.170420000000004</v>
      </c>
      <c r="O78" s="53">
        <f>+'lc2501'!B77*W78/1000</f>
        <v>19.178909999999998</v>
      </c>
      <c r="P78" s="38">
        <f>+'lc2502'!B78*W78/1000</f>
        <v>19.42512</v>
      </c>
      <c r="Q78" s="53">
        <f>+'lc2503'!B79*W78/1000</f>
        <v>19.144950000000001</v>
      </c>
      <c r="R78" s="120"/>
      <c r="S78" s="54">
        <f>+AVERAGE(C78:Q78)</f>
        <v>16.355985</v>
      </c>
      <c r="W78" s="79">
        <v>0.16980000000000001</v>
      </c>
      <c r="X78" s="48"/>
      <c r="Y78" s="51"/>
      <c r="Z78" s="51">
        <f>+'lc2402'!G77</f>
        <v>0</v>
      </c>
      <c r="AA78" s="51">
        <f>+'lc2403'!G77</f>
        <v>0</v>
      </c>
      <c r="AB78" s="51">
        <f>+'lc2404'!G77</f>
        <v>7523</v>
      </c>
      <c r="AC78" s="51">
        <f>+'lc2405'!G77</f>
        <v>21988</v>
      </c>
      <c r="AD78" s="51">
        <f>+'lc2406'!G77</f>
        <v>12247</v>
      </c>
      <c r="AE78" s="51">
        <f>+'lc2407'!G77</f>
        <v>183070</v>
      </c>
      <c r="AF78" s="51">
        <f>+'lc2408'!G77</f>
        <v>17563</v>
      </c>
      <c r="AG78" s="51">
        <f>+'lc2409'!G77</f>
        <v>8115</v>
      </c>
      <c r="AH78" s="51">
        <f>+'lc2410'!G77</f>
        <v>5284</v>
      </c>
      <c r="AI78" s="51">
        <f>+'lc2411'!G77</f>
        <v>15023</v>
      </c>
      <c r="AJ78" s="52">
        <f>+'lc2412'!G77</f>
        <v>4915</v>
      </c>
      <c r="AK78" s="52">
        <f>+'lc2501'!G77</f>
        <v>6090</v>
      </c>
      <c r="AL78" s="52">
        <f>+'lc2502'!G78</f>
        <v>605</v>
      </c>
      <c r="AM78" s="52">
        <f>+'lc2503'!G79</f>
        <v>167</v>
      </c>
      <c r="AN78" s="121"/>
      <c r="AO78" s="57">
        <f t="shared" si="7"/>
        <v>282423</v>
      </c>
      <c r="AP78" s="58">
        <f t="shared" si="8"/>
        <v>-3.2638926946895408E-2</v>
      </c>
      <c r="AQ78" s="48"/>
    </row>
    <row r="79" spans="2:43" x14ac:dyDescent="0.35">
      <c r="B79" s="29">
        <v>45387</v>
      </c>
      <c r="C79" s="53"/>
      <c r="D79" s="53">
        <f>+'lc2402'!B78*W79/1000</f>
        <v>0</v>
      </c>
      <c r="E79" s="53">
        <f>+'lc2403'!B78*W79/1000</f>
        <v>0</v>
      </c>
      <c r="F79" s="53">
        <f>+'lc2404'!B78*W79/1000</f>
        <v>18.762900000000002</v>
      </c>
      <c r="G79" s="53">
        <f>+'lc2405'!B78*W79/1000</f>
        <v>18.856290000000001</v>
      </c>
      <c r="H79" s="53">
        <f>+'lc2406'!B78*W79/1000</f>
        <v>18.932700000000001</v>
      </c>
      <c r="I79" s="53">
        <f>+'lc2407'!B78*W79/1000</f>
        <v>19.272299999999998</v>
      </c>
      <c r="J79" s="53">
        <f>+'lc2408'!B78*W79/1000</f>
        <v>19.119479999999999</v>
      </c>
      <c r="K79" s="53">
        <f>+'lc2409'!B78*W79/1000</f>
        <v>19.13646</v>
      </c>
      <c r="L79" s="53">
        <f>+'lc2410'!B78*W79/1000</f>
        <v>19.13646</v>
      </c>
      <c r="M79" s="53">
        <f>+'lc2411'!B78*W79/1000</f>
        <v>19.13646</v>
      </c>
      <c r="N79" s="53">
        <f>+'lc2412'!B78*W79/1000</f>
        <v>19.170420000000004</v>
      </c>
      <c r="O79" s="53">
        <f>+'lc2501'!B78*W79/1000</f>
        <v>19.178909999999998</v>
      </c>
      <c r="P79" s="38">
        <f>+'lc2502'!B79*W79/1000</f>
        <v>19.433610000000002</v>
      </c>
      <c r="Q79" s="53">
        <f>+'lc2503'!B80*W79/1000</f>
        <v>19.144950000000001</v>
      </c>
      <c r="R79" s="120"/>
      <c r="S79" s="54">
        <f>+AVERAGE(C79:Q79)</f>
        <v>16.377209999999998</v>
      </c>
      <c r="W79" s="79">
        <v>0.16980000000000001</v>
      </c>
      <c r="X79" s="48"/>
      <c r="Y79" s="51"/>
      <c r="Z79" s="51">
        <f>+'lc2402'!G78</f>
        <v>0</v>
      </c>
      <c r="AA79" s="51">
        <f>+'lc2403'!G78</f>
        <v>0</v>
      </c>
      <c r="AB79" s="51">
        <f>+'lc2404'!G78</f>
        <v>7523</v>
      </c>
      <c r="AC79" s="51">
        <f>+'lc2405'!G78</f>
        <v>21988</v>
      </c>
      <c r="AD79" s="51">
        <f>+'lc2406'!G78</f>
        <v>12247</v>
      </c>
      <c r="AE79" s="51">
        <f>+'lc2407'!G78</f>
        <v>183798</v>
      </c>
      <c r="AF79" s="51">
        <f>+'lc2408'!G78</f>
        <v>17563</v>
      </c>
      <c r="AG79" s="51">
        <f>+'lc2409'!G78</f>
        <v>8115</v>
      </c>
      <c r="AH79" s="51">
        <f>+'lc2410'!G78</f>
        <v>5284</v>
      </c>
      <c r="AI79" s="51">
        <f>+'lc2411'!G78</f>
        <v>15023</v>
      </c>
      <c r="AJ79" s="52">
        <f>+'lc2412'!G78</f>
        <v>4915</v>
      </c>
      <c r="AK79" s="52">
        <f>+'lc2501'!G78</f>
        <v>6090</v>
      </c>
      <c r="AL79" s="52">
        <f>+'lc2502'!G79</f>
        <v>613</v>
      </c>
      <c r="AM79" s="52">
        <f>+'lc2503'!G80</f>
        <v>167</v>
      </c>
      <c r="AN79" s="121"/>
      <c r="AO79" s="57">
        <f t="shared" si="7"/>
        <v>283159</v>
      </c>
      <c r="AP79" s="58">
        <f t="shared" si="8"/>
        <v>2.6060200479423035E-3</v>
      </c>
      <c r="AQ79" s="48"/>
    </row>
    <row r="80" spans="2:43" ht="15" customHeight="1" thickBot="1" x14ac:dyDescent="0.4">
      <c r="B80" s="48"/>
      <c r="C80" s="48"/>
      <c r="D80" s="48"/>
      <c r="E80" s="48"/>
      <c r="F80" s="48"/>
      <c r="G80" s="48"/>
      <c r="H80" s="48"/>
      <c r="I80" s="48"/>
      <c r="J80" s="48"/>
      <c r="K80" s="48"/>
      <c r="W80" s="48"/>
      <c r="X80" s="48"/>
      <c r="Y80" s="17"/>
      <c r="Z80" s="48"/>
      <c r="AA80" s="48"/>
      <c r="AB80" s="48"/>
      <c r="AC80" s="48"/>
      <c r="AD80" s="48"/>
      <c r="AE80" s="48"/>
      <c r="AF80" s="48"/>
      <c r="AG80" s="48"/>
      <c r="AO80" s="48"/>
      <c r="AP80" s="48"/>
    </row>
    <row r="81" spans="25:40" ht="15" customHeight="1" thickBot="1" x14ac:dyDescent="0.4">
      <c r="Y81" s="17"/>
      <c r="AH81" s="36" t="s">
        <v>27</v>
      </c>
      <c r="AK81" s="15"/>
      <c r="AL81" s="64">
        <v>1250000</v>
      </c>
      <c r="AM81" s="65">
        <f>+AO74/$AL$81</f>
        <v>0.24365439999999999</v>
      </c>
      <c r="AN81" s="123"/>
    </row>
    <row r="82" spans="25:40" x14ac:dyDescent="0.35">
      <c r="Y82" s="17"/>
      <c r="AH82" s="66" t="s">
        <v>28</v>
      </c>
      <c r="AK82" s="18">
        <f ca="1">+TODAY()</f>
        <v>45428</v>
      </c>
      <c r="AL82" s="63">
        <v>16240</v>
      </c>
      <c r="AM82" s="67"/>
      <c r="AN82" s="123"/>
    </row>
    <row r="83" spans="25:40" x14ac:dyDescent="0.35">
      <c r="Y83" s="17"/>
    </row>
    <row r="84" spans="25:40" x14ac:dyDescent="0.35">
      <c r="Y84" s="17"/>
    </row>
    <row r="85" spans="25:40" x14ac:dyDescent="0.35">
      <c r="Y85" s="17"/>
    </row>
    <row r="86" spans="25:40" x14ac:dyDescent="0.35">
      <c r="Y86" s="17"/>
    </row>
    <row r="87" spans="25:40" x14ac:dyDescent="0.35">
      <c r="Y87" s="17"/>
    </row>
    <row r="88" spans="25:40" x14ac:dyDescent="0.35">
      <c r="Y88" s="17"/>
    </row>
    <row r="89" spans="25:40" x14ac:dyDescent="0.35">
      <c r="Y89" s="17"/>
    </row>
    <row r="90" spans="25:40" x14ac:dyDescent="0.35">
      <c r="Y90" s="17"/>
    </row>
    <row r="91" spans="25:40" x14ac:dyDescent="0.35">
      <c r="Y91" s="17"/>
    </row>
    <row r="92" spans="25:40" x14ac:dyDescent="0.35">
      <c r="Y92" s="17"/>
    </row>
    <row r="93" spans="25:40" x14ac:dyDescent="0.35">
      <c r="Y93" s="17"/>
    </row>
    <row r="94" spans="25:40" x14ac:dyDescent="0.35">
      <c r="Y94" s="17"/>
    </row>
    <row r="95" spans="25:40" x14ac:dyDescent="0.35">
      <c r="Y95" s="17"/>
    </row>
    <row r="96" spans="25:40" x14ac:dyDescent="0.35">
      <c r="Y96" s="17"/>
    </row>
    <row r="97" spans="25:25" x14ac:dyDescent="0.35">
      <c r="Y97" s="17"/>
    </row>
    <row r="98" spans="25:25" x14ac:dyDescent="0.35">
      <c r="Y98" s="17"/>
    </row>
    <row r="99" spans="25:25" x14ac:dyDescent="0.35">
      <c r="Y99" s="17"/>
    </row>
    <row r="100" spans="25:25" x14ac:dyDescent="0.35">
      <c r="Y100" s="17"/>
    </row>
    <row r="101" spans="25:25" x14ac:dyDescent="0.35">
      <c r="Y101" s="17"/>
    </row>
    <row r="102" spans="25:25" x14ac:dyDescent="0.35">
      <c r="Y102" s="17"/>
    </row>
    <row r="103" spans="25:25" x14ac:dyDescent="0.35">
      <c r="Y103" s="17"/>
    </row>
    <row r="104" spans="25:25" x14ac:dyDescent="0.35">
      <c r="Y104" s="17"/>
    </row>
    <row r="105" spans="25:25" x14ac:dyDescent="0.35">
      <c r="Y105" s="17"/>
    </row>
    <row r="106" spans="25:25" x14ac:dyDescent="0.35">
      <c r="Y106" s="17"/>
    </row>
    <row r="107" spans="25:25" x14ac:dyDescent="0.35">
      <c r="Y107" s="17"/>
    </row>
    <row r="108" spans="25:25" x14ac:dyDescent="0.35">
      <c r="Y108" s="17"/>
    </row>
    <row r="109" spans="25:25" x14ac:dyDescent="0.35">
      <c r="Y109" s="17"/>
    </row>
    <row r="110" spans="25:25" x14ac:dyDescent="0.35">
      <c r="Y110" s="17"/>
    </row>
    <row r="111" spans="25:25" x14ac:dyDescent="0.35">
      <c r="Y111" s="17"/>
    </row>
    <row r="112" spans="25:25" x14ac:dyDescent="0.35">
      <c r="Y112" s="17"/>
    </row>
    <row r="113" spans="25:25" x14ac:dyDescent="0.35">
      <c r="Y113" s="17"/>
    </row>
    <row r="114" spans="25:25" x14ac:dyDescent="0.35">
      <c r="Y114" s="17"/>
    </row>
    <row r="115" spans="25:25" x14ac:dyDescent="0.35">
      <c r="Y115" s="17"/>
    </row>
    <row r="116" spans="25:25" x14ac:dyDescent="0.35">
      <c r="Y116" s="17"/>
    </row>
    <row r="117" spans="25:25" x14ac:dyDescent="0.35">
      <c r="Y117" s="17"/>
    </row>
    <row r="118" spans="25:25" x14ac:dyDescent="0.35">
      <c r="Y118" s="17"/>
    </row>
    <row r="119" spans="25:25" x14ac:dyDescent="0.35">
      <c r="Y119" s="17"/>
    </row>
    <row r="120" spans="25:25" x14ac:dyDescent="0.35">
      <c r="Y120" s="17"/>
    </row>
    <row r="121" spans="25:25" x14ac:dyDescent="0.35">
      <c r="Y121" s="17"/>
    </row>
  </sheetData>
  <mergeCells count="4">
    <mergeCell ref="T1:U1"/>
    <mergeCell ref="Y1:AO1"/>
    <mergeCell ref="A3:A24"/>
    <mergeCell ref="C1:N1"/>
  </mergeCells>
  <conditionalFormatting sqref="AP2:AP80 AM81:AN82 AP83:AP1048576">
    <cfRule type="cellIs" dxfId="28" priority="1" operator="lessThan">
      <formula>0</formula>
    </cfRule>
  </conditionalFormatting>
  <pageMargins left="0.7" right="0.7" top="0.75" bottom="0.75" header="0.3" footer="0.3"/>
  <pageSetup orientation="portrait"/>
  <headerFooter>
    <oddFooter>&amp;L&amp;"Calibri"&amp;10 &amp;K000000_x000D_# Internal Use Only_x000D_&amp;1#&amp;"Calibri"&amp;10 &amp;K000000 Internal Use Only</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4"/>
  <dimension ref="A1:AO53"/>
  <sheetViews>
    <sheetView showGridLines="0" zoomScale="85" zoomScaleNormal="85" workbookViewId="0">
      <pane xSplit="1" ySplit="1" topLeftCell="B32" activePane="bottomRight" state="frozen"/>
      <selection pane="topRight" activeCell="B1" sqref="B1"/>
      <selection pane="bottomLeft" activeCell="A2" sqref="A2"/>
      <selection pane="bottomRight" activeCell="A17" sqref="A17:XFD17"/>
    </sheetView>
  </sheetViews>
  <sheetFormatPr defaultColWidth="9.1796875" defaultRowHeight="14.5" x14ac:dyDescent="0.35"/>
  <cols>
    <col min="1" max="1" width="12" bestFit="1" customWidth="1"/>
    <col min="2" max="2" width="9.453125" bestFit="1" customWidth="1"/>
    <col min="3" max="3" width="9" bestFit="1" customWidth="1"/>
    <col min="4" max="4" width="11" bestFit="1" customWidth="1"/>
    <col min="5" max="5" width="13.1796875" bestFit="1" customWidth="1"/>
    <col min="6" max="6" width="13.453125" bestFit="1" customWidth="1"/>
    <col min="7" max="9" width="17.54296875" bestFit="1" customWidth="1"/>
    <col min="10" max="10" width="20.54296875" bestFit="1" customWidth="1"/>
    <col min="11" max="11" width="11.54296875" bestFit="1" customWidth="1"/>
    <col min="12" max="12" width="12.81640625" bestFit="1" customWidth="1"/>
    <col min="13" max="13" width="11.81640625" bestFit="1" customWidth="1"/>
    <col min="14" max="14" width="20.7265625" bestFit="1" customWidth="1"/>
    <col min="15" max="15" width="18" bestFit="1" customWidth="1"/>
    <col min="16" max="16" width="17" bestFit="1" customWidth="1"/>
    <col min="17" max="17" width="11.7265625" bestFit="1" customWidth="1"/>
    <col min="18" max="19" width="11.7265625" style="42" bestFit="1" customWidth="1"/>
    <col min="20" max="21" width="10" bestFit="1" customWidth="1"/>
    <col min="22" max="23" width="13.1796875" bestFit="1" customWidth="1"/>
    <col min="24" max="25" width="13.1796875" style="48" customWidth="1"/>
    <col min="26" max="88" width="9.1796875" customWidth="1"/>
  </cols>
  <sheetData>
    <row r="1" spans="1:28" s="24" customFormat="1" ht="45" customHeight="1" x14ac:dyDescent="0.35">
      <c r="A1" s="22" t="s">
        <v>29</v>
      </c>
      <c r="B1" s="23" t="s">
        <v>30</v>
      </c>
      <c r="C1" s="23" t="s">
        <v>31</v>
      </c>
      <c r="D1" s="23" t="s">
        <v>32</v>
      </c>
      <c r="E1" s="23" t="s">
        <v>33</v>
      </c>
      <c r="F1" s="23" t="s">
        <v>34</v>
      </c>
      <c r="G1" s="23" t="s">
        <v>35</v>
      </c>
      <c r="H1" s="23" t="s">
        <v>36</v>
      </c>
      <c r="I1" s="23" t="s">
        <v>37</v>
      </c>
      <c r="J1" s="23" t="s">
        <v>38</v>
      </c>
      <c r="K1" s="23" t="s">
        <v>39</v>
      </c>
      <c r="L1" s="23" t="s">
        <v>40</v>
      </c>
      <c r="M1" s="23" t="s">
        <v>41</v>
      </c>
      <c r="N1" s="23" t="s">
        <v>42</v>
      </c>
      <c r="O1" s="23" t="s">
        <v>43</v>
      </c>
      <c r="P1" s="23" t="s">
        <v>44</v>
      </c>
      <c r="Q1" s="23" t="s">
        <v>45</v>
      </c>
      <c r="R1" s="43" t="s">
        <v>46</v>
      </c>
      <c r="S1" s="43" t="s">
        <v>47</v>
      </c>
      <c r="T1" s="23" t="s">
        <v>48</v>
      </c>
      <c r="U1" s="23" t="s">
        <v>49</v>
      </c>
      <c r="V1" s="23" t="s">
        <v>50</v>
      </c>
      <c r="W1" s="23" t="s">
        <v>51</v>
      </c>
      <c r="X1" s="23" t="s">
        <v>52</v>
      </c>
      <c r="Y1" s="23" t="s">
        <v>53</v>
      </c>
      <c r="Z1" s="28" t="e">
        <v>#VALUE!</v>
      </c>
      <c r="AA1" s="68" t="e" vm="1">
        <f t="array" ref="AA1">_FV(Z1,"Previous close",TRUE)</f>
        <v>#VALUE!</v>
      </c>
      <c r="AB1" s="68"/>
    </row>
    <row r="2" spans="1:28" x14ac:dyDescent="0.35">
      <c r="A2" s="29">
        <v>45259</v>
      </c>
      <c r="B2" s="60">
        <f>+Market!B2*'Curvas Futuros'!$W18</f>
        <v>19520</v>
      </c>
      <c r="C2" s="60">
        <f>+Market!C2*'Curvas Futuros'!$W18</f>
        <v>21120</v>
      </c>
      <c r="D2" s="60">
        <f>+Market!D2*'Curvas Futuros'!$W18</f>
        <v>21176.32</v>
      </c>
      <c r="E2" s="60">
        <f>+Market!E2*'Curvas Futuros'!$W18</f>
        <v>19440</v>
      </c>
      <c r="F2" s="60">
        <f>+Market!F2*'Curvas Futuros'!$W18</f>
        <v>19692.16</v>
      </c>
      <c r="G2" s="60">
        <f>+Market!G2*'Curvas Futuros'!$W18</f>
        <v>20880</v>
      </c>
      <c r="H2" s="60">
        <f>+Market!H2</f>
        <v>18.5</v>
      </c>
      <c r="I2" s="60">
        <f>+Market!I2</f>
        <v>19</v>
      </c>
      <c r="J2" s="60">
        <f>+Market!J2*'Curvas Futuros'!$W18</f>
        <v>13360</v>
      </c>
      <c r="K2" s="60">
        <f>+Market!K2*'Curvas Futuros'!$W18</f>
        <v>43040</v>
      </c>
      <c r="L2" s="60">
        <f>+Market!L2*'Curvas Futuros'!$W18</f>
        <v>18080</v>
      </c>
      <c r="M2" s="60">
        <f>+Market!M2</f>
        <v>1800</v>
      </c>
      <c r="N2" s="60">
        <f>+Market!N2*'Curvas Futuros'!$W18</f>
        <v>1656</v>
      </c>
      <c r="O2" s="60">
        <f>+Market!O2*'Curvas Futuros'!$W18</f>
        <v>1440</v>
      </c>
      <c r="P2" s="60">
        <f>+Market!P2*'Curvas Futuros'!$W18</f>
        <v>1440</v>
      </c>
      <c r="Q2" s="60">
        <f>+Market!Q2</f>
        <v>167.5</v>
      </c>
      <c r="R2" s="44">
        <f>+Market!R2</f>
        <v>300</v>
      </c>
      <c r="S2" s="44">
        <f>+Market!S2</f>
        <v>585</v>
      </c>
      <c r="T2" s="41">
        <f>+Market!T2*'Curvas Futuros'!$W18</f>
        <v>344</v>
      </c>
      <c r="U2" s="41">
        <f>+Market!U2*'Curvas Futuros'!$W18</f>
        <v>552</v>
      </c>
      <c r="V2" s="60">
        <f>+Market!V2*'Curvas Futuros'!$W18</f>
        <v>2144</v>
      </c>
      <c r="W2" s="60">
        <f>+Market!W2*'Curvas Futuros'!$W18</f>
        <v>2648</v>
      </c>
      <c r="X2" s="60"/>
      <c r="Y2" s="60"/>
      <c r="Z2" s="48"/>
      <c r="AA2" s="59">
        <v>0.16</v>
      </c>
    </row>
    <row r="3" spans="1:28" x14ac:dyDescent="0.35">
      <c r="A3" s="29">
        <v>45260</v>
      </c>
      <c r="B3" s="60">
        <f>+Market!B3*'Curvas Futuros'!$W19</f>
        <v>19280</v>
      </c>
      <c r="C3" s="60">
        <f>+Market!C3*'Curvas Futuros'!$W19</f>
        <v>20960</v>
      </c>
      <c r="D3" s="60">
        <f>+Market!D3*'Curvas Futuros'!$W19</f>
        <v>20890.560000000001</v>
      </c>
      <c r="E3" s="60">
        <f>+Market!E3*'Curvas Futuros'!$W19</f>
        <v>19280</v>
      </c>
      <c r="F3" s="60">
        <f>+Market!F3*'Curvas Futuros'!$W19</f>
        <v>19391.2</v>
      </c>
      <c r="G3" s="60">
        <f>+Market!G3*'Curvas Futuros'!$W19</f>
        <v>20720</v>
      </c>
      <c r="H3" s="60">
        <f>+Market!H3</f>
        <v>18.25</v>
      </c>
      <c r="I3" s="60">
        <f>+Market!I3</f>
        <v>18.5</v>
      </c>
      <c r="J3" s="60">
        <f>+Market!J3*'Curvas Futuros'!$W19</f>
        <v>13200</v>
      </c>
      <c r="K3" s="60">
        <f>+Market!K3*'Curvas Futuros'!$W19</f>
        <v>43040</v>
      </c>
      <c r="L3" s="60">
        <f>+Market!L3*'Curvas Futuros'!$W19</f>
        <v>17920</v>
      </c>
      <c r="M3" s="60">
        <f>+Market!M3</f>
        <v>1789</v>
      </c>
      <c r="N3" s="60">
        <f>+Market!N3*'Curvas Futuros'!$W19</f>
        <v>1620</v>
      </c>
      <c r="O3" s="60">
        <f>+Market!O3*'Curvas Futuros'!$W19</f>
        <v>1418.4</v>
      </c>
      <c r="P3" s="60">
        <f>+Market!P3*'Curvas Futuros'!$W19</f>
        <v>1418.4</v>
      </c>
      <c r="Q3" s="60">
        <f>+Market!Q3</f>
        <v>167.5</v>
      </c>
      <c r="R3" s="44">
        <f>+Market!R3</f>
        <v>300</v>
      </c>
      <c r="S3" s="44">
        <f>+Market!S3</f>
        <v>585</v>
      </c>
      <c r="T3" s="41">
        <f>+Market!T3*'Curvas Futuros'!$W19</f>
        <v>344</v>
      </c>
      <c r="U3" s="41">
        <f>+Market!U3*'Curvas Futuros'!$W19</f>
        <v>552</v>
      </c>
      <c r="V3" s="60">
        <f>+Market!V3*'Curvas Futuros'!$W19</f>
        <v>2144</v>
      </c>
      <c r="W3" s="60">
        <f>+Market!W3*'Curvas Futuros'!$W19</f>
        <v>2648</v>
      </c>
      <c r="X3" s="60"/>
      <c r="Y3" s="60"/>
      <c r="Z3" s="48"/>
      <c r="AA3" s="61">
        <v>0.16</v>
      </c>
    </row>
    <row r="4" spans="1:28" x14ac:dyDescent="0.35">
      <c r="A4" s="29">
        <v>45261</v>
      </c>
      <c r="B4" s="60">
        <f>+Market!B4*'Curvas Futuros'!$W20</f>
        <v>18960</v>
      </c>
      <c r="C4" s="60">
        <f>+Market!C4*'Curvas Futuros'!$W20</f>
        <v>20800</v>
      </c>
      <c r="D4" s="60">
        <f>+Market!D4*'Curvas Futuros'!$W20</f>
        <v>20548.96</v>
      </c>
      <c r="E4" s="60">
        <f>+Market!E4*'Curvas Futuros'!$W20</f>
        <v>19120</v>
      </c>
      <c r="F4" s="60">
        <f>+Market!F4*'Curvas Futuros'!$W20</f>
        <v>19184.64</v>
      </c>
      <c r="G4" s="60">
        <f>+Market!G4*'Curvas Futuros'!$W20</f>
        <v>20560</v>
      </c>
      <c r="H4" s="60">
        <f>+Market!H4</f>
        <v>18.504999999999999</v>
      </c>
      <c r="I4" s="60">
        <f>+Market!I4</f>
        <v>18.5</v>
      </c>
      <c r="J4" s="60">
        <f>+Market!J4*'Curvas Futuros'!$W20</f>
        <v>13120</v>
      </c>
      <c r="K4" s="60">
        <f>+Market!K4*'Curvas Futuros'!$W20</f>
        <v>41440</v>
      </c>
      <c r="L4" s="60">
        <f>+Market!L4*'Curvas Futuros'!$W20</f>
        <v>17760</v>
      </c>
      <c r="M4" s="60">
        <f>+Market!M4</f>
        <v>1730</v>
      </c>
      <c r="N4" s="60">
        <f>+Market!N4*'Curvas Futuros'!$W20</f>
        <v>1548</v>
      </c>
      <c r="O4" s="60">
        <f>+Market!O4*'Curvas Futuros'!$W20</f>
        <v>1360</v>
      </c>
      <c r="P4" s="60">
        <f>+Market!P4*'Curvas Futuros'!$W20</f>
        <v>1360</v>
      </c>
      <c r="Q4" s="60">
        <f>+Market!Q4</f>
        <v>167.5</v>
      </c>
      <c r="R4" s="44">
        <f>+Market!R4</f>
        <v>300</v>
      </c>
      <c r="S4" s="44">
        <f>+Market!S4</f>
        <v>585</v>
      </c>
      <c r="T4" s="41">
        <f>+Market!T4*'Curvas Futuros'!$W20</f>
        <v>336</v>
      </c>
      <c r="U4" s="41">
        <f>+Market!U4*'Curvas Futuros'!$W20</f>
        <v>540</v>
      </c>
      <c r="V4" s="60">
        <f>+Market!V4*'Curvas Futuros'!$W20</f>
        <v>2064</v>
      </c>
      <c r="W4" s="60">
        <f>+Market!W4*'Curvas Futuros'!$W20</f>
        <v>2528</v>
      </c>
      <c r="X4" s="60"/>
      <c r="Y4" s="60"/>
      <c r="Z4" s="48"/>
      <c r="AA4" s="59">
        <v>0.16</v>
      </c>
    </row>
    <row r="5" spans="1:28" x14ac:dyDescent="0.35">
      <c r="A5" s="29">
        <v>45264</v>
      </c>
      <c r="B5" s="60">
        <f>+Market!B5*'Curvas Futuros'!$W21</f>
        <v>18560</v>
      </c>
      <c r="C5" s="60">
        <f>+Market!C5*'Curvas Futuros'!$W21</f>
        <v>20480</v>
      </c>
      <c r="D5" s="60">
        <f>+Market!D5*'Curvas Futuros'!$W21</f>
        <v>20298.240000000002</v>
      </c>
      <c r="E5" s="60">
        <f>+Market!E5*'Curvas Futuros'!$W21</f>
        <v>18800</v>
      </c>
      <c r="F5" s="60">
        <f>+Market!F5*'Curvas Futuros'!$W21</f>
        <v>18869.760000000002</v>
      </c>
      <c r="G5" s="60">
        <f>+Market!G5*'Curvas Futuros'!$W21</f>
        <v>20240</v>
      </c>
      <c r="H5" s="60">
        <f>+Market!H5</f>
        <v>17.75</v>
      </c>
      <c r="I5" s="60">
        <f>+Market!I5</f>
        <v>18</v>
      </c>
      <c r="J5" s="60">
        <f>+Market!J5*'Curvas Futuros'!$W21</f>
        <v>13120</v>
      </c>
      <c r="K5" s="60">
        <f>+Market!K5*'Curvas Futuros'!$W21</f>
        <v>41440</v>
      </c>
      <c r="L5" s="60">
        <f>+Market!L5*'Curvas Futuros'!$W21</f>
        <v>17440</v>
      </c>
      <c r="M5" s="60">
        <f>+Market!M5</f>
        <v>1700</v>
      </c>
      <c r="N5" s="60">
        <f>+Market!N5*'Curvas Futuros'!$W21</f>
        <v>1493.6000000000001</v>
      </c>
      <c r="O5" s="60">
        <f>+Market!O5*'Curvas Futuros'!$W21</f>
        <v>1309.6000000000001</v>
      </c>
      <c r="P5" s="60">
        <f>+Market!P5*'Curvas Futuros'!$W21</f>
        <v>1309.6000000000001</v>
      </c>
      <c r="Q5" s="60">
        <f>+Market!Q5</f>
        <v>167</v>
      </c>
      <c r="R5" s="44">
        <f>+Market!R5</f>
        <v>300</v>
      </c>
      <c r="S5" s="44">
        <f>+Market!S5</f>
        <v>585</v>
      </c>
      <c r="T5" s="41">
        <f>+Market!T5*'Curvas Futuros'!$W21</f>
        <v>336</v>
      </c>
      <c r="U5" s="41">
        <f>+Market!U5*'Curvas Futuros'!$W21</f>
        <v>540</v>
      </c>
      <c r="V5" s="60">
        <f>+Market!V5*'Curvas Futuros'!$W21</f>
        <v>2064</v>
      </c>
      <c r="W5" s="60">
        <f>+Market!W5*'Curvas Futuros'!$W21</f>
        <v>2528</v>
      </c>
      <c r="X5" s="60"/>
      <c r="Y5" s="60"/>
      <c r="Z5" s="48"/>
      <c r="AA5" s="61">
        <v>0.16</v>
      </c>
    </row>
    <row r="6" spans="1:28" x14ac:dyDescent="0.35">
      <c r="A6" s="29">
        <v>45265</v>
      </c>
      <c r="B6" s="60">
        <f>+Market!B6*'Curvas Futuros'!$W22</f>
        <v>18160</v>
      </c>
      <c r="C6" s="60">
        <f>+Market!C6*'Curvas Futuros'!$W22</f>
        <v>20160</v>
      </c>
      <c r="D6" s="60">
        <f>+Market!D6*'Curvas Futuros'!$W22</f>
        <v>19964.96</v>
      </c>
      <c r="E6" s="60">
        <f>+Market!E6*'Curvas Futuros'!$W22</f>
        <v>18480</v>
      </c>
      <c r="F6" s="60">
        <f>+Market!F6*'Curvas Futuros'!$W22</f>
        <v>18470.88</v>
      </c>
      <c r="G6" s="60">
        <f>+Market!G6*'Curvas Futuros'!$W22</f>
        <v>19920</v>
      </c>
      <c r="H6" s="60">
        <f>+Market!H6</f>
        <v>17.600000000000001</v>
      </c>
      <c r="I6" s="60">
        <f>+Market!I6</f>
        <v>17.75</v>
      </c>
      <c r="J6" s="60">
        <f>+Market!J6*'Curvas Futuros'!$W22</f>
        <v>13080</v>
      </c>
      <c r="K6" s="60">
        <f>+Market!K6*'Curvas Futuros'!$W22</f>
        <v>41440</v>
      </c>
      <c r="L6" s="60">
        <f>+Market!L6*'Curvas Futuros'!$W22</f>
        <v>17120</v>
      </c>
      <c r="M6" s="60">
        <f>+Market!M6</f>
        <v>1670</v>
      </c>
      <c r="N6" s="60">
        <f>+Market!N6*'Curvas Futuros'!$W22</f>
        <v>1460</v>
      </c>
      <c r="O6" s="60">
        <f>+Market!O6*'Curvas Futuros'!$W22</f>
        <v>1273.6000000000001</v>
      </c>
      <c r="P6" s="60">
        <f>+Market!P6*'Curvas Futuros'!$W22</f>
        <v>1273.6000000000001</v>
      </c>
      <c r="Q6" s="60">
        <f>+Market!Q6</f>
        <v>167.5</v>
      </c>
      <c r="R6" s="44">
        <f>+Market!R6</f>
        <v>300</v>
      </c>
      <c r="S6" s="44">
        <f>+Market!S6</f>
        <v>585</v>
      </c>
      <c r="T6" s="41">
        <f>+Market!T6*'Curvas Futuros'!$W22</f>
        <v>324</v>
      </c>
      <c r="U6" s="41">
        <f>+Market!U6*'Curvas Futuros'!$W22</f>
        <v>524</v>
      </c>
      <c r="V6" s="60">
        <f>+Market!V6*'Curvas Futuros'!$W22</f>
        <v>2048</v>
      </c>
      <c r="W6" s="60">
        <f>+Market!W6*'Curvas Futuros'!$W22</f>
        <v>2496</v>
      </c>
      <c r="X6" s="60"/>
      <c r="Y6" s="60"/>
      <c r="Z6" s="48"/>
      <c r="AA6" s="61">
        <v>0.16</v>
      </c>
    </row>
    <row r="7" spans="1:28" x14ac:dyDescent="0.35">
      <c r="A7" s="29">
        <v>45266</v>
      </c>
      <c r="B7" s="60">
        <f>+Market!B7*'Curvas Futuros'!$W23</f>
        <v>17520</v>
      </c>
      <c r="C7" s="60">
        <f>+Market!C7*'Curvas Futuros'!$W23</f>
        <v>19600</v>
      </c>
      <c r="D7" s="60">
        <f>+Market!D7*'Curvas Futuros'!$W23</f>
        <v>19483.36</v>
      </c>
      <c r="E7" s="60">
        <f>+Market!E7*'Curvas Futuros'!$W23</f>
        <v>18000</v>
      </c>
      <c r="F7" s="60">
        <f>+Market!F7*'Curvas Futuros'!$W23</f>
        <v>17985.760000000002</v>
      </c>
      <c r="G7" s="60">
        <f>+Market!G7*'Curvas Futuros'!$W23</f>
        <v>19360</v>
      </c>
      <c r="H7" s="60">
        <f>+Market!H7</f>
        <v>17.5</v>
      </c>
      <c r="I7" s="60">
        <f>+Market!I7</f>
        <v>17.5</v>
      </c>
      <c r="J7" s="60">
        <f>+Market!J7*'Curvas Futuros'!$W23</f>
        <v>13040</v>
      </c>
      <c r="K7" s="60">
        <f>+Market!K7*'Curvas Futuros'!$W23</f>
        <v>41440</v>
      </c>
      <c r="L7" s="60">
        <f>+Market!L7*'Curvas Futuros'!$W23</f>
        <v>16640</v>
      </c>
      <c r="M7" s="60">
        <f>+Market!M7</f>
        <v>1655</v>
      </c>
      <c r="N7" s="60">
        <f>+Market!N7*'Curvas Futuros'!$W23</f>
        <v>1424</v>
      </c>
      <c r="O7" s="60">
        <f>+Market!O7*'Curvas Futuros'!$W23</f>
        <v>1237.6000000000001</v>
      </c>
      <c r="P7" s="60">
        <f>+Market!P7*'Curvas Futuros'!$W23</f>
        <v>1237.6000000000001</v>
      </c>
      <c r="Q7" s="60">
        <f>+Market!Q7</f>
        <v>167.5</v>
      </c>
      <c r="R7" s="44">
        <f>+Market!R7</f>
        <v>300</v>
      </c>
      <c r="S7" s="44">
        <f>+Market!S7</f>
        <v>585</v>
      </c>
      <c r="T7" s="41">
        <f>+Market!T7*'Curvas Futuros'!$W23</f>
        <v>316</v>
      </c>
      <c r="U7" s="41">
        <f>+Market!U7*'Curvas Futuros'!$W23</f>
        <v>512</v>
      </c>
      <c r="V7" s="60">
        <f>+Market!V7*'Curvas Futuros'!$W23</f>
        <v>2016</v>
      </c>
      <c r="W7" s="60">
        <f>+Market!W7*'Curvas Futuros'!$W23</f>
        <v>2448</v>
      </c>
      <c r="X7" s="60"/>
      <c r="Y7" s="60"/>
      <c r="Z7" s="48"/>
      <c r="AA7" s="59">
        <v>0.16</v>
      </c>
    </row>
    <row r="8" spans="1:28" x14ac:dyDescent="0.35">
      <c r="A8" s="29">
        <v>45267</v>
      </c>
      <c r="B8" s="60">
        <f>+Market!B8*'Curvas Futuros'!$W24</f>
        <v>17120</v>
      </c>
      <c r="C8" s="60">
        <f>+Market!C8*'Curvas Futuros'!$W24</f>
        <v>19280</v>
      </c>
      <c r="D8" s="60">
        <f>+Market!D8*'Curvas Futuros'!$W24</f>
        <v>19144.8</v>
      </c>
      <c r="E8" s="60">
        <f>+Market!E8*'Curvas Futuros'!$W24</f>
        <v>17680</v>
      </c>
      <c r="F8" s="60">
        <f>+Market!F8*'Curvas Futuros'!$W24</f>
        <v>17629.760000000002</v>
      </c>
      <c r="G8" s="60">
        <f>+Market!G8*'Curvas Futuros'!$W24</f>
        <v>18960</v>
      </c>
      <c r="H8" s="60">
        <f>+Market!H8</f>
        <v>17</v>
      </c>
      <c r="I8" s="60">
        <f>+Market!I8</f>
        <v>17.5</v>
      </c>
      <c r="J8" s="60">
        <f>+Market!J8*'Curvas Futuros'!$W24</f>
        <v>12880</v>
      </c>
      <c r="K8" s="60">
        <f>+Market!K8*'Curvas Futuros'!$W24</f>
        <v>41440</v>
      </c>
      <c r="L8" s="60">
        <f>+Market!L8*'Curvas Futuros'!$W24</f>
        <v>16320</v>
      </c>
      <c r="M8" s="60">
        <f>+Market!M8</f>
        <v>1640</v>
      </c>
      <c r="N8" s="60">
        <f>+Market!N8*'Curvas Futuros'!$W24</f>
        <v>1400.8</v>
      </c>
      <c r="O8" s="60">
        <f>+Market!O8*'Curvas Futuros'!$W24</f>
        <v>1208</v>
      </c>
      <c r="P8" s="60">
        <f>+Market!P8*'Curvas Futuros'!$W24</f>
        <v>1208</v>
      </c>
      <c r="Q8" s="60">
        <f>+Market!Q8</f>
        <v>152.5</v>
      </c>
      <c r="R8" s="44">
        <f>+Market!R8</f>
        <v>280</v>
      </c>
      <c r="S8" s="44">
        <f>+Market!S8</f>
        <v>545</v>
      </c>
      <c r="T8" s="41">
        <f>+Market!T8*'Curvas Futuros'!$W24</f>
        <v>312</v>
      </c>
      <c r="U8" s="41">
        <f>+Market!U8*'Curvas Futuros'!$W24</f>
        <v>506</v>
      </c>
      <c r="V8" s="60">
        <f>+Market!V8*'Curvas Futuros'!$W24</f>
        <v>1972</v>
      </c>
      <c r="W8" s="60">
        <f>+Market!W8*'Curvas Futuros'!$W24</f>
        <v>2388</v>
      </c>
      <c r="X8" s="60"/>
      <c r="Y8" s="60"/>
      <c r="Z8" s="48"/>
      <c r="AA8" s="61">
        <v>0.16</v>
      </c>
    </row>
    <row r="9" spans="1:28" x14ac:dyDescent="0.35">
      <c r="A9" s="29">
        <v>45271</v>
      </c>
      <c r="B9" s="60">
        <f>+Market!B9*'Curvas Futuros'!$W25</f>
        <v>16240</v>
      </c>
      <c r="C9" s="60">
        <f>+Market!C9*'Curvas Futuros'!$W25</f>
        <v>18400</v>
      </c>
      <c r="D9" s="60">
        <f>+Market!D9*'Curvas Futuros'!$W25</f>
        <v>18370.400000000001</v>
      </c>
      <c r="E9" s="60">
        <f>+Market!E9*'Curvas Futuros'!$W25</f>
        <v>17040</v>
      </c>
      <c r="F9" s="60">
        <f>+Market!F9*'Curvas Futuros'!$W25</f>
        <v>17083.52</v>
      </c>
      <c r="G9" s="60">
        <f>+Market!G9*'Curvas Futuros'!$W25</f>
        <v>18320</v>
      </c>
      <c r="H9" s="60">
        <f>+Market!H9</f>
        <v>16.5</v>
      </c>
      <c r="I9" s="60">
        <f>+Market!I9</f>
        <v>16.75</v>
      </c>
      <c r="J9" s="60">
        <f>+Market!J9*'Curvas Futuros'!$W25</f>
        <v>12400</v>
      </c>
      <c r="K9" s="60">
        <f>+Market!K9*'Curvas Futuros'!$W25</f>
        <v>37680</v>
      </c>
      <c r="L9" s="60">
        <f>+Market!L9*'Curvas Futuros'!$W25</f>
        <v>15760</v>
      </c>
      <c r="M9" s="60">
        <f>+Market!M9</f>
        <v>1565</v>
      </c>
      <c r="N9" s="60">
        <f>+Market!N9*'Curvas Futuros'!$W25</f>
        <v>1325.6000000000001</v>
      </c>
      <c r="O9" s="60">
        <f>+Market!O9*'Curvas Futuros'!$W25</f>
        <v>1115.2</v>
      </c>
      <c r="P9" s="60">
        <f>+Market!P9*'Curvas Futuros'!$W25</f>
        <v>1115.2</v>
      </c>
      <c r="Q9" s="60">
        <f>+Market!Q9</f>
        <v>152.5</v>
      </c>
      <c r="R9" s="44">
        <f>+Market!R9</f>
        <v>280</v>
      </c>
      <c r="S9" s="44">
        <f>+Market!S9</f>
        <v>545</v>
      </c>
      <c r="T9" s="41">
        <f>+Market!T9*'Curvas Futuros'!$W25</f>
        <v>300</v>
      </c>
      <c r="U9" s="41">
        <f>+Market!U9*'Curvas Futuros'!$W25</f>
        <v>488</v>
      </c>
      <c r="V9" s="60">
        <f>+Market!V9*'Curvas Futuros'!$W25</f>
        <v>1964</v>
      </c>
      <c r="W9" s="60">
        <f>+Market!W9*'Curvas Futuros'!$W25</f>
        <v>2376</v>
      </c>
      <c r="X9" s="60"/>
      <c r="Y9" s="60"/>
      <c r="Z9" s="48"/>
      <c r="AA9" s="61">
        <v>0.16</v>
      </c>
    </row>
    <row r="10" spans="1:28" x14ac:dyDescent="0.35">
      <c r="A10" s="29">
        <v>45272</v>
      </c>
      <c r="B10" s="60">
        <f>+Market!B10*'Curvas Futuros'!$W27</f>
        <v>15760</v>
      </c>
      <c r="C10" s="60">
        <f>+Market!C10*'Curvas Futuros'!$W27</f>
        <v>17920</v>
      </c>
      <c r="D10" s="60">
        <f>+Market!D10*'Curvas Futuros'!$W27</f>
        <v>18068.32</v>
      </c>
      <c r="E10" s="60">
        <f>+Market!E10*'Curvas Futuros'!$W27</f>
        <v>16560</v>
      </c>
      <c r="F10" s="60">
        <f>+Market!F10*'Curvas Futuros'!$W27</f>
        <v>16587.36</v>
      </c>
      <c r="G10" s="60">
        <f>+Market!G10*'Curvas Futuros'!$W27</f>
        <v>17840</v>
      </c>
      <c r="H10" s="60">
        <f>+Market!H10</f>
        <v>16.25</v>
      </c>
      <c r="I10" s="60">
        <f>+Market!I10</f>
        <v>16.649999999999999</v>
      </c>
      <c r="J10" s="60">
        <f>+Market!J10*'Curvas Futuros'!$W27</f>
        <v>12320</v>
      </c>
      <c r="K10" s="60">
        <f>+Market!K10*'Curvas Futuros'!$W27</f>
        <v>37680</v>
      </c>
      <c r="L10" s="60">
        <f>+Market!L10*'Curvas Futuros'!$W27</f>
        <v>15280</v>
      </c>
      <c r="M10" s="60">
        <f>+Market!M10</f>
        <v>1535</v>
      </c>
      <c r="N10" s="60">
        <f>+Market!N10*'Curvas Futuros'!$W27</f>
        <v>1300.8000000000002</v>
      </c>
      <c r="O10" s="60">
        <f>+Market!O10*'Curvas Futuros'!$W27</f>
        <v>1090.4000000000001</v>
      </c>
      <c r="P10" s="60">
        <f>+Market!P10*'Curvas Futuros'!$W27</f>
        <v>1090.4000000000001</v>
      </c>
      <c r="Q10" s="60">
        <f>+Market!Q10</f>
        <v>152.5</v>
      </c>
      <c r="R10" s="44">
        <f>+Market!R10</f>
        <v>280</v>
      </c>
      <c r="S10" s="44">
        <f>+Market!S10</f>
        <v>545</v>
      </c>
      <c r="T10" s="41">
        <f>+Market!T10*'Curvas Futuros'!$W27</f>
        <v>296</v>
      </c>
      <c r="U10" s="41">
        <f>+Market!U10*'Curvas Futuros'!$W27</f>
        <v>482</v>
      </c>
      <c r="V10" s="60">
        <f>+Market!V10*'Curvas Futuros'!$W27</f>
        <v>1964</v>
      </c>
      <c r="W10" s="60">
        <f>+Market!W10*'Curvas Futuros'!$W27</f>
        <v>2376</v>
      </c>
      <c r="X10" s="60"/>
      <c r="Y10" s="60"/>
      <c r="Z10" s="48"/>
      <c r="AA10" s="61">
        <v>0.16</v>
      </c>
    </row>
    <row r="11" spans="1:28" x14ac:dyDescent="0.35">
      <c r="A11" s="29">
        <v>45273</v>
      </c>
      <c r="B11" s="60">
        <f>+Market!B11*'Curvas Futuros'!$W28</f>
        <v>15360</v>
      </c>
      <c r="C11" s="60">
        <f>+Market!C11*'Curvas Futuros'!$W28</f>
        <v>17440</v>
      </c>
      <c r="D11" s="60">
        <f>+Market!D11*'Curvas Futuros'!$W28</f>
        <v>17514.88</v>
      </c>
      <c r="E11" s="60">
        <f>+Market!E11*'Curvas Futuros'!$W28</f>
        <v>16080</v>
      </c>
      <c r="F11" s="60">
        <f>+Market!F11*'Curvas Futuros'!$W28</f>
        <v>16018.880000000001</v>
      </c>
      <c r="G11" s="60">
        <f>+Market!G11*'Curvas Futuros'!$W28</f>
        <v>17360</v>
      </c>
      <c r="H11" s="60">
        <f>+Market!H11</f>
        <v>16</v>
      </c>
      <c r="I11" s="60">
        <f>+Market!I11</f>
        <v>16.5</v>
      </c>
      <c r="J11" s="60">
        <f>+Market!J11*'Curvas Futuros'!$W28</f>
        <v>12240</v>
      </c>
      <c r="K11" s="60">
        <f>+Market!K11*'Curvas Futuros'!$W28</f>
        <v>37680</v>
      </c>
      <c r="L11" s="60">
        <f>+Market!L11*'Curvas Futuros'!$W28</f>
        <v>14800</v>
      </c>
      <c r="M11" s="60">
        <f>+Market!M11</f>
        <v>1515</v>
      </c>
      <c r="N11" s="60">
        <f>+Market!N11*'Curvas Futuros'!$W28</f>
        <v>1288.0000000000002</v>
      </c>
      <c r="O11" s="60">
        <f>+Market!O11*'Curvas Futuros'!$W28</f>
        <v>1064</v>
      </c>
      <c r="P11" s="60">
        <f>+Market!P11*'Curvas Futuros'!$W28</f>
        <v>1064</v>
      </c>
      <c r="Q11" s="60">
        <f>+Market!Q11</f>
        <v>152.5</v>
      </c>
      <c r="R11" s="44">
        <f>+Market!R11</f>
        <v>280</v>
      </c>
      <c r="S11" s="44">
        <f>+Market!S11</f>
        <v>545</v>
      </c>
      <c r="T11" s="60">
        <f>+Market!T11*'Curvas Futuros'!$W28</f>
        <v>292</v>
      </c>
      <c r="U11" s="60">
        <f>+Market!U11*'Curvas Futuros'!$W28</f>
        <v>476</v>
      </c>
      <c r="V11" s="60">
        <f>+Market!V11*'Curvas Futuros'!$W28</f>
        <v>1884</v>
      </c>
      <c r="W11" s="60">
        <f>+Market!W11*'Curvas Futuros'!$W28</f>
        <v>2284</v>
      </c>
      <c r="X11" s="60"/>
      <c r="Y11" s="60"/>
      <c r="Z11" s="48"/>
      <c r="AA11" s="61">
        <v>0.16</v>
      </c>
    </row>
    <row r="12" spans="1:28" x14ac:dyDescent="0.35">
      <c r="A12" s="29">
        <v>45274</v>
      </c>
      <c r="B12" s="60">
        <f>+Market!B12*'Curvas Futuros'!$W29</f>
        <v>15120</v>
      </c>
      <c r="C12" s="60">
        <f>+Market!C12*'Curvas Futuros'!$W29</f>
        <v>17040</v>
      </c>
      <c r="D12" s="60">
        <f>+Market!D12*'Curvas Futuros'!$W29</f>
        <v>17085.920000000002</v>
      </c>
      <c r="E12" s="60">
        <f>+Market!E12*'Curvas Futuros'!$W29</f>
        <v>15680</v>
      </c>
      <c r="F12" s="60">
        <f>+Market!F12*'Curvas Futuros'!$W29</f>
        <v>15639.52</v>
      </c>
      <c r="G12" s="60">
        <f>+Market!G12*'Curvas Futuros'!$W29</f>
        <v>16960</v>
      </c>
      <c r="H12" s="60">
        <f>+Market!H12</f>
        <v>15.75</v>
      </c>
      <c r="I12" s="60">
        <f>+Market!I12</f>
        <v>16.25</v>
      </c>
      <c r="J12" s="60">
        <f>+Market!J12*'Curvas Futuros'!$W29</f>
        <v>12160</v>
      </c>
      <c r="K12" s="60">
        <f>+Market!K12*'Curvas Futuros'!$W29</f>
        <v>37680</v>
      </c>
      <c r="L12" s="60">
        <f>+Market!L12*'Curvas Futuros'!$W29</f>
        <v>14400</v>
      </c>
      <c r="M12" s="60">
        <f>+Market!M12</f>
        <v>1495</v>
      </c>
      <c r="N12" s="60">
        <f>+Market!N12*'Curvas Futuros'!$W29</f>
        <v>1275.2</v>
      </c>
      <c r="O12" s="60">
        <f>+Market!O12*'Curvas Futuros'!$W29</f>
        <v>1038.4000000000001</v>
      </c>
      <c r="P12" s="60">
        <f>+Market!P12*'Curvas Futuros'!$W29</f>
        <v>1038.4000000000001</v>
      </c>
      <c r="Q12" s="60">
        <f>+Market!Q12</f>
        <v>143.5</v>
      </c>
      <c r="R12" s="44">
        <f>+Market!R12</f>
        <v>262.5</v>
      </c>
      <c r="S12" s="44">
        <f>+Market!S12</f>
        <v>520</v>
      </c>
      <c r="T12" s="60">
        <f>+Market!T12*'Curvas Futuros'!$W29</f>
        <v>284</v>
      </c>
      <c r="U12" s="60">
        <f>+Market!U12*'Curvas Futuros'!$W29</f>
        <v>464</v>
      </c>
      <c r="V12" s="60">
        <f>+Market!V12*'Curvas Futuros'!$W29</f>
        <v>1852</v>
      </c>
      <c r="W12" s="60">
        <f>+Market!W12*'Curvas Futuros'!$W29</f>
        <v>2244</v>
      </c>
      <c r="X12" s="60"/>
      <c r="Y12" s="60"/>
      <c r="Z12" s="48"/>
      <c r="AA12" s="59">
        <v>0.16</v>
      </c>
    </row>
    <row r="13" spans="1:28" x14ac:dyDescent="0.35">
      <c r="A13" s="29">
        <v>45275</v>
      </c>
      <c r="B13" s="60">
        <f>+Market!B13*'Curvas Futuros'!$W30</f>
        <v>15000</v>
      </c>
      <c r="C13" s="60">
        <f>+Market!C13*'Curvas Futuros'!$W30</f>
        <v>16720</v>
      </c>
      <c r="D13" s="60">
        <f>+Market!D13*'Curvas Futuros'!$W30</f>
        <v>16699.36</v>
      </c>
      <c r="E13" s="60">
        <f>+Market!E13*'Curvas Futuros'!$W30</f>
        <v>15320</v>
      </c>
      <c r="F13" s="60">
        <f>+Market!F13*'Curvas Futuros'!$W30</f>
        <v>15240</v>
      </c>
      <c r="G13" s="60">
        <f>+Market!G13*'Curvas Futuros'!$W30</f>
        <v>16600</v>
      </c>
      <c r="H13" s="60">
        <f>+Market!H13</f>
        <v>15.5</v>
      </c>
      <c r="I13" s="60">
        <f>+Market!I13</f>
        <v>16.25</v>
      </c>
      <c r="J13" s="60">
        <f>+Market!J13*'Curvas Futuros'!$W30</f>
        <v>12080</v>
      </c>
      <c r="K13" s="60">
        <f>+Market!K13*'Curvas Futuros'!$W30</f>
        <v>33648</v>
      </c>
      <c r="L13" s="60">
        <f>+Market!L13*'Curvas Futuros'!$W30</f>
        <v>14080</v>
      </c>
      <c r="M13" s="60">
        <f>+Market!M13</f>
        <v>1470</v>
      </c>
      <c r="N13" s="60">
        <f>+Market!N13*'Curvas Futuros'!$W30</f>
        <v>1262.4000000000001</v>
      </c>
      <c r="O13" s="60">
        <f>+Market!O13*'Curvas Futuros'!$W30</f>
        <v>1017.6</v>
      </c>
      <c r="P13" s="60">
        <f>+Market!P13*'Curvas Futuros'!$W30</f>
        <v>1017.6</v>
      </c>
      <c r="Q13" s="60">
        <f>+Market!Q13</f>
        <v>143.5</v>
      </c>
      <c r="R13" s="44">
        <f>+Market!R13</f>
        <v>262.5</v>
      </c>
      <c r="S13" s="44">
        <f>+Market!S13</f>
        <v>520</v>
      </c>
      <c r="T13" s="60">
        <f>+Market!T13*'Curvas Futuros'!$W30</f>
        <v>276</v>
      </c>
      <c r="U13" s="60">
        <f>+Market!U13*'Curvas Futuros'!$W30</f>
        <v>457.92</v>
      </c>
      <c r="V13" s="60">
        <f>+Market!V13*'Curvas Futuros'!$W30</f>
        <v>1804</v>
      </c>
      <c r="W13" s="60">
        <f>+Market!W13*'Curvas Futuros'!$W30</f>
        <v>2184</v>
      </c>
      <c r="X13" s="60"/>
      <c r="Y13" s="60"/>
      <c r="Z13" s="48"/>
      <c r="AA13" s="59">
        <v>0.16</v>
      </c>
    </row>
    <row r="14" spans="1:28" x14ac:dyDescent="0.35">
      <c r="A14" s="29">
        <v>45278</v>
      </c>
      <c r="B14" s="60">
        <f>+Market!B14*'Curvas Futuros'!$W31</f>
        <v>14920</v>
      </c>
      <c r="C14" s="60">
        <f>+Market!C14*'Curvas Futuros'!$W31</f>
        <v>16480</v>
      </c>
      <c r="D14" s="60">
        <f>+Market!D14*'Curvas Futuros'!$W31</f>
        <v>16420.48</v>
      </c>
      <c r="E14" s="60">
        <f>+Market!E14*'Curvas Futuros'!$W31</f>
        <v>15000</v>
      </c>
      <c r="F14" s="60">
        <f>+Market!F14*'Curvas Futuros'!$W31</f>
        <v>14966.4</v>
      </c>
      <c r="G14" s="60">
        <f>+Market!G14*'Curvas Futuros'!$W31</f>
        <v>16280</v>
      </c>
      <c r="H14" s="60">
        <f>+Market!H14</f>
        <v>15.25</v>
      </c>
      <c r="I14" s="60">
        <f>+Market!I14</f>
        <v>16</v>
      </c>
      <c r="J14" s="60">
        <f>+Market!J14*'Curvas Futuros'!$W31</f>
        <v>12000</v>
      </c>
      <c r="K14" s="60">
        <f>+Market!K14*'Curvas Futuros'!$W31</f>
        <v>33648</v>
      </c>
      <c r="L14" s="60">
        <f>+Market!L14*'Curvas Futuros'!$W31</f>
        <v>13760</v>
      </c>
      <c r="M14" s="60">
        <f>+Market!M14</f>
        <v>1455</v>
      </c>
      <c r="N14" s="60">
        <f>+Market!N14*'Curvas Futuros'!$W31</f>
        <v>1249.6000000000001</v>
      </c>
      <c r="O14" s="60">
        <f>+Market!O14*'Curvas Futuros'!$W31</f>
        <v>1000</v>
      </c>
      <c r="P14" s="60">
        <f>+Market!P14*'Curvas Futuros'!$W31</f>
        <v>1000</v>
      </c>
      <c r="Q14" s="60">
        <f>+Market!Q14</f>
        <v>143.5</v>
      </c>
      <c r="R14" s="44">
        <f>+Market!R14</f>
        <v>262.5</v>
      </c>
      <c r="S14" s="44">
        <f>+Market!S14</f>
        <v>520</v>
      </c>
      <c r="T14" s="60">
        <f>+Market!T14*'Curvas Futuros'!$W31</f>
        <v>260</v>
      </c>
      <c r="U14" s="60">
        <f>+Market!U14*'Curvas Futuros'!$W31</f>
        <v>438</v>
      </c>
      <c r="V14" s="60">
        <f>+Market!V14*'Curvas Futuros'!$W31</f>
        <v>1740</v>
      </c>
      <c r="W14" s="60">
        <f>+Market!W14*'Curvas Futuros'!$W31</f>
        <v>2112</v>
      </c>
      <c r="X14" s="60"/>
      <c r="Y14" s="60"/>
      <c r="Z14" s="48"/>
      <c r="AA14" s="61">
        <v>0.16</v>
      </c>
    </row>
    <row r="15" spans="1:28" x14ac:dyDescent="0.35">
      <c r="A15" s="29">
        <v>45279</v>
      </c>
      <c r="B15" s="60">
        <f>+Market!B15*'Curvas Futuros'!$W32</f>
        <v>14840</v>
      </c>
      <c r="C15" s="60">
        <f>+Market!C15*'Curvas Futuros'!$W32</f>
        <v>16320</v>
      </c>
      <c r="D15" s="60">
        <f>+Market!D15*'Curvas Futuros'!$W32</f>
        <v>16170.56</v>
      </c>
      <c r="E15" s="60">
        <f>+Market!E15*'Curvas Futuros'!$W32</f>
        <v>14680</v>
      </c>
      <c r="F15" s="60">
        <f>+Market!F15*'Curvas Futuros'!$W32</f>
        <v>14686.4</v>
      </c>
      <c r="G15" s="60">
        <f>+Market!G15*'Curvas Futuros'!$W32</f>
        <v>15960</v>
      </c>
      <c r="H15" s="60">
        <f>+Market!H15</f>
        <v>15</v>
      </c>
      <c r="I15" s="60">
        <f>+Market!I15</f>
        <v>16</v>
      </c>
      <c r="J15" s="60">
        <f>+Market!J15*'Curvas Futuros'!$W32</f>
        <v>11920</v>
      </c>
      <c r="K15" s="60">
        <f>+Market!K15*'Curvas Futuros'!$W32</f>
        <v>33648</v>
      </c>
      <c r="L15" s="60">
        <f>+Market!L15*'Curvas Futuros'!$W32</f>
        <v>13440</v>
      </c>
      <c r="M15" s="60">
        <f>+Market!M15</f>
        <v>1440</v>
      </c>
      <c r="N15" s="60">
        <f>+Market!N15*'Curvas Futuros'!$W32</f>
        <v>1238.4000000000001</v>
      </c>
      <c r="O15" s="60">
        <f>+Market!O15*'Curvas Futuros'!$W32</f>
        <v>989.6</v>
      </c>
      <c r="P15" s="60">
        <f>+Market!P15*'Curvas Futuros'!$W32</f>
        <v>989.6</v>
      </c>
      <c r="Q15" s="60">
        <f>+Market!Q15</f>
        <v>143.5</v>
      </c>
      <c r="R15" s="44">
        <f>+Market!R15</f>
        <v>262.5</v>
      </c>
      <c r="S15" s="44">
        <f>+Market!S15</f>
        <v>520</v>
      </c>
      <c r="T15" s="60">
        <f>+Market!T15*'Curvas Futuros'!$W32</f>
        <v>248</v>
      </c>
      <c r="U15" s="60">
        <f>+Market!U15*'Curvas Futuros'!$W32</f>
        <v>420</v>
      </c>
      <c r="V15" s="60">
        <f>+Market!V15*'Curvas Futuros'!$W32</f>
        <v>1708</v>
      </c>
      <c r="W15" s="60">
        <f>+Market!W15*'Curvas Futuros'!$W32</f>
        <v>2072</v>
      </c>
      <c r="X15" s="60"/>
      <c r="Y15" s="60"/>
      <c r="Z15" s="48"/>
      <c r="AA15" s="61">
        <v>0.16</v>
      </c>
    </row>
    <row r="16" spans="1:28" x14ac:dyDescent="0.35">
      <c r="A16" s="29">
        <v>45280</v>
      </c>
      <c r="B16" s="60">
        <f>+Market!B16*'Curvas Futuros'!$W33</f>
        <v>14800</v>
      </c>
      <c r="C16" s="60">
        <f>+Market!C16*'Curvas Futuros'!$W33</f>
        <v>16160</v>
      </c>
      <c r="D16" s="60">
        <f>+Market!D16*'Curvas Futuros'!$W33</f>
        <v>15993.92</v>
      </c>
      <c r="E16" s="60">
        <f>+Market!E16*'Curvas Futuros'!$W33</f>
        <v>14440</v>
      </c>
      <c r="F16" s="60">
        <f>+Market!F16*'Curvas Futuros'!$W33</f>
        <v>14367.36</v>
      </c>
      <c r="G16" s="60">
        <f>+Market!G16*'Curvas Futuros'!$W33</f>
        <v>15720</v>
      </c>
      <c r="H16" s="60">
        <f>+Market!H16</f>
        <v>15</v>
      </c>
      <c r="I16" s="60">
        <f>+Market!I16</f>
        <v>15.75</v>
      </c>
      <c r="J16" s="60">
        <f>+Market!J16*'Curvas Futuros'!$W33</f>
        <v>11680</v>
      </c>
      <c r="K16" s="60">
        <f>+Market!K16*'Curvas Futuros'!$W33</f>
        <v>33648</v>
      </c>
      <c r="L16" s="60">
        <f>+Market!L16*'Curvas Futuros'!$W33</f>
        <v>13200</v>
      </c>
      <c r="M16" s="60">
        <f>+Market!M16</f>
        <v>1410</v>
      </c>
      <c r="N16" s="60">
        <f>+Market!N16*'Curvas Futuros'!$W33</f>
        <v>1220</v>
      </c>
      <c r="O16" s="60">
        <f>+Market!O16*'Curvas Futuros'!$W33</f>
        <v>978.4</v>
      </c>
      <c r="P16" s="60">
        <f>+Market!P16*'Curvas Futuros'!$W33</f>
        <v>978.4</v>
      </c>
      <c r="Q16" s="60">
        <f>+Market!Q16</f>
        <v>143.5</v>
      </c>
      <c r="R16" s="44">
        <f>+Market!R16</f>
        <v>262.5</v>
      </c>
      <c r="S16" s="44">
        <f>+Market!S16</f>
        <v>520</v>
      </c>
      <c r="T16" s="60">
        <f>+Market!T16*'Curvas Futuros'!$W33</f>
        <v>236</v>
      </c>
      <c r="U16" s="60">
        <f>+Market!U16*'Curvas Futuros'!$W33</f>
        <v>406</v>
      </c>
      <c r="V16" s="60">
        <f>+Market!V16*'Curvas Futuros'!$W33</f>
        <v>1660</v>
      </c>
      <c r="W16" s="60">
        <f>+Market!W16*'Curvas Futuros'!$W33</f>
        <v>2016</v>
      </c>
      <c r="X16" s="60"/>
      <c r="Y16" s="60"/>
      <c r="Z16" s="48"/>
      <c r="AA16" s="61">
        <v>0.16</v>
      </c>
    </row>
    <row r="17" spans="1:41" x14ac:dyDescent="0.35">
      <c r="A17" s="29">
        <v>45295</v>
      </c>
      <c r="B17" s="60">
        <f>+Market!B17*AA17/1000</f>
        <v>14.24</v>
      </c>
      <c r="C17" s="60">
        <f>+Market!C17*AA17/1000</f>
        <v>15.504</v>
      </c>
      <c r="D17" s="60">
        <f>+Market!D17*AA17/1000</f>
        <v>15.293760000000001</v>
      </c>
      <c r="E17" s="60">
        <f>+Market!E17*AA17/1000</f>
        <v>13.8</v>
      </c>
      <c r="F17" s="60">
        <f>+Market!F17*AA17/1000</f>
        <v>13.497120000000001</v>
      </c>
      <c r="G17" s="60">
        <f>+Market!G17*AA17/1000</f>
        <v>14.92</v>
      </c>
      <c r="H17" s="60">
        <f>+Market!H17</f>
        <v>14</v>
      </c>
      <c r="I17" s="60">
        <f>+Market!I17</f>
        <v>15.5</v>
      </c>
      <c r="J17" s="60">
        <f>+Market!J17*AA17/1000</f>
        <v>10.72</v>
      </c>
      <c r="K17" s="60">
        <f>+Market!K17*AA17/1000</f>
        <v>28.24</v>
      </c>
      <c r="L17" s="60">
        <f>+Market!L17*AA17/1000</f>
        <v>12.56</v>
      </c>
      <c r="M17" s="60">
        <f>+Market!M17</f>
        <v>1060</v>
      </c>
      <c r="N17" s="60">
        <f>+Market!N17*AA17/1000</f>
        <v>1.0984</v>
      </c>
      <c r="O17" s="60">
        <f>+Market!O17*AA17/1000</f>
        <v>0.88560000000000005</v>
      </c>
      <c r="P17" s="60">
        <f>+Market!P17*AA17/1000</f>
        <v>0.88560000000000005</v>
      </c>
      <c r="Q17" s="60">
        <f>+Market!Q17</f>
        <v>121</v>
      </c>
      <c r="R17" s="44">
        <f>+Market!R17</f>
        <v>220</v>
      </c>
      <c r="S17" s="44">
        <f>+Market!S17</f>
        <v>450</v>
      </c>
      <c r="T17" s="60">
        <f>+Market!T17*$AA17/1000</f>
        <v>0.2016</v>
      </c>
      <c r="U17" s="60">
        <f>+Market!U17*AA17/1000</f>
        <v>0.34799999999999998</v>
      </c>
      <c r="V17" s="60">
        <f>+Market!V17*AA17/1000</f>
        <v>1.5568</v>
      </c>
      <c r="W17" s="60">
        <f>+Market!W17*AA17/1000</f>
        <v>1.8759999999999999</v>
      </c>
      <c r="X17" s="60"/>
      <c r="Y17" s="60"/>
      <c r="Z17" s="48"/>
      <c r="AA17" s="61">
        <v>0.16</v>
      </c>
    </row>
    <row r="18" spans="1:41" x14ac:dyDescent="0.35">
      <c r="A18" s="29">
        <v>45296</v>
      </c>
      <c r="B18" s="60">
        <f>+Market!B18*AA18/1000</f>
        <v>14.24</v>
      </c>
      <c r="C18" s="60">
        <f>+Market!C18*AA18/1000</f>
        <v>15.44</v>
      </c>
      <c r="D18" s="60">
        <f>+Market!D18*AA18/1000</f>
        <v>15.271840000000001</v>
      </c>
      <c r="E18" s="60">
        <f>+Market!E18*AA18/1000</f>
        <v>13.8</v>
      </c>
      <c r="F18" s="60">
        <f>+Market!F18*AA18/1000</f>
        <v>13.497120000000001</v>
      </c>
      <c r="G18" s="60">
        <f>+Market!G18*AA18/1000</f>
        <v>14.92</v>
      </c>
      <c r="H18" s="60">
        <f>+Market!H18</f>
        <v>14</v>
      </c>
      <c r="I18" s="60">
        <f>+Market!I18</f>
        <v>15.5</v>
      </c>
      <c r="J18" s="60">
        <f>+Market!J18*AA18/1000</f>
        <v>10.64</v>
      </c>
      <c r="K18" s="60">
        <f>+Market!K18*AA18/1000</f>
        <v>27.12</v>
      </c>
      <c r="L18" s="60">
        <f>+Market!L18*AA18/1000</f>
        <v>12.56</v>
      </c>
      <c r="M18" s="60">
        <f>+Market!M18</f>
        <v>1055</v>
      </c>
      <c r="N18" s="60">
        <f>+Market!N18*AA18/1000</f>
        <v>1.0911999999999999</v>
      </c>
      <c r="O18" s="60">
        <f>+Market!O18*AA18/1000</f>
        <v>0.88400000000000001</v>
      </c>
      <c r="P18" s="60">
        <f>+Market!P18*AA18/1000</f>
        <v>0.88400000000000001</v>
      </c>
      <c r="Q18" s="60">
        <f>+Market!Q18</f>
        <v>121</v>
      </c>
      <c r="R18" s="44">
        <f>+Market!R18</f>
        <v>220</v>
      </c>
      <c r="S18" s="44">
        <f>+Market!S18</f>
        <v>450</v>
      </c>
      <c r="T18" s="60">
        <f>+Market!T18*$AA18/1000</f>
        <v>0.19920000000000002</v>
      </c>
      <c r="U18" s="60">
        <f>+Market!U18*AA18/1000</f>
        <v>0.34320000000000001</v>
      </c>
      <c r="V18" s="60">
        <f>+Market!V18*AA18/1000</f>
        <v>1.5472000000000001</v>
      </c>
      <c r="W18" s="60">
        <f>+Market!W18*AA18/1000</f>
        <v>1.8648</v>
      </c>
      <c r="X18" s="60"/>
      <c r="Y18" s="60"/>
      <c r="Z18" s="48"/>
      <c r="AA18" s="61">
        <v>0.16</v>
      </c>
    </row>
    <row r="19" spans="1:41" x14ac:dyDescent="0.35">
      <c r="A19" s="29">
        <v>45299</v>
      </c>
      <c r="B19" s="60">
        <f>+Market!B19*AA19/1000</f>
        <v>14.16</v>
      </c>
      <c r="C19" s="60">
        <f>+Market!C19*AA19/1000</f>
        <v>15.407999999999999</v>
      </c>
      <c r="D19" s="60">
        <f>+Market!D19*AA19/1000</f>
        <v>15.265919999999999</v>
      </c>
      <c r="E19" s="60">
        <f>+Market!E19*AA19/1000</f>
        <v>13.752000000000001</v>
      </c>
      <c r="F19" s="60">
        <f>+Market!F19*AA19/1000</f>
        <v>13.48128</v>
      </c>
      <c r="G19" s="60">
        <f>+Market!G19*AA19/1000</f>
        <v>14.872</v>
      </c>
      <c r="H19" s="60">
        <f>+Market!H19</f>
        <v>14</v>
      </c>
      <c r="I19" s="60">
        <f>+Market!I19</f>
        <v>15.25</v>
      </c>
      <c r="J19" s="60">
        <f>+Market!J19*AA19/1000</f>
        <v>10.48</v>
      </c>
      <c r="K19" s="60">
        <f>+Market!K19*AA19/1000</f>
        <v>27.12</v>
      </c>
      <c r="L19" s="60">
        <f>+Market!L19*AA19/1000</f>
        <v>12.512</v>
      </c>
      <c r="M19" s="60">
        <f>+Market!M19</f>
        <v>1037</v>
      </c>
      <c r="N19" s="60">
        <f>+Market!N19*AA19/1000</f>
        <v>1.0784</v>
      </c>
      <c r="O19" s="60">
        <f>+Market!O19*AA19/1000</f>
        <v>0.87360000000000004</v>
      </c>
      <c r="P19" s="60">
        <f>+Market!P19*AA19/1000</f>
        <v>0.87360000000000004</v>
      </c>
      <c r="Q19" s="60">
        <f>+Market!Q19</f>
        <v>121</v>
      </c>
      <c r="R19" s="44">
        <f>+Market!R19</f>
        <v>220</v>
      </c>
      <c r="S19" s="44">
        <f>+Market!S19</f>
        <v>450</v>
      </c>
      <c r="T19" s="60">
        <f>+Market!T19*$AA19/1000</f>
        <v>0.1968</v>
      </c>
      <c r="U19" s="60">
        <f>+Market!U19*AA19/1000</f>
        <v>0.3392</v>
      </c>
      <c r="V19" s="60">
        <f>+Market!V19*AA19/1000</f>
        <v>1.5424</v>
      </c>
      <c r="W19" s="60">
        <f>+Market!W19*AA19/1000</f>
        <v>1.86</v>
      </c>
      <c r="X19" s="60"/>
      <c r="Y19" s="60"/>
      <c r="Z19" s="48"/>
      <c r="AA19" s="61">
        <v>0.16</v>
      </c>
    </row>
    <row r="20" spans="1:41" x14ac:dyDescent="0.35">
      <c r="A20" s="29">
        <v>45300</v>
      </c>
      <c r="B20" s="60">
        <f>+Market!B20*AA20/1000</f>
        <v>14</v>
      </c>
      <c r="C20" s="60">
        <f>+Market!C20*AA20/1000</f>
        <v>15.36</v>
      </c>
      <c r="D20" s="60">
        <f>+Market!D20*AA20/1000</f>
        <v>15.242239999999999</v>
      </c>
      <c r="E20" s="60">
        <f>+Market!E20*AA20/1000</f>
        <v>13.56</v>
      </c>
      <c r="F20" s="60">
        <f>+Market!F20*AA20/1000</f>
        <v>13.46416</v>
      </c>
      <c r="G20" s="60">
        <f>+Market!G20*AA20/1000</f>
        <v>14.68</v>
      </c>
      <c r="H20" s="60">
        <f>+Market!H20</f>
        <v>14</v>
      </c>
      <c r="I20" s="60">
        <f>+Market!I20</f>
        <v>15.25</v>
      </c>
      <c r="J20" s="60">
        <f>+Market!J20*AA20/1000</f>
        <v>10.4</v>
      </c>
      <c r="K20" s="60">
        <f>+Market!K20*AA20/1000</f>
        <v>27.12</v>
      </c>
      <c r="L20" s="60">
        <f>+Market!L20*AA20/1000</f>
        <v>12.32</v>
      </c>
      <c r="M20" s="60">
        <f>+Market!M20</f>
        <v>1035</v>
      </c>
      <c r="N20" s="60">
        <f>+Market!N20*AA20/1000</f>
        <v>1.0672000000000001</v>
      </c>
      <c r="O20" s="60">
        <f>+Market!O20*AA20/1000</f>
        <v>0.86560000000000004</v>
      </c>
      <c r="P20" s="60">
        <f>+Market!P20*AA20/1000</f>
        <v>0.86560000000000004</v>
      </c>
      <c r="Q20" s="60">
        <f>+Market!Q20</f>
        <v>121</v>
      </c>
      <c r="R20" s="44">
        <f>+Market!R20</f>
        <v>220</v>
      </c>
      <c r="S20" s="44">
        <f>+Market!S20</f>
        <v>450</v>
      </c>
      <c r="T20" s="60">
        <f>+Market!T20*$AA20/1000</f>
        <v>0.19440000000000002</v>
      </c>
      <c r="U20" s="60">
        <f>+Market!U20*AA20/1000</f>
        <v>0.3352</v>
      </c>
      <c r="V20" s="60">
        <f>+Market!V20*AA20/1000</f>
        <v>1.5424</v>
      </c>
      <c r="W20" s="60">
        <f>+Market!W20*AA20/1000</f>
        <v>1.86</v>
      </c>
      <c r="X20" s="60"/>
      <c r="Y20" s="60"/>
      <c r="Z20" s="48"/>
      <c r="AA20" s="61">
        <v>0.16</v>
      </c>
    </row>
    <row r="21" spans="1:41" x14ac:dyDescent="0.35">
      <c r="A21" s="29">
        <v>45301</v>
      </c>
      <c r="B21" s="60">
        <f>+Market!B21*AA21/1000</f>
        <v>13.968</v>
      </c>
      <c r="C21" s="60">
        <f>+Market!C21*AA21/1000</f>
        <v>15.36</v>
      </c>
      <c r="D21" s="60">
        <f>+Market!D21*AA21/1000</f>
        <v>15.23664</v>
      </c>
      <c r="E21" s="60">
        <f>+Market!E21*AA21/1000</f>
        <v>13.56</v>
      </c>
      <c r="F21" s="60">
        <f>+Market!F21*AA21/1000</f>
        <v>13.46416</v>
      </c>
      <c r="G21" s="60">
        <f>+Market!G21*AA21/1000</f>
        <v>14.68</v>
      </c>
      <c r="H21" s="60">
        <f>+Market!H21</f>
        <v>14</v>
      </c>
      <c r="I21" s="60">
        <f>+Market!I21</f>
        <v>15.25</v>
      </c>
      <c r="J21" s="60">
        <f>+Market!J21*AA21/1000</f>
        <v>10.4</v>
      </c>
      <c r="K21" s="60">
        <f>+Market!K21*AA21/1000</f>
        <v>27.12</v>
      </c>
      <c r="L21" s="60">
        <f>+Market!L21*AA21/1000</f>
        <v>12.32</v>
      </c>
      <c r="M21" s="60">
        <f>+Market!M21</f>
        <v>1030</v>
      </c>
      <c r="N21" s="60">
        <f>+Market!N21*AA21/1000</f>
        <v>1.0608</v>
      </c>
      <c r="O21" s="60">
        <f>+Market!O21*AA21/1000</f>
        <v>0.86</v>
      </c>
      <c r="P21" s="60">
        <f>+Market!P21*AA21/1000</f>
        <v>0.86</v>
      </c>
      <c r="Q21" s="60">
        <f>+Market!Q21</f>
        <v>121</v>
      </c>
      <c r="R21" s="44">
        <f>+Market!R21</f>
        <v>220</v>
      </c>
      <c r="S21" s="44">
        <f>+Market!S21</f>
        <v>450</v>
      </c>
      <c r="T21" s="60">
        <f>+Market!T21*$AA21/1000</f>
        <v>0.19359999999999999</v>
      </c>
      <c r="U21" s="60">
        <f>+Market!U21*AA21/1000</f>
        <v>0.33360000000000001</v>
      </c>
      <c r="V21" s="60">
        <f>+Market!V21*AA21/1000</f>
        <v>1.5392000000000001</v>
      </c>
      <c r="W21" s="60">
        <f>+Market!W21*AA21/1000</f>
        <v>1.8560000000000001</v>
      </c>
      <c r="X21" s="60"/>
      <c r="Y21" s="60"/>
      <c r="Z21" s="48"/>
      <c r="AA21" s="61">
        <v>0.16</v>
      </c>
    </row>
    <row r="22" spans="1:41" x14ac:dyDescent="0.35">
      <c r="A22" s="29">
        <v>45302</v>
      </c>
      <c r="B22" s="60">
        <f>+Market!B22*AA22/1000</f>
        <v>13.968</v>
      </c>
      <c r="C22" s="60">
        <f>+Market!C22*AA22/1000</f>
        <v>15.36</v>
      </c>
      <c r="D22" s="60">
        <f>+Market!D22*AA22/1000</f>
        <v>15.219040000000001</v>
      </c>
      <c r="E22" s="60">
        <f>+Market!E22*AA22/1000</f>
        <v>13.56</v>
      </c>
      <c r="F22" s="60">
        <f>+Market!F22*AA22/1000</f>
        <v>13.46416</v>
      </c>
      <c r="G22" s="60">
        <f>+Market!G22*AA22/1000</f>
        <v>14.68</v>
      </c>
      <c r="H22" s="60">
        <f>+Market!H22</f>
        <v>14</v>
      </c>
      <c r="I22" s="60">
        <f>+Market!I22</f>
        <v>15.25</v>
      </c>
      <c r="J22" s="60">
        <f>+Market!J22*AA22/1000</f>
        <v>10.4</v>
      </c>
      <c r="K22" s="60">
        <f>+Market!K22*AA22/1000</f>
        <v>27.12</v>
      </c>
      <c r="L22" s="60">
        <f>+Market!L22*AA22/1000</f>
        <v>12.32</v>
      </c>
      <c r="M22" s="60">
        <f>+Market!M22</f>
        <v>1030</v>
      </c>
      <c r="N22" s="60">
        <f>+Market!N22*AA22/1000</f>
        <v>1.0535999999999999</v>
      </c>
      <c r="O22" s="60">
        <f>+Market!O22*AA22/1000</f>
        <v>0.85599999999999998</v>
      </c>
      <c r="P22" s="60">
        <f>+Market!P22*AA22/1000</f>
        <v>0.85599999999999998</v>
      </c>
      <c r="Q22" s="60">
        <f>+Market!Q22</f>
        <v>110</v>
      </c>
      <c r="R22" s="44">
        <f>+Market!R22</f>
        <v>205</v>
      </c>
      <c r="S22" s="44">
        <f>+Market!S22</f>
        <v>432.5</v>
      </c>
      <c r="T22" s="60">
        <f>+Market!T22*$AA22/1000</f>
        <v>0.19359999999999999</v>
      </c>
      <c r="U22" s="60">
        <f>+Market!U22*AA22/1000</f>
        <v>0.33360000000000001</v>
      </c>
      <c r="V22" s="60">
        <f>+Market!V22*AA22/1000</f>
        <v>1.5392000000000001</v>
      </c>
      <c r="W22" s="60">
        <f>+Market!W22*AA22/1000</f>
        <v>1.8560000000000001</v>
      </c>
      <c r="X22" s="60"/>
      <c r="Y22" s="60"/>
      <c r="Z22" s="48"/>
      <c r="AA22" s="61">
        <v>0.16</v>
      </c>
    </row>
    <row r="23" spans="1:41" x14ac:dyDescent="0.35">
      <c r="A23" s="29">
        <v>45303</v>
      </c>
      <c r="B23" s="60">
        <f>+Market!B23*AA23/1000</f>
        <v>14.016</v>
      </c>
      <c r="C23" s="60">
        <f>+Market!C23*AA23/1000</f>
        <v>15.391999999999999</v>
      </c>
      <c r="D23" s="60">
        <f>+Market!D23*AA23/1000</f>
        <v>15.22512</v>
      </c>
      <c r="E23" s="60">
        <f>+Market!E23*AA23/1000</f>
        <v>13.56</v>
      </c>
      <c r="F23" s="60">
        <f>+Market!F23*AA23/1000</f>
        <v>13.46416</v>
      </c>
      <c r="G23" s="60">
        <f>+Market!G23*AA23/1000</f>
        <v>14.68</v>
      </c>
      <c r="H23" s="60">
        <f>+Market!H23</f>
        <v>14</v>
      </c>
      <c r="I23" s="60">
        <f>+Market!I23</f>
        <v>15.25</v>
      </c>
      <c r="J23" s="60">
        <f>+Market!J23*AA23/1000</f>
        <v>10.4</v>
      </c>
      <c r="K23" s="60">
        <f>+Market!K23*AA23/1000</f>
        <v>26.96</v>
      </c>
      <c r="L23" s="60">
        <f>+Market!L23*AA23/1000</f>
        <v>12.32</v>
      </c>
      <c r="M23" s="60">
        <f>+Market!M23</f>
        <v>1020</v>
      </c>
      <c r="N23" s="60">
        <f>+Market!N23*AA23/1000</f>
        <v>1.048</v>
      </c>
      <c r="O23" s="60">
        <f>+Market!O23*AA23/1000</f>
        <v>0.85360000000000003</v>
      </c>
      <c r="P23" s="60">
        <f>+Market!P23*AA23/1000</f>
        <v>0.85360000000000003</v>
      </c>
      <c r="Q23" s="60">
        <f>+Market!Q23</f>
        <v>110</v>
      </c>
      <c r="R23" s="44">
        <f>+Market!R23</f>
        <v>205</v>
      </c>
      <c r="S23" s="44">
        <f>+Market!S23</f>
        <v>432.5</v>
      </c>
      <c r="T23" s="60">
        <f>+Market!T23*$AA23/1000</f>
        <v>0.19359999999999999</v>
      </c>
      <c r="U23" s="60">
        <f>+Market!U23*AA23/1000</f>
        <v>0.33360000000000001</v>
      </c>
      <c r="V23" s="60">
        <f>+Market!V23*AA23/1000</f>
        <v>1.5392000000000001</v>
      </c>
      <c r="W23" s="60">
        <f>+Market!W23*AA23/1000</f>
        <v>1.8560000000000001</v>
      </c>
      <c r="X23" s="60"/>
      <c r="Y23" s="60"/>
      <c r="Z23" s="48"/>
      <c r="AA23" s="61">
        <v>0.16</v>
      </c>
    </row>
    <row r="24" spans="1:41" x14ac:dyDescent="0.35">
      <c r="A24" s="29">
        <f>+A23+3</f>
        <v>45306</v>
      </c>
      <c r="B24" s="60">
        <f>+Market!B24*AA24/1000</f>
        <v>14.016</v>
      </c>
      <c r="C24" s="60">
        <f>+Market!C24*AA24/1000</f>
        <v>15.391999999999999</v>
      </c>
      <c r="D24" s="60">
        <f>+Market!D24*AA24/1000</f>
        <v>15.222239999999999</v>
      </c>
      <c r="E24" s="60">
        <f>+Market!E24*AA24/1000</f>
        <v>13.56</v>
      </c>
      <c r="F24" s="60">
        <f>+Market!F24*AA24/1000</f>
        <v>13.45696</v>
      </c>
      <c r="G24" s="60">
        <f>+Market!G24*AA24/1000</f>
        <v>14.68</v>
      </c>
      <c r="H24" s="60">
        <f>+Market!H24</f>
        <v>14</v>
      </c>
      <c r="I24" s="60">
        <f>+Market!I24</f>
        <v>15.25</v>
      </c>
      <c r="J24" s="60">
        <f>+Market!J24*AA24/1000</f>
        <v>10.4</v>
      </c>
      <c r="K24" s="60">
        <f>+Market!K24*AA24/1000</f>
        <v>26.96</v>
      </c>
      <c r="L24" s="60">
        <f>+Market!L24*AA24/1000</f>
        <v>12.32</v>
      </c>
      <c r="M24" s="60">
        <f>+Market!M24</f>
        <v>1011</v>
      </c>
      <c r="N24" s="60">
        <f>+Market!N24*AA24/1000</f>
        <v>1.0432000000000001</v>
      </c>
      <c r="O24" s="60">
        <f>+Market!O24*AA24/1000</f>
        <v>0.85199999999999998</v>
      </c>
      <c r="P24" s="60">
        <f>+Market!P24*AA24/1000</f>
        <v>0.85199999999999998</v>
      </c>
      <c r="Q24" s="60">
        <f>+Market!Q24</f>
        <v>110</v>
      </c>
      <c r="R24" s="44">
        <f>+Market!R24</f>
        <v>205</v>
      </c>
      <c r="S24" s="44">
        <f>+Market!S24</f>
        <v>432.5</v>
      </c>
      <c r="T24" s="60">
        <f>+Market!T24*$AA24/1000</f>
        <v>0.19359999999999999</v>
      </c>
      <c r="U24" s="60">
        <f>+Market!U24*AA24/1000</f>
        <v>0.33360000000000001</v>
      </c>
      <c r="V24" s="60">
        <f>+Market!V24*AA24/1000</f>
        <v>1.5392000000000001</v>
      </c>
      <c r="W24" s="60">
        <f>+Market!W24*AA24/1000</f>
        <v>1.8560000000000001</v>
      </c>
      <c r="X24" s="60"/>
      <c r="Y24" s="60"/>
      <c r="Z24" s="48"/>
      <c r="AA24" s="61">
        <v>0.16</v>
      </c>
    </row>
    <row r="25" spans="1:41" x14ac:dyDescent="0.35">
      <c r="A25" s="29">
        <v>45307</v>
      </c>
      <c r="B25" s="60">
        <f>+Market!B25*AA25/1000</f>
        <v>14.08</v>
      </c>
      <c r="C25" s="60">
        <f>+Market!C25*AA25/1000</f>
        <v>15.44</v>
      </c>
      <c r="D25" s="60">
        <f>+Market!D25*AA25/1000</f>
        <v>15.25056</v>
      </c>
      <c r="E25" s="60">
        <f>+Market!E25*AA25/1000</f>
        <v>13.56</v>
      </c>
      <c r="F25" s="60">
        <f>+Market!F25*AA25/1000</f>
        <v>13.45696</v>
      </c>
      <c r="G25" s="60">
        <f>+Market!G25*AA25/1000</f>
        <v>14.68</v>
      </c>
      <c r="H25" s="60">
        <f>+Market!H25</f>
        <v>14</v>
      </c>
      <c r="I25" s="60">
        <f>+Market!I25</f>
        <v>15.25</v>
      </c>
      <c r="J25" s="60">
        <f>+Market!J25*AA25/1000</f>
        <v>10.4</v>
      </c>
      <c r="K25" s="60">
        <f>+Market!K25*AA25/1000</f>
        <v>26.96</v>
      </c>
      <c r="L25" s="60">
        <f>+Market!L25*AA25/1000</f>
        <v>12.32</v>
      </c>
      <c r="M25" s="60">
        <f>+Market!M25</f>
        <v>1011</v>
      </c>
      <c r="N25" s="60">
        <f>+Market!N25*AA25/1000</f>
        <v>1.0432000000000001</v>
      </c>
      <c r="O25" s="60">
        <f>+Market!O25*AA25/1000</f>
        <v>0.85199999999999998</v>
      </c>
      <c r="P25" s="60">
        <f>+Market!P25*AA25/1000</f>
        <v>0.85199999999999998</v>
      </c>
      <c r="Q25" s="60">
        <f>+Market!Q25</f>
        <v>110</v>
      </c>
      <c r="R25" s="44">
        <f>+Market!R25</f>
        <v>205</v>
      </c>
      <c r="S25" s="44">
        <f>+Market!S25</f>
        <v>432.5</v>
      </c>
      <c r="T25" s="60">
        <f>+Market!T25*$AA25/1000</f>
        <v>0.19359999999999999</v>
      </c>
      <c r="U25" s="60">
        <f>+Market!U25*AA25/1000</f>
        <v>0.33360000000000001</v>
      </c>
      <c r="V25" s="60">
        <f>+Market!V25*AA25/1000</f>
        <v>1.5392000000000001</v>
      </c>
      <c r="W25" s="60">
        <f>+Market!W25*AA25/1000</f>
        <v>1.8560000000000001</v>
      </c>
      <c r="X25" s="60"/>
      <c r="Y25" s="60"/>
      <c r="Z25" s="48"/>
      <c r="AA25" s="61">
        <v>0.16</v>
      </c>
    </row>
    <row r="26" spans="1:41" x14ac:dyDescent="0.35">
      <c r="A26" s="29">
        <v>45308</v>
      </c>
      <c r="B26" s="60">
        <f>+Market!B26*AA26/1000</f>
        <v>14.128</v>
      </c>
      <c r="C26" s="60">
        <f>+Market!C26*AA26/1000</f>
        <v>15.44</v>
      </c>
      <c r="D26" s="60">
        <f>+Market!D26*AA26/1000</f>
        <v>15.272639999999999</v>
      </c>
      <c r="E26" s="60">
        <f>+Market!E26*AA26/1000</f>
        <v>13.56</v>
      </c>
      <c r="F26" s="60">
        <f>+Market!F26*AA26/1000</f>
        <v>13.45696</v>
      </c>
      <c r="G26" s="60">
        <f>+Market!G26*AA26/1000</f>
        <v>14.68</v>
      </c>
      <c r="H26" s="60">
        <f>+Market!H26</f>
        <v>14</v>
      </c>
      <c r="I26" s="60">
        <f>+Market!I26</f>
        <v>15</v>
      </c>
      <c r="J26" s="60">
        <f>+Market!J26*AA26/1000</f>
        <v>10.4</v>
      </c>
      <c r="K26" s="60">
        <f>+Market!K26*AA26/1000</f>
        <v>26.96</v>
      </c>
      <c r="L26" s="60">
        <f>+Market!L26*AA26/1000</f>
        <v>12.32</v>
      </c>
      <c r="M26" s="60">
        <f>+Market!M26</f>
        <v>1005</v>
      </c>
      <c r="N26" s="60">
        <f>+Market!N26*AA26/1000</f>
        <v>1.0432000000000001</v>
      </c>
      <c r="O26" s="60">
        <f>+Market!O26*AA26/1000</f>
        <v>0.85199999999999998</v>
      </c>
      <c r="P26" s="60">
        <f>+Market!P26*AA26/1000</f>
        <v>0.85199999999999998</v>
      </c>
      <c r="Q26" s="60">
        <f>+Market!Q26</f>
        <v>110</v>
      </c>
      <c r="R26" s="44">
        <f>+Market!R26</f>
        <v>205</v>
      </c>
      <c r="S26" s="44">
        <f>+Market!S26</f>
        <v>432.5</v>
      </c>
      <c r="T26" s="60">
        <f>+Market!T26*$AA26/1000</f>
        <v>0.19359999999999999</v>
      </c>
      <c r="U26" s="60">
        <f>+Market!U26*AA26/1000</f>
        <v>0.33360000000000001</v>
      </c>
      <c r="V26" s="60">
        <f>+Market!V26*AA26/1000</f>
        <v>1.5392000000000001</v>
      </c>
      <c r="W26" s="60">
        <f>+Market!W26*AA26/1000</f>
        <v>1.8560000000000001</v>
      </c>
      <c r="X26" s="60"/>
      <c r="Y26" s="60"/>
      <c r="Z26" s="48"/>
      <c r="AA26" s="61">
        <v>0.16</v>
      </c>
    </row>
    <row r="27" spans="1:41" x14ac:dyDescent="0.35">
      <c r="A27" s="29">
        <v>45309</v>
      </c>
      <c r="B27" s="60">
        <f>+Market!B27*AA27/1000</f>
        <v>14.128</v>
      </c>
      <c r="C27" s="60">
        <f>+Market!C27*AA27/1000</f>
        <v>15.44</v>
      </c>
      <c r="D27" s="60">
        <f>+Market!D27*AA27/1000</f>
        <v>15.274239999999999</v>
      </c>
      <c r="E27" s="60">
        <f>+Market!E27*AA27/1000</f>
        <v>13.56</v>
      </c>
      <c r="F27" s="60">
        <f>+Market!F27*AA27/1000</f>
        <v>13.45696</v>
      </c>
      <c r="G27" s="60">
        <f>+Market!G27*AA27/1000</f>
        <v>14.68</v>
      </c>
      <c r="H27" s="60">
        <f>+Market!H27</f>
        <v>14</v>
      </c>
      <c r="I27" s="60">
        <f>+Market!I27</f>
        <v>14.88</v>
      </c>
      <c r="J27" s="60">
        <f>+Market!J27*AA27/1000</f>
        <v>10.4</v>
      </c>
      <c r="K27" s="60">
        <f>+Market!K27*AA27/1000</f>
        <v>26.96</v>
      </c>
      <c r="L27" s="60">
        <f>+Market!L27*AA27/1000</f>
        <v>12.32</v>
      </c>
      <c r="M27" s="60">
        <f>+Market!M27</f>
        <v>1005</v>
      </c>
      <c r="N27" s="60">
        <f>+Market!N27*AA27/1000</f>
        <v>1.0432000000000001</v>
      </c>
      <c r="O27" s="60">
        <f>+Market!O27*AA27/1000</f>
        <v>0.85199999999999998</v>
      </c>
      <c r="P27" s="60">
        <f>+Market!P27*AA27/1000</f>
        <v>0.85199999999999998</v>
      </c>
      <c r="Q27" s="60">
        <f>+Market!Q27</f>
        <v>105.5</v>
      </c>
      <c r="R27" s="44">
        <f>+Market!R27</f>
        <v>195</v>
      </c>
      <c r="S27" s="44">
        <f>+Market!S27</f>
        <v>418.5</v>
      </c>
      <c r="T27" s="60">
        <f>+Market!T27*$AA27/1000</f>
        <v>0.19359999999999999</v>
      </c>
      <c r="U27" s="60">
        <f>+Market!U27*AA27/1000</f>
        <v>0.33360000000000001</v>
      </c>
      <c r="V27" s="60">
        <f>+Market!V27*AA27/1000</f>
        <v>1.5392000000000001</v>
      </c>
      <c r="W27" s="60">
        <f>+Market!W27*AA27/1000</f>
        <v>1.8560000000000001</v>
      </c>
      <c r="X27" s="60"/>
      <c r="Y27" s="60"/>
      <c r="Z27" s="48"/>
      <c r="AA27" s="61">
        <v>0.16</v>
      </c>
    </row>
    <row r="28" spans="1:41" x14ac:dyDescent="0.35">
      <c r="A28" s="29">
        <v>45310</v>
      </c>
      <c r="B28" s="60">
        <f>+Market!B28*AA28/1000</f>
        <v>14.128</v>
      </c>
      <c r="C28" s="60">
        <f>+Market!C28*AA28/1000</f>
        <v>15.44</v>
      </c>
      <c r="D28" s="60">
        <f>+Market!D28*AA28/1000</f>
        <v>15.27248</v>
      </c>
      <c r="E28" s="60">
        <f>+Market!E28*AA28/1000</f>
        <v>13.56</v>
      </c>
      <c r="F28" s="60">
        <f>+Market!F28*AA28/1000</f>
        <v>13.41216</v>
      </c>
      <c r="G28" s="60">
        <f>+Market!G28*AA28/1000</f>
        <v>14.6</v>
      </c>
      <c r="H28" s="60">
        <f>+Market!H28</f>
        <v>14</v>
      </c>
      <c r="I28" s="60">
        <f>+Market!I28</f>
        <v>14.88</v>
      </c>
      <c r="J28" s="60">
        <f>+Market!J28*AA28/1000</f>
        <v>10.4</v>
      </c>
      <c r="K28" s="60">
        <f>+Market!K28*AA28/1000</f>
        <v>26.704000000000001</v>
      </c>
      <c r="L28" s="60">
        <f>+Market!L28*AA28/1000</f>
        <v>12.32</v>
      </c>
      <c r="M28" s="60">
        <f>+Market!M28</f>
        <v>1005</v>
      </c>
      <c r="N28" s="60">
        <f>+Market!N28*AA28/1000</f>
        <v>1.0432000000000001</v>
      </c>
      <c r="O28" s="60">
        <f>+Market!O28*AA28/1000</f>
        <v>0.85199999999999998</v>
      </c>
      <c r="P28" s="60">
        <f>+Market!P28*AA28/1000</f>
        <v>0.85199999999999998</v>
      </c>
      <c r="Q28" s="60">
        <f>+Market!Q28</f>
        <v>105.5</v>
      </c>
      <c r="R28" s="44">
        <f>+Market!R28</f>
        <v>195</v>
      </c>
      <c r="S28" s="44">
        <f>+Market!S28</f>
        <v>418.5</v>
      </c>
      <c r="T28" s="60">
        <f>+Market!T28*$AA28/1000</f>
        <v>0.19359999999999999</v>
      </c>
      <c r="U28" s="60">
        <f>+Market!U28*AA28/1000</f>
        <v>0.33360000000000001</v>
      </c>
      <c r="V28" s="60">
        <f>+Market!V28*AA28/1000</f>
        <v>1.5392000000000001</v>
      </c>
      <c r="W28" s="60">
        <f>+Market!W28*AA28/1000</f>
        <v>1.8560000000000001</v>
      </c>
      <c r="X28" s="60"/>
      <c r="Y28" s="60"/>
      <c r="Z28" s="48"/>
      <c r="AA28" s="61">
        <v>0.16</v>
      </c>
    </row>
    <row r="29" spans="1:41" x14ac:dyDescent="0.35">
      <c r="A29" s="29">
        <v>45313</v>
      </c>
      <c r="B29" s="60">
        <f>+Market!B29*AA29/1000</f>
        <v>14.128</v>
      </c>
      <c r="C29" s="60">
        <f>+Market!C29*AA29/1000</f>
        <v>15.44</v>
      </c>
      <c r="D29" s="60">
        <f>+Market!D29*AA29/1000</f>
        <v>15.24816</v>
      </c>
      <c r="E29" s="60">
        <f>+Market!E29*AA29/1000</f>
        <v>13.544</v>
      </c>
      <c r="F29" s="60">
        <f>+Market!F29*AA29/1000</f>
        <v>13.41216</v>
      </c>
      <c r="G29" s="60">
        <f>+Market!G29*AA29/1000</f>
        <v>14.52</v>
      </c>
      <c r="H29" s="60">
        <f>+Market!H29</f>
        <v>14</v>
      </c>
      <c r="I29" s="60">
        <f>+Market!I29</f>
        <v>14.88</v>
      </c>
      <c r="J29" s="60">
        <f>+Market!J29*AA29/1000</f>
        <v>10.4</v>
      </c>
      <c r="K29" s="60">
        <f>+Market!K29*AA29/1000</f>
        <v>26.704000000000001</v>
      </c>
      <c r="L29" s="60">
        <f>+Market!L29*AA29/1000</f>
        <v>12.32</v>
      </c>
      <c r="M29" s="60">
        <f>+Market!M29</f>
        <v>995</v>
      </c>
      <c r="N29" s="60">
        <f>+Market!N29*AA29/1000</f>
        <v>1.0424</v>
      </c>
      <c r="O29" s="60">
        <f>+Market!O29*AA29/1000</f>
        <v>0.84799999999999998</v>
      </c>
      <c r="P29" s="60">
        <f>+Market!P29*AA29/1000</f>
        <v>0.84799999999999998</v>
      </c>
      <c r="Q29" s="60">
        <f>+Market!Q29</f>
        <v>105.5</v>
      </c>
      <c r="R29" s="44">
        <f>+Market!R29</f>
        <v>195</v>
      </c>
      <c r="S29" s="44">
        <f>+Market!S29</f>
        <v>418.5</v>
      </c>
      <c r="T29" s="60">
        <f>+Market!T29*$AA29/1000</f>
        <v>0.19359999999999999</v>
      </c>
      <c r="U29" s="60">
        <f>+Market!U29*AA29/1000</f>
        <v>0.33360000000000001</v>
      </c>
      <c r="V29" s="60">
        <f>+Market!V29*AA29/1000</f>
        <v>1.5392000000000001</v>
      </c>
      <c r="W29" s="60">
        <f>+Market!W29*AA29/1000</f>
        <v>1.8560000000000001</v>
      </c>
      <c r="X29" s="60"/>
      <c r="Y29" s="60"/>
      <c r="Z29" s="48"/>
      <c r="AA29" s="61">
        <v>0.16</v>
      </c>
    </row>
    <row r="30" spans="1:41" x14ac:dyDescent="0.35">
      <c r="A30" s="29">
        <v>45314</v>
      </c>
      <c r="B30" s="60">
        <f>+Market!B30*AA30/1000</f>
        <v>14.128</v>
      </c>
      <c r="C30" s="60">
        <f>+Market!C30*AA30/1000</f>
        <v>15.44</v>
      </c>
      <c r="D30" s="60">
        <f>+Market!D30*AA30/1000</f>
        <v>15.24896</v>
      </c>
      <c r="E30" s="60">
        <f>+Market!E30*AA30/1000</f>
        <v>13.544</v>
      </c>
      <c r="F30" s="60">
        <f>+Market!F30*AA30/1000</f>
        <v>13.41216</v>
      </c>
      <c r="G30" s="60">
        <f>+Market!G30*AA30/1000</f>
        <v>14.52</v>
      </c>
      <c r="H30" s="60">
        <f>+Market!H30</f>
        <v>14</v>
      </c>
      <c r="I30" s="60">
        <f>+Market!I30</f>
        <v>14.75</v>
      </c>
      <c r="J30" s="60">
        <f>+Market!J30*AA30/1000</f>
        <v>10.4</v>
      </c>
      <c r="K30" s="60">
        <f>+Market!K30*AA30/1000</f>
        <v>26.704000000000001</v>
      </c>
      <c r="L30" s="60">
        <f>+Market!L30*AA30/1000</f>
        <v>12.32</v>
      </c>
      <c r="M30" s="60">
        <f>+Market!M30</f>
        <v>990</v>
      </c>
      <c r="N30" s="60">
        <f>+Market!N30*AA30/1000</f>
        <v>1.0424</v>
      </c>
      <c r="O30" s="60">
        <f>+Market!O30*AA30/1000</f>
        <v>0.84799999999999998</v>
      </c>
      <c r="P30" s="60">
        <f>+Market!P30*AA30/1000</f>
        <v>0.84799999999999998</v>
      </c>
      <c r="Q30" s="60">
        <f>+Market!Q30</f>
        <v>105.5</v>
      </c>
      <c r="R30" s="44">
        <f>+Market!R30</f>
        <v>195</v>
      </c>
      <c r="S30" s="44">
        <f>+Market!S30</f>
        <v>418.5</v>
      </c>
      <c r="T30" s="60">
        <f>+Market!T30*$AA30/1000</f>
        <v>0.19359999999999999</v>
      </c>
      <c r="U30" s="60">
        <f>+Market!U30*AA30/1000</f>
        <v>0.33360000000000001</v>
      </c>
      <c r="V30" s="60">
        <f>+Market!V30*AA30/1000</f>
        <v>1.5392000000000001</v>
      </c>
      <c r="W30" s="60">
        <f>+Market!W30*AA30/1000</f>
        <v>1.8560000000000001</v>
      </c>
      <c r="X30" s="60"/>
      <c r="Y30" s="60"/>
      <c r="Z30" s="48"/>
      <c r="AA30" s="61">
        <v>0.16</v>
      </c>
      <c r="AO30" s="88"/>
    </row>
    <row r="31" spans="1:41" x14ac:dyDescent="0.35">
      <c r="A31" s="29">
        <v>45315</v>
      </c>
      <c r="B31" s="60">
        <f>+Market!B31*AA31/1000</f>
        <v>14.144</v>
      </c>
      <c r="C31" s="60">
        <f>+Market!C31*AA31/1000</f>
        <v>15.44</v>
      </c>
      <c r="D31" s="60">
        <f>+Market!D31*AA31/1000</f>
        <v>15.261760000000001</v>
      </c>
      <c r="E31" s="60">
        <f>+Market!E31*AA31/1000</f>
        <v>13.544</v>
      </c>
      <c r="F31" s="60">
        <f>+Market!F31*AA31/1000</f>
        <v>13.383520000000001</v>
      </c>
      <c r="G31" s="60">
        <f>+Market!G31*AA31/1000</f>
        <v>14.504</v>
      </c>
      <c r="H31" s="60">
        <f>+Market!H31</f>
        <v>14</v>
      </c>
      <c r="I31" s="60">
        <f>+Market!I31</f>
        <v>14.63</v>
      </c>
      <c r="J31" s="60">
        <f>+Market!J31*AA31/1000</f>
        <v>10.4</v>
      </c>
      <c r="K31" s="60">
        <f>+Market!K31*AA31/1000</f>
        <v>26.704000000000001</v>
      </c>
      <c r="L31" s="60">
        <f>+Market!L31*AA31/1000</f>
        <v>12.32</v>
      </c>
      <c r="M31" s="60">
        <f>+Market!M31</f>
        <v>990</v>
      </c>
      <c r="N31" s="60">
        <f>+Market!N31*AA31/1000</f>
        <v>1.0424</v>
      </c>
      <c r="O31" s="60">
        <f>+Market!O31*AA31/1000</f>
        <v>0.84799999999999998</v>
      </c>
      <c r="P31" s="60">
        <f>+Market!P31*AA31/1000</f>
        <v>0.84799999999999998</v>
      </c>
      <c r="Q31" s="60">
        <f>+Market!Q31</f>
        <v>105.5</v>
      </c>
      <c r="R31" s="44">
        <f>+Market!R31</f>
        <v>195</v>
      </c>
      <c r="S31" s="44">
        <f>+Market!S31</f>
        <v>418.5</v>
      </c>
      <c r="T31" s="60">
        <f>+Market!T31*$AA31/1000</f>
        <v>0.19359999999999999</v>
      </c>
      <c r="U31" s="60">
        <f>+Market!U31*AA31/1000</f>
        <v>0.33360000000000001</v>
      </c>
      <c r="V31" s="60">
        <f>+Market!V31*AA31/1000</f>
        <v>1.5392000000000001</v>
      </c>
      <c r="W31" s="60">
        <f>+Market!W31*AA31/1000</f>
        <v>1.8560000000000001</v>
      </c>
      <c r="X31" s="60"/>
      <c r="Y31" s="60"/>
      <c r="Z31" s="48"/>
      <c r="AA31" s="61">
        <v>0.16</v>
      </c>
    </row>
    <row r="32" spans="1:41" x14ac:dyDescent="0.35">
      <c r="A32" s="29">
        <v>45316</v>
      </c>
      <c r="B32" s="60">
        <f>+Market!B32*AA32/1000</f>
        <v>14.16</v>
      </c>
      <c r="C32" s="60">
        <f>+Market!C32*AA32/1000</f>
        <v>15.44</v>
      </c>
      <c r="D32" s="60">
        <f>+Market!D32*AA32/1000</f>
        <v>15.261760000000001</v>
      </c>
      <c r="E32" s="60">
        <f>+Market!E32*AA32/1000</f>
        <v>13.544</v>
      </c>
      <c r="F32" s="60">
        <f>+Market!F32*AA32/1000</f>
        <v>13.383040000000001</v>
      </c>
      <c r="G32" s="60">
        <f>+Market!G32*AA32/1000</f>
        <v>14.488</v>
      </c>
      <c r="H32" s="60">
        <f>+Market!H32</f>
        <v>14</v>
      </c>
      <c r="I32" s="60">
        <f>+Market!I32</f>
        <v>14.5</v>
      </c>
      <c r="J32" s="60">
        <f>+Market!J32*AA32/1000</f>
        <v>10.4</v>
      </c>
      <c r="K32" s="60">
        <f>+Market!K32*AA32/1000</f>
        <v>26.704000000000001</v>
      </c>
      <c r="L32" s="60">
        <f>+Market!L32*AA32/1000</f>
        <v>12.32</v>
      </c>
      <c r="M32" s="60">
        <f>+Market!M32</f>
        <v>975</v>
      </c>
      <c r="N32" s="60">
        <f>+Market!N32*AA32/1000</f>
        <v>1.036</v>
      </c>
      <c r="O32" s="60">
        <f>+Market!O32*AA32/1000</f>
        <v>0.84399999999999997</v>
      </c>
      <c r="P32" s="60">
        <f>+Market!P32*AA32/1000</f>
        <v>0.84399999999999997</v>
      </c>
      <c r="Q32" s="60">
        <f>+Market!Q32</f>
        <v>100</v>
      </c>
      <c r="R32" s="44">
        <f>+Market!R32</f>
        <v>183.5</v>
      </c>
      <c r="S32" s="44">
        <f>+Market!S32</f>
        <v>385</v>
      </c>
      <c r="T32" s="60">
        <f>+Market!T32*$AA32/1000</f>
        <v>0.19359999999999999</v>
      </c>
      <c r="U32" s="60">
        <f>+Market!U32*AA32/1000</f>
        <v>0.33360000000000001</v>
      </c>
      <c r="V32" s="60">
        <f>+Market!V32*AA32/1000</f>
        <v>1.5392000000000001</v>
      </c>
      <c r="W32" s="60">
        <f>+Market!W32*AA32/1000</f>
        <v>1.8560000000000001</v>
      </c>
      <c r="X32" s="60"/>
      <c r="Y32" s="60"/>
      <c r="Z32" s="48"/>
      <c r="AA32" s="61">
        <v>0.16</v>
      </c>
    </row>
    <row r="33" spans="1:27" x14ac:dyDescent="0.35">
      <c r="A33" s="29">
        <v>45317</v>
      </c>
      <c r="B33" s="60">
        <f>+Market!B33*AA33/1000</f>
        <v>14.176</v>
      </c>
      <c r="C33" s="60">
        <f>+Market!C33*AA33/1000</f>
        <v>15.44</v>
      </c>
      <c r="D33" s="60">
        <f>+Market!D33*AA33/1000</f>
        <v>15.2624</v>
      </c>
      <c r="E33" s="60">
        <f>+Market!E33*AA33/1000</f>
        <v>13.544</v>
      </c>
      <c r="F33" s="60">
        <f>+Market!F33*AA33/1000</f>
        <v>13.36848</v>
      </c>
      <c r="G33" s="60">
        <f>+Market!G33*AA33/1000</f>
        <v>14.488</v>
      </c>
      <c r="H33" s="60">
        <f>+Market!H33</f>
        <v>14</v>
      </c>
      <c r="I33" s="60">
        <f>+Market!I33</f>
        <v>14</v>
      </c>
      <c r="J33" s="60">
        <f>+Market!J33*AA33/1000</f>
        <v>10.4</v>
      </c>
      <c r="K33" s="60">
        <f>+Market!K33*AA33/1000</f>
        <v>26.4</v>
      </c>
      <c r="L33" s="60">
        <f>+Market!L33*AA33/1000</f>
        <v>12.32</v>
      </c>
      <c r="M33" s="60">
        <f>+Market!M33</f>
        <v>970</v>
      </c>
      <c r="N33" s="60">
        <f>+Market!N33*AA33/1000</f>
        <v>1.036</v>
      </c>
      <c r="O33" s="60">
        <f>+Market!O33*AA33/1000</f>
        <v>0.84399999999999997</v>
      </c>
      <c r="P33" s="60">
        <f>+Market!P33*AA33/1000</f>
        <v>0.84399999999999997</v>
      </c>
      <c r="Q33" s="60">
        <f>+Market!Q33</f>
        <v>100</v>
      </c>
      <c r="R33" s="44">
        <f>+Market!R33</f>
        <v>183.5</v>
      </c>
      <c r="S33" s="44">
        <f>+Market!S33</f>
        <v>385</v>
      </c>
      <c r="T33" s="60">
        <f>+Market!T33*$AA33/1000</f>
        <v>0.19359999999999999</v>
      </c>
      <c r="U33" s="60">
        <f>+Market!U33*AA33/1000</f>
        <v>0.33360000000000001</v>
      </c>
      <c r="V33" s="60">
        <f>+Market!V33*AA33/1000</f>
        <v>1.5392000000000001</v>
      </c>
      <c r="W33" s="60">
        <f>+Market!W33*AA33/1000</f>
        <v>1.8560000000000001</v>
      </c>
      <c r="X33" s="60"/>
      <c r="Y33" s="60"/>
      <c r="Z33" s="48"/>
      <c r="AA33" s="61">
        <v>0.16</v>
      </c>
    </row>
    <row r="34" spans="1:27" x14ac:dyDescent="0.35">
      <c r="A34" s="29">
        <v>45320</v>
      </c>
      <c r="B34" s="60">
        <f>+Market!B34*AA34/1000</f>
        <v>14.24</v>
      </c>
      <c r="C34" s="60">
        <f>+Market!C34*AA34/1000</f>
        <v>15.48</v>
      </c>
      <c r="D34" s="60">
        <f>+Market!D34*AA34/1000</f>
        <v>15.26544</v>
      </c>
      <c r="E34" s="60">
        <f>+Market!E34*AA34/1000</f>
        <v>13.544</v>
      </c>
      <c r="F34" s="60">
        <f>+Market!F34*AA34/1000</f>
        <v>13.36848</v>
      </c>
      <c r="G34" s="60">
        <f>+Market!G34*AA34/1000</f>
        <v>14.488</v>
      </c>
      <c r="H34" s="60">
        <f>+Market!H34</f>
        <v>14</v>
      </c>
      <c r="I34" s="60">
        <f>+Market!I34</f>
        <v>14</v>
      </c>
      <c r="J34" s="60">
        <f>+Market!J34*AA34/1000</f>
        <v>10.4</v>
      </c>
      <c r="K34" s="60">
        <f>+Market!K34*AA34/1000</f>
        <v>26.4</v>
      </c>
      <c r="L34" s="60">
        <f>+Market!L34*AA34/1000</f>
        <v>12.32</v>
      </c>
      <c r="M34" s="60">
        <f>+Market!M34</f>
        <v>938</v>
      </c>
      <c r="N34" s="60">
        <f>+Market!N34*AA34/1000</f>
        <v>1.028</v>
      </c>
      <c r="O34" s="60">
        <f>+Market!O34*AA34/1000</f>
        <v>0.83599999999999997</v>
      </c>
      <c r="P34" s="60">
        <f>+Market!P34*AA34/1000</f>
        <v>0.83599999999999997</v>
      </c>
      <c r="Q34" s="60">
        <f>+Market!Q34</f>
        <v>100</v>
      </c>
      <c r="R34" s="44">
        <f>+Market!R34</f>
        <v>183.5</v>
      </c>
      <c r="S34" s="44">
        <f>+Market!S34</f>
        <v>385</v>
      </c>
      <c r="T34" s="60">
        <f>+Market!T34*$AA34/1000</f>
        <v>0.19359999999999999</v>
      </c>
      <c r="U34" s="60">
        <f>+Market!U34*AA34/1000</f>
        <v>0.33360000000000001</v>
      </c>
      <c r="V34" s="60">
        <f>+Market!V34*AA34/1000</f>
        <v>1.5392000000000001</v>
      </c>
      <c r="W34" s="60">
        <f>+Market!W34*AA34/1000</f>
        <v>1.8560000000000001</v>
      </c>
      <c r="X34" s="60"/>
      <c r="Y34" s="60"/>
      <c r="Z34" s="48"/>
      <c r="AA34" s="61">
        <v>0.16</v>
      </c>
    </row>
    <row r="35" spans="1:27" x14ac:dyDescent="0.35">
      <c r="A35" s="29">
        <v>45321</v>
      </c>
      <c r="B35" s="60">
        <f>+Market!B35*AA35/1000</f>
        <v>14.24</v>
      </c>
      <c r="C35" s="60">
        <f>+Market!C35*AA35/1000</f>
        <v>15.48</v>
      </c>
      <c r="D35" s="60">
        <f>+Market!D35*AA35/1000</f>
        <v>15.287360000000001</v>
      </c>
      <c r="E35" s="60">
        <f>+Market!E35*AA35/1000</f>
        <v>13.544</v>
      </c>
      <c r="F35" s="60">
        <f>+Market!F35*AA35/1000</f>
        <v>13.36608</v>
      </c>
      <c r="G35" s="60">
        <f>+Market!G35*AA35/1000</f>
        <v>14.488</v>
      </c>
      <c r="H35" s="60">
        <f>+Market!H35</f>
        <v>14</v>
      </c>
      <c r="I35" s="60">
        <f>+Market!I35</f>
        <v>13.75</v>
      </c>
      <c r="J35" s="60">
        <f>+Market!J35*AA35/1000</f>
        <v>10.4</v>
      </c>
      <c r="K35" s="60">
        <f>+Market!K35*AA35/1000</f>
        <v>26.4</v>
      </c>
      <c r="L35" s="60">
        <f>+Market!L35*AA35/1000</f>
        <v>12.32</v>
      </c>
      <c r="M35" s="60">
        <f>+Market!M35</f>
        <v>938</v>
      </c>
      <c r="N35" s="60">
        <f>+Market!N35*AA35/1000</f>
        <v>1.028</v>
      </c>
      <c r="O35" s="60">
        <f>+Market!O35*AA35/1000</f>
        <v>0.83599999999999997</v>
      </c>
      <c r="P35" s="60">
        <f>+Market!P35*AA35/1000</f>
        <v>0.83599999999999997</v>
      </c>
      <c r="Q35" s="60">
        <f>+Market!Q35</f>
        <v>100</v>
      </c>
      <c r="R35" s="44">
        <f>+Market!R35</f>
        <v>183.5</v>
      </c>
      <c r="S35" s="44">
        <f>+Market!S35</f>
        <v>385</v>
      </c>
      <c r="T35" s="60">
        <f>+Market!T35*$AA35/1000</f>
        <v>0.19359999999999999</v>
      </c>
      <c r="U35" s="60">
        <f>+Market!U35*AA35/1000</f>
        <v>0.33360000000000001</v>
      </c>
      <c r="V35" s="60">
        <f>+Market!V35*AA35/1000</f>
        <v>1.5392000000000001</v>
      </c>
      <c r="W35" s="60">
        <f>+Market!W35*AA35/1000</f>
        <v>1.8560000000000001</v>
      </c>
      <c r="X35" s="60"/>
      <c r="Y35" s="60"/>
      <c r="Z35" s="48"/>
      <c r="AA35" s="61">
        <v>0.16</v>
      </c>
    </row>
    <row r="36" spans="1:27" x14ac:dyDescent="0.35">
      <c r="A36" s="29">
        <v>45322</v>
      </c>
      <c r="B36" s="60">
        <f>+Market!B36*AA36/1000</f>
        <v>14.272</v>
      </c>
      <c r="C36" s="60">
        <f>+Market!C36*AA36/1000</f>
        <v>15.48</v>
      </c>
      <c r="D36" s="60">
        <f>+Market!D36*AA36/1000</f>
        <v>15.3024</v>
      </c>
      <c r="E36" s="60">
        <f>+Market!E36*AA36/1000</f>
        <v>13.544</v>
      </c>
      <c r="F36" s="60">
        <f>+Market!F36*AA36/1000</f>
        <v>13.36608</v>
      </c>
      <c r="G36" s="60">
        <f>+Market!G36*AA36/1000</f>
        <v>14.488</v>
      </c>
      <c r="H36" s="60">
        <f>+Market!H36</f>
        <v>14</v>
      </c>
      <c r="I36" s="60">
        <f>+Market!I36</f>
        <v>13.75</v>
      </c>
      <c r="J36" s="60">
        <f>+Market!J36*AA36/1000</f>
        <v>10.4</v>
      </c>
      <c r="K36" s="60">
        <f>+Market!K36*AA36/1000</f>
        <v>26.4</v>
      </c>
      <c r="L36" s="60">
        <f>+Market!L36*AA36/1000</f>
        <v>12.32</v>
      </c>
      <c r="M36" s="60">
        <f>+Market!M36</f>
        <v>938</v>
      </c>
      <c r="N36" s="60">
        <f>+Market!N36*AA36/1000</f>
        <v>1.028</v>
      </c>
      <c r="O36" s="60">
        <f>+Market!O36*AA36/1000</f>
        <v>0.83599999999999997</v>
      </c>
      <c r="P36" s="60">
        <f>+Market!P36*AA36/1000</f>
        <v>0.54</v>
      </c>
      <c r="Q36" s="60">
        <f>+Market!Q36</f>
        <v>100</v>
      </c>
      <c r="R36" s="44">
        <f>+Market!R36</f>
        <v>183.5</v>
      </c>
      <c r="S36" s="44">
        <f>+Market!S36</f>
        <v>385</v>
      </c>
      <c r="T36" s="60">
        <f>+Market!T36*$AA36/1000</f>
        <v>0.19359999999999999</v>
      </c>
      <c r="U36" s="60">
        <f>+Market!U36*AA36/1000</f>
        <v>0.33360000000000001</v>
      </c>
      <c r="V36" s="60">
        <f>+Market!V36*AA36/1000</f>
        <v>1.5392000000000001</v>
      </c>
      <c r="W36" s="60">
        <f>+Market!W36*AA36/1000</f>
        <v>1.8560000000000001</v>
      </c>
      <c r="X36" s="60"/>
      <c r="Y36" s="60"/>
      <c r="Z36" s="48"/>
      <c r="AA36" s="61">
        <v>0.16</v>
      </c>
    </row>
    <row r="37" spans="1:27" x14ac:dyDescent="0.35">
      <c r="A37" s="29">
        <v>45323</v>
      </c>
      <c r="B37" s="60">
        <f>+Market!B37*AA37/1000</f>
        <v>14.32</v>
      </c>
      <c r="C37" s="60">
        <f>+Market!C37*AA37/1000</f>
        <v>15.528</v>
      </c>
      <c r="D37" s="60">
        <f>+Market!D37*AA37/1000</f>
        <v>15.316800000000001</v>
      </c>
      <c r="E37" s="60">
        <f>+Market!E37*AA37/1000</f>
        <v>13.576000000000001</v>
      </c>
      <c r="F37" s="60">
        <f>+Market!F37*AA37/1000</f>
        <v>13.411040000000002</v>
      </c>
      <c r="G37" s="60">
        <f>+Market!G37*AA37/1000</f>
        <v>14.52</v>
      </c>
      <c r="H37" s="60">
        <f>+Market!H37</f>
        <v>14</v>
      </c>
      <c r="I37" s="60">
        <f>+Market!I37</f>
        <v>13.75</v>
      </c>
      <c r="J37" s="60">
        <f>+Market!J37*AA37/1000</f>
        <v>10.4</v>
      </c>
      <c r="K37" s="60">
        <f>+Market!K37*AA37/1000</f>
        <v>26.4</v>
      </c>
      <c r="L37" s="60">
        <f>+Market!L37*AA37/1000</f>
        <v>12.32</v>
      </c>
      <c r="M37" s="60">
        <f>+Market!M37</f>
        <v>938</v>
      </c>
      <c r="N37" s="60">
        <f>+Market!N37*AA37/1000</f>
        <v>1.028</v>
      </c>
      <c r="O37" s="60">
        <f>+Market!O37*AA37/1000</f>
        <v>0.83599999999999997</v>
      </c>
      <c r="P37" s="60">
        <f>+Market!P37*AA37/1000</f>
        <v>0.54</v>
      </c>
      <c r="Q37" s="60">
        <f>+Market!Q37</f>
        <v>100</v>
      </c>
      <c r="R37" s="44">
        <f>+Market!R37</f>
        <v>183.5</v>
      </c>
      <c r="S37" s="44">
        <f>+Market!S37</f>
        <v>385</v>
      </c>
      <c r="T37" s="60">
        <f>+Market!T37*$AA37/1000</f>
        <v>0.19359999999999999</v>
      </c>
      <c r="U37" s="60">
        <f>+Market!U37*AA37/1000</f>
        <v>0.33360000000000001</v>
      </c>
      <c r="V37" s="60">
        <f>+Market!V37*AA37/1000</f>
        <v>1.5392000000000001</v>
      </c>
      <c r="W37" s="60">
        <f>+Market!W37*AA37/1000</f>
        <v>1.8560000000000001</v>
      </c>
      <c r="X37" s="60">
        <f>+Market!X37</f>
        <v>900</v>
      </c>
      <c r="Y37" s="60">
        <f>+Market!Y37</f>
        <v>825</v>
      </c>
      <c r="Z37" s="48"/>
      <c r="AA37" s="61">
        <v>0.16</v>
      </c>
    </row>
    <row r="38" spans="1:27" x14ac:dyDescent="0.35">
      <c r="A38" s="29">
        <v>45324</v>
      </c>
      <c r="B38" s="60">
        <f>+Market!B38*AA38/1000</f>
        <v>14.32</v>
      </c>
      <c r="C38" s="60">
        <f>+Market!C38*AA38/1000</f>
        <v>15.528</v>
      </c>
      <c r="D38" s="60">
        <f>+Market!D38*AA38/1000</f>
        <v>15.32816</v>
      </c>
      <c r="E38" s="60">
        <f>+Market!E38*AA38/1000</f>
        <v>13.576000000000001</v>
      </c>
      <c r="F38" s="60">
        <f>+Market!F38*AA38/1000</f>
        <v>13.411040000000002</v>
      </c>
      <c r="G38" s="60">
        <f>+Market!G38*AA38/1000</f>
        <v>14.52</v>
      </c>
      <c r="H38" s="60">
        <f>+Market!H38</f>
        <v>14</v>
      </c>
      <c r="I38" s="60">
        <f>+Market!I38</f>
        <v>13.75</v>
      </c>
      <c r="J38" s="60">
        <f>+Market!J38*AA38/1000</f>
        <v>10.4</v>
      </c>
      <c r="K38" s="60">
        <f>+Market!K38*AA38/1000</f>
        <v>26.4</v>
      </c>
      <c r="L38" s="60">
        <f>+Market!L38*AA38/1000</f>
        <v>12.32</v>
      </c>
      <c r="M38" s="60">
        <f>+Market!M38</f>
        <v>938</v>
      </c>
      <c r="N38" s="60">
        <f>+Market!N38*AA38/1000</f>
        <v>1.028</v>
      </c>
      <c r="O38" s="60">
        <f>+Market!O38*AA38/1000</f>
        <v>0.83599999999999997</v>
      </c>
      <c r="P38" s="60">
        <f>+Market!P38*AA38/1000</f>
        <v>0.54</v>
      </c>
      <c r="Q38" s="60">
        <f>+Market!Q38</f>
        <v>100</v>
      </c>
      <c r="R38" s="44">
        <f>+Market!R38</f>
        <v>183.5</v>
      </c>
      <c r="S38" s="44">
        <f>+Market!S38</f>
        <v>385</v>
      </c>
      <c r="T38" s="60">
        <f>+Market!T38*$AA38/1000</f>
        <v>0.19359999999999999</v>
      </c>
      <c r="U38" s="60">
        <f>+Market!U38*AA38/1000</f>
        <v>0.33360000000000001</v>
      </c>
      <c r="V38" s="60">
        <f>+Market!V38*AA38/1000</f>
        <v>1.5392000000000001</v>
      </c>
      <c r="W38" s="60">
        <f>+Market!W38*AA38/1000</f>
        <v>1.8560000000000001</v>
      </c>
      <c r="X38" s="60">
        <f>+Market!X38</f>
        <v>900</v>
      </c>
      <c r="Y38" s="60">
        <f>+Market!Y38</f>
        <v>825</v>
      </c>
      <c r="Z38" s="48"/>
      <c r="AA38" s="61">
        <v>0.16</v>
      </c>
    </row>
    <row r="39" spans="1:27" x14ac:dyDescent="0.35">
      <c r="A39" s="29">
        <v>45327</v>
      </c>
      <c r="B39" s="60">
        <f>+Market!B39*AA39/1000</f>
        <v>14.32</v>
      </c>
      <c r="C39" s="60">
        <f>+Market!C39*AA39/1000</f>
        <v>15.528</v>
      </c>
      <c r="D39" s="60">
        <f>+Market!D39*AA39/1000</f>
        <v>15.32816</v>
      </c>
      <c r="E39" s="60">
        <f>+Market!E39*AA39/1000</f>
        <v>13.592000000000001</v>
      </c>
      <c r="F39" s="60">
        <f>+Market!F39*AA39/1000</f>
        <v>13.413920000000001</v>
      </c>
      <c r="G39" s="60">
        <f>+Market!G39*AA39/1000</f>
        <v>14.536</v>
      </c>
      <c r="H39" s="60">
        <f>+Market!H39</f>
        <v>14</v>
      </c>
      <c r="I39" s="60">
        <f>+Market!I39</f>
        <v>13.75</v>
      </c>
      <c r="J39" s="60">
        <f>+Market!J39*AA39/1000</f>
        <v>10.4</v>
      </c>
      <c r="K39" s="60">
        <f>+Market!K39*AA39/1000</f>
        <v>26.4</v>
      </c>
      <c r="L39" s="60">
        <f>+Market!L39*AA39/1000</f>
        <v>12.32</v>
      </c>
      <c r="M39" s="60">
        <f>+Market!M39</f>
        <v>938</v>
      </c>
      <c r="N39" s="60">
        <f>+Market!N39*AA39/1000</f>
        <v>1.028</v>
      </c>
      <c r="O39" s="60">
        <f>+Market!O39*AA39/1000</f>
        <v>0.83599999999999997</v>
      </c>
      <c r="P39" s="60">
        <f>+Market!P39*AA39/1000</f>
        <v>0.54</v>
      </c>
      <c r="Q39" s="60">
        <f>+Market!Q39</f>
        <v>100</v>
      </c>
      <c r="R39" s="44">
        <f>+Market!R39</f>
        <v>183.5</v>
      </c>
      <c r="S39" s="44">
        <f>+Market!S39</f>
        <v>385</v>
      </c>
      <c r="T39" s="60">
        <f>+Market!T39*$AA39/1000</f>
        <v>0.19359999999999999</v>
      </c>
      <c r="U39" s="60">
        <f>+Market!U39*AA39/1000</f>
        <v>0.33360000000000001</v>
      </c>
      <c r="V39" s="60">
        <f>+Market!V39*AA39/1000</f>
        <v>1.5392000000000001</v>
      </c>
      <c r="W39" s="60">
        <f>+Market!W39*AA39/1000</f>
        <v>1.8560000000000001</v>
      </c>
      <c r="X39" s="60">
        <f>+Market!X39</f>
        <v>900</v>
      </c>
      <c r="Y39" s="60">
        <f>+Market!Y39</f>
        <v>825</v>
      </c>
      <c r="Z39" s="48"/>
      <c r="AA39" s="61">
        <v>0.16</v>
      </c>
    </row>
    <row r="40" spans="1:27" x14ac:dyDescent="0.35">
      <c r="A40" s="29">
        <v>45328</v>
      </c>
      <c r="B40" s="60">
        <f>+Market!B40*AA40/1000</f>
        <v>14.32</v>
      </c>
      <c r="C40" s="60">
        <f>+Market!C40*AA40/1000</f>
        <v>15.528</v>
      </c>
      <c r="D40" s="60">
        <f>+Market!D40*AA40/1000</f>
        <v>15.34736</v>
      </c>
      <c r="E40" s="60">
        <f>+Market!E40*AA40/1000</f>
        <v>13.624000000000001</v>
      </c>
      <c r="F40" s="60">
        <f>+Market!F40*AA40/1000</f>
        <v>13.418239999999999</v>
      </c>
      <c r="G40" s="60">
        <f>+Market!G40*AA40/1000</f>
        <v>14.568</v>
      </c>
      <c r="H40" s="60">
        <f>+Market!H40</f>
        <v>14</v>
      </c>
      <c r="I40" s="60">
        <f>+Market!I40</f>
        <v>13.75</v>
      </c>
      <c r="J40" s="60">
        <f>+Market!J40*AA40/1000</f>
        <v>10.4</v>
      </c>
      <c r="K40" s="60">
        <f>+Market!K40*AA40/1000</f>
        <v>26.4</v>
      </c>
      <c r="L40" s="60">
        <f>+Market!L40*AA40/1000</f>
        <v>12.352</v>
      </c>
      <c r="M40" s="60">
        <f>+Market!M40</f>
        <v>938</v>
      </c>
      <c r="N40" s="60">
        <f>+Market!N40*AA40/1000</f>
        <v>1.028</v>
      </c>
      <c r="O40" s="60">
        <f>+Market!O40*AA40/1000</f>
        <v>0.83599999999999997</v>
      </c>
      <c r="P40" s="60">
        <f>+Market!P40*AA40/1000</f>
        <v>0.54</v>
      </c>
      <c r="Q40" s="60">
        <f>+Market!Q40</f>
        <v>100</v>
      </c>
      <c r="R40" s="44">
        <f>+Market!R40</f>
        <v>183.5</v>
      </c>
      <c r="S40" s="44">
        <f>+Market!S40</f>
        <v>385</v>
      </c>
      <c r="T40" s="60">
        <f>+Market!T40*$AA40/1000</f>
        <v>0.19359999999999999</v>
      </c>
      <c r="U40" s="60">
        <f>+Market!U40*AA40/1000</f>
        <v>0.33360000000000001</v>
      </c>
      <c r="V40" s="60">
        <f>+Market!V40*AA40/1000</f>
        <v>1.5392000000000001</v>
      </c>
      <c r="W40" s="60">
        <f>+Market!W40*AA40/1000</f>
        <v>1.8560000000000001</v>
      </c>
      <c r="X40" s="60">
        <f>+Market!X40</f>
        <v>900</v>
      </c>
      <c r="Y40" s="60">
        <f>+Market!Y40</f>
        <v>825</v>
      </c>
      <c r="Z40" s="48"/>
      <c r="AA40" s="61">
        <v>0.16</v>
      </c>
    </row>
    <row r="41" spans="1:27" x14ac:dyDescent="0.35">
      <c r="A41" s="29">
        <v>45329</v>
      </c>
      <c r="B41" s="60">
        <f>+Market!B41*AA41/1000</f>
        <v>14.32</v>
      </c>
      <c r="C41" s="60">
        <f>+Market!C41*AA41/1000</f>
        <v>15.528</v>
      </c>
      <c r="D41" s="60">
        <f>+Market!D41*AA41/1000</f>
        <v>15.34736</v>
      </c>
      <c r="E41" s="60">
        <f>+Market!E41*AA41/1000</f>
        <v>13.624000000000001</v>
      </c>
      <c r="F41" s="60">
        <f>+Market!F41*AA41/1000</f>
        <v>13.419040000000001</v>
      </c>
      <c r="G41" s="60">
        <f>+Market!G41*AA41/1000</f>
        <v>14.568</v>
      </c>
      <c r="H41" s="60">
        <f>+Market!H41</f>
        <v>14</v>
      </c>
      <c r="I41" s="60">
        <f>+Market!I41</f>
        <v>13.75</v>
      </c>
      <c r="J41" s="60">
        <f>+Market!J41*AA41/1000</f>
        <v>10.4</v>
      </c>
      <c r="K41" s="60">
        <f>+Market!K41*AA41/1000</f>
        <v>26.4</v>
      </c>
      <c r="L41" s="60">
        <f>+Market!L41*AA41/1000</f>
        <v>12.352</v>
      </c>
      <c r="M41" s="60">
        <f>+Market!M41</f>
        <v>938</v>
      </c>
      <c r="N41" s="60">
        <f>+Market!N41*AA41/1000</f>
        <v>1.028</v>
      </c>
      <c r="O41" s="60">
        <f>+Market!O41*AA41/1000</f>
        <v>0.83599999999999997</v>
      </c>
      <c r="P41" s="60">
        <f>+Market!P41*AA41/1000</f>
        <v>0.54</v>
      </c>
      <c r="Q41" s="60">
        <f>+Market!Q41</f>
        <v>100</v>
      </c>
      <c r="R41" s="44">
        <f>+Market!R41</f>
        <v>183.5</v>
      </c>
      <c r="S41" s="44">
        <f>+Market!S41</f>
        <v>385</v>
      </c>
      <c r="T41" s="60">
        <f>+Market!T41*$AA41/1000</f>
        <v>0.19359999999999999</v>
      </c>
      <c r="U41" s="60">
        <f>+Market!U41*AA41/1000</f>
        <v>0.33360000000000001</v>
      </c>
      <c r="V41" s="60">
        <f>+Market!V41*AA41/1000</f>
        <v>1.5392000000000001</v>
      </c>
      <c r="W41" s="60">
        <f>+Market!W41*AA41/1000</f>
        <v>1.8560000000000001</v>
      </c>
      <c r="X41" s="60">
        <f>+Market!X41</f>
        <v>900</v>
      </c>
      <c r="Y41" s="60">
        <f>+Market!Y41</f>
        <v>825</v>
      </c>
      <c r="Z41" s="48"/>
      <c r="AA41" s="61">
        <v>0.16</v>
      </c>
    </row>
    <row r="42" spans="1:27" x14ac:dyDescent="0.35">
      <c r="A42" s="29">
        <v>45330</v>
      </c>
      <c r="B42" s="60">
        <f>+Market!B42*AA42/1000</f>
        <v>14.32</v>
      </c>
      <c r="C42" s="60">
        <f>+Market!C42*AA42/1000</f>
        <v>15.528</v>
      </c>
      <c r="D42" s="60">
        <f>+Market!D42*AA42/1000</f>
        <v>15.34736</v>
      </c>
      <c r="E42" s="60">
        <f>+Market!E42*AA42/1000</f>
        <v>13.624000000000001</v>
      </c>
      <c r="F42" s="60">
        <f>+Market!F42*AA42/1000</f>
        <v>13.419040000000001</v>
      </c>
      <c r="G42" s="60">
        <f>+Market!G42*AA42/1000</f>
        <v>14.568</v>
      </c>
      <c r="H42" s="60">
        <f>+Market!H42</f>
        <v>14</v>
      </c>
      <c r="I42" s="60">
        <f>+Market!I42</f>
        <v>13.75</v>
      </c>
      <c r="J42" s="60">
        <f>+Market!J42*AA42/1000</f>
        <v>10.4</v>
      </c>
      <c r="K42" s="60">
        <f>+Market!K42*AA42/1000</f>
        <v>26.4</v>
      </c>
      <c r="L42" s="60">
        <f>+Market!L42*AA42/1000</f>
        <v>12.352</v>
      </c>
      <c r="M42" s="60">
        <f>+Market!M42</f>
        <v>938</v>
      </c>
      <c r="N42" s="60">
        <f>+Market!N42*AA42/1000</f>
        <v>1.028</v>
      </c>
      <c r="O42" s="60">
        <f>+Market!O42*AA42/1000</f>
        <v>0.83599999999999997</v>
      </c>
      <c r="P42" s="60">
        <f>+Market!P42*AA42/1000</f>
        <v>0.54</v>
      </c>
      <c r="Q42" s="60">
        <f>+Market!Q42</f>
        <v>100</v>
      </c>
      <c r="R42" s="44">
        <f>+Market!R42</f>
        <v>183.5</v>
      </c>
      <c r="S42" s="44">
        <f>+Market!S42</f>
        <v>385</v>
      </c>
      <c r="T42" s="60">
        <f>+Market!T42*$AA42/1000</f>
        <v>0.19359999999999999</v>
      </c>
      <c r="U42" s="60">
        <f>+Market!U42*AA42/1000</f>
        <v>0.33360000000000001</v>
      </c>
      <c r="V42" s="60">
        <f>+Market!V42*AA42/1000</f>
        <v>1.5392000000000001</v>
      </c>
      <c r="W42" s="60">
        <f>+Market!W42*AA42/1000</f>
        <v>1.8560000000000001</v>
      </c>
      <c r="X42" s="60">
        <f>+Market!X42</f>
        <v>900</v>
      </c>
      <c r="Y42" s="60">
        <f>+Market!Y42</f>
        <v>825</v>
      </c>
      <c r="Z42" s="48"/>
      <c r="AA42" s="61">
        <v>0.16</v>
      </c>
    </row>
    <row r="43" spans="1:27" x14ac:dyDescent="0.35">
      <c r="A43" s="29">
        <v>45341</v>
      </c>
      <c r="B43" s="60">
        <f>+Market!B43*AA43/1000</f>
        <v>14.304</v>
      </c>
      <c r="C43" s="60">
        <f>+Market!C43*AA43/1000</f>
        <v>15.504</v>
      </c>
      <c r="D43" s="60">
        <f>+Market!D43*AA43/1000</f>
        <v>15.317120000000001</v>
      </c>
      <c r="E43" s="60">
        <f>+Market!E43*AA43/1000</f>
        <v>13.624000000000001</v>
      </c>
      <c r="F43" s="60">
        <f>+Market!F43*AA43/1000</f>
        <v>13.427680000000001</v>
      </c>
      <c r="G43" s="60">
        <f>+Market!G43*AA43/1000</f>
        <v>14.568</v>
      </c>
      <c r="H43" s="60">
        <f>+Market!H43</f>
        <v>14</v>
      </c>
      <c r="I43" s="60">
        <f>+Market!I43</f>
        <v>13.75</v>
      </c>
      <c r="J43" s="60">
        <f>+Market!J43*AA43/1000</f>
        <v>10.4</v>
      </c>
      <c r="K43" s="60">
        <f>+Market!K43*AA43/1000</f>
        <v>26.4</v>
      </c>
      <c r="L43" s="60">
        <f>+Market!L43*AA43/1000</f>
        <v>12.352</v>
      </c>
      <c r="M43" s="60">
        <f>+Market!M43</f>
        <v>920</v>
      </c>
      <c r="N43" s="60">
        <f>+Market!N43*AA43/1000</f>
        <v>1.028</v>
      </c>
      <c r="O43" s="60">
        <f>+Market!O43*AA43/1000</f>
        <v>0.83599999999999997</v>
      </c>
      <c r="P43" s="60">
        <f>+Market!P43*AA43/1000</f>
        <v>0.54</v>
      </c>
      <c r="Q43" s="60">
        <f>+Market!Q43</f>
        <v>100</v>
      </c>
      <c r="R43" s="44">
        <f>+Market!R43</f>
        <v>183.5</v>
      </c>
      <c r="S43" s="44">
        <f>+Market!S43</f>
        <v>385</v>
      </c>
      <c r="T43" s="60">
        <f>+Market!T43*$AA43/1000</f>
        <v>0.19359999999999999</v>
      </c>
      <c r="U43" s="60">
        <f>+Market!U43*AA43/1000</f>
        <v>0.33360000000000001</v>
      </c>
      <c r="V43" s="60">
        <f>+Market!V43*AA43/1000</f>
        <v>1.5392000000000001</v>
      </c>
      <c r="W43" s="60">
        <f>+Market!W43*AA43/1000</f>
        <v>1.8560000000000001</v>
      </c>
      <c r="X43" s="60">
        <f>+Market!X43</f>
        <v>900</v>
      </c>
      <c r="Y43" s="60">
        <f>+Market!Y43</f>
        <v>825</v>
      </c>
      <c r="Z43" s="48"/>
      <c r="AA43" s="61">
        <v>0.16</v>
      </c>
    </row>
    <row r="44" spans="1:27" x14ac:dyDescent="0.35">
      <c r="A44" s="29">
        <v>45342</v>
      </c>
      <c r="B44" s="60">
        <f>+Market!B44*AA44/1000</f>
        <v>14.304</v>
      </c>
      <c r="C44" s="60">
        <f>+Market!C44*AA44/1000</f>
        <v>15.48</v>
      </c>
      <c r="D44" s="60">
        <f>+Market!D44*AA44/1000</f>
        <v>15.307360000000001</v>
      </c>
      <c r="E44" s="60">
        <f>+Market!E44*AA44/1000</f>
        <v>13.624000000000001</v>
      </c>
      <c r="F44" s="60">
        <f>+Market!F44*AA44/1000</f>
        <v>13.427680000000001</v>
      </c>
      <c r="G44" s="60">
        <f>+Market!G44*AA44/1000</f>
        <v>14.568</v>
      </c>
      <c r="H44" s="60">
        <f>+Market!H44</f>
        <v>14</v>
      </c>
      <c r="I44" s="60">
        <f>+Market!I44</f>
        <v>13.75</v>
      </c>
      <c r="J44" s="60">
        <f>+Market!J44*AA44/1000</f>
        <v>10.4</v>
      </c>
      <c r="K44" s="60">
        <f>+Market!K44*AA44/1000</f>
        <v>26.4</v>
      </c>
      <c r="L44" s="60">
        <f>+Market!L44*AA44/1000</f>
        <v>12.352</v>
      </c>
      <c r="M44" s="60">
        <f>+Market!M44</f>
        <v>910</v>
      </c>
      <c r="N44" s="60">
        <f>+Market!N44*AA44/1000</f>
        <v>1.028</v>
      </c>
      <c r="O44" s="60">
        <f>+Market!O44*AA44/1000</f>
        <v>0.83599999999999997</v>
      </c>
      <c r="P44" s="60">
        <f>+Market!P44*AA44/1000</f>
        <v>0.54</v>
      </c>
      <c r="Q44" s="60">
        <f>+Market!Q44</f>
        <v>100</v>
      </c>
      <c r="R44" s="44">
        <f>+Market!R44</f>
        <v>183.5</v>
      </c>
      <c r="S44" s="44">
        <f>+Market!S44</f>
        <v>385</v>
      </c>
      <c r="T44" s="60">
        <f>+Market!T44*$AA44/1000</f>
        <v>0.19359999999999999</v>
      </c>
      <c r="U44" s="60">
        <f>+Market!U44*AA44/1000</f>
        <v>0.33360000000000001</v>
      </c>
      <c r="V44" s="60">
        <f>+Market!V44*AA44/1000</f>
        <v>1.5392000000000001</v>
      </c>
      <c r="W44" s="60">
        <f>+Market!W44*AA44/1000</f>
        <v>1.8560000000000001</v>
      </c>
      <c r="X44" s="60">
        <f>+Market!X44</f>
        <v>900</v>
      </c>
      <c r="Y44" s="60">
        <f>+Market!Y44</f>
        <v>825</v>
      </c>
      <c r="Z44" s="48"/>
      <c r="AA44" s="61">
        <v>0.16</v>
      </c>
    </row>
    <row r="45" spans="1:27" x14ac:dyDescent="0.35">
      <c r="A45" s="29">
        <v>45343</v>
      </c>
      <c r="B45" s="60">
        <f>+Market!B45*AA45/1000</f>
        <v>14.2</v>
      </c>
      <c r="C45" s="60">
        <f>+Market!C45*AA45/1000</f>
        <v>15.384</v>
      </c>
      <c r="D45" s="60">
        <f>+Market!D45*AA45/1000</f>
        <v>15.27824</v>
      </c>
      <c r="E45" s="60">
        <f>+Market!E45*AA45/1000</f>
        <v>13.608000000000001</v>
      </c>
      <c r="F45" s="60">
        <f>+Market!F45*AA45/1000</f>
        <v>13.42048</v>
      </c>
      <c r="G45" s="60">
        <f>+Market!G45*AA45/1000</f>
        <v>14.552</v>
      </c>
      <c r="H45" s="60">
        <f>+Market!H45</f>
        <v>14</v>
      </c>
      <c r="I45" s="41">
        <v>13.75</v>
      </c>
      <c r="J45" s="60">
        <f>+Market!J45*AA45/1000</f>
        <v>10.4</v>
      </c>
      <c r="K45" s="60">
        <f>+Market!K45*AA45/1000</f>
        <v>26.4</v>
      </c>
      <c r="L45" s="60">
        <f>+Market!L45*AA45/1000</f>
        <v>12.352</v>
      </c>
      <c r="M45" s="60">
        <f>+Market!M45</f>
        <v>910</v>
      </c>
      <c r="N45" s="60">
        <f>+Market!N45*AA45/1000</f>
        <v>1.028</v>
      </c>
      <c r="O45" s="60">
        <f>+Market!O45*AA45/1000</f>
        <v>0.83599999999999997</v>
      </c>
      <c r="P45" s="60">
        <f>+Market!P45*AA45/1000</f>
        <v>0.54</v>
      </c>
      <c r="Q45" s="60">
        <f>+Market!Q45</f>
        <v>100</v>
      </c>
      <c r="R45" s="45">
        <f>+Market!R45</f>
        <v>183.5</v>
      </c>
      <c r="S45" s="44">
        <f>+Market!S45</f>
        <v>385</v>
      </c>
      <c r="T45" s="60">
        <f>+Market!T45*$AA45/1000</f>
        <v>0.19359999999999999</v>
      </c>
      <c r="U45" s="60">
        <f>+Market!U45*AA45/1000</f>
        <v>0.33360000000000001</v>
      </c>
      <c r="V45" s="60">
        <f>+Market!V45*AA45/1000</f>
        <v>1.5392000000000001</v>
      </c>
      <c r="W45" s="60">
        <f>+Market!W45*AA45/1000</f>
        <v>1.8560000000000001</v>
      </c>
      <c r="X45" s="60">
        <f>+Market!X45</f>
        <v>900</v>
      </c>
      <c r="Y45" s="60">
        <f>+Market!Y45</f>
        <v>825</v>
      </c>
      <c r="Z45" s="48"/>
      <c r="AA45" s="61">
        <v>0.16</v>
      </c>
    </row>
    <row r="46" spans="1:27" x14ac:dyDescent="0.35">
      <c r="A46" s="29">
        <v>45344</v>
      </c>
      <c r="B46" s="60">
        <f>+Market!B46*AA46/1000</f>
        <v>14.208</v>
      </c>
      <c r="C46" s="60">
        <f>+Market!C46*AA46/1000</f>
        <v>15.384</v>
      </c>
      <c r="D46" s="60">
        <f>+Market!D46*AA46/1000</f>
        <v>15.28064</v>
      </c>
      <c r="E46" s="60">
        <f>+Market!E46*AA46/1000</f>
        <v>13.608000000000001</v>
      </c>
      <c r="F46" s="60">
        <f>+Market!F46*AA46/1000</f>
        <v>13.42384</v>
      </c>
      <c r="G46" s="60">
        <f>+Market!G46*AA46/1000</f>
        <v>14.552</v>
      </c>
      <c r="H46" s="60">
        <f>+Market!H46</f>
        <v>14</v>
      </c>
      <c r="I46" s="41">
        <v>13.75</v>
      </c>
      <c r="J46" s="60">
        <f>+Market!J46*AA46/1000</f>
        <v>10.4</v>
      </c>
      <c r="K46" s="60">
        <f>+Market!K46*AA46/1000</f>
        <v>26.4</v>
      </c>
      <c r="L46" s="60">
        <f>+Market!L46*AA46/1000</f>
        <v>12.352</v>
      </c>
      <c r="M46" s="60">
        <f>+Market!M46</f>
        <v>910</v>
      </c>
      <c r="N46" s="60">
        <f>+Market!N46*AA46/1000</f>
        <v>1.028</v>
      </c>
      <c r="O46" s="60">
        <f>+Market!O46*AA46/1000</f>
        <v>0.83599999999999997</v>
      </c>
      <c r="P46" s="60">
        <f>+Market!P46*AA46/1000</f>
        <v>0.54</v>
      </c>
      <c r="Q46" s="60">
        <f>+Market!Q46</f>
        <v>100</v>
      </c>
      <c r="R46" s="45">
        <f>+Market!R46</f>
        <v>183.5</v>
      </c>
      <c r="S46" s="44">
        <f>+Market!S46</f>
        <v>385</v>
      </c>
      <c r="T46" s="60">
        <f>+Market!T46*$AA46/1000</f>
        <v>0.19359999999999999</v>
      </c>
      <c r="U46" s="60">
        <f>+Market!U46*AA46/1000</f>
        <v>0.33360000000000001</v>
      </c>
      <c r="V46" s="60">
        <f>+Market!V46*AA46/1000</f>
        <v>1.5392000000000001</v>
      </c>
      <c r="W46" s="60">
        <f>+Market!W46*AA46/1000</f>
        <v>1.8560000000000001</v>
      </c>
      <c r="X46" s="60">
        <f>+Market!X46</f>
        <v>900</v>
      </c>
      <c r="Y46" s="60">
        <f>+Market!Y46</f>
        <v>825</v>
      </c>
      <c r="AA46" s="61">
        <v>0.16</v>
      </c>
    </row>
    <row r="47" spans="1:27" x14ac:dyDescent="0.35">
      <c r="A47" s="29">
        <v>45370</v>
      </c>
      <c r="B47" s="60">
        <f>+Market!B47*AA47/1000</f>
        <v>17.2</v>
      </c>
      <c r="C47" s="60">
        <f>+Market!C47*AA47/1000</f>
        <v>18.007999999999999</v>
      </c>
      <c r="D47" s="60">
        <f>+Market!D47*AA47/1000</f>
        <v>17.820160000000001</v>
      </c>
      <c r="E47" s="60">
        <f>+Market!E47*AA47/1000</f>
        <v>15.8</v>
      </c>
      <c r="F47" s="60">
        <f>+Market!F47*AA47/1000</f>
        <v>15.58784</v>
      </c>
      <c r="G47" s="60">
        <f>+Market!G47*AA47/1000</f>
        <v>16.744</v>
      </c>
      <c r="H47" s="69">
        <f>+Market!H47</f>
        <v>13.5</v>
      </c>
      <c r="I47" s="69">
        <f>+Market!I47</f>
        <v>13.83</v>
      </c>
      <c r="J47" s="60">
        <f>+Market!J47*AA47/1000</f>
        <v>11.52</v>
      </c>
      <c r="K47" s="60">
        <f>+Market!K47*AA47/1000</f>
        <v>30.608000000000001</v>
      </c>
      <c r="L47" s="60">
        <f>+Market!L47*AA47/1000</f>
        <v>14.56</v>
      </c>
      <c r="M47" s="60">
        <f>+Market!M47</f>
        <v>1075</v>
      </c>
      <c r="N47" s="60">
        <f>+Market!N47*AA47/1000</f>
        <v>1.3064</v>
      </c>
      <c r="O47" s="60">
        <f>+Market!O47*AA47/1000</f>
        <v>1.0648</v>
      </c>
      <c r="P47" s="60">
        <f>+Market!P47*AA47/1000</f>
        <v>0.71760000000000002</v>
      </c>
      <c r="Q47" s="69">
        <f>+Market!Q47</f>
        <v>121.5</v>
      </c>
      <c r="R47" s="45">
        <f>+Market!R47</f>
        <v>217.5</v>
      </c>
      <c r="S47" s="45">
        <f>+Market!S47</f>
        <v>432.5</v>
      </c>
      <c r="T47" s="60">
        <f>+Market!T47*$AA47/1000</f>
        <v>0.2016</v>
      </c>
      <c r="U47" s="60">
        <f>+Market!U47*AA47/1000</f>
        <v>0.34399999999999997</v>
      </c>
      <c r="V47" s="60">
        <f>+Market!V47*AA47/1000</f>
        <v>1.5392000000000001</v>
      </c>
      <c r="W47" s="60">
        <f>+Market!W47*AA47/1000</f>
        <v>1.8560000000000001</v>
      </c>
      <c r="X47" s="60">
        <f>+Market!X47</f>
        <v>1095</v>
      </c>
      <c r="Y47" s="60">
        <f>+Market!Y47</f>
        <v>1015</v>
      </c>
      <c r="AA47" s="61">
        <v>0.16</v>
      </c>
    </row>
    <row r="48" spans="1:27" x14ac:dyDescent="0.35">
      <c r="A48" s="29">
        <v>45376</v>
      </c>
      <c r="B48" s="60">
        <f>+Market!B48*AA48/1000</f>
        <v>16.195790000000002</v>
      </c>
      <c r="C48" s="60">
        <f>+Market!C48*AA48/1000</f>
        <v>16.878745000000002</v>
      </c>
      <c r="D48" s="60">
        <f>+Market!D48*AA48/1000</f>
        <v>16.743354800000002</v>
      </c>
      <c r="E48" s="60">
        <f>+Market!E48*AA48/1000</f>
        <v>14.897425000000002</v>
      </c>
      <c r="F48" s="60">
        <f>+Market!F48*AA48/1000</f>
        <v>14.7079988</v>
      </c>
      <c r="G48" s="60">
        <f>+Market!G48*AA48/1000</f>
        <v>15.783015000000001</v>
      </c>
      <c r="H48" s="69">
        <f>+Market!H48</f>
        <v>13.68</v>
      </c>
      <c r="I48" s="69">
        <f>+Market!I48</f>
        <v>13.85</v>
      </c>
      <c r="J48" s="60">
        <f>+Market!J48*AA48/1000</f>
        <v>10.8072</v>
      </c>
      <c r="K48" s="60">
        <f>+Market!K48*AA48/1000</f>
        <v>29.389580000000002</v>
      </c>
      <c r="L48" s="60">
        <f>+Market!L48*AA48/1000</f>
        <v>13.734150000000001</v>
      </c>
      <c r="M48" s="60">
        <f>+Market!M48</f>
        <v>1083</v>
      </c>
      <c r="N48" s="60">
        <f>+Market!N48*AA48/1000</f>
        <v>1.2270675000000002</v>
      </c>
      <c r="O48" s="60">
        <f>+Market!O48*AA48/1000</f>
        <v>1.0004165</v>
      </c>
      <c r="P48" s="60">
        <f>+Market!P48*AA48/1000</f>
        <v>0.67319850000000003</v>
      </c>
      <c r="Q48" s="69">
        <f>+Market!Q48</f>
        <v>128</v>
      </c>
      <c r="R48" s="45">
        <f>+Market!R48</f>
        <v>227.5</v>
      </c>
      <c r="S48" s="45">
        <f>+Market!S48</f>
        <v>443.5</v>
      </c>
      <c r="T48" s="60">
        <f>+Market!T48*$AA48/1000</f>
        <v>0.198132</v>
      </c>
      <c r="U48" s="60">
        <f>+Market!U48*AA48/1000</f>
        <v>0.33322200000000002</v>
      </c>
      <c r="V48" s="60">
        <f>+Market!V48*AA48/1000</f>
        <v>1.4439620000000002</v>
      </c>
      <c r="W48" s="60">
        <f>+Market!W48*AA48/1000</f>
        <v>1.74116</v>
      </c>
      <c r="X48" s="60">
        <f>+Market!X48</f>
        <v>1100</v>
      </c>
      <c r="Y48" s="60">
        <f>+Market!Y48</f>
        <v>1040</v>
      </c>
      <c r="AA48" s="68">
        <v>0.15010000000000001</v>
      </c>
    </row>
    <row r="49" spans="1:27" x14ac:dyDescent="0.35">
      <c r="A49" s="29">
        <v>45379</v>
      </c>
      <c r="B49" s="60">
        <f>+Market!B49*AA49/1000</f>
        <v>18.069375000000001</v>
      </c>
      <c r="C49" s="60">
        <f>+Market!C49*AA49/1000</f>
        <v>18.931875000000002</v>
      </c>
      <c r="D49" s="60">
        <f>+Market!D49*AA49/1000</f>
        <v>18.781282499999996</v>
      </c>
      <c r="E49" s="60">
        <f>+Market!E49*AA49/1000</f>
        <v>17.077500000000001</v>
      </c>
      <c r="F49" s="60">
        <f>+Market!F49*AA49/1000</f>
        <v>16.774934999999999</v>
      </c>
      <c r="G49" s="60">
        <f>+Market!G49*AA49/1000</f>
        <v>18.09525</v>
      </c>
      <c r="H49" s="69">
        <f>+Market!H49</f>
        <v>13.5</v>
      </c>
      <c r="I49" s="69">
        <f>+Market!I49</f>
        <v>13.75</v>
      </c>
      <c r="J49" s="60">
        <f>+Market!J49*AA49/1000</f>
        <v>12.376874999999998</v>
      </c>
      <c r="K49" s="60">
        <f>+Market!K49*AA49/1000</f>
        <v>33.775500000000001</v>
      </c>
      <c r="L49" s="60">
        <f>+Market!L49*AA49/1000</f>
        <v>15.740624999999998</v>
      </c>
      <c r="M49" s="60">
        <f>+Market!M49</f>
        <v>1098</v>
      </c>
      <c r="N49" s="60">
        <f>+Market!N49*AA49/1000</f>
        <v>1.4274374999999999</v>
      </c>
      <c r="O49" s="60">
        <f>+Market!O49*AA49/1000</f>
        <v>1.1497124999999999</v>
      </c>
      <c r="P49" s="60">
        <f>+Market!P49*AA49/1000</f>
        <v>0.77366249999999992</v>
      </c>
      <c r="Q49" s="69">
        <f>+Market!Q49</f>
        <v>128</v>
      </c>
      <c r="R49" s="45">
        <f>+Market!R49</f>
        <v>229.5</v>
      </c>
      <c r="S49" s="45">
        <f>+Market!S49</f>
        <v>447.5</v>
      </c>
      <c r="T49" s="60">
        <f>+Market!T49*$AA49/1000</f>
        <v>0.23201249999999998</v>
      </c>
      <c r="U49" s="60">
        <f>+Market!U49*AA49/1000</f>
        <v>0.38639999999999997</v>
      </c>
      <c r="V49" s="60">
        <f>+Market!V49*AA49/1000</f>
        <v>1.6559999999999997</v>
      </c>
      <c r="W49" s="60">
        <f>+Market!W49*AA49/1000</f>
        <v>1.9966874999999997</v>
      </c>
      <c r="X49" s="60">
        <f>+Market!X49</f>
        <v>1110</v>
      </c>
      <c r="Y49" s="60">
        <f>+Market!Y49</f>
        <v>1065</v>
      </c>
      <c r="AA49" s="80">
        <v>0.17249999999999999</v>
      </c>
    </row>
    <row r="50" spans="1:27" x14ac:dyDescent="0.35">
      <c r="A50" s="29">
        <v>45380</v>
      </c>
      <c r="B50" s="60">
        <f>+Market!B50*AA50/1000</f>
        <v>18.069375000000001</v>
      </c>
      <c r="C50" s="60">
        <f>+Market!C50*AA50/1000</f>
        <v>18.931875000000002</v>
      </c>
      <c r="D50" s="60">
        <f>+Market!D50*AA50/1000</f>
        <v>18.770932500000001</v>
      </c>
      <c r="E50" s="60">
        <f>+Market!E50*AA50/1000</f>
        <v>17.06025</v>
      </c>
      <c r="F50" s="60">
        <f>+Market!F50*AA50/1000</f>
        <v>16.765965000000001</v>
      </c>
      <c r="G50" s="60">
        <f>+Market!G50*AA50/1000</f>
        <v>18.077999999999999</v>
      </c>
      <c r="H50" s="69">
        <f>+Market!H50</f>
        <v>13.43</v>
      </c>
      <c r="I50" s="69">
        <f>+Market!I50</f>
        <v>13.75</v>
      </c>
      <c r="J50" s="60">
        <f>+Market!J50*AA50/1000</f>
        <v>12.376874999999998</v>
      </c>
      <c r="K50" s="60">
        <f>+Market!K50*AA50/1000</f>
        <v>33.81</v>
      </c>
      <c r="L50" s="60">
        <f>+Market!L50*AA50/1000</f>
        <v>15.723374999999999</v>
      </c>
      <c r="M50" s="60">
        <f>+Market!M50</f>
        <v>1099</v>
      </c>
      <c r="N50" s="60">
        <f>+Market!N50*AA50/1000</f>
        <v>1.4274374999999999</v>
      </c>
      <c r="O50" s="60">
        <f>+Market!O50*AA50/1000</f>
        <v>1.1497124999999999</v>
      </c>
      <c r="P50" s="60">
        <f>+Market!P50*AA50/1000</f>
        <v>0.77366249999999992</v>
      </c>
      <c r="Q50" s="69">
        <f>+Market!Q50</f>
        <v>128</v>
      </c>
      <c r="R50" s="45">
        <f>+Market!R50</f>
        <v>229.5</v>
      </c>
      <c r="S50" s="45">
        <f>+Market!S50</f>
        <v>447.5</v>
      </c>
      <c r="T50" s="60">
        <f>+Market!T50*$AA50/1000</f>
        <v>0.23718749999999997</v>
      </c>
      <c r="U50" s="60">
        <f>+Market!U50*AA50/1000</f>
        <v>0.39243749999999994</v>
      </c>
      <c r="V50" s="60">
        <f>+Market!V50*AA50/1000</f>
        <v>1.6344374999999998</v>
      </c>
      <c r="W50" s="60">
        <f>+Market!W50*AA50/1000</f>
        <v>1.9664999999999997</v>
      </c>
      <c r="X50" s="60">
        <f>+Market!X50</f>
        <v>1110</v>
      </c>
      <c r="Y50" s="60">
        <f>+Market!Y50</f>
        <v>1070</v>
      </c>
      <c r="AA50" s="80">
        <v>0.17249999999999999</v>
      </c>
    </row>
    <row r="51" spans="1:27" x14ac:dyDescent="0.35">
      <c r="A51" s="29">
        <v>45383</v>
      </c>
      <c r="B51" s="60">
        <f>+Market!B51*AA51/1000</f>
        <v>17.786549999999998</v>
      </c>
      <c r="C51" s="60">
        <f>+Market!C51*AA51/1000</f>
        <v>18.635549999999999</v>
      </c>
      <c r="D51" s="60">
        <f>+Market!D51*AA51/1000</f>
        <v>18.475428600000001</v>
      </c>
      <c r="E51" s="60">
        <f>+Market!E51*AA51/1000</f>
        <v>16.793220000000002</v>
      </c>
      <c r="F51" s="60">
        <f>+Market!F51*AA51/1000</f>
        <v>16.504899600000002</v>
      </c>
      <c r="G51" s="60">
        <f>+Market!G51*AA51/1000</f>
        <v>17.79504</v>
      </c>
      <c r="H51" s="69">
        <f>+Market!H51</f>
        <v>13.43</v>
      </c>
      <c r="I51" s="69">
        <f>+Market!I51</f>
        <v>13.75</v>
      </c>
      <c r="J51" s="60">
        <f>+Market!J51*AA51/1000</f>
        <v>12.183149999999999</v>
      </c>
      <c r="K51" s="60">
        <f>+Market!K51*AA51/1000</f>
        <v>33.280800000000006</v>
      </c>
      <c r="L51" s="60">
        <f>+Market!L51*AA51/1000</f>
        <v>15.477270000000001</v>
      </c>
      <c r="M51" s="60">
        <f>+Market!M51</f>
        <v>1130</v>
      </c>
      <c r="N51" s="60">
        <f>+Market!N51*AA51/1000</f>
        <v>1.405095</v>
      </c>
      <c r="O51" s="60">
        <f>+Market!O51*AA51/1000</f>
        <v>1.1317170000000001</v>
      </c>
      <c r="P51" s="60">
        <f>+Market!P51*AA51/1000</f>
        <v>0.76664700000000008</v>
      </c>
      <c r="Q51" s="69">
        <f>+Market!Q51</f>
        <v>128</v>
      </c>
      <c r="R51" s="45">
        <f>+Market!R51</f>
        <v>229.5</v>
      </c>
      <c r="S51" s="45">
        <f>+Market!S51</f>
        <v>447.5</v>
      </c>
      <c r="T51" s="60">
        <f>+Market!T51*$AA51/1000</f>
        <v>0.238569</v>
      </c>
      <c r="U51" s="60">
        <f>+Market!U51*AA51/1000</f>
        <v>0.39181350000000004</v>
      </c>
      <c r="V51" s="60">
        <f>+Market!V51*AA51/1000</f>
        <v>1.6088549999999999</v>
      </c>
      <c r="W51" s="60">
        <f>+Market!W51*AA51/1000</f>
        <v>1.9357200000000001</v>
      </c>
      <c r="X51" s="60">
        <f>+Market!X51</f>
        <v>1125</v>
      </c>
      <c r="Y51" s="60">
        <f>+Market!Y51</f>
        <v>1080</v>
      </c>
      <c r="AA51" s="80">
        <v>0.16980000000000001</v>
      </c>
    </row>
    <row r="52" spans="1:27" x14ac:dyDescent="0.35">
      <c r="A52" s="29">
        <v>45384</v>
      </c>
      <c r="B52" s="60">
        <f>+Market!B52*AA52/1000</f>
        <v>18.041250000000002</v>
      </c>
      <c r="C52" s="60">
        <f>+Market!C52*AA52/1000</f>
        <v>18.805350000000001</v>
      </c>
      <c r="D52" s="60">
        <f>+Market!D52*AA52/1000</f>
        <v>18.725544000000003</v>
      </c>
      <c r="E52" s="60">
        <f>+Market!E52*AA52/1000</f>
        <v>16.827180000000002</v>
      </c>
      <c r="F52" s="60">
        <f>+Market!F52*AA52/1000</f>
        <v>16.597610400000001</v>
      </c>
      <c r="G52" s="60">
        <f>+Market!G52*AA52/1000</f>
        <v>17.829000000000001</v>
      </c>
      <c r="H52" s="69">
        <f>+Market!H52</f>
        <v>13.43</v>
      </c>
      <c r="I52" s="69">
        <f>+Market!I52</f>
        <v>13.83</v>
      </c>
      <c r="J52" s="60">
        <f>+Market!J52*AA52/1000</f>
        <v>12.2256</v>
      </c>
      <c r="K52" s="60">
        <f>+Market!K52*AA52/1000</f>
        <v>33.280800000000006</v>
      </c>
      <c r="L52" s="60">
        <f>+Market!L52*AA52/1000</f>
        <v>15.511230000000001</v>
      </c>
      <c r="M52" s="60">
        <f>+Market!M52</f>
        <v>1135</v>
      </c>
      <c r="N52" s="60">
        <f>+Market!N52*AA52/1000</f>
        <v>1.418679</v>
      </c>
      <c r="O52" s="60">
        <f>+Market!O52*AA52/1000</f>
        <v>1.1410560000000001</v>
      </c>
      <c r="P52" s="60">
        <f>+Market!P52*AA52/1000</f>
        <v>0.77768400000000004</v>
      </c>
      <c r="Q52" s="69">
        <f>+Market!Q52</f>
        <v>128</v>
      </c>
      <c r="R52" s="45">
        <f>+Market!R52</f>
        <v>229.5</v>
      </c>
      <c r="S52" s="45">
        <f>+Market!S52</f>
        <v>447.5</v>
      </c>
      <c r="T52" s="60">
        <f>+Market!T52*$AA52/1000</f>
        <v>0.24621000000000001</v>
      </c>
      <c r="U52" s="60">
        <f>+Market!U52*AA52/1000</f>
        <v>0.40115250000000002</v>
      </c>
      <c r="V52" s="60">
        <f>+Market!V52*AA52/1000</f>
        <v>1.6088549999999999</v>
      </c>
      <c r="W52" s="60">
        <f>+Market!W52*AA52/1000</f>
        <v>1.9357200000000001</v>
      </c>
      <c r="X52" s="60">
        <f>+Market!X52</f>
        <v>1135</v>
      </c>
      <c r="Y52" s="60">
        <f>+Market!Y52</f>
        <v>1090</v>
      </c>
      <c r="AA52" s="80">
        <v>0.16980000000000001</v>
      </c>
    </row>
    <row r="53" spans="1:27" x14ac:dyDescent="0.35">
      <c r="A53" s="29">
        <v>45385</v>
      </c>
      <c r="B53" s="60" t="e">
        <f>+Market!#REF!*AA53/1000</f>
        <v>#REF!</v>
      </c>
      <c r="C53" s="60" t="e">
        <f>+Market!#REF!*AA53/1000</f>
        <v>#REF!</v>
      </c>
      <c r="D53" s="60" t="e">
        <f>+Market!#REF!*AA53/1000</f>
        <v>#REF!</v>
      </c>
      <c r="E53" s="60" t="e">
        <f>+Market!#REF!*AA53/1000</f>
        <v>#REF!</v>
      </c>
      <c r="F53" s="60" t="e">
        <f>+Market!#REF!*AA53/1000</f>
        <v>#REF!</v>
      </c>
      <c r="G53" s="60" t="e">
        <f>+Market!#REF!*AA53/1000</f>
        <v>#REF!</v>
      </c>
      <c r="H53" s="69" t="e">
        <f>+Market!#REF!</f>
        <v>#REF!</v>
      </c>
      <c r="I53" s="69" t="e">
        <f>+Market!#REF!</f>
        <v>#REF!</v>
      </c>
      <c r="J53" s="60" t="e">
        <f>+Market!#REF!*AA53/1000</f>
        <v>#REF!</v>
      </c>
      <c r="K53" s="60" t="e">
        <f>+Market!#REF!*AA53/1000</f>
        <v>#REF!</v>
      </c>
      <c r="L53" s="60" t="e">
        <f>+Market!#REF!*AA53/1000</f>
        <v>#REF!</v>
      </c>
      <c r="M53" s="60" t="e">
        <f>+Market!#REF!</f>
        <v>#REF!</v>
      </c>
      <c r="N53" s="60" t="e">
        <f>+Market!#REF!*AA53/1000</f>
        <v>#REF!</v>
      </c>
      <c r="O53" s="60" t="e">
        <f>+Market!#REF!*AA53/1000</f>
        <v>#REF!</v>
      </c>
      <c r="P53" s="60" t="e">
        <f>+Market!#REF!*AA53/1000</f>
        <v>#REF!</v>
      </c>
      <c r="Q53" s="69" t="e">
        <f>+Market!#REF!</f>
        <v>#REF!</v>
      </c>
      <c r="R53" s="45" t="e">
        <f>+Market!#REF!</f>
        <v>#REF!</v>
      </c>
      <c r="S53" s="45" t="e">
        <f>+Market!#REF!</f>
        <v>#REF!</v>
      </c>
      <c r="T53" s="60" t="e">
        <f>+Market!#REF!*$AA53/1000</f>
        <v>#REF!</v>
      </c>
      <c r="U53" s="60" t="e">
        <f>+Market!#REF!*AA53/1000</f>
        <v>#REF!</v>
      </c>
      <c r="V53" s="60" t="e">
        <f>+Market!#REF!*AA53/1000</f>
        <v>#REF!</v>
      </c>
      <c r="W53" s="60" t="e">
        <f>+Market!#REF!*AA53/1000</f>
        <v>#REF!</v>
      </c>
      <c r="X53" s="60" t="e">
        <f>+Market!#REF!</f>
        <v>#REF!</v>
      </c>
      <c r="Y53" s="60" t="e">
        <f>+Market!#REF!</f>
        <v>#REF!</v>
      </c>
      <c r="AA53" s="80">
        <v>0.16980000000000001</v>
      </c>
    </row>
  </sheetData>
  <pageMargins left="0.7" right="0.7" top="0.75" bottom="0.75" header="0.3" footer="0.3"/>
  <headerFooter>
    <oddFooter>&amp;L&amp;"Calibri"&amp;10 &amp;K000000_x000D_# Internal Use Only_x000D_&amp;1#&amp;"Calibri"&amp;10 &amp;K000000 Internal Use Only</oddFooter>
  </headerFooter>
  <drawing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3"/>
  <dimension ref="A1:Y79"/>
  <sheetViews>
    <sheetView showGridLines="0" zoomScale="85" zoomScaleNormal="85" workbookViewId="0">
      <pane xSplit="1" ySplit="1" topLeftCell="L49" activePane="bottomRight" state="frozen"/>
      <selection pane="topRight" activeCell="B1" sqref="B1"/>
      <selection pane="bottomLeft" activeCell="A2" sqref="A2"/>
      <selection pane="bottomRight" activeCell="N72" sqref="N72"/>
    </sheetView>
  </sheetViews>
  <sheetFormatPr defaultRowHeight="14.5" x14ac:dyDescent="0.35"/>
  <cols>
    <col min="1" max="1" width="12.1796875" bestFit="1" customWidth="1"/>
    <col min="2" max="6" width="14.81640625" bestFit="1" customWidth="1"/>
    <col min="7" max="7" width="17.7265625" bestFit="1" customWidth="1"/>
    <col min="8" max="9" width="17.54296875" bestFit="1" customWidth="1"/>
    <col min="10" max="10" width="20.7265625" bestFit="1" customWidth="1"/>
    <col min="11" max="11" width="12" customWidth="1"/>
    <col min="12" max="12" width="13" bestFit="1" customWidth="1"/>
    <col min="13" max="13" width="12.7265625" style="39" bestFit="1" customWidth="1"/>
    <col min="14" max="14" width="20.81640625" bestFit="1" customWidth="1"/>
    <col min="15" max="15" width="18.1796875" bestFit="1" customWidth="1"/>
    <col min="16" max="16" width="17.1796875" bestFit="1" customWidth="1"/>
    <col min="17" max="19" width="11.7265625" style="48" bestFit="1" customWidth="1"/>
    <col min="20" max="21" width="10.1796875" bestFit="1" customWidth="1"/>
    <col min="22" max="23" width="13.26953125" bestFit="1" customWidth="1"/>
    <col min="24" max="24" width="12.1796875" customWidth="1"/>
    <col min="25" max="25" width="11.81640625" customWidth="1"/>
  </cols>
  <sheetData>
    <row r="1" spans="1:25" s="24" customFormat="1" ht="60" customHeight="1" x14ac:dyDescent="0.35">
      <c r="A1" s="25" t="s">
        <v>54</v>
      </c>
      <c r="B1" s="23" t="s">
        <v>30</v>
      </c>
      <c r="C1" s="23" t="s">
        <v>31</v>
      </c>
      <c r="D1" s="23" t="s">
        <v>32</v>
      </c>
      <c r="E1" s="23" t="s">
        <v>33</v>
      </c>
      <c r="F1" s="23" t="s">
        <v>34</v>
      </c>
      <c r="G1" s="23" t="s">
        <v>55</v>
      </c>
      <c r="H1" s="23" t="s">
        <v>56</v>
      </c>
      <c r="I1" s="23" t="s">
        <v>37</v>
      </c>
      <c r="J1" s="23" t="s">
        <v>38</v>
      </c>
      <c r="K1" s="23" t="s">
        <v>39</v>
      </c>
      <c r="L1" s="23" t="s">
        <v>40</v>
      </c>
      <c r="M1" s="40" t="s">
        <v>57</v>
      </c>
      <c r="N1" s="23" t="s">
        <v>42</v>
      </c>
      <c r="O1" s="23" t="s">
        <v>43</v>
      </c>
      <c r="P1" s="23" t="s">
        <v>44</v>
      </c>
      <c r="Q1" s="23" t="s">
        <v>45</v>
      </c>
      <c r="R1" s="23" t="s">
        <v>46</v>
      </c>
      <c r="S1" s="23" t="s">
        <v>47</v>
      </c>
      <c r="T1" s="23" t="s">
        <v>58</v>
      </c>
      <c r="U1" s="23" t="s">
        <v>49</v>
      </c>
      <c r="V1" s="23" t="s">
        <v>50</v>
      </c>
      <c r="W1" s="23" t="s">
        <v>51</v>
      </c>
      <c r="X1" s="23" t="s">
        <v>52</v>
      </c>
      <c r="Y1" s="23" t="s">
        <v>53</v>
      </c>
    </row>
    <row r="2" spans="1:25" x14ac:dyDescent="0.35">
      <c r="A2" s="48" t="s">
        <v>59</v>
      </c>
      <c r="B2" s="101">
        <v>122000</v>
      </c>
      <c r="C2" s="101">
        <v>132000</v>
      </c>
      <c r="D2" s="101">
        <v>132352</v>
      </c>
      <c r="E2" s="101">
        <v>121500</v>
      </c>
      <c r="F2" s="101">
        <v>123076</v>
      </c>
      <c r="G2" s="101">
        <v>130500</v>
      </c>
      <c r="H2" s="101">
        <v>18.5</v>
      </c>
      <c r="I2" s="101">
        <v>19</v>
      </c>
      <c r="J2" s="101">
        <v>83500</v>
      </c>
      <c r="K2" s="101">
        <v>269000</v>
      </c>
      <c r="L2" s="101">
        <v>113000</v>
      </c>
      <c r="M2" s="101">
        <v>1800</v>
      </c>
      <c r="N2" s="101">
        <v>10350</v>
      </c>
      <c r="O2" s="101">
        <v>9000</v>
      </c>
      <c r="P2" s="101">
        <v>9000</v>
      </c>
      <c r="Q2" s="101">
        <v>167.5</v>
      </c>
      <c r="R2" s="101">
        <v>300</v>
      </c>
      <c r="S2" s="101">
        <v>585</v>
      </c>
      <c r="T2" s="101">
        <v>2150</v>
      </c>
      <c r="U2" s="101">
        <v>3450</v>
      </c>
      <c r="V2" s="101">
        <v>13400</v>
      </c>
      <c r="W2" s="101">
        <v>16550</v>
      </c>
      <c r="X2" s="101"/>
      <c r="Y2" s="101"/>
    </row>
    <row r="3" spans="1:25" x14ac:dyDescent="0.35">
      <c r="A3" s="48" t="s">
        <v>60</v>
      </c>
      <c r="B3" s="101">
        <v>120500</v>
      </c>
      <c r="C3" s="101">
        <v>131000</v>
      </c>
      <c r="D3" s="101">
        <v>130566</v>
      </c>
      <c r="E3" s="101">
        <v>120500</v>
      </c>
      <c r="F3" s="101">
        <v>121195</v>
      </c>
      <c r="G3" s="101">
        <v>129500</v>
      </c>
      <c r="H3" s="101">
        <v>18.25</v>
      </c>
      <c r="I3" s="101">
        <v>18.5</v>
      </c>
      <c r="J3" s="101">
        <v>82500</v>
      </c>
      <c r="K3" s="101">
        <v>269000</v>
      </c>
      <c r="L3" s="101">
        <v>112000</v>
      </c>
      <c r="M3" s="101">
        <v>1789</v>
      </c>
      <c r="N3" s="101">
        <v>10125</v>
      </c>
      <c r="O3" s="101">
        <v>8865</v>
      </c>
      <c r="P3" s="101">
        <v>8865</v>
      </c>
      <c r="Q3" s="101">
        <v>167.5</v>
      </c>
      <c r="R3" s="101">
        <v>300</v>
      </c>
      <c r="S3" s="101">
        <v>585</v>
      </c>
      <c r="T3" s="101">
        <v>2150</v>
      </c>
      <c r="U3" s="101">
        <v>3450</v>
      </c>
      <c r="V3" s="101">
        <v>13400</v>
      </c>
      <c r="W3" s="101">
        <v>16550</v>
      </c>
      <c r="X3" s="101"/>
      <c r="Y3" s="101"/>
    </row>
    <row r="4" spans="1:25" x14ac:dyDescent="0.35">
      <c r="A4" s="48" t="s">
        <v>61</v>
      </c>
      <c r="B4" s="101">
        <v>118500</v>
      </c>
      <c r="C4" s="101">
        <v>130000</v>
      </c>
      <c r="D4" s="101">
        <v>128431</v>
      </c>
      <c r="E4" s="101">
        <v>119500</v>
      </c>
      <c r="F4" s="101">
        <v>119904</v>
      </c>
      <c r="G4" s="101">
        <v>128500</v>
      </c>
      <c r="H4" s="101">
        <v>18.504999999999999</v>
      </c>
      <c r="I4" s="101">
        <v>18.5</v>
      </c>
      <c r="J4" s="101">
        <v>82000</v>
      </c>
      <c r="K4" s="101">
        <v>259000</v>
      </c>
      <c r="L4" s="101">
        <v>111000</v>
      </c>
      <c r="M4" s="101">
        <v>1730</v>
      </c>
      <c r="N4" s="101">
        <v>9675</v>
      </c>
      <c r="O4" s="101">
        <v>8500</v>
      </c>
      <c r="P4" s="101">
        <v>8500</v>
      </c>
      <c r="Q4" s="101">
        <v>167.5</v>
      </c>
      <c r="R4" s="101">
        <v>300</v>
      </c>
      <c r="S4" s="101">
        <v>585</v>
      </c>
      <c r="T4" s="101">
        <v>2100</v>
      </c>
      <c r="U4" s="101">
        <v>3375</v>
      </c>
      <c r="V4" s="101">
        <v>12900</v>
      </c>
      <c r="W4" s="101">
        <v>15800</v>
      </c>
      <c r="X4" s="101"/>
      <c r="Y4" s="101"/>
    </row>
    <row r="5" spans="1:25" x14ac:dyDescent="0.35">
      <c r="A5" s="48" t="s">
        <v>62</v>
      </c>
      <c r="B5" s="101">
        <v>116000</v>
      </c>
      <c r="C5" s="101">
        <v>128000</v>
      </c>
      <c r="D5" s="101">
        <v>126864</v>
      </c>
      <c r="E5" s="101">
        <v>117500</v>
      </c>
      <c r="F5" s="101">
        <v>117936</v>
      </c>
      <c r="G5" s="101">
        <v>126500</v>
      </c>
      <c r="H5" s="101">
        <v>17.75</v>
      </c>
      <c r="I5" s="101">
        <v>18</v>
      </c>
      <c r="J5" s="101">
        <v>82000</v>
      </c>
      <c r="K5" s="101">
        <v>259000</v>
      </c>
      <c r="L5" s="101">
        <v>109000</v>
      </c>
      <c r="M5" s="101">
        <v>1700</v>
      </c>
      <c r="N5" s="101">
        <v>9335</v>
      </c>
      <c r="O5" s="101">
        <v>8185.0000000000009</v>
      </c>
      <c r="P5" s="101">
        <v>8185.0000000000009</v>
      </c>
      <c r="Q5" s="101">
        <v>167</v>
      </c>
      <c r="R5" s="101">
        <v>300</v>
      </c>
      <c r="S5" s="101">
        <v>585</v>
      </c>
      <c r="T5" s="101">
        <v>2100</v>
      </c>
      <c r="U5" s="101">
        <v>3375</v>
      </c>
      <c r="V5" s="101">
        <v>12900</v>
      </c>
      <c r="W5" s="101">
        <v>15800</v>
      </c>
      <c r="X5" s="101"/>
      <c r="Y5" s="101"/>
    </row>
    <row r="6" spans="1:25" x14ac:dyDescent="0.35">
      <c r="A6" s="48" t="s">
        <v>63</v>
      </c>
      <c r="B6" s="101">
        <v>113500</v>
      </c>
      <c r="C6" s="101">
        <v>126000</v>
      </c>
      <c r="D6" s="101">
        <v>124781</v>
      </c>
      <c r="E6" s="101">
        <v>115500</v>
      </c>
      <c r="F6" s="101">
        <v>115443</v>
      </c>
      <c r="G6" s="101">
        <v>124500</v>
      </c>
      <c r="H6" s="101">
        <v>17.600000000000001</v>
      </c>
      <c r="I6" s="101">
        <v>17.75</v>
      </c>
      <c r="J6" s="101">
        <v>81750</v>
      </c>
      <c r="K6" s="101">
        <v>259000</v>
      </c>
      <c r="L6" s="101">
        <v>107000</v>
      </c>
      <c r="M6" s="101">
        <v>1670</v>
      </c>
      <c r="N6" s="101">
        <v>9125</v>
      </c>
      <c r="O6" s="101">
        <v>7960</v>
      </c>
      <c r="P6" s="101">
        <v>7960</v>
      </c>
      <c r="Q6" s="101">
        <v>167.5</v>
      </c>
      <c r="R6" s="101">
        <v>300</v>
      </c>
      <c r="S6" s="101">
        <v>585</v>
      </c>
      <c r="T6" s="101">
        <v>2025</v>
      </c>
      <c r="U6" s="101">
        <v>3275</v>
      </c>
      <c r="V6" s="101">
        <v>12800</v>
      </c>
      <c r="W6" s="101">
        <v>15600</v>
      </c>
      <c r="X6" s="101"/>
      <c r="Y6" s="101"/>
    </row>
    <row r="7" spans="1:25" x14ac:dyDescent="0.35">
      <c r="A7" s="48" t="s">
        <v>64</v>
      </c>
      <c r="B7" s="101">
        <v>109500</v>
      </c>
      <c r="C7" s="101">
        <v>122500</v>
      </c>
      <c r="D7" s="101">
        <v>121771</v>
      </c>
      <c r="E7" s="101">
        <v>112500</v>
      </c>
      <c r="F7" s="101">
        <v>112411</v>
      </c>
      <c r="G7" s="101">
        <v>121000</v>
      </c>
      <c r="H7" s="101">
        <v>17.5</v>
      </c>
      <c r="I7" s="101">
        <v>17.5</v>
      </c>
      <c r="J7" s="101">
        <v>81500</v>
      </c>
      <c r="K7" s="101">
        <v>259000</v>
      </c>
      <c r="L7" s="101">
        <v>104000</v>
      </c>
      <c r="M7" s="101">
        <v>1655</v>
      </c>
      <c r="N7" s="101">
        <v>8900</v>
      </c>
      <c r="O7" s="101">
        <v>7735</v>
      </c>
      <c r="P7" s="101">
        <v>7735</v>
      </c>
      <c r="Q7" s="101">
        <v>167.5</v>
      </c>
      <c r="R7" s="101">
        <v>300</v>
      </c>
      <c r="S7" s="101">
        <v>585</v>
      </c>
      <c r="T7" s="101">
        <v>1975</v>
      </c>
      <c r="U7" s="101">
        <v>3200</v>
      </c>
      <c r="V7" s="101">
        <v>12600</v>
      </c>
      <c r="W7" s="101">
        <v>15300</v>
      </c>
      <c r="X7" s="101"/>
      <c r="Y7" s="101"/>
    </row>
    <row r="8" spans="1:25" x14ac:dyDescent="0.35">
      <c r="A8" s="48" t="s">
        <v>65</v>
      </c>
      <c r="B8" s="101">
        <v>107000</v>
      </c>
      <c r="C8" s="101">
        <v>120500</v>
      </c>
      <c r="D8" s="101">
        <v>119655</v>
      </c>
      <c r="E8" s="101">
        <v>110500</v>
      </c>
      <c r="F8" s="101">
        <v>110186</v>
      </c>
      <c r="G8" s="101">
        <v>118500</v>
      </c>
      <c r="H8" s="101">
        <v>17</v>
      </c>
      <c r="I8" s="101">
        <v>17.5</v>
      </c>
      <c r="J8" s="101">
        <v>80500</v>
      </c>
      <c r="K8" s="101">
        <v>259000</v>
      </c>
      <c r="L8" s="101">
        <v>102000</v>
      </c>
      <c r="M8" s="101">
        <v>1640</v>
      </c>
      <c r="N8" s="101">
        <v>8755</v>
      </c>
      <c r="O8" s="101">
        <v>7550</v>
      </c>
      <c r="P8" s="101">
        <v>7550</v>
      </c>
      <c r="Q8" s="101">
        <v>152.5</v>
      </c>
      <c r="R8" s="101">
        <v>280</v>
      </c>
      <c r="S8" s="101">
        <v>545</v>
      </c>
      <c r="T8" s="101">
        <v>1950</v>
      </c>
      <c r="U8" s="101">
        <v>3162.5</v>
      </c>
      <c r="V8" s="101">
        <v>12325</v>
      </c>
      <c r="W8" s="101">
        <v>14925</v>
      </c>
      <c r="X8" s="101"/>
      <c r="Y8" s="101"/>
    </row>
    <row r="9" spans="1:25" x14ac:dyDescent="0.35">
      <c r="A9" s="48" t="s">
        <v>66</v>
      </c>
      <c r="B9" s="101">
        <v>101500</v>
      </c>
      <c r="C9" s="101">
        <v>115000</v>
      </c>
      <c r="D9" s="101">
        <v>114815</v>
      </c>
      <c r="E9" s="101">
        <v>106500</v>
      </c>
      <c r="F9" s="101">
        <v>106772</v>
      </c>
      <c r="G9" s="101">
        <v>114500</v>
      </c>
      <c r="H9" s="101">
        <v>16.5</v>
      </c>
      <c r="I9" s="101">
        <v>16.75</v>
      </c>
      <c r="J9" s="101">
        <v>77500</v>
      </c>
      <c r="K9" s="101">
        <v>235500</v>
      </c>
      <c r="L9" s="101">
        <v>98500</v>
      </c>
      <c r="M9" s="101">
        <v>1565</v>
      </c>
      <c r="N9" s="101">
        <v>8285</v>
      </c>
      <c r="O9" s="101">
        <v>6970</v>
      </c>
      <c r="P9" s="101">
        <v>6970</v>
      </c>
      <c r="Q9" s="101">
        <v>152.5</v>
      </c>
      <c r="R9" s="101">
        <v>280</v>
      </c>
      <c r="S9" s="101">
        <v>545</v>
      </c>
      <c r="T9" s="101">
        <v>1875</v>
      </c>
      <c r="U9" s="101">
        <v>3050</v>
      </c>
      <c r="V9" s="101">
        <v>12275</v>
      </c>
      <c r="W9" s="101">
        <v>14850</v>
      </c>
      <c r="X9" s="101"/>
      <c r="Y9" s="101"/>
    </row>
    <row r="10" spans="1:25" x14ac:dyDescent="0.35">
      <c r="A10" s="48" t="s">
        <v>67</v>
      </c>
      <c r="B10" s="101">
        <v>98500</v>
      </c>
      <c r="C10" s="101">
        <v>112000</v>
      </c>
      <c r="D10" s="101">
        <v>112927</v>
      </c>
      <c r="E10" s="101">
        <v>103500</v>
      </c>
      <c r="F10" s="101">
        <v>103671</v>
      </c>
      <c r="G10" s="101">
        <v>111500</v>
      </c>
      <c r="H10" s="101">
        <v>16.25</v>
      </c>
      <c r="I10" s="101">
        <v>16.649999999999999</v>
      </c>
      <c r="J10" s="101">
        <v>77000</v>
      </c>
      <c r="K10" s="101">
        <v>235500</v>
      </c>
      <c r="L10" s="101">
        <v>95500</v>
      </c>
      <c r="M10" s="101">
        <v>1535</v>
      </c>
      <c r="N10" s="101">
        <v>8130.0000000000009</v>
      </c>
      <c r="O10" s="101">
        <v>6815</v>
      </c>
      <c r="P10" s="101">
        <v>6815</v>
      </c>
      <c r="Q10" s="101">
        <v>152.5</v>
      </c>
      <c r="R10" s="101">
        <v>280</v>
      </c>
      <c r="S10" s="101">
        <v>545</v>
      </c>
      <c r="T10" s="101">
        <v>1850</v>
      </c>
      <c r="U10" s="101">
        <v>3012.5</v>
      </c>
      <c r="V10" s="101">
        <v>12275</v>
      </c>
      <c r="W10" s="101">
        <v>14850</v>
      </c>
      <c r="X10" s="101"/>
      <c r="Y10" s="101"/>
    </row>
    <row r="11" spans="1:25" x14ac:dyDescent="0.35">
      <c r="A11" s="48" t="s">
        <v>68</v>
      </c>
      <c r="B11" s="101">
        <v>96000</v>
      </c>
      <c r="C11" s="101">
        <v>109000</v>
      </c>
      <c r="D11" s="101">
        <v>109468</v>
      </c>
      <c r="E11" s="101">
        <v>100500</v>
      </c>
      <c r="F11" s="101">
        <v>100118</v>
      </c>
      <c r="G11" s="101">
        <v>108500</v>
      </c>
      <c r="H11" s="101">
        <v>16</v>
      </c>
      <c r="I11" s="101">
        <v>16.5</v>
      </c>
      <c r="J11" s="101">
        <v>76500</v>
      </c>
      <c r="K11" s="101">
        <v>235500</v>
      </c>
      <c r="L11" s="101">
        <v>92500</v>
      </c>
      <c r="M11" s="101">
        <v>1515</v>
      </c>
      <c r="N11" s="101">
        <v>8050.0000000000009</v>
      </c>
      <c r="O11" s="101">
        <v>6650</v>
      </c>
      <c r="P11" s="101">
        <v>6650</v>
      </c>
      <c r="Q11" s="101">
        <v>152.5</v>
      </c>
      <c r="R11" s="101">
        <v>280</v>
      </c>
      <c r="S11" s="101">
        <v>545</v>
      </c>
      <c r="T11" s="101">
        <v>1825</v>
      </c>
      <c r="U11" s="101">
        <v>2975</v>
      </c>
      <c r="V11" s="101">
        <v>11775</v>
      </c>
      <c r="W11" s="101">
        <v>14275</v>
      </c>
      <c r="X11" s="101"/>
      <c r="Y11" s="101"/>
    </row>
    <row r="12" spans="1:25" x14ac:dyDescent="0.35">
      <c r="A12" s="48" t="s">
        <v>69</v>
      </c>
      <c r="B12" s="101">
        <v>94500</v>
      </c>
      <c r="C12" s="101">
        <v>106500</v>
      </c>
      <c r="D12" s="101">
        <v>106787</v>
      </c>
      <c r="E12" s="101">
        <v>98000</v>
      </c>
      <c r="F12" s="101">
        <v>97747</v>
      </c>
      <c r="G12" s="101">
        <v>106000</v>
      </c>
      <c r="H12" s="101">
        <v>15.75</v>
      </c>
      <c r="I12" s="101">
        <v>16.25</v>
      </c>
      <c r="J12" s="101">
        <v>76000</v>
      </c>
      <c r="K12" s="101">
        <v>235500</v>
      </c>
      <c r="L12" s="101">
        <v>90000</v>
      </c>
      <c r="M12" s="101">
        <v>1495</v>
      </c>
      <c r="N12" s="101">
        <v>7970</v>
      </c>
      <c r="O12" s="101">
        <v>6490</v>
      </c>
      <c r="P12" s="101">
        <v>6490</v>
      </c>
      <c r="Q12" s="101">
        <v>143.5</v>
      </c>
      <c r="R12" s="101">
        <v>262.5</v>
      </c>
      <c r="S12" s="101">
        <v>520</v>
      </c>
      <c r="T12" s="101">
        <v>1775</v>
      </c>
      <c r="U12" s="101">
        <v>2900</v>
      </c>
      <c r="V12" s="101">
        <v>11575</v>
      </c>
      <c r="W12" s="101">
        <v>14025</v>
      </c>
      <c r="X12" s="101"/>
      <c r="Y12" s="101"/>
    </row>
    <row r="13" spans="1:25" x14ac:dyDescent="0.35">
      <c r="A13" s="48" t="s">
        <v>70</v>
      </c>
      <c r="B13" s="101">
        <v>93750</v>
      </c>
      <c r="C13" s="101">
        <v>104500</v>
      </c>
      <c r="D13" s="101">
        <v>104371</v>
      </c>
      <c r="E13" s="101">
        <v>95750</v>
      </c>
      <c r="F13" s="101">
        <v>95250</v>
      </c>
      <c r="G13" s="101">
        <v>103750</v>
      </c>
      <c r="H13" s="101">
        <v>15.5</v>
      </c>
      <c r="I13" s="101">
        <v>16.25</v>
      </c>
      <c r="J13" s="101">
        <v>75500</v>
      </c>
      <c r="K13" s="101">
        <v>210300</v>
      </c>
      <c r="L13" s="101">
        <v>88000</v>
      </c>
      <c r="M13" s="101">
        <v>1470</v>
      </c>
      <c r="N13" s="101">
        <v>7890</v>
      </c>
      <c r="O13" s="101">
        <v>6360</v>
      </c>
      <c r="P13" s="101">
        <v>6360</v>
      </c>
      <c r="Q13" s="101">
        <v>143.5</v>
      </c>
      <c r="R13" s="101">
        <v>262.5</v>
      </c>
      <c r="S13" s="101">
        <v>520</v>
      </c>
      <c r="T13" s="101">
        <v>1725</v>
      </c>
      <c r="U13" s="101">
        <v>2862</v>
      </c>
      <c r="V13" s="101">
        <v>11275</v>
      </c>
      <c r="W13" s="101">
        <v>13650</v>
      </c>
      <c r="X13" s="101"/>
      <c r="Y13" s="101"/>
    </row>
    <row r="14" spans="1:25" x14ac:dyDescent="0.35">
      <c r="A14" s="48" t="s">
        <v>71</v>
      </c>
      <c r="B14" s="101">
        <v>93250</v>
      </c>
      <c r="C14" s="101">
        <v>103000</v>
      </c>
      <c r="D14" s="101">
        <v>102628</v>
      </c>
      <c r="E14" s="101">
        <v>93750</v>
      </c>
      <c r="F14" s="101">
        <v>93540</v>
      </c>
      <c r="G14" s="101">
        <v>101750</v>
      </c>
      <c r="H14" s="101">
        <v>15.25</v>
      </c>
      <c r="I14" s="101">
        <v>16</v>
      </c>
      <c r="J14" s="101">
        <v>75000</v>
      </c>
      <c r="K14" s="101">
        <v>210300</v>
      </c>
      <c r="L14" s="101">
        <v>86000</v>
      </c>
      <c r="M14" s="101">
        <v>1455</v>
      </c>
      <c r="N14" s="101">
        <v>7810</v>
      </c>
      <c r="O14" s="101">
        <v>6250</v>
      </c>
      <c r="P14" s="101">
        <v>6250</v>
      </c>
      <c r="Q14" s="101">
        <v>143.5</v>
      </c>
      <c r="R14" s="101">
        <v>262.5</v>
      </c>
      <c r="S14" s="101">
        <v>520</v>
      </c>
      <c r="T14" s="101">
        <v>1625</v>
      </c>
      <c r="U14" s="101">
        <v>2737.5</v>
      </c>
      <c r="V14" s="101">
        <v>10875</v>
      </c>
      <c r="W14" s="101">
        <v>13200</v>
      </c>
      <c r="X14" s="101"/>
      <c r="Y14" s="101"/>
    </row>
    <row r="15" spans="1:25" x14ac:dyDescent="0.35">
      <c r="A15" s="48" t="s">
        <v>72</v>
      </c>
      <c r="B15" s="101">
        <v>92750</v>
      </c>
      <c r="C15" s="101">
        <v>102000</v>
      </c>
      <c r="D15" s="101">
        <v>101066</v>
      </c>
      <c r="E15" s="101">
        <v>91750</v>
      </c>
      <c r="F15" s="101">
        <v>91790</v>
      </c>
      <c r="G15" s="101">
        <v>99750</v>
      </c>
      <c r="H15" s="101">
        <v>15</v>
      </c>
      <c r="I15" s="101">
        <v>16</v>
      </c>
      <c r="J15" s="101">
        <v>74500</v>
      </c>
      <c r="K15" s="101">
        <v>210300</v>
      </c>
      <c r="L15" s="101">
        <v>84000</v>
      </c>
      <c r="M15" s="101">
        <v>1440</v>
      </c>
      <c r="N15" s="101">
        <v>7740</v>
      </c>
      <c r="O15" s="101">
        <v>6185</v>
      </c>
      <c r="P15" s="101">
        <v>6185</v>
      </c>
      <c r="Q15" s="101">
        <v>143.5</v>
      </c>
      <c r="R15" s="101">
        <v>262.5</v>
      </c>
      <c r="S15" s="101">
        <v>520</v>
      </c>
      <c r="T15" s="101">
        <v>1550</v>
      </c>
      <c r="U15" s="101">
        <v>2625</v>
      </c>
      <c r="V15" s="101">
        <v>10675</v>
      </c>
      <c r="W15" s="101">
        <v>12950</v>
      </c>
      <c r="X15" s="101"/>
      <c r="Y15" s="101"/>
    </row>
    <row r="16" spans="1:25" x14ac:dyDescent="0.35">
      <c r="A16" s="48" t="s">
        <v>73</v>
      </c>
      <c r="B16" s="101">
        <v>92500</v>
      </c>
      <c r="C16" s="101">
        <v>101000</v>
      </c>
      <c r="D16" s="101">
        <v>99962</v>
      </c>
      <c r="E16" s="101">
        <v>90250</v>
      </c>
      <c r="F16" s="101">
        <v>89796</v>
      </c>
      <c r="G16" s="101">
        <v>98250</v>
      </c>
      <c r="H16" s="101">
        <v>15</v>
      </c>
      <c r="I16" s="101">
        <v>15.75</v>
      </c>
      <c r="J16" s="101">
        <v>73000</v>
      </c>
      <c r="K16" s="101">
        <v>210300</v>
      </c>
      <c r="L16" s="101">
        <v>82500</v>
      </c>
      <c r="M16" s="101">
        <v>1410</v>
      </c>
      <c r="N16" s="101">
        <v>7625</v>
      </c>
      <c r="O16" s="101">
        <v>6115</v>
      </c>
      <c r="P16" s="101">
        <v>6115</v>
      </c>
      <c r="Q16" s="101">
        <v>143.5</v>
      </c>
      <c r="R16" s="101">
        <v>262.5</v>
      </c>
      <c r="S16" s="101">
        <v>520</v>
      </c>
      <c r="T16" s="101">
        <v>1475</v>
      </c>
      <c r="U16" s="101">
        <v>2537.5</v>
      </c>
      <c r="V16" s="101">
        <v>10375</v>
      </c>
      <c r="W16" s="101">
        <v>12600</v>
      </c>
      <c r="X16" s="101"/>
      <c r="Y16" s="101"/>
    </row>
    <row r="17" spans="1:25" s="51" customFormat="1" x14ac:dyDescent="0.35">
      <c r="A17" s="51" t="s">
        <v>74</v>
      </c>
      <c r="B17" s="101">
        <v>89000</v>
      </c>
      <c r="C17" s="101">
        <v>96900</v>
      </c>
      <c r="D17" s="101">
        <v>95586</v>
      </c>
      <c r="E17" s="101">
        <v>86250</v>
      </c>
      <c r="F17" s="101">
        <v>84357</v>
      </c>
      <c r="G17" s="101">
        <v>93250</v>
      </c>
      <c r="H17" s="101">
        <v>14</v>
      </c>
      <c r="I17" s="101">
        <v>15.5</v>
      </c>
      <c r="J17" s="101">
        <v>67000</v>
      </c>
      <c r="K17" s="101">
        <v>176500</v>
      </c>
      <c r="L17" s="101">
        <v>78500</v>
      </c>
      <c r="M17" s="101">
        <v>1060</v>
      </c>
      <c r="N17" s="101">
        <v>6865</v>
      </c>
      <c r="O17" s="101">
        <v>5535</v>
      </c>
      <c r="P17" s="101">
        <v>5535</v>
      </c>
      <c r="Q17" s="101">
        <v>121</v>
      </c>
      <c r="R17" s="101">
        <v>220</v>
      </c>
      <c r="S17" s="101">
        <v>450</v>
      </c>
      <c r="T17" s="101">
        <v>1260</v>
      </c>
      <c r="U17" s="101">
        <v>2175</v>
      </c>
      <c r="V17" s="101">
        <v>9730</v>
      </c>
      <c r="W17" s="101">
        <v>11725</v>
      </c>
      <c r="X17" s="101"/>
      <c r="Y17" s="101"/>
    </row>
    <row r="18" spans="1:25" x14ac:dyDescent="0.35">
      <c r="A18" s="48" t="s">
        <v>75</v>
      </c>
      <c r="B18" s="101">
        <v>89000</v>
      </c>
      <c r="C18" s="101">
        <v>96500</v>
      </c>
      <c r="D18" s="101">
        <v>95449</v>
      </c>
      <c r="E18" s="101">
        <v>86250</v>
      </c>
      <c r="F18" s="101">
        <v>84357</v>
      </c>
      <c r="G18" s="101">
        <v>93250</v>
      </c>
      <c r="H18" s="101">
        <v>14</v>
      </c>
      <c r="I18" s="101">
        <v>15.5</v>
      </c>
      <c r="J18" s="101">
        <v>66500</v>
      </c>
      <c r="K18" s="101">
        <v>169500</v>
      </c>
      <c r="L18" s="101">
        <v>78500</v>
      </c>
      <c r="M18" s="101">
        <v>1055</v>
      </c>
      <c r="N18" s="101">
        <v>6820</v>
      </c>
      <c r="O18" s="101">
        <v>5525</v>
      </c>
      <c r="P18" s="101">
        <v>5525</v>
      </c>
      <c r="Q18" s="101">
        <v>121</v>
      </c>
      <c r="R18" s="101">
        <v>220</v>
      </c>
      <c r="S18" s="101">
        <v>450</v>
      </c>
      <c r="T18" s="101">
        <v>1245</v>
      </c>
      <c r="U18" s="101">
        <v>2145</v>
      </c>
      <c r="V18" s="101">
        <v>9670</v>
      </c>
      <c r="W18" s="101">
        <v>11655</v>
      </c>
      <c r="X18" s="101"/>
      <c r="Y18" s="101"/>
    </row>
    <row r="19" spans="1:25" x14ac:dyDescent="0.35">
      <c r="A19" s="48" t="s">
        <v>76</v>
      </c>
      <c r="B19" s="101">
        <v>88500</v>
      </c>
      <c r="C19" s="101">
        <v>96300</v>
      </c>
      <c r="D19" s="101">
        <v>95412</v>
      </c>
      <c r="E19" s="101">
        <v>85950</v>
      </c>
      <c r="F19" s="101">
        <v>84258</v>
      </c>
      <c r="G19" s="101">
        <v>92950</v>
      </c>
      <c r="H19" s="101">
        <v>14</v>
      </c>
      <c r="I19" s="101">
        <v>15.25</v>
      </c>
      <c r="J19" s="101">
        <v>65500</v>
      </c>
      <c r="K19" s="101">
        <v>169500</v>
      </c>
      <c r="L19" s="101">
        <v>78200</v>
      </c>
      <c r="M19" s="101">
        <v>1037</v>
      </c>
      <c r="N19" s="101">
        <v>6740</v>
      </c>
      <c r="O19" s="101">
        <v>5460</v>
      </c>
      <c r="P19" s="101">
        <v>5460</v>
      </c>
      <c r="Q19" s="101">
        <v>121</v>
      </c>
      <c r="R19" s="101">
        <v>220</v>
      </c>
      <c r="S19" s="101">
        <v>450</v>
      </c>
      <c r="T19" s="101">
        <v>1230</v>
      </c>
      <c r="U19" s="101">
        <v>2120</v>
      </c>
      <c r="V19" s="101">
        <v>9640</v>
      </c>
      <c r="W19" s="101">
        <v>11625</v>
      </c>
      <c r="X19" s="101"/>
      <c r="Y19" s="101"/>
    </row>
    <row r="20" spans="1:25" x14ac:dyDescent="0.35">
      <c r="A20" s="48" t="s">
        <v>77</v>
      </c>
      <c r="B20" s="101">
        <v>87500</v>
      </c>
      <c r="C20" s="101">
        <v>96000</v>
      </c>
      <c r="D20" s="101">
        <v>95264</v>
      </c>
      <c r="E20" s="101">
        <v>84750</v>
      </c>
      <c r="F20" s="101">
        <v>84151</v>
      </c>
      <c r="G20" s="101">
        <v>91750</v>
      </c>
      <c r="H20" s="101">
        <v>14</v>
      </c>
      <c r="I20" s="101">
        <v>15.25</v>
      </c>
      <c r="J20" s="101">
        <v>65000</v>
      </c>
      <c r="K20" s="101">
        <v>169500</v>
      </c>
      <c r="L20" s="101">
        <v>77000</v>
      </c>
      <c r="M20" s="101">
        <v>1035</v>
      </c>
      <c r="N20" s="101">
        <v>6670</v>
      </c>
      <c r="O20" s="101">
        <v>5410</v>
      </c>
      <c r="P20" s="101">
        <v>5410</v>
      </c>
      <c r="Q20" s="101">
        <v>121</v>
      </c>
      <c r="R20" s="101">
        <v>220</v>
      </c>
      <c r="S20" s="101">
        <v>450</v>
      </c>
      <c r="T20" s="101">
        <v>1215</v>
      </c>
      <c r="U20" s="101">
        <v>2095</v>
      </c>
      <c r="V20" s="101">
        <v>9640</v>
      </c>
      <c r="W20" s="101">
        <v>11625</v>
      </c>
      <c r="X20" s="101"/>
      <c r="Y20" s="101"/>
    </row>
    <row r="21" spans="1:25" x14ac:dyDescent="0.35">
      <c r="A21" s="48" t="s">
        <v>78</v>
      </c>
      <c r="B21" s="101">
        <v>87300</v>
      </c>
      <c r="C21" s="101">
        <v>96000</v>
      </c>
      <c r="D21" s="101">
        <v>95229</v>
      </c>
      <c r="E21" s="101">
        <v>84750</v>
      </c>
      <c r="F21" s="101">
        <v>84151</v>
      </c>
      <c r="G21" s="101">
        <v>91750</v>
      </c>
      <c r="H21" s="101">
        <v>14</v>
      </c>
      <c r="I21" s="101">
        <v>15.25</v>
      </c>
      <c r="J21" s="101">
        <v>65000</v>
      </c>
      <c r="K21" s="101">
        <v>169500</v>
      </c>
      <c r="L21" s="101">
        <v>77000</v>
      </c>
      <c r="M21" s="101">
        <v>1030</v>
      </c>
      <c r="N21" s="101">
        <v>6630</v>
      </c>
      <c r="O21" s="101">
        <v>5375</v>
      </c>
      <c r="P21" s="101">
        <v>5375</v>
      </c>
      <c r="Q21" s="101">
        <v>121</v>
      </c>
      <c r="R21" s="101">
        <v>220</v>
      </c>
      <c r="S21" s="101">
        <v>450</v>
      </c>
      <c r="T21" s="101">
        <v>1210</v>
      </c>
      <c r="U21" s="101">
        <v>2085</v>
      </c>
      <c r="V21" s="101">
        <v>9620</v>
      </c>
      <c r="W21" s="101">
        <v>11600</v>
      </c>
      <c r="X21" s="101"/>
      <c r="Y21" s="101"/>
    </row>
    <row r="22" spans="1:25" x14ac:dyDescent="0.35">
      <c r="A22" s="48" t="s">
        <v>79</v>
      </c>
      <c r="B22" s="101">
        <v>87300</v>
      </c>
      <c r="C22" s="101">
        <v>96000</v>
      </c>
      <c r="D22" s="101">
        <v>95119</v>
      </c>
      <c r="E22" s="101">
        <v>84750</v>
      </c>
      <c r="F22" s="101">
        <v>84151</v>
      </c>
      <c r="G22" s="101">
        <v>91750</v>
      </c>
      <c r="H22" s="101">
        <v>14</v>
      </c>
      <c r="I22" s="101">
        <v>15.25</v>
      </c>
      <c r="J22" s="101">
        <v>65000</v>
      </c>
      <c r="K22" s="101">
        <v>169500</v>
      </c>
      <c r="L22" s="101">
        <v>77000</v>
      </c>
      <c r="M22" s="101">
        <v>1030</v>
      </c>
      <c r="N22" s="101">
        <v>6585</v>
      </c>
      <c r="O22" s="101">
        <v>5350</v>
      </c>
      <c r="P22" s="101">
        <v>5350</v>
      </c>
      <c r="Q22" s="101">
        <v>110</v>
      </c>
      <c r="R22" s="101">
        <v>205</v>
      </c>
      <c r="S22" s="101">
        <v>432.5</v>
      </c>
      <c r="T22" s="101">
        <v>1210</v>
      </c>
      <c r="U22" s="101">
        <v>2085</v>
      </c>
      <c r="V22" s="101">
        <v>9620</v>
      </c>
      <c r="W22" s="101">
        <v>11600</v>
      </c>
      <c r="X22" s="101"/>
      <c r="Y22" s="101"/>
    </row>
    <row r="23" spans="1:25" x14ac:dyDescent="0.35">
      <c r="A23" s="48" t="s">
        <v>80</v>
      </c>
      <c r="B23" s="101">
        <v>87600</v>
      </c>
      <c r="C23" s="101">
        <v>96200</v>
      </c>
      <c r="D23" s="101">
        <v>95157</v>
      </c>
      <c r="E23" s="101">
        <v>84750</v>
      </c>
      <c r="F23" s="101">
        <v>84151</v>
      </c>
      <c r="G23" s="101">
        <v>91750</v>
      </c>
      <c r="H23" s="101">
        <v>14</v>
      </c>
      <c r="I23" s="101">
        <v>15.25</v>
      </c>
      <c r="J23" s="101">
        <v>65000</v>
      </c>
      <c r="K23" s="101">
        <v>168500</v>
      </c>
      <c r="L23" s="101">
        <v>77000</v>
      </c>
      <c r="M23" s="101">
        <v>1020</v>
      </c>
      <c r="N23" s="101">
        <v>6550</v>
      </c>
      <c r="O23" s="101">
        <v>5335</v>
      </c>
      <c r="P23" s="101">
        <v>5335</v>
      </c>
      <c r="Q23" s="101">
        <v>110</v>
      </c>
      <c r="R23" s="101">
        <v>205</v>
      </c>
      <c r="S23" s="101">
        <v>432.5</v>
      </c>
      <c r="T23" s="101">
        <v>1210</v>
      </c>
      <c r="U23" s="101">
        <v>2085</v>
      </c>
      <c r="V23" s="101">
        <v>9620</v>
      </c>
      <c r="W23" s="101">
        <v>11600</v>
      </c>
      <c r="X23" s="101"/>
      <c r="Y23" s="101"/>
    </row>
    <row r="24" spans="1:25" x14ac:dyDescent="0.35">
      <c r="A24" s="48" t="s">
        <v>81</v>
      </c>
      <c r="B24" s="101">
        <v>87600</v>
      </c>
      <c r="C24" s="101">
        <v>96200</v>
      </c>
      <c r="D24" s="101">
        <v>95139</v>
      </c>
      <c r="E24" s="101">
        <v>84750</v>
      </c>
      <c r="F24" s="101">
        <v>84106</v>
      </c>
      <c r="G24" s="101">
        <v>91750</v>
      </c>
      <c r="H24" s="101">
        <v>14</v>
      </c>
      <c r="I24" s="101">
        <v>15.25</v>
      </c>
      <c r="J24" s="101">
        <v>65000</v>
      </c>
      <c r="K24" s="101">
        <v>168500</v>
      </c>
      <c r="L24" s="101">
        <v>77000</v>
      </c>
      <c r="M24" s="101">
        <v>1011</v>
      </c>
      <c r="N24" s="101">
        <v>6520</v>
      </c>
      <c r="O24" s="101">
        <v>5325</v>
      </c>
      <c r="P24" s="101">
        <v>5325</v>
      </c>
      <c r="Q24" s="101">
        <v>110</v>
      </c>
      <c r="R24" s="101">
        <v>205</v>
      </c>
      <c r="S24" s="101">
        <v>432.5</v>
      </c>
      <c r="T24" s="101">
        <v>1210</v>
      </c>
      <c r="U24" s="101">
        <v>2085</v>
      </c>
      <c r="V24" s="101">
        <v>9620</v>
      </c>
      <c r="W24" s="101">
        <v>11600</v>
      </c>
      <c r="X24" s="101"/>
      <c r="Y24" s="101"/>
    </row>
    <row r="25" spans="1:25" x14ac:dyDescent="0.35">
      <c r="A25" s="48" t="s">
        <v>82</v>
      </c>
      <c r="B25" s="101">
        <v>88000</v>
      </c>
      <c r="C25" s="101">
        <v>96500</v>
      </c>
      <c r="D25" s="101">
        <v>95316</v>
      </c>
      <c r="E25" s="101">
        <v>84750</v>
      </c>
      <c r="F25" s="101">
        <v>84106</v>
      </c>
      <c r="G25" s="101">
        <v>91750</v>
      </c>
      <c r="H25" s="101">
        <v>14</v>
      </c>
      <c r="I25" s="101">
        <v>15.25</v>
      </c>
      <c r="J25" s="101">
        <v>65000</v>
      </c>
      <c r="K25" s="101">
        <v>168500</v>
      </c>
      <c r="L25" s="101">
        <v>77000</v>
      </c>
      <c r="M25" s="101">
        <v>1011</v>
      </c>
      <c r="N25" s="101">
        <v>6520</v>
      </c>
      <c r="O25" s="101">
        <v>5325</v>
      </c>
      <c r="P25" s="101">
        <v>5325</v>
      </c>
      <c r="Q25" s="101">
        <v>110</v>
      </c>
      <c r="R25" s="101">
        <v>205</v>
      </c>
      <c r="S25" s="101">
        <v>432.5</v>
      </c>
      <c r="T25" s="101">
        <v>1210</v>
      </c>
      <c r="U25" s="101">
        <v>2085</v>
      </c>
      <c r="V25" s="101">
        <v>9620</v>
      </c>
      <c r="W25" s="101">
        <v>11600</v>
      </c>
      <c r="X25" s="101"/>
      <c r="Y25" s="101"/>
    </row>
    <row r="26" spans="1:25" x14ac:dyDescent="0.35">
      <c r="A26" s="48" t="s">
        <v>83</v>
      </c>
      <c r="B26" s="101">
        <v>88300</v>
      </c>
      <c r="C26" s="101">
        <v>96500</v>
      </c>
      <c r="D26" s="101">
        <v>95454</v>
      </c>
      <c r="E26" s="101">
        <v>84750</v>
      </c>
      <c r="F26" s="101">
        <v>84106</v>
      </c>
      <c r="G26" s="101">
        <v>91750</v>
      </c>
      <c r="H26" s="101">
        <v>14</v>
      </c>
      <c r="I26" s="101">
        <v>15</v>
      </c>
      <c r="J26" s="101">
        <v>65000</v>
      </c>
      <c r="K26" s="101">
        <v>168500</v>
      </c>
      <c r="L26" s="101">
        <v>77000</v>
      </c>
      <c r="M26" s="101">
        <v>1005</v>
      </c>
      <c r="N26" s="101">
        <v>6520</v>
      </c>
      <c r="O26" s="101">
        <v>5325</v>
      </c>
      <c r="P26" s="101">
        <v>5325</v>
      </c>
      <c r="Q26" s="101">
        <v>110</v>
      </c>
      <c r="R26" s="101">
        <v>205</v>
      </c>
      <c r="S26" s="101">
        <v>432.5</v>
      </c>
      <c r="T26" s="101">
        <v>1210</v>
      </c>
      <c r="U26" s="101">
        <v>2085</v>
      </c>
      <c r="V26" s="101">
        <v>9620</v>
      </c>
      <c r="W26" s="101">
        <v>11600</v>
      </c>
      <c r="X26" s="101"/>
      <c r="Y26" s="101"/>
    </row>
    <row r="27" spans="1:25" x14ac:dyDescent="0.35">
      <c r="A27" s="48" t="s">
        <v>84</v>
      </c>
      <c r="B27" s="101">
        <v>88300</v>
      </c>
      <c r="C27" s="101">
        <v>96500</v>
      </c>
      <c r="D27" s="101">
        <v>95464</v>
      </c>
      <c r="E27" s="101">
        <v>84750</v>
      </c>
      <c r="F27" s="101">
        <v>84106</v>
      </c>
      <c r="G27" s="101">
        <v>91750</v>
      </c>
      <c r="H27" s="101">
        <v>14</v>
      </c>
      <c r="I27" s="101">
        <v>14.88</v>
      </c>
      <c r="J27" s="101">
        <v>65000</v>
      </c>
      <c r="K27" s="101">
        <v>168500</v>
      </c>
      <c r="L27" s="101">
        <v>77000</v>
      </c>
      <c r="M27" s="101">
        <v>1005</v>
      </c>
      <c r="N27" s="101">
        <v>6520</v>
      </c>
      <c r="O27" s="101">
        <v>5325</v>
      </c>
      <c r="P27" s="101">
        <v>5325</v>
      </c>
      <c r="Q27" s="101">
        <v>105.5</v>
      </c>
      <c r="R27" s="101">
        <v>195</v>
      </c>
      <c r="S27" s="101">
        <v>418.5</v>
      </c>
      <c r="T27" s="101">
        <v>1210</v>
      </c>
      <c r="U27" s="101">
        <v>2085</v>
      </c>
      <c r="V27" s="101">
        <v>9620</v>
      </c>
      <c r="W27" s="101">
        <v>11600</v>
      </c>
      <c r="X27" s="101"/>
      <c r="Y27" s="101"/>
    </row>
    <row r="28" spans="1:25" x14ac:dyDescent="0.35">
      <c r="A28" s="48" t="s">
        <v>85</v>
      </c>
      <c r="B28" s="101">
        <v>88300</v>
      </c>
      <c r="C28" s="101">
        <v>96500</v>
      </c>
      <c r="D28" s="101">
        <v>95453</v>
      </c>
      <c r="E28" s="101">
        <v>84750</v>
      </c>
      <c r="F28" s="101">
        <v>83826</v>
      </c>
      <c r="G28" s="101">
        <v>91250</v>
      </c>
      <c r="H28" s="101">
        <v>14</v>
      </c>
      <c r="I28" s="101">
        <v>14.88</v>
      </c>
      <c r="J28" s="101">
        <v>65000</v>
      </c>
      <c r="K28" s="101">
        <v>166900</v>
      </c>
      <c r="L28" s="101">
        <v>77000</v>
      </c>
      <c r="M28" s="101">
        <v>1005</v>
      </c>
      <c r="N28" s="101">
        <v>6520</v>
      </c>
      <c r="O28" s="101">
        <v>5325</v>
      </c>
      <c r="P28" s="101">
        <v>5325</v>
      </c>
      <c r="Q28" s="101">
        <v>105.5</v>
      </c>
      <c r="R28" s="101">
        <v>195</v>
      </c>
      <c r="S28" s="101">
        <v>418.5</v>
      </c>
      <c r="T28" s="101">
        <v>1210</v>
      </c>
      <c r="U28" s="101">
        <v>2085</v>
      </c>
      <c r="V28" s="101">
        <v>9620</v>
      </c>
      <c r="W28" s="101">
        <v>11600</v>
      </c>
      <c r="X28" s="101"/>
      <c r="Y28" s="101"/>
    </row>
    <row r="29" spans="1:25" x14ac:dyDescent="0.35">
      <c r="A29" s="48" t="s">
        <v>86</v>
      </c>
      <c r="B29" s="101">
        <v>88300</v>
      </c>
      <c r="C29" s="101">
        <v>96500</v>
      </c>
      <c r="D29" s="101">
        <v>95301</v>
      </c>
      <c r="E29" s="101">
        <v>84650</v>
      </c>
      <c r="F29" s="101">
        <v>83826</v>
      </c>
      <c r="G29" s="101">
        <v>90750</v>
      </c>
      <c r="H29" s="101">
        <v>14</v>
      </c>
      <c r="I29" s="101">
        <v>14.88</v>
      </c>
      <c r="J29" s="101">
        <v>65000</v>
      </c>
      <c r="K29" s="101">
        <v>166900</v>
      </c>
      <c r="L29" s="101">
        <v>77000</v>
      </c>
      <c r="M29" s="101">
        <v>995</v>
      </c>
      <c r="N29" s="101">
        <v>6515</v>
      </c>
      <c r="O29" s="101">
        <v>5300</v>
      </c>
      <c r="P29" s="101">
        <v>5300</v>
      </c>
      <c r="Q29" s="101">
        <v>105.5</v>
      </c>
      <c r="R29" s="101">
        <v>195</v>
      </c>
      <c r="S29" s="101">
        <v>418.5</v>
      </c>
      <c r="T29" s="101">
        <v>1210</v>
      </c>
      <c r="U29" s="101">
        <v>2085</v>
      </c>
      <c r="V29" s="101">
        <v>9620</v>
      </c>
      <c r="W29" s="101">
        <v>11600</v>
      </c>
      <c r="X29" s="101"/>
      <c r="Y29" s="101"/>
    </row>
    <row r="30" spans="1:25" x14ac:dyDescent="0.35">
      <c r="A30" s="48" t="s">
        <v>87</v>
      </c>
      <c r="B30" s="101">
        <v>88300</v>
      </c>
      <c r="C30" s="101">
        <v>96500</v>
      </c>
      <c r="D30" s="101">
        <v>95306</v>
      </c>
      <c r="E30" s="101">
        <v>84650</v>
      </c>
      <c r="F30" s="101">
        <v>83826</v>
      </c>
      <c r="G30" s="101">
        <v>90750</v>
      </c>
      <c r="H30" s="101">
        <v>14</v>
      </c>
      <c r="I30" s="101">
        <v>14.75</v>
      </c>
      <c r="J30" s="101">
        <v>65000</v>
      </c>
      <c r="K30" s="101">
        <v>166900</v>
      </c>
      <c r="L30" s="101">
        <v>77000</v>
      </c>
      <c r="M30" s="101">
        <v>990</v>
      </c>
      <c r="N30" s="101">
        <v>6515</v>
      </c>
      <c r="O30" s="101">
        <v>5300</v>
      </c>
      <c r="P30" s="101">
        <v>5300</v>
      </c>
      <c r="Q30" s="101">
        <v>105.5</v>
      </c>
      <c r="R30" s="101">
        <v>195</v>
      </c>
      <c r="S30" s="101">
        <v>418.5</v>
      </c>
      <c r="T30" s="101">
        <v>1210</v>
      </c>
      <c r="U30" s="101">
        <v>2085</v>
      </c>
      <c r="V30" s="101">
        <v>9620</v>
      </c>
      <c r="W30" s="101">
        <v>11600</v>
      </c>
      <c r="X30" s="101"/>
      <c r="Y30" s="101"/>
    </row>
    <row r="31" spans="1:25" x14ac:dyDescent="0.35">
      <c r="A31" s="48" t="s">
        <v>88</v>
      </c>
      <c r="B31" s="101">
        <v>88400</v>
      </c>
      <c r="C31" s="101">
        <v>96500</v>
      </c>
      <c r="D31" s="101">
        <v>95386</v>
      </c>
      <c r="E31" s="101">
        <v>84650</v>
      </c>
      <c r="F31" s="101">
        <v>83647</v>
      </c>
      <c r="G31" s="101">
        <v>90650</v>
      </c>
      <c r="H31" s="101">
        <v>14</v>
      </c>
      <c r="I31" s="101">
        <v>14.63</v>
      </c>
      <c r="J31" s="101">
        <v>65000</v>
      </c>
      <c r="K31" s="101">
        <v>166900</v>
      </c>
      <c r="L31" s="101">
        <v>77000</v>
      </c>
      <c r="M31" s="101">
        <v>990</v>
      </c>
      <c r="N31" s="101">
        <v>6515</v>
      </c>
      <c r="O31" s="101">
        <v>5300</v>
      </c>
      <c r="P31" s="101">
        <v>5300</v>
      </c>
      <c r="Q31" s="101">
        <v>105.5</v>
      </c>
      <c r="R31" s="101">
        <v>195</v>
      </c>
      <c r="S31" s="101">
        <v>418.5</v>
      </c>
      <c r="T31" s="101">
        <v>1210</v>
      </c>
      <c r="U31" s="101">
        <v>2085</v>
      </c>
      <c r="V31" s="101">
        <v>9620</v>
      </c>
      <c r="W31" s="101">
        <v>11600</v>
      </c>
      <c r="X31" s="101"/>
      <c r="Y31" s="101"/>
    </row>
    <row r="32" spans="1:25" x14ac:dyDescent="0.35">
      <c r="A32" s="48" t="s">
        <v>89</v>
      </c>
      <c r="B32" s="101">
        <v>88500</v>
      </c>
      <c r="C32" s="101">
        <v>96500</v>
      </c>
      <c r="D32" s="101">
        <v>95386</v>
      </c>
      <c r="E32" s="101">
        <v>84650</v>
      </c>
      <c r="F32" s="101">
        <v>83644</v>
      </c>
      <c r="G32" s="101">
        <v>90550</v>
      </c>
      <c r="H32" s="101">
        <v>14</v>
      </c>
      <c r="I32" s="101">
        <v>14.5</v>
      </c>
      <c r="J32" s="101">
        <v>65000</v>
      </c>
      <c r="K32" s="101">
        <v>166900</v>
      </c>
      <c r="L32" s="101">
        <v>77000</v>
      </c>
      <c r="M32" s="101">
        <v>975</v>
      </c>
      <c r="N32" s="101">
        <v>6475</v>
      </c>
      <c r="O32" s="101">
        <v>5275</v>
      </c>
      <c r="P32" s="101">
        <v>5275</v>
      </c>
      <c r="Q32" s="101">
        <v>100</v>
      </c>
      <c r="R32" s="101">
        <v>183.5</v>
      </c>
      <c r="S32" s="101">
        <v>385</v>
      </c>
      <c r="T32" s="101">
        <v>1210</v>
      </c>
      <c r="U32" s="101">
        <v>2085</v>
      </c>
      <c r="V32" s="101">
        <v>9620</v>
      </c>
      <c r="W32" s="101">
        <v>11600</v>
      </c>
      <c r="X32" s="101"/>
      <c r="Y32" s="101"/>
    </row>
    <row r="33" spans="1:25" x14ac:dyDescent="0.35">
      <c r="A33" s="48" t="s">
        <v>90</v>
      </c>
      <c r="B33" s="101">
        <v>88600</v>
      </c>
      <c r="C33" s="101">
        <v>96500</v>
      </c>
      <c r="D33" s="101">
        <v>95390</v>
      </c>
      <c r="E33" s="101">
        <v>84650</v>
      </c>
      <c r="F33" s="101">
        <v>83553</v>
      </c>
      <c r="G33" s="101">
        <v>90550</v>
      </c>
      <c r="H33" s="101">
        <v>14</v>
      </c>
      <c r="I33" s="101">
        <v>14</v>
      </c>
      <c r="J33" s="101">
        <v>65000</v>
      </c>
      <c r="K33" s="101">
        <v>165000</v>
      </c>
      <c r="L33" s="101">
        <v>77000</v>
      </c>
      <c r="M33" s="101">
        <v>970</v>
      </c>
      <c r="N33" s="101">
        <v>6475</v>
      </c>
      <c r="O33" s="101">
        <v>5275</v>
      </c>
      <c r="P33" s="101">
        <v>5275</v>
      </c>
      <c r="Q33" s="101">
        <v>100</v>
      </c>
      <c r="R33" s="101">
        <v>183.5</v>
      </c>
      <c r="S33" s="101">
        <v>385</v>
      </c>
      <c r="T33" s="101">
        <v>1210</v>
      </c>
      <c r="U33" s="101">
        <v>2085</v>
      </c>
      <c r="V33" s="101">
        <v>9620</v>
      </c>
      <c r="W33" s="101">
        <v>11600</v>
      </c>
      <c r="X33" s="101"/>
      <c r="Y33" s="101"/>
    </row>
    <row r="34" spans="1:25" x14ac:dyDescent="0.35">
      <c r="A34" s="48" t="s">
        <v>91</v>
      </c>
      <c r="B34" s="101">
        <v>89000</v>
      </c>
      <c r="C34" s="101">
        <v>96750</v>
      </c>
      <c r="D34" s="101">
        <v>95409</v>
      </c>
      <c r="E34" s="101">
        <v>84650</v>
      </c>
      <c r="F34" s="101">
        <v>83553</v>
      </c>
      <c r="G34" s="101">
        <v>90550</v>
      </c>
      <c r="H34" s="101">
        <v>14</v>
      </c>
      <c r="I34" s="101">
        <v>14</v>
      </c>
      <c r="J34" s="101">
        <v>65000</v>
      </c>
      <c r="K34" s="101">
        <v>165000</v>
      </c>
      <c r="L34" s="101">
        <v>77000</v>
      </c>
      <c r="M34" s="101">
        <v>938</v>
      </c>
      <c r="N34" s="101">
        <v>6425</v>
      </c>
      <c r="O34" s="101">
        <v>5225</v>
      </c>
      <c r="P34" s="101">
        <v>5225</v>
      </c>
      <c r="Q34" s="101">
        <v>100</v>
      </c>
      <c r="R34" s="101">
        <v>183.5</v>
      </c>
      <c r="S34" s="101">
        <v>385</v>
      </c>
      <c r="T34" s="101">
        <v>1210</v>
      </c>
      <c r="U34" s="101">
        <v>2085</v>
      </c>
      <c r="V34" s="101">
        <v>9620</v>
      </c>
      <c r="W34" s="101">
        <v>11600</v>
      </c>
      <c r="X34" s="101"/>
      <c r="Y34" s="101"/>
    </row>
    <row r="35" spans="1:25" x14ac:dyDescent="0.35">
      <c r="A35" s="48" t="s">
        <v>92</v>
      </c>
      <c r="B35" s="101">
        <v>89000</v>
      </c>
      <c r="C35" s="101">
        <v>96750</v>
      </c>
      <c r="D35" s="101">
        <v>95546</v>
      </c>
      <c r="E35" s="101">
        <v>84650</v>
      </c>
      <c r="F35" s="101">
        <v>83538</v>
      </c>
      <c r="G35" s="101">
        <v>90550</v>
      </c>
      <c r="H35" s="101">
        <v>14</v>
      </c>
      <c r="I35" s="101">
        <v>13.75</v>
      </c>
      <c r="J35" s="101">
        <v>65000</v>
      </c>
      <c r="K35" s="101">
        <v>165000</v>
      </c>
      <c r="L35" s="101">
        <v>77000</v>
      </c>
      <c r="M35" s="101">
        <v>938</v>
      </c>
      <c r="N35" s="101">
        <v>6425</v>
      </c>
      <c r="O35" s="101">
        <v>5225</v>
      </c>
      <c r="P35" s="101">
        <v>5225</v>
      </c>
      <c r="Q35" s="101">
        <v>100</v>
      </c>
      <c r="R35" s="101">
        <v>183.5</v>
      </c>
      <c r="S35" s="101">
        <v>385</v>
      </c>
      <c r="T35" s="101">
        <v>1210</v>
      </c>
      <c r="U35" s="101">
        <v>2085</v>
      </c>
      <c r="V35" s="101">
        <v>9620</v>
      </c>
      <c r="W35" s="101">
        <v>11600</v>
      </c>
      <c r="X35" s="101"/>
      <c r="Y35" s="101"/>
    </row>
    <row r="36" spans="1:25" x14ac:dyDescent="0.35">
      <c r="A36" s="48" t="s">
        <v>93</v>
      </c>
      <c r="B36" s="101">
        <v>89200</v>
      </c>
      <c r="C36" s="101">
        <v>96750</v>
      </c>
      <c r="D36" s="101">
        <v>95640</v>
      </c>
      <c r="E36" s="101">
        <v>84650</v>
      </c>
      <c r="F36" s="101">
        <v>83538</v>
      </c>
      <c r="G36" s="101">
        <v>90550</v>
      </c>
      <c r="H36" s="101">
        <v>14</v>
      </c>
      <c r="I36" s="101">
        <v>13.75</v>
      </c>
      <c r="J36" s="101">
        <v>65000</v>
      </c>
      <c r="K36" s="101">
        <v>165000</v>
      </c>
      <c r="L36" s="101">
        <v>77000</v>
      </c>
      <c r="M36" s="101">
        <v>938</v>
      </c>
      <c r="N36" s="101">
        <v>6425</v>
      </c>
      <c r="O36" s="101">
        <v>5225</v>
      </c>
      <c r="P36" s="101">
        <v>3375</v>
      </c>
      <c r="Q36" s="101">
        <v>100</v>
      </c>
      <c r="R36" s="101">
        <v>183.5</v>
      </c>
      <c r="S36" s="101">
        <v>385</v>
      </c>
      <c r="T36" s="101">
        <v>1210</v>
      </c>
      <c r="U36" s="101">
        <v>2085</v>
      </c>
      <c r="V36" s="101">
        <v>9620</v>
      </c>
      <c r="W36" s="101">
        <v>11600</v>
      </c>
      <c r="X36" s="101"/>
      <c r="Y36" s="101"/>
    </row>
    <row r="37" spans="1:25" x14ac:dyDescent="0.35">
      <c r="A37" s="48" t="s">
        <v>94</v>
      </c>
      <c r="B37" s="101">
        <v>89500</v>
      </c>
      <c r="C37" s="101">
        <v>97050</v>
      </c>
      <c r="D37" s="101">
        <v>95730</v>
      </c>
      <c r="E37" s="101">
        <v>84850</v>
      </c>
      <c r="F37" s="101">
        <v>83819</v>
      </c>
      <c r="G37" s="101">
        <v>90750</v>
      </c>
      <c r="H37" s="101">
        <v>14</v>
      </c>
      <c r="I37" s="101">
        <v>13.75</v>
      </c>
      <c r="J37" s="101">
        <v>65000</v>
      </c>
      <c r="K37" s="101">
        <v>165000</v>
      </c>
      <c r="L37" s="101">
        <v>77000</v>
      </c>
      <c r="M37" s="101">
        <v>938</v>
      </c>
      <c r="N37" s="101">
        <v>6425</v>
      </c>
      <c r="O37" s="101">
        <v>5225</v>
      </c>
      <c r="P37" s="101">
        <v>3375</v>
      </c>
      <c r="Q37" s="101">
        <v>100</v>
      </c>
      <c r="R37" s="101">
        <v>183.5</v>
      </c>
      <c r="S37" s="101">
        <v>385</v>
      </c>
      <c r="T37" s="101">
        <v>1210</v>
      </c>
      <c r="U37" s="101">
        <v>2085</v>
      </c>
      <c r="V37" s="101">
        <v>9620</v>
      </c>
      <c r="W37" s="101">
        <v>11600</v>
      </c>
      <c r="X37" s="101">
        <v>900</v>
      </c>
      <c r="Y37" s="101">
        <v>825</v>
      </c>
    </row>
    <row r="38" spans="1:25" x14ac:dyDescent="0.35">
      <c r="A38" s="48" t="s">
        <v>95</v>
      </c>
      <c r="B38" s="101">
        <v>89500</v>
      </c>
      <c r="C38" s="101">
        <v>97050</v>
      </c>
      <c r="D38" s="101">
        <v>95801</v>
      </c>
      <c r="E38" s="101">
        <v>84850</v>
      </c>
      <c r="F38" s="101">
        <v>83819</v>
      </c>
      <c r="G38" s="101">
        <v>90750</v>
      </c>
      <c r="H38" s="101">
        <v>14</v>
      </c>
      <c r="I38" s="101">
        <v>13.75</v>
      </c>
      <c r="J38" s="101">
        <v>65000</v>
      </c>
      <c r="K38" s="101">
        <v>165000</v>
      </c>
      <c r="L38" s="101">
        <v>77000</v>
      </c>
      <c r="M38" s="101">
        <v>938</v>
      </c>
      <c r="N38" s="101">
        <v>6425</v>
      </c>
      <c r="O38" s="101">
        <v>5225</v>
      </c>
      <c r="P38" s="101">
        <v>3375</v>
      </c>
      <c r="Q38" s="101">
        <v>100</v>
      </c>
      <c r="R38" s="101">
        <v>183.5</v>
      </c>
      <c r="S38" s="101">
        <v>385</v>
      </c>
      <c r="T38" s="101">
        <v>1210</v>
      </c>
      <c r="U38" s="101">
        <v>2085</v>
      </c>
      <c r="V38" s="101">
        <v>9620</v>
      </c>
      <c r="W38" s="101">
        <v>11600</v>
      </c>
      <c r="X38" s="101">
        <v>900</v>
      </c>
      <c r="Y38" s="101">
        <v>825</v>
      </c>
    </row>
    <row r="39" spans="1:25" x14ac:dyDescent="0.35">
      <c r="A39" s="48" t="s">
        <v>96</v>
      </c>
      <c r="B39" s="101">
        <v>89500</v>
      </c>
      <c r="C39" s="101">
        <v>97050</v>
      </c>
      <c r="D39" s="101">
        <v>95801</v>
      </c>
      <c r="E39" s="101">
        <v>84950</v>
      </c>
      <c r="F39" s="101">
        <v>83837</v>
      </c>
      <c r="G39" s="101">
        <v>90850</v>
      </c>
      <c r="H39" s="101">
        <v>14</v>
      </c>
      <c r="I39" s="101">
        <v>13.75</v>
      </c>
      <c r="J39" s="101">
        <v>65000</v>
      </c>
      <c r="K39" s="101">
        <v>165000</v>
      </c>
      <c r="L39" s="101">
        <v>77000</v>
      </c>
      <c r="M39" s="101">
        <v>938</v>
      </c>
      <c r="N39" s="101">
        <v>6425</v>
      </c>
      <c r="O39" s="101">
        <v>5225</v>
      </c>
      <c r="P39" s="101">
        <v>3375</v>
      </c>
      <c r="Q39" s="101">
        <v>100</v>
      </c>
      <c r="R39" s="101">
        <v>183.5</v>
      </c>
      <c r="S39" s="101">
        <v>385</v>
      </c>
      <c r="T39" s="101">
        <v>1210</v>
      </c>
      <c r="U39" s="101">
        <v>2085</v>
      </c>
      <c r="V39" s="101">
        <v>9620</v>
      </c>
      <c r="W39" s="101">
        <v>11600</v>
      </c>
      <c r="X39" s="101">
        <v>900</v>
      </c>
      <c r="Y39" s="101">
        <v>825</v>
      </c>
    </row>
    <row r="40" spans="1:25" x14ac:dyDescent="0.35">
      <c r="A40" s="48" t="s">
        <v>97</v>
      </c>
      <c r="B40" s="101">
        <v>89500</v>
      </c>
      <c r="C40" s="101">
        <v>97050</v>
      </c>
      <c r="D40" s="101">
        <v>95921</v>
      </c>
      <c r="E40" s="101">
        <v>85150</v>
      </c>
      <c r="F40" s="101">
        <v>83864</v>
      </c>
      <c r="G40" s="101">
        <v>91050</v>
      </c>
      <c r="H40" s="101">
        <v>14</v>
      </c>
      <c r="I40" s="101">
        <v>13.75</v>
      </c>
      <c r="J40" s="101">
        <v>65000</v>
      </c>
      <c r="K40" s="101">
        <v>165000</v>
      </c>
      <c r="L40" s="101">
        <v>77200</v>
      </c>
      <c r="M40" s="101">
        <v>938</v>
      </c>
      <c r="N40" s="101">
        <v>6425</v>
      </c>
      <c r="O40" s="101">
        <v>5225</v>
      </c>
      <c r="P40" s="101">
        <v>3375</v>
      </c>
      <c r="Q40" s="101">
        <v>100</v>
      </c>
      <c r="R40" s="101">
        <v>183.5</v>
      </c>
      <c r="S40" s="101">
        <v>385</v>
      </c>
      <c r="T40" s="101">
        <v>1210</v>
      </c>
      <c r="U40" s="101">
        <v>2085</v>
      </c>
      <c r="V40" s="101">
        <v>9620</v>
      </c>
      <c r="W40" s="101">
        <v>11600</v>
      </c>
      <c r="X40" s="101">
        <v>900</v>
      </c>
      <c r="Y40" s="101">
        <v>825</v>
      </c>
    </row>
    <row r="41" spans="1:25" x14ac:dyDescent="0.35">
      <c r="A41" s="48" t="s">
        <v>98</v>
      </c>
      <c r="B41" s="101">
        <v>89500</v>
      </c>
      <c r="C41" s="101">
        <v>97050</v>
      </c>
      <c r="D41" s="101">
        <v>95921</v>
      </c>
      <c r="E41" s="101">
        <v>85150</v>
      </c>
      <c r="F41" s="101">
        <v>83869</v>
      </c>
      <c r="G41" s="101">
        <v>91050</v>
      </c>
      <c r="H41" s="101">
        <v>14</v>
      </c>
      <c r="I41" s="101">
        <v>13.75</v>
      </c>
      <c r="J41" s="101">
        <v>65000</v>
      </c>
      <c r="K41" s="101">
        <v>165000</v>
      </c>
      <c r="L41" s="101">
        <v>77200</v>
      </c>
      <c r="M41" s="101">
        <v>938</v>
      </c>
      <c r="N41" s="101">
        <v>6425</v>
      </c>
      <c r="O41" s="101">
        <v>5225</v>
      </c>
      <c r="P41" s="101">
        <v>3375</v>
      </c>
      <c r="Q41" s="101">
        <v>100</v>
      </c>
      <c r="R41" s="101">
        <v>183.5</v>
      </c>
      <c r="S41" s="101">
        <v>385</v>
      </c>
      <c r="T41" s="101">
        <v>1210</v>
      </c>
      <c r="U41" s="101">
        <v>2085</v>
      </c>
      <c r="V41" s="101">
        <v>9620</v>
      </c>
      <c r="W41" s="101">
        <v>11600</v>
      </c>
      <c r="X41" s="101">
        <v>900</v>
      </c>
      <c r="Y41" s="101">
        <v>825</v>
      </c>
    </row>
    <row r="42" spans="1:25" x14ac:dyDescent="0.35">
      <c r="A42" s="48" t="s">
        <v>99</v>
      </c>
      <c r="B42" s="101">
        <v>89500</v>
      </c>
      <c r="C42" s="101">
        <v>97050</v>
      </c>
      <c r="D42" s="101">
        <v>95921</v>
      </c>
      <c r="E42" s="101">
        <v>85150</v>
      </c>
      <c r="F42" s="101">
        <v>83869</v>
      </c>
      <c r="G42" s="101">
        <v>91050</v>
      </c>
      <c r="H42" s="101">
        <v>14</v>
      </c>
      <c r="I42" s="101">
        <v>13.75</v>
      </c>
      <c r="J42" s="101">
        <v>65000</v>
      </c>
      <c r="K42" s="101">
        <v>165000</v>
      </c>
      <c r="L42" s="101">
        <v>77200</v>
      </c>
      <c r="M42" s="101">
        <v>938</v>
      </c>
      <c r="N42" s="101">
        <v>6425</v>
      </c>
      <c r="O42" s="101">
        <v>5225</v>
      </c>
      <c r="P42" s="101">
        <v>3375</v>
      </c>
      <c r="Q42" s="101">
        <v>100</v>
      </c>
      <c r="R42" s="101">
        <v>183.5</v>
      </c>
      <c r="S42" s="101">
        <v>385</v>
      </c>
      <c r="T42" s="101">
        <v>1210</v>
      </c>
      <c r="U42" s="101">
        <v>2085</v>
      </c>
      <c r="V42" s="101">
        <v>9620</v>
      </c>
      <c r="W42" s="101">
        <v>11600</v>
      </c>
      <c r="X42" s="101">
        <v>900</v>
      </c>
      <c r="Y42" s="101">
        <v>825</v>
      </c>
    </row>
    <row r="43" spans="1:25" x14ac:dyDescent="0.35">
      <c r="A43" s="48" t="s">
        <v>100</v>
      </c>
      <c r="B43" s="101">
        <v>89400</v>
      </c>
      <c r="C43" s="101">
        <v>96900</v>
      </c>
      <c r="D43" s="101">
        <v>95732</v>
      </c>
      <c r="E43" s="101">
        <v>85150</v>
      </c>
      <c r="F43" s="101">
        <v>83923</v>
      </c>
      <c r="G43" s="101">
        <v>91050</v>
      </c>
      <c r="H43" s="101">
        <v>14</v>
      </c>
      <c r="I43" s="101">
        <v>13.75</v>
      </c>
      <c r="J43" s="101">
        <v>65000</v>
      </c>
      <c r="K43" s="101">
        <v>165000</v>
      </c>
      <c r="L43" s="101">
        <v>77200</v>
      </c>
      <c r="M43" s="101">
        <v>920</v>
      </c>
      <c r="N43" s="101">
        <v>6425</v>
      </c>
      <c r="O43" s="101">
        <v>5225</v>
      </c>
      <c r="P43" s="101">
        <v>3375</v>
      </c>
      <c r="Q43" s="101">
        <v>100</v>
      </c>
      <c r="R43" s="101">
        <v>183.5</v>
      </c>
      <c r="S43" s="101">
        <v>385</v>
      </c>
      <c r="T43" s="101">
        <v>1210</v>
      </c>
      <c r="U43" s="101">
        <v>2085</v>
      </c>
      <c r="V43" s="101">
        <v>9620</v>
      </c>
      <c r="W43" s="101">
        <v>11600</v>
      </c>
      <c r="X43" s="101">
        <v>900</v>
      </c>
      <c r="Y43" s="101">
        <v>825</v>
      </c>
    </row>
    <row r="44" spans="1:25" x14ac:dyDescent="0.35">
      <c r="A44" s="48" t="s">
        <v>101</v>
      </c>
      <c r="B44" s="101">
        <v>89400</v>
      </c>
      <c r="C44" s="101">
        <v>96750</v>
      </c>
      <c r="D44" s="101">
        <v>95671</v>
      </c>
      <c r="E44" s="101">
        <v>85150</v>
      </c>
      <c r="F44" s="101">
        <v>83923</v>
      </c>
      <c r="G44" s="101">
        <v>91050</v>
      </c>
      <c r="H44" s="101">
        <v>14</v>
      </c>
      <c r="I44" s="101">
        <v>13.75</v>
      </c>
      <c r="J44" s="101">
        <v>65000</v>
      </c>
      <c r="K44" s="101">
        <v>165000</v>
      </c>
      <c r="L44" s="101">
        <v>77200</v>
      </c>
      <c r="M44" s="101">
        <v>910</v>
      </c>
      <c r="N44" s="101">
        <v>6425</v>
      </c>
      <c r="O44" s="101">
        <v>5225</v>
      </c>
      <c r="P44" s="101">
        <v>3375</v>
      </c>
      <c r="Q44" s="101">
        <v>100</v>
      </c>
      <c r="R44" s="101">
        <v>183.5</v>
      </c>
      <c r="S44" s="101">
        <v>385</v>
      </c>
      <c r="T44" s="101">
        <v>1210</v>
      </c>
      <c r="U44" s="101">
        <v>2085</v>
      </c>
      <c r="V44" s="101">
        <v>9620</v>
      </c>
      <c r="W44" s="101">
        <v>11600</v>
      </c>
      <c r="X44" s="101">
        <v>900</v>
      </c>
      <c r="Y44" s="101">
        <v>825</v>
      </c>
    </row>
    <row r="45" spans="1:25" x14ac:dyDescent="0.35">
      <c r="A45" s="48" t="s">
        <v>102</v>
      </c>
      <c r="B45" s="101">
        <v>88750</v>
      </c>
      <c r="C45" s="101">
        <v>96150</v>
      </c>
      <c r="D45" s="101">
        <v>95489</v>
      </c>
      <c r="E45" s="101">
        <v>85050</v>
      </c>
      <c r="F45" s="101">
        <v>83878</v>
      </c>
      <c r="G45" s="101">
        <v>90950</v>
      </c>
      <c r="H45" s="101">
        <v>14</v>
      </c>
      <c r="I45" s="101">
        <v>13.75</v>
      </c>
      <c r="J45" s="101">
        <v>65000</v>
      </c>
      <c r="K45" s="101">
        <v>165000</v>
      </c>
      <c r="L45" s="101">
        <v>77200</v>
      </c>
      <c r="M45" s="101">
        <v>910</v>
      </c>
      <c r="N45" s="101">
        <v>6425</v>
      </c>
      <c r="O45" s="101">
        <v>5225</v>
      </c>
      <c r="P45" s="101">
        <v>3375</v>
      </c>
      <c r="Q45" s="101">
        <v>100</v>
      </c>
      <c r="R45" s="101">
        <v>183.5</v>
      </c>
      <c r="S45" s="101">
        <v>385</v>
      </c>
      <c r="T45" s="101">
        <v>1210</v>
      </c>
      <c r="U45" s="101">
        <v>2085</v>
      </c>
      <c r="V45" s="101">
        <v>9620</v>
      </c>
      <c r="W45" s="101">
        <v>11600</v>
      </c>
      <c r="X45" s="101">
        <v>900</v>
      </c>
      <c r="Y45" s="101">
        <v>825</v>
      </c>
    </row>
    <row r="46" spans="1:25" x14ac:dyDescent="0.35">
      <c r="A46" s="48" t="s">
        <v>103</v>
      </c>
      <c r="B46" s="101">
        <v>88800</v>
      </c>
      <c r="C46" s="101">
        <v>96150</v>
      </c>
      <c r="D46" s="101">
        <v>95504</v>
      </c>
      <c r="E46" s="101">
        <v>85050</v>
      </c>
      <c r="F46" s="101">
        <v>83899</v>
      </c>
      <c r="G46" s="101">
        <v>90950</v>
      </c>
      <c r="H46" s="101">
        <v>14</v>
      </c>
      <c r="I46" s="101">
        <v>13.75</v>
      </c>
      <c r="J46" s="101">
        <v>65000</v>
      </c>
      <c r="K46" s="101">
        <v>165000</v>
      </c>
      <c r="L46" s="101">
        <v>77200</v>
      </c>
      <c r="M46" s="101">
        <v>910</v>
      </c>
      <c r="N46" s="101">
        <v>6425</v>
      </c>
      <c r="O46" s="101">
        <v>5225</v>
      </c>
      <c r="P46" s="101">
        <v>3375</v>
      </c>
      <c r="Q46" s="101">
        <v>100</v>
      </c>
      <c r="R46" s="101">
        <v>183.5</v>
      </c>
      <c r="S46" s="101">
        <v>385</v>
      </c>
      <c r="T46" s="101">
        <v>1210</v>
      </c>
      <c r="U46" s="101">
        <v>2085</v>
      </c>
      <c r="V46" s="101">
        <v>9620</v>
      </c>
      <c r="W46" s="101">
        <v>11600</v>
      </c>
      <c r="X46" s="101">
        <v>900</v>
      </c>
      <c r="Y46" s="101">
        <v>825</v>
      </c>
    </row>
    <row r="47" spans="1:25" x14ac:dyDescent="0.35">
      <c r="A47" t="s">
        <v>104</v>
      </c>
      <c r="B47" s="101">
        <v>107500</v>
      </c>
      <c r="C47" s="101">
        <v>112550</v>
      </c>
      <c r="D47" s="101">
        <v>111376</v>
      </c>
      <c r="E47" s="101">
        <v>98750</v>
      </c>
      <c r="F47" s="101">
        <v>97424</v>
      </c>
      <c r="G47" s="101">
        <v>104650</v>
      </c>
      <c r="H47" s="101">
        <v>13.5</v>
      </c>
      <c r="I47" s="101">
        <v>13.83</v>
      </c>
      <c r="J47" s="101">
        <v>72000</v>
      </c>
      <c r="K47" s="101">
        <v>191300</v>
      </c>
      <c r="L47" s="101">
        <v>91000</v>
      </c>
      <c r="M47" s="101">
        <v>1075</v>
      </c>
      <c r="N47" s="101">
        <v>8165</v>
      </c>
      <c r="O47" s="101">
        <v>6655</v>
      </c>
      <c r="P47" s="101">
        <v>4485</v>
      </c>
      <c r="Q47" s="101">
        <v>121.5</v>
      </c>
      <c r="R47" s="101">
        <v>217.5</v>
      </c>
      <c r="S47" s="101">
        <v>432.5</v>
      </c>
      <c r="T47" s="101">
        <v>1260</v>
      </c>
      <c r="U47" s="101">
        <v>2150</v>
      </c>
      <c r="V47" s="101">
        <v>9620</v>
      </c>
      <c r="W47" s="101">
        <v>11600</v>
      </c>
      <c r="X47" s="101">
        <v>1095</v>
      </c>
      <c r="Y47" s="101">
        <v>1015</v>
      </c>
    </row>
    <row r="48" spans="1:25" x14ac:dyDescent="0.35">
      <c r="A48" t="s">
        <v>105</v>
      </c>
      <c r="B48" s="101">
        <v>107900</v>
      </c>
      <c r="C48" s="101">
        <v>112450</v>
      </c>
      <c r="D48" s="101">
        <v>111548</v>
      </c>
      <c r="E48" s="101">
        <v>99250</v>
      </c>
      <c r="F48" s="101">
        <v>97988</v>
      </c>
      <c r="G48" s="101">
        <v>105150</v>
      </c>
      <c r="H48" s="101">
        <v>13.68</v>
      </c>
      <c r="I48" s="101">
        <v>13.85</v>
      </c>
      <c r="J48" s="101">
        <v>72000</v>
      </c>
      <c r="K48" s="101">
        <v>195800</v>
      </c>
      <c r="L48" s="101">
        <v>91500</v>
      </c>
      <c r="M48" s="101">
        <v>1083</v>
      </c>
      <c r="N48" s="101">
        <v>8175</v>
      </c>
      <c r="O48" s="101">
        <v>6665</v>
      </c>
      <c r="P48" s="101">
        <v>4485</v>
      </c>
      <c r="Q48" s="101">
        <v>128</v>
      </c>
      <c r="R48" s="101">
        <v>227.5</v>
      </c>
      <c r="S48" s="101">
        <v>443.5</v>
      </c>
      <c r="T48" s="101">
        <v>1320</v>
      </c>
      <c r="U48" s="101">
        <v>2220</v>
      </c>
      <c r="V48" s="101">
        <v>9620</v>
      </c>
      <c r="W48" s="101">
        <v>11600</v>
      </c>
      <c r="X48" s="101">
        <v>1100</v>
      </c>
      <c r="Y48" s="101">
        <v>1040</v>
      </c>
    </row>
    <row r="49" spans="1:25" x14ac:dyDescent="0.35">
      <c r="A49" t="s">
        <v>106</v>
      </c>
      <c r="B49" s="101">
        <v>104750</v>
      </c>
      <c r="C49" s="101">
        <v>109750</v>
      </c>
      <c r="D49" s="101">
        <v>108877</v>
      </c>
      <c r="E49" s="101">
        <v>99000</v>
      </c>
      <c r="F49" s="101">
        <v>97246</v>
      </c>
      <c r="G49" s="101">
        <v>104900</v>
      </c>
      <c r="H49" s="101">
        <v>13.5</v>
      </c>
      <c r="I49" s="101">
        <v>13.75</v>
      </c>
      <c r="J49" s="101">
        <v>71750</v>
      </c>
      <c r="K49" s="101">
        <v>195800</v>
      </c>
      <c r="L49" s="101">
        <v>91250</v>
      </c>
      <c r="M49" s="101">
        <v>1098</v>
      </c>
      <c r="N49" s="101">
        <v>8275</v>
      </c>
      <c r="O49" s="101">
        <v>6665</v>
      </c>
      <c r="P49" s="101">
        <v>4485</v>
      </c>
      <c r="Q49" s="101">
        <v>128</v>
      </c>
      <c r="R49" s="101">
        <v>229.5</v>
      </c>
      <c r="S49" s="101">
        <v>447.5</v>
      </c>
      <c r="T49" s="101">
        <v>1345</v>
      </c>
      <c r="U49" s="101">
        <v>2240</v>
      </c>
      <c r="V49" s="101">
        <v>9600</v>
      </c>
      <c r="W49" s="101">
        <v>11575</v>
      </c>
      <c r="X49" s="101">
        <v>1110</v>
      </c>
      <c r="Y49" s="101">
        <v>1065</v>
      </c>
    </row>
    <row r="50" spans="1:25" x14ac:dyDescent="0.35">
      <c r="A50" t="s">
        <v>107</v>
      </c>
      <c r="B50" s="101">
        <v>104750</v>
      </c>
      <c r="C50" s="101">
        <v>109750</v>
      </c>
      <c r="D50" s="101">
        <v>108817</v>
      </c>
      <c r="E50" s="101">
        <v>98900</v>
      </c>
      <c r="F50" s="101">
        <v>97194</v>
      </c>
      <c r="G50" s="101">
        <v>104800</v>
      </c>
      <c r="H50" s="101">
        <v>13.43</v>
      </c>
      <c r="I50" s="101">
        <v>13.75</v>
      </c>
      <c r="J50" s="101">
        <v>71750</v>
      </c>
      <c r="K50" s="101">
        <v>196000</v>
      </c>
      <c r="L50" s="101">
        <v>91150</v>
      </c>
      <c r="M50" s="101">
        <v>1099</v>
      </c>
      <c r="N50" s="101">
        <v>8275</v>
      </c>
      <c r="O50" s="101">
        <v>6665</v>
      </c>
      <c r="P50" s="101">
        <v>4485</v>
      </c>
      <c r="Q50" s="101">
        <v>128</v>
      </c>
      <c r="R50" s="101">
        <v>229.5</v>
      </c>
      <c r="S50" s="101">
        <v>447.5</v>
      </c>
      <c r="T50" s="101">
        <v>1375</v>
      </c>
      <c r="U50" s="101">
        <v>2275</v>
      </c>
      <c r="V50" s="101">
        <v>9475</v>
      </c>
      <c r="W50" s="101">
        <v>11400</v>
      </c>
      <c r="X50" s="101">
        <v>1110</v>
      </c>
      <c r="Y50" s="101">
        <v>1070</v>
      </c>
    </row>
    <row r="51" spans="1:25" x14ac:dyDescent="0.35">
      <c r="A51" t="s">
        <v>108</v>
      </c>
      <c r="B51" s="101">
        <v>104750</v>
      </c>
      <c r="C51" s="101">
        <v>109750</v>
      </c>
      <c r="D51" s="101">
        <v>108807</v>
      </c>
      <c r="E51" s="101">
        <v>98900</v>
      </c>
      <c r="F51" s="101">
        <v>97202</v>
      </c>
      <c r="G51" s="101">
        <v>104800</v>
      </c>
      <c r="H51" s="101">
        <v>13.43</v>
      </c>
      <c r="I51" s="101">
        <v>13.75</v>
      </c>
      <c r="J51" s="101">
        <v>71750</v>
      </c>
      <c r="K51" s="101">
        <v>196000</v>
      </c>
      <c r="L51" s="101">
        <v>91150</v>
      </c>
      <c r="M51" s="101">
        <v>1130</v>
      </c>
      <c r="N51" s="101">
        <v>8275</v>
      </c>
      <c r="O51" s="101">
        <v>6665</v>
      </c>
      <c r="P51" s="101">
        <v>4515</v>
      </c>
      <c r="Q51" s="101">
        <v>128</v>
      </c>
      <c r="R51" s="101">
        <v>229.5</v>
      </c>
      <c r="S51" s="101">
        <v>447.5</v>
      </c>
      <c r="T51" s="101">
        <v>1405</v>
      </c>
      <c r="U51" s="101">
        <v>2307.5</v>
      </c>
      <c r="V51" s="101">
        <v>9475</v>
      </c>
      <c r="W51" s="101">
        <v>11400</v>
      </c>
      <c r="X51" s="101">
        <v>1125</v>
      </c>
      <c r="Y51" s="101">
        <v>1080</v>
      </c>
    </row>
    <row r="52" spans="1:25" x14ac:dyDescent="0.35">
      <c r="A52" t="s">
        <v>109</v>
      </c>
      <c r="B52" s="101">
        <v>106250</v>
      </c>
      <c r="C52" s="101">
        <v>110750</v>
      </c>
      <c r="D52" s="101">
        <v>110280</v>
      </c>
      <c r="E52" s="101">
        <v>99100</v>
      </c>
      <c r="F52" s="101">
        <v>97748</v>
      </c>
      <c r="G52" s="101">
        <v>105000</v>
      </c>
      <c r="H52" s="101">
        <v>13.43</v>
      </c>
      <c r="I52" s="101">
        <v>13.83</v>
      </c>
      <c r="J52" s="101">
        <v>72000</v>
      </c>
      <c r="K52" s="101">
        <v>196000</v>
      </c>
      <c r="L52" s="101">
        <v>91350</v>
      </c>
      <c r="M52" s="101">
        <v>1135</v>
      </c>
      <c r="N52" s="101">
        <v>8355</v>
      </c>
      <c r="O52" s="101">
        <v>6720</v>
      </c>
      <c r="P52" s="101">
        <v>4580</v>
      </c>
      <c r="Q52" s="101">
        <v>128</v>
      </c>
      <c r="R52" s="101">
        <v>229.5</v>
      </c>
      <c r="S52" s="101">
        <v>447.5</v>
      </c>
      <c r="T52" s="101">
        <v>1450</v>
      </c>
      <c r="U52" s="101">
        <v>2362.5</v>
      </c>
      <c r="V52" s="101">
        <v>9475</v>
      </c>
      <c r="W52" s="101">
        <v>11400</v>
      </c>
      <c r="X52" s="101">
        <v>1135</v>
      </c>
      <c r="Y52" s="101">
        <v>1090</v>
      </c>
    </row>
    <row r="53" spans="1:25" x14ac:dyDescent="0.35">
      <c r="A53" t="s">
        <v>110</v>
      </c>
      <c r="B53" s="101">
        <v>107000</v>
      </c>
      <c r="C53" s="101">
        <v>111050</v>
      </c>
      <c r="D53" s="101">
        <v>110654</v>
      </c>
      <c r="E53" s="101">
        <v>99600</v>
      </c>
      <c r="F53" s="101">
        <v>98242</v>
      </c>
      <c r="G53" s="101">
        <v>105300</v>
      </c>
      <c r="H53" s="101">
        <v>13.5</v>
      </c>
      <c r="I53" s="101">
        <v>13.83</v>
      </c>
      <c r="J53" s="101">
        <v>72000</v>
      </c>
      <c r="K53" s="101">
        <v>196000</v>
      </c>
      <c r="L53" s="101">
        <v>91850</v>
      </c>
      <c r="M53" s="101">
        <v>1135</v>
      </c>
      <c r="N53" s="101">
        <v>8400</v>
      </c>
      <c r="O53" s="101">
        <v>6760</v>
      </c>
      <c r="P53" s="101">
        <v>4610</v>
      </c>
      <c r="Q53" s="101">
        <v>138</v>
      </c>
      <c r="R53" s="101">
        <v>244</v>
      </c>
      <c r="S53" s="101">
        <v>465.5</v>
      </c>
      <c r="T53" s="101">
        <v>1495</v>
      </c>
      <c r="U53" s="101">
        <v>2412.5</v>
      </c>
      <c r="V53" s="101">
        <v>9525</v>
      </c>
      <c r="W53" s="101">
        <v>11450</v>
      </c>
      <c r="X53" s="101">
        <v>1135</v>
      </c>
      <c r="Y53" s="101">
        <v>1090</v>
      </c>
    </row>
    <row r="54" spans="1:25" x14ac:dyDescent="0.35">
      <c r="A54" t="s">
        <v>111</v>
      </c>
      <c r="B54" s="101">
        <v>108000</v>
      </c>
      <c r="C54" s="101">
        <v>111850</v>
      </c>
      <c r="D54" s="101">
        <v>111565</v>
      </c>
      <c r="E54" s="101">
        <v>100250</v>
      </c>
      <c r="F54" s="101">
        <v>99514</v>
      </c>
      <c r="G54" s="101">
        <v>105950</v>
      </c>
      <c r="H54" s="101">
        <v>13.5</v>
      </c>
      <c r="I54" s="101">
        <v>13.83</v>
      </c>
      <c r="J54" s="101">
        <v>72000</v>
      </c>
      <c r="K54" s="101">
        <v>198500</v>
      </c>
      <c r="L54" s="101">
        <v>92500</v>
      </c>
      <c r="M54" s="101">
        <v>1138</v>
      </c>
      <c r="N54" s="101">
        <v>8470</v>
      </c>
      <c r="O54" s="101">
        <v>6795</v>
      </c>
      <c r="P54" s="101">
        <v>4610</v>
      </c>
      <c r="Q54" s="101">
        <v>138</v>
      </c>
      <c r="R54" s="101">
        <v>244</v>
      </c>
      <c r="S54" s="101">
        <v>465.5</v>
      </c>
      <c r="T54" s="101">
        <v>1520</v>
      </c>
      <c r="U54" s="101">
        <v>2442.5</v>
      </c>
      <c r="V54" s="101">
        <v>9525</v>
      </c>
      <c r="W54" s="101">
        <v>11450</v>
      </c>
      <c r="X54" s="101">
        <v>1135</v>
      </c>
      <c r="Y54" s="101">
        <v>1095</v>
      </c>
    </row>
    <row r="55" spans="1:25" x14ac:dyDescent="0.35">
      <c r="A55" t="s">
        <v>112</v>
      </c>
      <c r="B55" s="103">
        <v>108500</v>
      </c>
      <c r="C55" s="103">
        <v>112000</v>
      </c>
      <c r="D55" s="103">
        <v>111571</v>
      </c>
      <c r="E55" s="103">
        <v>100250</v>
      </c>
      <c r="F55" s="103">
        <v>99514</v>
      </c>
      <c r="G55" s="103">
        <v>105950</v>
      </c>
      <c r="H55" s="103">
        <v>13.55</v>
      </c>
      <c r="I55" s="103">
        <v>13.88</v>
      </c>
      <c r="J55" s="103">
        <v>72000</v>
      </c>
      <c r="K55" s="103">
        <v>198500</v>
      </c>
      <c r="L55" s="103">
        <v>92500</v>
      </c>
      <c r="M55" s="103">
        <v>1138</v>
      </c>
      <c r="N55" s="103">
        <v>8470</v>
      </c>
      <c r="O55" s="103">
        <v>6795</v>
      </c>
      <c r="P55" s="103">
        <v>4610</v>
      </c>
      <c r="Q55" s="103">
        <v>138</v>
      </c>
      <c r="R55" s="103">
        <v>244</v>
      </c>
      <c r="S55" s="103">
        <v>465.5</v>
      </c>
      <c r="T55" s="103">
        <v>1520</v>
      </c>
      <c r="U55" s="103">
        <v>2442.5</v>
      </c>
      <c r="V55" s="103">
        <v>9540</v>
      </c>
      <c r="W55" s="103">
        <v>11450</v>
      </c>
      <c r="X55" s="103">
        <v>1135</v>
      </c>
      <c r="Y55" s="103">
        <v>1095</v>
      </c>
    </row>
    <row r="56" spans="1:25" x14ac:dyDescent="0.35">
      <c r="A56" t="s">
        <v>113</v>
      </c>
      <c r="B56" s="106">
        <v>110000</v>
      </c>
      <c r="C56" s="106">
        <v>113250</v>
      </c>
      <c r="D56" s="106">
        <v>112624</v>
      </c>
      <c r="E56" s="106">
        <v>100450</v>
      </c>
      <c r="F56" s="106">
        <v>99758</v>
      </c>
      <c r="G56" s="106">
        <v>106150</v>
      </c>
      <c r="H56" s="106">
        <v>13.55</v>
      </c>
      <c r="I56" s="106">
        <v>13.9</v>
      </c>
      <c r="J56" s="106">
        <v>72000</v>
      </c>
      <c r="K56" s="106">
        <v>198500</v>
      </c>
      <c r="L56" s="106">
        <v>92700</v>
      </c>
      <c r="M56" s="106">
        <v>1143</v>
      </c>
      <c r="N56" s="106">
        <v>8520</v>
      </c>
      <c r="O56" s="106">
        <v>6850</v>
      </c>
      <c r="P56" s="106">
        <v>4665</v>
      </c>
      <c r="Q56" s="106">
        <v>138</v>
      </c>
      <c r="R56" s="106">
        <v>244</v>
      </c>
      <c r="S56" s="106">
        <v>465.5</v>
      </c>
      <c r="T56" s="106">
        <v>1565</v>
      </c>
      <c r="U56" s="106">
        <v>2492.5</v>
      </c>
      <c r="V56" s="106">
        <v>9540</v>
      </c>
      <c r="W56" s="106">
        <v>11450</v>
      </c>
      <c r="X56" s="106">
        <v>1140</v>
      </c>
      <c r="Y56" s="106">
        <v>1100</v>
      </c>
    </row>
    <row r="57" spans="1:25" x14ac:dyDescent="0.35">
      <c r="A57" t="s">
        <v>114</v>
      </c>
      <c r="B57" s="109">
        <v>110000</v>
      </c>
      <c r="C57" s="109">
        <v>113250</v>
      </c>
      <c r="D57" s="109">
        <v>112316</v>
      </c>
      <c r="E57" s="109">
        <v>100450</v>
      </c>
      <c r="F57" s="109">
        <v>99763</v>
      </c>
      <c r="G57" s="109">
        <v>106150</v>
      </c>
      <c r="H57" s="109">
        <v>13.55</v>
      </c>
      <c r="I57" s="109">
        <v>13.9</v>
      </c>
      <c r="J57" s="109">
        <v>72000</v>
      </c>
      <c r="K57" s="109">
        <v>198500</v>
      </c>
      <c r="L57" s="109">
        <v>92700</v>
      </c>
      <c r="M57" s="109">
        <v>1143</v>
      </c>
      <c r="N57" s="109">
        <v>8520</v>
      </c>
      <c r="O57" s="109">
        <v>6850</v>
      </c>
      <c r="P57" s="109">
        <v>4665</v>
      </c>
      <c r="Q57" s="109">
        <v>148</v>
      </c>
      <c r="R57" s="109">
        <v>262.5</v>
      </c>
      <c r="S57" s="109">
        <v>485</v>
      </c>
      <c r="T57" s="109">
        <v>1565</v>
      </c>
      <c r="U57" s="109">
        <v>2492.5</v>
      </c>
      <c r="V57" s="109">
        <v>9540</v>
      </c>
      <c r="W57" s="109">
        <v>11450</v>
      </c>
      <c r="X57" s="109">
        <v>1140</v>
      </c>
      <c r="Y57" s="109">
        <v>1100</v>
      </c>
    </row>
    <row r="58" spans="1:25" x14ac:dyDescent="0.35">
      <c r="A58" t="s">
        <v>115</v>
      </c>
      <c r="B58" s="112">
        <v>109650</v>
      </c>
      <c r="C58" s="112">
        <v>112750</v>
      </c>
      <c r="D58" s="112">
        <v>112124</v>
      </c>
      <c r="E58" s="112">
        <v>100450</v>
      </c>
      <c r="F58" s="112">
        <v>99768</v>
      </c>
      <c r="G58" s="112">
        <v>106150</v>
      </c>
      <c r="H58" s="112">
        <v>13.45</v>
      </c>
      <c r="I58" s="112">
        <v>13.9</v>
      </c>
      <c r="J58" s="112">
        <v>72000</v>
      </c>
      <c r="K58" s="112">
        <v>204100</v>
      </c>
      <c r="L58" s="112">
        <v>92700</v>
      </c>
      <c r="M58" s="112">
        <v>1141</v>
      </c>
      <c r="N58" s="112">
        <v>8520</v>
      </c>
      <c r="O58" s="112">
        <v>6850</v>
      </c>
      <c r="P58" s="112">
        <v>4665</v>
      </c>
      <c r="Q58" s="112">
        <v>148</v>
      </c>
      <c r="R58" s="112">
        <v>262.5</v>
      </c>
      <c r="S58" s="112">
        <v>485</v>
      </c>
      <c r="T58" s="112">
        <v>1565</v>
      </c>
      <c r="U58" s="112">
        <v>2492.5</v>
      </c>
      <c r="V58" s="112">
        <v>9540</v>
      </c>
      <c r="W58" s="112">
        <v>11450</v>
      </c>
      <c r="X58" s="112">
        <v>1140</v>
      </c>
      <c r="Y58" s="112">
        <v>1100</v>
      </c>
    </row>
    <row r="59" spans="1:25" x14ac:dyDescent="0.35">
      <c r="A59" t="s">
        <v>116</v>
      </c>
      <c r="B59" s="115">
        <v>109650</v>
      </c>
      <c r="C59" s="115">
        <v>112750</v>
      </c>
      <c r="D59" s="115">
        <v>112041</v>
      </c>
      <c r="E59" s="115">
        <v>100450</v>
      </c>
      <c r="F59" s="115">
        <v>99772</v>
      </c>
      <c r="G59" s="115">
        <v>106150</v>
      </c>
      <c r="H59" s="115">
        <v>13.45</v>
      </c>
      <c r="I59" s="115">
        <v>13.9</v>
      </c>
      <c r="J59" s="115">
        <v>72000</v>
      </c>
      <c r="K59" s="115">
        <v>204100</v>
      </c>
      <c r="L59" s="115">
        <v>92700</v>
      </c>
      <c r="M59" s="115">
        <v>1141</v>
      </c>
      <c r="N59" s="115">
        <v>8520</v>
      </c>
      <c r="O59" s="115">
        <v>6850</v>
      </c>
      <c r="P59" s="115">
        <v>4665</v>
      </c>
      <c r="Q59" s="115">
        <v>148</v>
      </c>
      <c r="R59" s="115">
        <v>262.5</v>
      </c>
      <c r="S59" s="115">
        <v>485</v>
      </c>
      <c r="T59" s="115">
        <v>1565</v>
      </c>
      <c r="U59" s="115">
        <v>2492.5</v>
      </c>
      <c r="V59" s="115">
        <v>9540</v>
      </c>
      <c r="W59" s="115">
        <v>11450</v>
      </c>
      <c r="X59" s="115">
        <v>1140</v>
      </c>
      <c r="Y59" s="115">
        <v>1100</v>
      </c>
    </row>
    <row r="60" spans="1:25" x14ac:dyDescent="0.35">
      <c r="A60" t="s">
        <v>117</v>
      </c>
      <c r="B60" s="118">
        <v>108650</v>
      </c>
      <c r="C60" s="118">
        <v>111500</v>
      </c>
      <c r="D60" s="118">
        <v>111085</v>
      </c>
      <c r="E60" s="118">
        <v>100300</v>
      </c>
      <c r="F60" s="118">
        <v>99609</v>
      </c>
      <c r="G60" s="118">
        <v>106000</v>
      </c>
      <c r="H60" s="118">
        <v>13.45</v>
      </c>
      <c r="I60" s="118">
        <v>13.98</v>
      </c>
      <c r="J60" s="118">
        <v>72000</v>
      </c>
      <c r="K60" s="118">
        <v>204100</v>
      </c>
      <c r="L60" s="118">
        <v>92550</v>
      </c>
      <c r="M60" s="118">
        <v>1137</v>
      </c>
      <c r="N60" s="118">
        <v>8520</v>
      </c>
      <c r="O60" s="118">
        <v>6850</v>
      </c>
      <c r="P60" s="118">
        <v>4665</v>
      </c>
      <c r="Q60" s="118">
        <v>148</v>
      </c>
      <c r="R60" s="118">
        <v>262.5</v>
      </c>
      <c r="S60" s="118">
        <v>485</v>
      </c>
      <c r="T60" s="118">
        <v>1565</v>
      </c>
      <c r="U60" s="118">
        <v>2492.5</v>
      </c>
      <c r="V60" s="118">
        <v>9540</v>
      </c>
      <c r="W60" s="118">
        <v>11450</v>
      </c>
      <c r="X60" s="118">
        <v>1140</v>
      </c>
      <c r="Y60" s="118">
        <v>1100</v>
      </c>
    </row>
    <row r="61" spans="1:25" x14ac:dyDescent="0.35">
      <c r="A61" t="s">
        <v>118</v>
      </c>
      <c r="B61" s="125">
        <v>108650</v>
      </c>
      <c r="C61" s="125">
        <v>111500</v>
      </c>
      <c r="D61" s="125">
        <v>110924</v>
      </c>
      <c r="E61" s="125">
        <v>100300</v>
      </c>
      <c r="F61" s="125">
        <v>99617</v>
      </c>
      <c r="G61" s="125">
        <v>106000</v>
      </c>
      <c r="H61" s="125">
        <v>13.45</v>
      </c>
      <c r="I61" s="125">
        <v>14.03</v>
      </c>
      <c r="J61" s="125">
        <v>72000</v>
      </c>
      <c r="K61" s="125">
        <v>204100</v>
      </c>
      <c r="L61" s="125">
        <v>92550</v>
      </c>
      <c r="M61" s="125">
        <v>1133</v>
      </c>
      <c r="N61" s="125">
        <v>8495</v>
      </c>
      <c r="O61" s="125">
        <v>6850</v>
      </c>
      <c r="P61" s="125">
        <v>4665</v>
      </c>
      <c r="Q61" s="125">
        <v>148</v>
      </c>
      <c r="R61" s="125">
        <v>262.5</v>
      </c>
      <c r="S61" s="125">
        <v>485</v>
      </c>
      <c r="T61" s="125">
        <v>1565</v>
      </c>
      <c r="U61" s="125">
        <v>2492.5</v>
      </c>
      <c r="V61" s="125">
        <v>9540</v>
      </c>
      <c r="W61" s="125">
        <v>11450</v>
      </c>
      <c r="X61" s="125">
        <v>1135</v>
      </c>
      <c r="Y61" s="125">
        <v>1100</v>
      </c>
    </row>
    <row r="62" spans="1:25" x14ac:dyDescent="0.35">
      <c r="A62" t="s">
        <v>119</v>
      </c>
      <c r="B62" s="128">
        <v>108650</v>
      </c>
      <c r="C62" s="128">
        <v>111500</v>
      </c>
      <c r="D62" s="128">
        <v>110825</v>
      </c>
      <c r="E62" s="128">
        <v>100300</v>
      </c>
      <c r="F62" s="128">
        <v>99619</v>
      </c>
      <c r="G62" s="128">
        <v>106000</v>
      </c>
      <c r="H62" s="128">
        <v>13.55</v>
      </c>
      <c r="I62" s="128">
        <v>14.03</v>
      </c>
      <c r="J62" s="128">
        <v>71750</v>
      </c>
      <c r="K62" s="128">
        <v>204100</v>
      </c>
      <c r="L62" s="128">
        <v>92550</v>
      </c>
      <c r="M62" s="128">
        <v>1133</v>
      </c>
      <c r="N62" s="128">
        <v>8495</v>
      </c>
      <c r="O62" s="128">
        <v>6850</v>
      </c>
      <c r="P62" s="128">
        <v>4665</v>
      </c>
      <c r="Q62" s="128">
        <v>145.5</v>
      </c>
      <c r="R62" s="128">
        <v>262.5</v>
      </c>
      <c r="S62" s="128">
        <v>485</v>
      </c>
      <c r="T62" s="128">
        <v>1565</v>
      </c>
      <c r="U62" s="128">
        <v>2492.5</v>
      </c>
      <c r="V62" s="128">
        <v>9540</v>
      </c>
      <c r="W62" s="128">
        <v>11450</v>
      </c>
      <c r="X62" s="128">
        <v>1135</v>
      </c>
      <c r="Y62" s="128">
        <v>1100</v>
      </c>
    </row>
    <row r="63" spans="1:25" x14ac:dyDescent="0.35">
      <c r="A63" t="s">
        <v>120</v>
      </c>
      <c r="B63" s="132">
        <v>108500</v>
      </c>
      <c r="C63" s="132">
        <v>111400</v>
      </c>
      <c r="D63" s="132">
        <v>110801</v>
      </c>
      <c r="E63" s="132">
        <v>100400</v>
      </c>
      <c r="F63" s="132">
        <v>99722</v>
      </c>
      <c r="G63" s="132">
        <v>106100</v>
      </c>
      <c r="H63" s="132">
        <v>13.55</v>
      </c>
      <c r="I63" s="132">
        <v>14.03</v>
      </c>
      <c r="J63" s="132">
        <v>71750</v>
      </c>
      <c r="K63" s="132">
        <v>203850</v>
      </c>
      <c r="L63" s="132">
        <v>92650</v>
      </c>
      <c r="M63" s="132">
        <v>1133</v>
      </c>
      <c r="N63" s="132">
        <v>8495</v>
      </c>
      <c r="O63" s="132">
        <v>6850</v>
      </c>
      <c r="P63" s="132">
        <v>4665</v>
      </c>
      <c r="Q63" s="132">
        <v>145.5</v>
      </c>
      <c r="R63" s="132">
        <v>262.5</v>
      </c>
      <c r="S63" s="132">
        <v>485</v>
      </c>
      <c r="T63" s="132">
        <v>1565</v>
      </c>
      <c r="U63" s="132">
        <v>2492.5</v>
      </c>
      <c r="V63" s="132">
        <v>9540</v>
      </c>
      <c r="W63" s="132">
        <v>11450</v>
      </c>
      <c r="X63" s="132">
        <v>1135</v>
      </c>
      <c r="Y63" s="132">
        <v>1100</v>
      </c>
    </row>
    <row r="64" spans="1:25" x14ac:dyDescent="0.35">
      <c r="A64" t="s">
        <v>121</v>
      </c>
      <c r="B64" s="136">
        <v>108500</v>
      </c>
      <c r="C64" s="136">
        <v>111400</v>
      </c>
      <c r="D64" s="136">
        <v>110875</v>
      </c>
      <c r="E64" s="136">
        <v>100400</v>
      </c>
      <c r="F64" s="136">
        <v>99747</v>
      </c>
      <c r="G64" s="136">
        <v>106100</v>
      </c>
      <c r="H64" s="136">
        <v>13.55</v>
      </c>
      <c r="I64" s="136">
        <v>14.03</v>
      </c>
      <c r="J64" s="136">
        <v>71750</v>
      </c>
      <c r="K64" s="136">
        <v>203850</v>
      </c>
      <c r="L64" s="136">
        <v>92650</v>
      </c>
      <c r="M64" s="136">
        <v>1133</v>
      </c>
      <c r="N64" s="136">
        <v>8495</v>
      </c>
      <c r="O64" s="136">
        <v>6850</v>
      </c>
      <c r="P64" s="136">
        <v>4665</v>
      </c>
      <c r="Q64" s="136">
        <v>145.5</v>
      </c>
      <c r="R64" s="136">
        <v>262.5</v>
      </c>
      <c r="S64" s="136">
        <v>485</v>
      </c>
      <c r="T64" s="136">
        <v>1565</v>
      </c>
      <c r="U64" s="136">
        <v>2492.5</v>
      </c>
      <c r="V64" s="136">
        <v>9540</v>
      </c>
      <c r="W64" s="136">
        <v>11450</v>
      </c>
      <c r="X64" s="136">
        <v>1135</v>
      </c>
      <c r="Y64" s="136">
        <v>1100</v>
      </c>
    </row>
    <row r="65" spans="1:25" x14ac:dyDescent="0.35">
      <c r="A65" t="s">
        <v>122</v>
      </c>
      <c r="B65" s="139">
        <v>108250</v>
      </c>
      <c r="C65" s="139">
        <v>111250</v>
      </c>
      <c r="D65" s="139">
        <v>110714</v>
      </c>
      <c r="E65" s="139">
        <v>100400</v>
      </c>
      <c r="F65" s="139">
        <v>99747</v>
      </c>
      <c r="G65" s="139">
        <v>106100</v>
      </c>
      <c r="H65" s="139">
        <v>13.55</v>
      </c>
      <c r="I65" s="139">
        <v>14.03</v>
      </c>
      <c r="J65" s="139">
        <v>71000</v>
      </c>
      <c r="K65" s="139">
        <v>203850</v>
      </c>
      <c r="L65" s="139">
        <v>92650</v>
      </c>
      <c r="M65" s="139">
        <v>1133</v>
      </c>
      <c r="N65" s="139">
        <v>8495</v>
      </c>
      <c r="O65" s="139">
        <v>6850</v>
      </c>
      <c r="P65" s="139">
        <v>4665</v>
      </c>
      <c r="Q65" s="139">
        <v>145.5</v>
      </c>
      <c r="R65" s="139">
        <v>262.5</v>
      </c>
      <c r="S65" s="139">
        <v>485</v>
      </c>
      <c r="T65" s="139">
        <v>1565</v>
      </c>
      <c r="U65" s="139">
        <v>2492.5</v>
      </c>
      <c r="V65" s="139">
        <v>9540</v>
      </c>
      <c r="W65" s="139">
        <v>11450</v>
      </c>
      <c r="X65" s="139">
        <v>1135</v>
      </c>
      <c r="Y65" s="139">
        <v>1100</v>
      </c>
    </row>
    <row r="66" spans="1:25" x14ac:dyDescent="0.35">
      <c r="A66" t="s">
        <v>123</v>
      </c>
      <c r="B66" s="142">
        <v>108250</v>
      </c>
      <c r="C66" s="142">
        <v>111250</v>
      </c>
      <c r="D66" s="142">
        <v>110762</v>
      </c>
      <c r="E66" s="142">
        <v>100400</v>
      </c>
      <c r="F66" s="142">
        <v>99782</v>
      </c>
      <c r="G66" s="142">
        <v>106100</v>
      </c>
      <c r="H66" s="142">
        <v>13.55</v>
      </c>
      <c r="I66" s="142">
        <v>14.03</v>
      </c>
      <c r="J66" s="142">
        <v>71000</v>
      </c>
      <c r="K66" s="142">
        <v>203850</v>
      </c>
      <c r="L66" s="142">
        <v>92650</v>
      </c>
      <c r="M66" s="142">
        <v>1133</v>
      </c>
      <c r="N66" s="142">
        <v>8495</v>
      </c>
      <c r="O66" s="142">
        <v>6850</v>
      </c>
      <c r="P66" s="142">
        <v>4665</v>
      </c>
      <c r="Q66" s="142">
        <v>145.5</v>
      </c>
      <c r="R66" s="142">
        <v>262.5</v>
      </c>
      <c r="S66" s="142">
        <v>485</v>
      </c>
      <c r="T66" s="142">
        <v>1565</v>
      </c>
      <c r="U66" s="142">
        <v>2492.5</v>
      </c>
      <c r="V66" s="142">
        <v>9540</v>
      </c>
      <c r="W66" s="142">
        <v>11450</v>
      </c>
      <c r="X66" s="142">
        <v>1135</v>
      </c>
      <c r="Y66" s="142">
        <v>1100</v>
      </c>
    </row>
    <row r="67" spans="1:25" x14ac:dyDescent="0.35">
      <c r="A67" t="s">
        <v>124</v>
      </c>
      <c r="B67" s="145">
        <v>109000</v>
      </c>
      <c r="C67" s="145">
        <v>111750</v>
      </c>
      <c r="D67" s="145">
        <v>111176</v>
      </c>
      <c r="E67" s="145">
        <v>100400</v>
      </c>
      <c r="F67" s="145">
        <v>99818</v>
      </c>
      <c r="G67" s="145">
        <v>106100</v>
      </c>
      <c r="H67" s="145">
        <v>13.55</v>
      </c>
      <c r="I67" s="145">
        <v>14.13</v>
      </c>
      <c r="J67" s="145">
        <v>71000</v>
      </c>
      <c r="K67" s="145">
        <v>203850</v>
      </c>
      <c r="L67" s="145">
        <v>92650</v>
      </c>
      <c r="M67" s="145">
        <v>1133</v>
      </c>
      <c r="N67" s="145">
        <v>8520</v>
      </c>
      <c r="O67" s="145">
        <v>6850</v>
      </c>
      <c r="P67" s="145">
        <v>4665</v>
      </c>
      <c r="Q67" s="145">
        <v>145.5</v>
      </c>
      <c r="R67" s="145">
        <v>262.5</v>
      </c>
      <c r="S67" s="145">
        <v>485</v>
      </c>
      <c r="T67" s="145">
        <v>1565</v>
      </c>
      <c r="U67" s="145">
        <v>2492.5</v>
      </c>
      <c r="V67" s="145">
        <v>9540</v>
      </c>
      <c r="W67" s="145">
        <v>11450</v>
      </c>
      <c r="X67" s="145">
        <v>1135</v>
      </c>
      <c r="Y67" s="145">
        <v>1100</v>
      </c>
    </row>
    <row r="68" spans="1:25" x14ac:dyDescent="0.35">
      <c r="A68" t="s">
        <v>125</v>
      </c>
      <c r="B68" s="148">
        <v>108500</v>
      </c>
      <c r="C68" s="148">
        <v>111250</v>
      </c>
      <c r="D68" s="148">
        <v>110678</v>
      </c>
      <c r="E68" s="148">
        <v>100400</v>
      </c>
      <c r="F68" s="148">
        <v>99816</v>
      </c>
      <c r="G68" s="148">
        <v>106100</v>
      </c>
      <c r="H68" s="148">
        <v>13.55</v>
      </c>
      <c r="I68" s="148">
        <v>14.13</v>
      </c>
      <c r="J68" s="148">
        <v>71000</v>
      </c>
      <c r="K68" s="148">
        <v>203850</v>
      </c>
      <c r="L68" s="148">
        <v>92650</v>
      </c>
      <c r="M68" s="148">
        <v>1133</v>
      </c>
      <c r="N68" s="148">
        <v>8520</v>
      </c>
      <c r="O68" s="148">
        <v>6850</v>
      </c>
      <c r="P68" s="148">
        <v>4665</v>
      </c>
      <c r="Q68" s="148">
        <v>145.5</v>
      </c>
      <c r="R68" s="148">
        <v>262.5</v>
      </c>
      <c r="S68" s="148">
        <v>485</v>
      </c>
      <c r="T68" s="148">
        <v>1565</v>
      </c>
      <c r="U68" s="148">
        <v>2492.5</v>
      </c>
      <c r="V68" s="148">
        <v>9540</v>
      </c>
      <c r="W68" s="148">
        <v>11450</v>
      </c>
      <c r="X68" s="148">
        <v>1135</v>
      </c>
      <c r="Y68" s="148">
        <v>1100</v>
      </c>
    </row>
    <row r="69" spans="1:25" x14ac:dyDescent="0.35">
      <c r="A69" t="s">
        <v>126</v>
      </c>
      <c r="B69" s="150">
        <v>108500</v>
      </c>
      <c r="C69" s="150">
        <v>111250</v>
      </c>
      <c r="D69" s="150">
        <v>110876</v>
      </c>
      <c r="E69" s="150">
        <v>100400</v>
      </c>
      <c r="F69" s="150">
        <v>99816</v>
      </c>
      <c r="G69" s="150">
        <v>106100</v>
      </c>
      <c r="H69" s="150">
        <v>13.75</v>
      </c>
      <c r="I69" s="150">
        <v>14.25</v>
      </c>
      <c r="J69" s="150">
        <v>71000</v>
      </c>
      <c r="K69" s="150">
        <v>203850</v>
      </c>
      <c r="L69" s="150">
        <v>92650</v>
      </c>
      <c r="M69" s="150">
        <v>1133</v>
      </c>
      <c r="N69" s="150">
        <v>8520</v>
      </c>
      <c r="O69" s="150">
        <v>6850</v>
      </c>
      <c r="P69" s="150">
        <v>4665</v>
      </c>
      <c r="Q69" s="150">
        <v>145.5</v>
      </c>
      <c r="R69" s="150">
        <v>262.5</v>
      </c>
      <c r="S69" s="150">
        <v>485</v>
      </c>
      <c r="T69" s="150">
        <v>1565</v>
      </c>
      <c r="U69" s="150">
        <v>2492.5</v>
      </c>
      <c r="V69" s="150">
        <v>9540</v>
      </c>
      <c r="W69" s="150">
        <v>11450</v>
      </c>
      <c r="X69" s="150">
        <v>1135</v>
      </c>
      <c r="Y69" s="150">
        <v>1110</v>
      </c>
    </row>
    <row r="70" spans="1:25" x14ac:dyDescent="0.35">
      <c r="A70" t="s">
        <v>127</v>
      </c>
      <c r="B70" s="153">
        <v>109250</v>
      </c>
      <c r="C70" s="153">
        <v>111750</v>
      </c>
      <c r="D70" s="153">
        <v>111624</v>
      </c>
      <c r="E70" s="153">
        <v>100400</v>
      </c>
      <c r="F70" s="153">
        <v>99816</v>
      </c>
      <c r="G70" s="153">
        <v>106100</v>
      </c>
      <c r="H70" s="153">
        <v>13.75</v>
      </c>
      <c r="I70" s="153">
        <v>14.25</v>
      </c>
      <c r="J70" s="153">
        <v>71000</v>
      </c>
      <c r="K70" s="153">
        <v>203850</v>
      </c>
      <c r="L70" s="153">
        <v>92650</v>
      </c>
      <c r="M70" s="153">
        <v>1135</v>
      </c>
      <c r="N70" s="153">
        <v>8520</v>
      </c>
      <c r="O70" s="153">
        <v>6850</v>
      </c>
      <c r="P70" s="153">
        <v>4665</v>
      </c>
      <c r="Q70" s="153">
        <v>145.5</v>
      </c>
      <c r="R70" s="153">
        <v>262.5</v>
      </c>
      <c r="S70" s="153">
        <v>485</v>
      </c>
      <c r="T70" s="153">
        <v>1565</v>
      </c>
      <c r="U70" s="153">
        <v>2492.5</v>
      </c>
      <c r="V70" s="153">
        <v>9540</v>
      </c>
      <c r="W70" s="153">
        <v>11450</v>
      </c>
      <c r="X70" s="153">
        <v>1135</v>
      </c>
      <c r="Y70" s="153">
        <v>1110</v>
      </c>
    </row>
    <row r="71" spans="1:25" x14ac:dyDescent="0.35">
      <c r="A71" t="s">
        <v>128</v>
      </c>
      <c r="B71" s="156">
        <v>109250</v>
      </c>
      <c r="C71" s="156">
        <v>111750</v>
      </c>
      <c r="D71" s="156">
        <v>111583</v>
      </c>
      <c r="E71" s="156">
        <v>100400</v>
      </c>
      <c r="F71" s="156">
        <v>99816</v>
      </c>
      <c r="G71" s="156">
        <v>106100</v>
      </c>
      <c r="H71" s="156">
        <v>13.9</v>
      </c>
      <c r="I71" s="156">
        <v>14.25</v>
      </c>
      <c r="J71" s="156">
        <v>71000</v>
      </c>
      <c r="K71" s="156">
        <v>203850</v>
      </c>
      <c r="L71" s="156">
        <v>92650</v>
      </c>
      <c r="M71" s="156">
        <v>1143</v>
      </c>
      <c r="N71" s="156">
        <v>8465</v>
      </c>
      <c r="O71" s="156">
        <v>6800</v>
      </c>
      <c r="P71" s="156">
        <v>4650</v>
      </c>
      <c r="Q71" s="156">
        <v>145.5</v>
      </c>
      <c r="R71" s="156">
        <v>262.5</v>
      </c>
      <c r="S71" s="156">
        <v>485</v>
      </c>
      <c r="T71" s="156">
        <v>1565</v>
      </c>
      <c r="U71" s="156">
        <v>2492.5</v>
      </c>
      <c r="V71" s="156">
        <v>9540</v>
      </c>
      <c r="W71" s="156">
        <v>11450</v>
      </c>
      <c r="X71" s="156">
        <v>1135</v>
      </c>
      <c r="Y71" s="156">
        <v>1115</v>
      </c>
    </row>
    <row r="72" spans="1:25" x14ac:dyDescent="0.35">
      <c r="A72" t="s">
        <v>129</v>
      </c>
      <c r="B72" s="161">
        <v>109400</v>
      </c>
      <c r="C72" s="161">
        <v>111850</v>
      </c>
      <c r="D72" s="161">
        <v>111686</v>
      </c>
      <c r="E72" s="161">
        <v>100400</v>
      </c>
      <c r="F72" s="161">
        <v>99795</v>
      </c>
      <c r="G72" s="161">
        <v>106100</v>
      </c>
      <c r="H72" s="161">
        <v>13.9</v>
      </c>
      <c r="I72" s="161">
        <v>14.25</v>
      </c>
      <c r="J72" s="161">
        <v>71000</v>
      </c>
      <c r="K72" s="161">
        <v>203850</v>
      </c>
      <c r="L72" s="161">
        <v>92650</v>
      </c>
      <c r="M72" s="161">
        <v>1143</v>
      </c>
      <c r="N72" s="161">
        <v>8425</v>
      </c>
      <c r="O72" s="161">
        <v>6735</v>
      </c>
      <c r="P72" s="161">
        <v>4600</v>
      </c>
      <c r="Q72" s="161">
        <v>145.5</v>
      </c>
      <c r="R72" s="161">
        <v>262.5</v>
      </c>
      <c r="S72" s="161">
        <v>485</v>
      </c>
      <c r="T72" s="161">
        <v>1565</v>
      </c>
      <c r="U72" s="161">
        <v>2482.5</v>
      </c>
      <c r="V72" s="161">
        <v>9540</v>
      </c>
      <c r="W72" s="161">
        <v>11450</v>
      </c>
      <c r="X72" s="161">
        <v>1135</v>
      </c>
      <c r="Y72" s="161">
        <v>1115</v>
      </c>
    </row>
    <row r="73" spans="1:25" x14ac:dyDescent="0.35">
      <c r="A73" t="s">
        <v>130</v>
      </c>
      <c r="B73" s="164">
        <v>109400</v>
      </c>
      <c r="C73" s="164">
        <v>111850</v>
      </c>
      <c r="D73" s="164">
        <v>111609</v>
      </c>
      <c r="E73" s="164">
        <v>100300</v>
      </c>
      <c r="F73" s="164">
        <v>99668</v>
      </c>
      <c r="G73" s="164">
        <v>106000</v>
      </c>
      <c r="H73" s="164">
        <v>13.85</v>
      </c>
      <c r="I73" s="164">
        <v>14.25</v>
      </c>
      <c r="J73" s="164">
        <v>70750</v>
      </c>
      <c r="K73" s="164">
        <v>203850</v>
      </c>
      <c r="L73" s="164">
        <v>92550</v>
      </c>
      <c r="M73" s="164">
        <v>1142</v>
      </c>
      <c r="N73" s="164">
        <v>8415</v>
      </c>
      <c r="O73" s="164">
        <v>6725</v>
      </c>
      <c r="P73" s="164">
        <v>4600</v>
      </c>
      <c r="Q73" s="164">
        <v>145.5</v>
      </c>
      <c r="R73" s="164">
        <v>262.5</v>
      </c>
      <c r="S73" s="164">
        <v>485</v>
      </c>
      <c r="T73" s="164">
        <v>1565</v>
      </c>
      <c r="U73" s="164">
        <v>2452.5</v>
      </c>
      <c r="V73" s="164">
        <v>9540</v>
      </c>
      <c r="W73" s="164">
        <v>11450</v>
      </c>
      <c r="X73" s="164">
        <v>1135</v>
      </c>
      <c r="Y73" s="164">
        <v>1115</v>
      </c>
    </row>
    <row r="74" spans="1:25" x14ac:dyDescent="0.35">
      <c r="A74" t="s">
        <v>131</v>
      </c>
      <c r="B74" s="166">
        <v>109100</v>
      </c>
      <c r="C74" s="166">
        <v>111500</v>
      </c>
      <c r="D74" s="166">
        <v>111190</v>
      </c>
      <c r="E74" s="166">
        <v>100200</v>
      </c>
      <c r="F74" s="166">
        <v>99520</v>
      </c>
      <c r="G74" s="166">
        <v>105900</v>
      </c>
      <c r="H74" s="166">
        <v>14.05</v>
      </c>
      <c r="I74" s="166">
        <v>14.15</v>
      </c>
      <c r="J74" s="166">
        <v>70750</v>
      </c>
      <c r="K74" s="166">
        <v>203850</v>
      </c>
      <c r="L74" s="166">
        <v>92450</v>
      </c>
      <c r="M74" s="166">
        <v>1134</v>
      </c>
      <c r="N74" s="166">
        <v>8415</v>
      </c>
      <c r="O74" s="166">
        <v>6725</v>
      </c>
      <c r="P74" s="166">
        <v>4600</v>
      </c>
      <c r="Q74" s="166">
        <v>145.5</v>
      </c>
      <c r="R74" s="166">
        <v>262.5</v>
      </c>
      <c r="S74" s="166">
        <v>485</v>
      </c>
      <c r="T74" s="166">
        <v>1565</v>
      </c>
      <c r="U74" s="166">
        <v>2422.5</v>
      </c>
      <c r="V74" s="166">
        <v>9340</v>
      </c>
      <c r="W74" s="166">
        <v>11250</v>
      </c>
      <c r="X74" s="166">
        <v>1130</v>
      </c>
      <c r="Y74" s="166">
        <v>1115</v>
      </c>
    </row>
    <row r="75" spans="1:25" x14ac:dyDescent="0.35">
      <c r="A75" t="s">
        <v>132</v>
      </c>
      <c r="B75" s="168">
        <v>108650</v>
      </c>
      <c r="C75" s="168">
        <v>111100</v>
      </c>
      <c r="D75" s="168">
        <v>110872</v>
      </c>
      <c r="E75" s="168">
        <v>100050</v>
      </c>
      <c r="F75" s="168">
        <v>99420</v>
      </c>
      <c r="G75" s="168">
        <v>105750</v>
      </c>
      <c r="H75" s="168">
        <v>14.05</v>
      </c>
      <c r="I75" s="168">
        <v>14.15</v>
      </c>
      <c r="J75" s="168">
        <v>70250</v>
      </c>
      <c r="K75" s="168">
        <v>199950</v>
      </c>
      <c r="L75" s="168">
        <v>92300</v>
      </c>
      <c r="M75" s="168">
        <v>1129</v>
      </c>
      <c r="N75" s="168">
        <v>8330</v>
      </c>
      <c r="O75" s="168">
        <v>6680</v>
      </c>
      <c r="P75" s="168">
        <v>4550</v>
      </c>
      <c r="Q75" s="168">
        <v>145.5</v>
      </c>
      <c r="R75" s="168">
        <v>262.5</v>
      </c>
      <c r="S75" s="168">
        <v>485</v>
      </c>
      <c r="T75" s="168">
        <v>1565</v>
      </c>
      <c r="U75" s="168">
        <v>2387.5</v>
      </c>
      <c r="V75" s="168">
        <v>9140</v>
      </c>
      <c r="W75" s="168">
        <v>11150</v>
      </c>
      <c r="X75" s="168">
        <v>1125</v>
      </c>
      <c r="Y75" s="168">
        <v>1115</v>
      </c>
    </row>
    <row r="76" spans="1:25" x14ac:dyDescent="0.35">
      <c r="A76" t="s">
        <v>133</v>
      </c>
      <c r="B76" s="170">
        <v>106750</v>
      </c>
      <c r="C76" s="170">
        <v>109750</v>
      </c>
      <c r="D76" s="170">
        <v>109586</v>
      </c>
      <c r="E76" s="170">
        <v>99500</v>
      </c>
      <c r="F76" s="170">
        <v>99021</v>
      </c>
      <c r="G76" s="170">
        <v>105200</v>
      </c>
      <c r="H76" s="170">
        <v>14</v>
      </c>
      <c r="I76" s="170">
        <v>14.1</v>
      </c>
      <c r="J76" s="170">
        <v>70250</v>
      </c>
      <c r="K76" s="170">
        <v>199950</v>
      </c>
      <c r="L76" s="170">
        <v>91750</v>
      </c>
      <c r="M76" s="170">
        <v>1123</v>
      </c>
      <c r="N76" s="170">
        <v>8275</v>
      </c>
      <c r="O76" s="170">
        <v>6620</v>
      </c>
      <c r="P76" s="170">
        <v>4505</v>
      </c>
      <c r="Q76" s="170">
        <v>145.5</v>
      </c>
      <c r="R76" s="170">
        <v>262.5</v>
      </c>
      <c r="S76" s="170">
        <v>485</v>
      </c>
      <c r="T76" s="170">
        <v>1565</v>
      </c>
      <c r="U76" s="170">
        <v>2367.5</v>
      </c>
      <c r="V76" s="170">
        <v>9140</v>
      </c>
      <c r="W76" s="170">
        <v>11150</v>
      </c>
      <c r="X76" s="170">
        <v>1125</v>
      </c>
      <c r="Y76" s="170">
        <v>1115</v>
      </c>
    </row>
    <row r="77" spans="1:25" x14ac:dyDescent="0.35">
      <c r="A77" t="s">
        <v>134</v>
      </c>
      <c r="B77" s="172">
        <v>106000</v>
      </c>
      <c r="C77" s="172">
        <v>109250</v>
      </c>
      <c r="D77" s="172">
        <v>109232</v>
      </c>
      <c r="E77" s="172">
        <v>99500</v>
      </c>
      <c r="F77" s="172">
        <v>99021</v>
      </c>
      <c r="G77" s="172">
        <v>105200</v>
      </c>
      <c r="H77" s="172">
        <v>14</v>
      </c>
      <c r="I77" s="172">
        <v>14.1</v>
      </c>
      <c r="J77" s="172">
        <v>70250</v>
      </c>
      <c r="K77" s="172">
        <v>199950</v>
      </c>
      <c r="L77" s="172">
        <v>91750</v>
      </c>
      <c r="M77" s="172">
        <v>1121</v>
      </c>
      <c r="N77" s="172">
        <v>8260</v>
      </c>
      <c r="O77" s="172">
        <v>6600</v>
      </c>
      <c r="P77" s="172">
        <v>4485</v>
      </c>
      <c r="Q77" s="172">
        <v>145.5</v>
      </c>
      <c r="R77" s="172">
        <v>262.5</v>
      </c>
      <c r="S77" s="172">
        <v>485</v>
      </c>
      <c r="T77" s="172">
        <v>1565</v>
      </c>
      <c r="U77" s="172">
        <v>2340</v>
      </c>
      <c r="V77" s="172">
        <v>9140</v>
      </c>
      <c r="W77" s="172">
        <v>11150</v>
      </c>
      <c r="X77" s="172">
        <v>1125</v>
      </c>
      <c r="Y77" s="172">
        <v>1115</v>
      </c>
    </row>
    <row r="78" spans="1:25" x14ac:dyDescent="0.35">
      <c r="A78" t="s">
        <v>135</v>
      </c>
      <c r="B78" s="174">
        <v>104000</v>
      </c>
      <c r="C78" s="174">
        <v>107750</v>
      </c>
      <c r="D78" s="174">
        <v>107730</v>
      </c>
      <c r="E78" s="174">
        <v>98500</v>
      </c>
      <c r="F78" s="174">
        <v>98185</v>
      </c>
      <c r="G78" s="174">
        <v>104200</v>
      </c>
      <c r="H78" s="174">
        <v>14</v>
      </c>
      <c r="I78" s="174">
        <v>14.05</v>
      </c>
      <c r="J78" s="174">
        <v>70250</v>
      </c>
      <c r="K78" s="174">
        <v>199950</v>
      </c>
      <c r="L78" s="174">
        <v>90750</v>
      </c>
      <c r="M78" s="174">
        <v>1117</v>
      </c>
      <c r="N78" s="174">
        <v>8210</v>
      </c>
      <c r="O78" s="174">
        <v>6560</v>
      </c>
      <c r="P78" s="174">
        <v>4470</v>
      </c>
      <c r="Q78" s="174">
        <v>145.5</v>
      </c>
      <c r="R78" s="174">
        <v>262.5</v>
      </c>
      <c r="S78" s="174">
        <v>485</v>
      </c>
      <c r="T78" s="174">
        <v>1555</v>
      </c>
      <c r="U78" s="174">
        <v>2300</v>
      </c>
      <c r="V78" s="174">
        <v>9040</v>
      </c>
      <c r="W78" s="174">
        <v>11000</v>
      </c>
      <c r="X78" s="174">
        <v>1125</v>
      </c>
      <c r="Y78" s="174">
        <v>1105</v>
      </c>
    </row>
    <row r="79" spans="1:25" x14ac:dyDescent="0.35">
      <c r="A79" t="s">
        <v>136</v>
      </c>
      <c r="B79" s="176">
        <v>102500</v>
      </c>
      <c r="C79" s="176">
        <v>107000</v>
      </c>
      <c r="D79" s="176">
        <v>107244</v>
      </c>
      <c r="E79" s="176">
        <v>98250</v>
      </c>
      <c r="F79" s="176">
        <v>98015</v>
      </c>
      <c r="G79" s="176">
        <v>103950</v>
      </c>
      <c r="H79" s="176">
        <v>14</v>
      </c>
      <c r="I79" s="176">
        <v>14.05</v>
      </c>
      <c r="J79" s="176">
        <v>70000</v>
      </c>
      <c r="K79" s="176">
        <v>199950</v>
      </c>
      <c r="L79" s="176">
        <v>90500</v>
      </c>
      <c r="M79" s="176">
        <v>1115</v>
      </c>
      <c r="N79" s="176">
        <v>8190</v>
      </c>
      <c r="O79" s="176">
        <v>6545</v>
      </c>
      <c r="P79" s="176">
        <v>4460</v>
      </c>
      <c r="Q79" s="176">
        <v>139</v>
      </c>
      <c r="R79" s="176">
        <v>247.5</v>
      </c>
      <c r="S79" s="176">
        <v>462.5</v>
      </c>
      <c r="T79" s="176">
        <v>1555</v>
      </c>
      <c r="U79" s="176">
        <v>2300</v>
      </c>
      <c r="V79" s="176">
        <v>9040</v>
      </c>
      <c r="W79" s="176">
        <v>11000</v>
      </c>
      <c r="X79" s="176">
        <v>1125</v>
      </c>
      <c r="Y79" s="176">
        <v>1105</v>
      </c>
    </row>
  </sheetData>
  <pageMargins left="0.7" right="0.7" top="0.75" bottom="0.75" header="0.3" footer="0.3"/>
  <pageSetup orientation="portrait"/>
  <headerFooter>
    <oddFooter>&amp;L&amp;"Calibri"&amp;10 &amp;K000000_x000D_# Internal Use Only_x000D_&amp;1#&amp;"Calibri"&amp;10 &amp;K000000 Internal Use Only</oddFooter>
  </headerFooter>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pageSetUpPr autoPageBreaks="0"/>
  </sheetPr>
  <dimension ref="A1:I49"/>
  <sheetViews>
    <sheetView showGridLines="0" workbookViewId="0">
      <pane ySplit="1" topLeftCell="A32" activePane="bottomLeft" state="frozen"/>
      <selection pane="bottomLeft" activeCell="A49" sqref="A49"/>
    </sheetView>
  </sheetViews>
  <sheetFormatPr defaultColWidth="9.1796875" defaultRowHeight="14.5" x14ac:dyDescent="0.35"/>
  <cols>
    <col min="1" max="1" width="20.7265625" style="70" bestFit="1" customWidth="1"/>
    <col min="2" max="2" width="11.7265625" style="12" bestFit="1" customWidth="1"/>
    <col min="3" max="3" width="11.26953125" style="12" customWidth="1"/>
    <col min="4" max="4" width="10.7265625" style="12" bestFit="1" customWidth="1"/>
    <col min="5" max="5" width="11.7265625" style="12" customWidth="1"/>
    <col min="6" max="6" width="11.54296875" style="12" bestFit="1" customWidth="1"/>
    <col min="7" max="7" width="14.26953125" style="12" customWidth="1"/>
    <col min="8" max="121" width="9.1796875" style="70" customWidth="1"/>
    <col min="122" max="16384" width="9.1796875" style="70"/>
  </cols>
  <sheetData>
    <row r="1" spans="1:9" x14ac:dyDescent="0.35">
      <c r="A1" s="9" t="s">
        <v>137</v>
      </c>
      <c r="B1" s="9" t="s">
        <v>138</v>
      </c>
      <c r="C1" s="9" t="s">
        <v>139</v>
      </c>
      <c r="D1" s="9" t="s">
        <v>140</v>
      </c>
      <c r="E1" s="9" t="s">
        <v>141</v>
      </c>
      <c r="F1" s="9" t="s">
        <v>142</v>
      </c>
      <c r="G1" s="9" t="s">
        <v>143</v>
      </c>
      <c r="H1" s="9" t="s">
        <v>144</v>
      </c>
      <c r="I1" s="9" t="s">
        <v>145</v>
      </c>
    </row>
    <row r="2" spans="1:9" s="71" customFormat="1" x14ac:dyDescent="0.35">
      <c r="A2" s="72" t="s">
        <v>146</v>
      </c>
      <c r="B2" s="51">
        <v>145350</v>
      </c>
      <c r="C2" s="51">
        <v>142550</v>
      </c>
      <c r="D2" s="51">
        <v>584534</v>
      </c>
      <c r="E2" s="51">
        <v>143800</v>
      </c>
      <c r="F2" s="51">
        <v>141900</v>
      </c>
      <c r="G2" s="51">
        <v>105467</v>
      </c>
      <c r="H2" s="30">
        <f t="shared" ref="H2:H49" si="0">+B2/E2-1</f>
        <v>1.0778859527120987E-2</v>
      </c>
      <c r="I2" s="72"/>
    </row>
    <row r="3" spans="1:9" s="71" customFormat="1" x14ac:dyDescent="0.35">
      <c r="A3" s="31" t="s">
        <v>147</v>
      </c>
      <c r="B3" s="51">
        <v>144150</v>
      </c>
      <c r="C3" s="51">
        <v>145350</v>
      </c>
      <c r="D3" s="51">
        <v>323961</v>
      </c>
      <c r="E3" s="51">
        <v>143100</v>
      </c>
      <c r="F3" s="51">
        <v>145300</v>
      </c>
      <c r="G3" s="51">
        <v>106948</v>
      </c>
      <c r="H3" s="30">
        <f t="shared" si="0"/>
        <v>7.3375262054506951E-3</v>
      </c>
      <c r="I3" s="58">
        <f t="shared" ref="I3:I49" si="1">+G3/G2-1</f>
        <v>1.4042307072354321E-2</v>
      </c>
    </row>
    <row r="4" spans="1:9" s="71" customFormat="1" x14ac:dyDescent="0.35">
      <c r="A4" s="31" t="s">
        <v>148</v>
      </c>
      <c r="B4" s="51">
        <v>148900</v>
      </c>
      <c r="C4" s="51">
        <v>144150</v>
      </c>
      <c r="D4" s="51">
        <v>374012</v>
      </c>
      <c r="E4" s="51">
        <v>144600</v>
      </c>
      <c r="F4" s="51">
        <v>144600</v>
      </c>
      <c r="G4" s="51">
        <v>98275</v>
      </c>
      <c r="H4" s="30">
        <f t="shared" si="0"/>
        <v>2.9737206085753698E-2</v>
      </c>
      <c r="I4" s="58">
        <f t="shared" si="1"/>
        <v>-8.1095485656580757E-2</v>
      </c>
    </row>
    <row r="5" spans="1:9" s="71" customFormat="1" x14ac:dyDescent="0.35">
      <c r="A5" s="31" t="s">
        <v>149</v>
      </c>
      <c r="B5" s="51">
        <v>141650</v>
      </c>
      <c r="C5" s="51">
        <v>148900</v>
      </c>
      <c r="D5" s="51">
        <v>382854</v>
      </c>
      <c r="E5" s="51">
        <v>147500</v>
      </c>
      <c r="F5" s="51">
        <v>149800</v>
      </c>
      <c r="G5" s="51">
        <v>96195</v>
      </c>
      <c r="H5" s="30">
        <f t="shared" si="0"/>
        <v>-3.9661016949152583E-2</v>
      </c>
      <c r="I5" s="58">
        <f t="shared" si="1"/>
        <v>-2.1165097939455646E-2</v>
      </c>
    </row>
    <row r="6" spans="1:9" s="71" customFormat="1" x14ac:dyDescent="0.35">
      <c r="A6" s="31" t="s">
        <v>150</v>
      </c>
      <c r="B6" s="51">
        <v>142550</v>
      </c>
      <c r="C6" s="51">
        <v>141650</v>
      </c>
      <c r="D6" s="51">
        <v>367056</v>
      </c>
      <c r="E6" s="51">
        <v>147200</v>
      </c>
      <c r="F6" s="51">
        <v>141150</v>
      </c>
      <c r="G6" s="51">
        <v>99509</v>
      </c>
      <c r="H6" s="30">
        <f t="shared" si="0"/>
        <v>-3.1589673913043459E-2</v>
      </c>
      <c r="I6" s="58">
        <f t="shared" si="1"/>
        <v>3.4450855034045436E-2</v>
      </c>
    </row>
    <row r="7" spans="1:9" s="71" customFormat="1" x14ac:dyDescent="0.35">
      <c r="A7" s="31" t="s">
        <v>151</v>
      </c>
      <c r="B7" s="51">
        <v>142600</v>
      </c>
      <c r="C7" s="51">
        <v>142550</v>
      </c>
      <c r="D7" s="51">
        <v>269895</v>
      </c>
      <c r="E7" s="51">
        <v>142800</v>
      </c>
      <c r="F7" s="51">
        <v>144000</v>
      </c>
      <c r="G7" s="51">
        <v>107801</v>
      </c>
      <c r="H7" s="30">
        <f t="shared" si="0"/>
        <v>-1.4005602240896309E-3</v>
      </c>
      <c r="I7" s="58">
        <f t="shared" si="1"/>
        <v>8.3329146107387286E-2</v>
      </c>
    </row>
    <row r="8" spans="1:9" s="71" customFormat="1" x14ac:dyDescent="0.35">
      <c r="A8" s="31" t="s">
        <v>152</v>
      </c>
      <c r="B8" s="51">
        <v>140900</v>
      </c>
      <c r="C8" s="51">
        <v>142600</v>
      </c>
      <c r="D8" s="51">
        <v>234117</v>
      </c>
      <c r="E8" s="51">
        <v>142800</v>
      </c>
      <c r="F8" s="51">
        <v>142500</v>
      </c>
      <c r="G8" s="51">
        <v>113750</v>
      </c>
      <c r="H8" s="30">
        <f t="shared" si="0"/>
        <v>-1.3305322128851493E-2</v>
      </c>
      <c r="I8" s="58">
        <f t="shared" si="1"/>
        <v>5.5185016836578615E-2</v>
      </c>
    </row>
    <row r="9" spans="1:9" x14ac:dyDescent="0.35">
      <c r="A9" s="48" t="s">
        <v>153</v>
      </c>
      <c r="B9" s="51">
        <v>138000</v>
      </c>
      <c r="C9" s="51">
        <v>140900</v>
      </c>
      <c r="D9" s="51">
        <v>260599</v>
      </c>
      <c r="E9" s="51">
        <v>141450</v>
      </c>
      <c r="F9" s="51">
        <v>139500</v>
      </c>
      <c r="G9" s="51">
        <v>113625</v>
      </c>
      <c r="H9" s="30">
        <f t="shared" si="0"/>
        <v>-2.4390243902439046E-2</v>
      </c>
      <c r="I9" s="58">
        <f t="shared" si="1"/>
        <v>-1.098901098901095E-3</v>
      </c>
    </row>
    <row r="10" spans="1:9" x14ac:dyDescent="0.35">
      <c r="A10" s="48" t="s">
        <v>154</v>
      </c>
      <c r="B10" s="51">
        <v>137200</v>
      </c>
      <c r="C10" s="51">
        <v>138000</v>
      </c>
      <c r="D10" s="51">
        <v>242544</v>
      </c>
      <c r="E10" s="51">
        <v>138800</v>
      </c>
      <c r="F10" s="51">
        <v>138000</v>
      </c>
      <c r="G10" s="51">
        <v>117451</v>
      </c>
      <c r="H10" s="30">
        <f t="shared" si="0"/>
        <v>-1.1527377521613813E-2</v>
      </c>
      <c r="I10" s="58">
        <f t="shared" si="1"/>
        <v>3.3672167216721727E-2</v>
      </c>
    </row>
    <row r="11" spans="1:9" x14ac:dyDescent="0.35">
      <c r="A11" s="48" t="s">
        <v>155</v>
      </c>
      <c r="B11" s="51">
        <v>132300</v>
      </c>
      <c r="C11" s="51">
        <v>137200</v>
      </c>
      <c r="D11" s="51">
        <v>342945</v>
      </c>
      <c r="E11" s="51">
        <v>138600</v>
      </c>
      <c r="F11" s="51">
        <v>137900</v>
      </c>
      <c r="G11" s="51">
        <v>119970</v>
      </c>
      <c r="H11" s="30">
        <f t="shared" si="0"/>
        <v>-4.5454545454545414E-2</v>
      </c>
      <c r="I11" s="58">
        <f t="shared" si="1"/>
        <v>2.1447241828507213E-2</v>
      </c>
    </row>
    <row r="12" spans="1:9" x14ac:dyDescent="0.35">
      <c r="A12" s="48" t="s">
        <v>156</v>
      </c>
      <c r="B12" s="51">
        <v>124700</v>
      </c>
      <c r="C12" s="51">
        <v>132300</v>
      </c>
      <c r="D12" s="51">
        <v>531056</v>
      </c>
      <c r="E12" s="51">
        <v>134050</v>
      </c>
      <c r="F12" s="51">
        <v>132300</v>
      </c>
      <c r="G12" s="51">
        <v>117807</v>
      </c>
      <c r="H12" s="30">
        <f t="shared" si="0"/>
        <v>-6.9750093248787781E-2</v>
      </c>
      <c r="I12" s="58">
        <f t="shared" si="1"/>
        <v>-1.8029507376844167E-2</v>
      </c>
    </row>
    <row r="13" spans="1:9" x14ac:dyDescent="0.35">
      <c r="A13" s="48" t="s">
        <v>157</v>
      </c>
      <c r="B13" s="51">
        <v>124800</v>
      </c>
      <c r="C13" s="51">
        <v>124700</v>
      </c>
      <c r="D13" s="51">
        <v>581420</v>
      </c>
      <c r="E13" s="51">
        <v>127600</v>
      </c>
      <c r="F13" s="51">
        <v>124400</v>
      </c>
      <c r="G13" s="51">
        <v>115316</v>
      </c>
      <c r="H13" s="30">
        <f t="shared" si="0"/>
        <v>-2.1943573667711602E-2</v>
      </c>
      <c r="I13" s="58">
        <f t="shared" si="1"/>
        <v>-2.1144753707334929E-2</v>
      </c>
    </row>
    <row r="14" spans="1:9" x14ac:dyDescent="0.35">
      <c r="A14" s="48" t="s">
        <v>158</v>
      </c>
      <c r="B14" s="51">
        <v>124050</v>
      </c>
      <c r="C14" s="51">
        <v>124800</v>
      </c>
      <c r="D14" s="51">
        <v>699474</v>
      </c>
      <c r="E14" s="51">
        <v>122900</v>
      </c>
      <c r="F14" s="51">
        <v>125050</v>
      </c>
      <c r="G14" s="51">
        <v>121691</v>
      </c>
      <c r="H14" s="30">
        <f t="shared" si="0"/>
        <v>9.3572009764035791E-3</v>
      </c>
      <c r="I14" s="58">
        <f t="shared" si="1"/>
        <v>5.5282874882930377E-2</v>
      </c>
    </row>
    <row r="15" spans="1:9" x14ac:dyDescent="0.35">
      <c r="A15" s="48" t="s">
        <v>159</v>
      </c>
      <c r="B15" s="51">
        <v>116650</v>
      </c>
      <c r="C15" s="51">
        <v>124050</v>
      </c>
      <c r="D15" s="51">
        <v>531989</v>
      </c>
      <c r="E15" s="51">
        <v>125400</v>
      </c>
      <c r="F15" s="51">
        <v>123000</v>
      </c>
      <c r="G15" s="51">
        <v>131929</v>
      </c>
      <c r="H15" s="30">
        <f t="shared" si="0"/>
        <v>-6.9776714513556604E-2</v>
      </c>
      <c r="I15" s="58">
        <f t="shared" si="1"/>
        <v>8.4131118981683128E-2</v>
      </c>
    </row>
    <row r="16" spans="1:9" x14ac:dyDescent="0.35">
      <c r="A16" s="48" t="s">
        <v>160</v>
      </c>
      <c r="B16" s="51">
        <v>113200</v>
      </c>
      <c r="C16" s="51">
        <v>116650</v>
      </c>
      <c r="D16" s="51">
        <v>569091</v>
      </c>
      <c r="E16" s="51">
        <v>119050</v>
      </c>
      <c r="F16" s="51">
        <v>114000</v>
      </c>
      <c r="G16" s="51">
        <v>122822</v>
      </c>
      <c r="H16" s="30">
        <f t="shared" si="0"/>
        <v>-4.9139017219655634E-2</v>
      </c>
      <c r="I16" s="58">
        <f t="shared" si="1"/>
        <v>-6.9029553775136643E-2</v>
      </c>
    </row>
    <row r="17" spans="1:9" x14ac:dyDescent="0.35">
      <c r="A17" s="48" t="s">
        <v>161</v>
      </c>
      <c r="B17" s="51">
        <v>109850</v>
      </c>
      <c r="C17" s="51">
        <v>113200</v>
      </c>
      <c r="D17" s="51">
        <v>759176</v>
      </c>
      <c r="E17" s="51">
        <v>114250</v>
      </c>
      <c r="F17" s="51">
        <v>113200</v>
      </c>
      <c r="G17" s="51">
        <v>140181</v>
      </c>
      <c r="H17" s="30">
        <f t="shared" si="0"/>
        <v>-3.8512035010940915E-2</v>
      </c>
      <c r="I17" s="58">
        <f t="shared" si="1"/>
        <v>0.14133461431991012</v>
      </c>
    </row>
    <row r="18" spans="1:9" x14ac:dyDescent="0.35">
      <c r="A18" s="48" t="s">
        <v>162</v>
      </c>
      <c r="B18" s="51">
        <v>106200</v>
      </c>
      <c r="C18" s="51">
        <v>109850</v>
      </c>
      <c r="D18" s="51">
        <v>577530</v>
      </c>
      <c r="E18" s="51">
        <v>112750</v>
      </c>
      <c r="F18" s="51">
        <v>110000</v>
      </c>
      <c r="G18" s="51">
        <v>145373</v>
      </c>
      <c r="H18" s="30">
        <f t="shared" si="0"/>
        <v>-5.8093126385809324E-2</v>
      </c>
      <c r="I18" s="58">
        <f t="shared" si="1"/>
        <v>3.7037829663078448E-2</v>
      </c>
    </row>
    <row r="19" spans="1:9" x14ac:dyDescent="0.35">
      <c r="A19" s="48" t="s">
        <v>163</v>
      </c>
      <c r="B19" s="51">
        <v>101750</v>
      </c>
      <c r="C19" s="51">
        <v>106200</v>
      </c>
      <c r="D19" s="51">
        <v>753474</v>
      </c>
      <c r="E19" s="51">
        <v>109100</v>
      </c>
      <c r="F19" s="51">
        <v>106700</v>
      </c>
      <c r="G19" s="51">
        <v>135708</v>
      </c>
      <c r="H19" s="30">
        <f t="shared" si="0"/>
        <v>-6.7369385884509581E-2</v>
      </c>
      <c r="I19" s="58">
        <f t="shared" si="1"/>
        <v>-6.6484147675290428E-2</v>
      </c>
    </row>
    <row r="20" spans="1:9" x14ac:dyDescent="0.35">
      <c r="A20" s="48" t="s">
        <v>164</v>
      </c>
      <c r="B20" s="51">
        <v>96350</v>
      </c>
      <c r="C20" s="51">
        <v>101750</v>
      </c>
      <c r="D20" s="51">
        <v>851032</v>
      </c>
      <c r="E20" s="51">
        <v>103550</v>
      </c>
      <c r="F20" s="51">
        <v>101550</v>
      </c>
      <c r="G20" s="51">
        <v>145648</v>
      </c>
      <c r="H20" s="30">
        <f t="shared" si="0"/>
        <v>-6.9531627233220705E-2</v>
      </c>
      <c r="I20" s="58">
        <f t="shared" si="1"/>
        <v>7.3245497686208694E-2</v>
      </c>
    </row>
    <row r="21" spans="1:9" x14ac:dyDescent="0.35">
      <c r="A21" s="48" t="s">
        <v>165</v>
      </c>
      <c r="B21" s="51">
        <v>93050</v>
      </c>
      <c r="C21" s="51">
        <v>96350</v>
      </c>
      <c r="D21" s="51">
        <v>409821</v>
      </c>
      <c r="E21" s="51">
        <v>100050</v>
      </c>
      <c r="F21" s="51">
        <v>96000</v>
      </c>
      <c r="G21" s="51">
        <v>150052</v>
      </c>
      <c r="H21" s="30">
        <f t="shared" si="0"/>
        <v>-6.9965017491254389E-2</v>
      </c>
      <c r="I21" s="58">
        <f t="shared" si="1"/>
        <v>3.0237284411732457E-2</v>
      </c>
    </row>
    <row r="22" spans="1:9" x14ac:dyDescent="0.35">
      <c r="A22" s="48" t="s">
        <v>166</v>
      </c>
      <c r="B22" s="51">
        <v>92450</v>
      </c>
      <c r="C22" s="51">
        <v>93050</v>
      </c>
      <c r="D22" s="51">
        <v>676388</v>
      </c>
      <c r="E22" s="51">
        <v>94600</v>
      </c>
      <c r="F22" s="51">
        <v>89900</v>
      </c>
      <c r="G22" s="51">
        <v>128963</v>
      </c>
      <c r="H22" s="30">
        <f t="shared" si="0"/>
        <v>-2.2727272727272707E-2</v>
      </c>
      <c r="I22" s="58">
        <f t="shared" si="1"/>
        <v>-0.14054461120145012</v>
      </c>
    </row>
    <row r="23" spans="1:9" x14ac:dyDescent="0.35">
      <c r="A23" s="48" t="s">
        <v>167</v>
      </c>
      <c r="B23" s="51">
        <v>95600</v>
      </c>
      <c r="C23" s="51">
        <v>92450</v>
      </c>
      <c r="D23" s="51">
        <v>182000</v>
      </c>
      <c r="E23" s="51">
        <v>89350</v>
      </c>
      <c r="F23" s="51">
        <v>93300</v>
      </c>
      <c r="G23" s="51">
        <v>124068</v>
      </c>
      <c r="H23" s="30">
        <f t="shared" si="0"/>
        <v>6.9949636261891435E-2</v>
      </c>
      <c r="I23" s="58">
        <f t="shared" si="1"/>
        <v>-3.7956623217512031E-2</v>
      </c>
    </row>
    <row r="24" spans="1:9" x14ac:dyDescent="0.35">
      <c r="A24" s="48" t="s">
        <v>168</v>
      </c>
      <c r="B24" s="51">
        <v>103100</v>
      </c>
      <c r="C24" s="51">
        <v>95600</v>
      </c>
      <c r="D24" s="51">
        <v>17613</v>
      </c>
      <c r="E24" s="51">
        <v>93750</v>
      </c>
      <c r="F24" s="51">
        <v>103100</v>
      </c>
      <c r="G24" s="51">
        <v>126990</v>
      </c>
      <c r="H24" s="30">
        <f t="shared" si="0"/>
        <v>9.9733333333333229E-2</v>
      </c>
      <c r="I24" s="58">
        <f t="shared" si="1"/>
        <v>2.3551600735080669E-2</v>
      </c>
    </row>
    <row r="25" spans="1:9" x14ac:dyDescent="0.35">
      <c r="A25" s="48" t="s">
        <v>169</v>
      </c>
      <c r="B25" s="51">
        <v>98950</v>
      </c>
      <c r="C25" s="51">
        <v>103100</v>
      </c>
      <c r="D25" s="51">
        <v>291790</v>
      </c>
      <c r="E25" s="51">
        <v>103100</v>
      </c>
      <c r="F25" s="51">
        <v>115450</v>
      </c>
      <c r="G25" s="51">
        <v>54850</v>
      </c>
      <c r="H25" s="30">
        <f t="shared" si="0"/>
        <v>-4.025218234723571E-2</v>
      </c>
      <c r="I25" s="58">
        <f t="shared" si="1"/>
        <v>-0.5680762264745256</v>
      </c>
    </row>
    <row r="26" spans="1:9" x14ac:dyDescent="0.35">
      <c r="A26" s="48" t="s">
        <v>170</v>
      </c>
      <c r="B26" s="51">
        <v>97000</v>
      </c>
      <c r="C26" s="51">
        <v>98950</v>
      </c>
      <c r="D26" s="51">
        <v>60811</v>
      </c>
      <c r="E26" s="51">
        <v>107750</v>
      </c>
      <c r="F26" s="51">
        <v>98000</v>
      </c>
      <c r="G26" s="51">
        <v>52972</v>
      </c>
      <c r="H26" s="30">
        <f t="shared" si="0"/>
        <v>-9.9767981438515063E-2</v>
      </c>
      <c r="I26" s="58">
        <f t="shared" si="1"/>
        <v>-3.423883318140386E-2</v>
      </c>
    </row>
    <row r="27" spans="1:9" x14ac:dyDescent="0.35">
      <c r="A27" s="48" t="s">
        <v>171</v>
      </c>
      <c r="B27" s="73">
        <v>108550</v>
      </c>
      <c r="C27" s="73">
        <v>97000</v>
      </c>
      <c r="D27" s="73">
        <v>95090</v>
      </c>
      <c r="E27" s="73">
        <v>97850</v>
      </c>
      <c r="F27" s="73">
        <v>95000</v>
      </c>
      <c r="G27" s="73">
        <v>46331</v>
      </c>
      <c r="H27" s="30">
        <f t="shared" si="0"/>
        <v>0.10935104752171698</v>
      </c>
      <c r="I27" s="58">
        <f t="shared" si="1"/>
        <v>-0.12536811900626743</v>
      </c>
    </row>
    <row r="28" spans="1:9" x14ac:dyDescent="0.35">
      <c r="A28" s="48" t="s">
        <v>172</v>
      </c>
      <c r="B28" s="74">
        <v>100950</v>
      </c>
      <c r="C28" s="74">
        <v>108550</v>
      </c>
      <c r="D28" s="74">
        <v>94966</v>
      </c>
      <c r="E28" s="74">
        <v>96050</v>
      </c>
      <c r="F28" s="74">
        <v>100000</v>
      </c>
      <c r="G28" s="74">
        <v>40783</v>
      </c>
      <c r="H28" s="30">
        <f t="shared" si="0"/>
        <v>5.1015096304008356E-2</v>
      </c>
      <c r="I28" s="58">
        <f t="shared" si="1"/>
        <v>-0.11974703762059957</v>
      </c>
    </row>
    <row r="29" spans="1:9" x14ac:dyDescent="0.35">
      <c r="A29" s="48" t="s">
        <v>173</v>
      </c>
      <c r="B29" s="51">
        <v>101800</v>
      </c>
      <c r="C29" s="51">
        <v>100950</v>
      </c>
      <c r="D29" s="51">
        <v>31587</v>
      </c>
      <c r="E29" s="51">
        <v>99900</v>
      </c>
      <c r="F29" s="51">
        <v>99150</v>
      </c>
      <c r="G29" s="51">
        <v>36236</v>
      </c>
      <c r="H29" s="30">
        <f t="shared" si="0"/>
        <v>1.9019019019018923E-2</v>
      </c>
      <c r="I29" s="58">
        <f t="shared" si="1"/>
        <v>-0.11149253365372824</v>
      </c>
    </row>
    <row r="30" spans="1:9" x14ac:dyDescent="0.35">
      <c r="A30" s="48" t="s">
        <v>174</v>
      </c>
      <c r="B30" s="51">
        <v>100600</v>
      </c>
      <c r="C30" s="51">
        <v>101800</v>
      </c>
      <c r="D30" s="51">
        <v>20288</v>
      </c>
      <c r="E30" s="51">
        <v>102750</v>
      </c>
      <c r="F30" s="51">
        <v>102950</v>
      </c>
      <c r="G30" s="51">
        <v>32722</v>
      </c>
      <c r="H30" s="30">
        <f t="shared" si="0"/>
        <v>-2.0924574209245761E-2</v>
      </c>
      <c r="I30" s="58">
        <f t="shared" si="1"/>
        <v>-9.6975383596423437E-2</v>
      </c>
    </row>
    <row r="31" spans="1:9" x14ac:dyDescent="0.35">
      <c r="A31" s="48" t="s">
        <v>175</v>
      </c>
      <c r="B31" s="51">
        <v>99500</v>
      </c>
      <c r="C31" s="51">
        <v>100600</v>
      </c>
      <c r="D31" s="51">
        <v>10147</v>
      </c>
      <c r="E31" s="51">
        <v>102100</v>
      </c>
      <c r="F31" s="51">
        <v>100500</v>
      </c>
      <c r="G31" s="51">
        <v>30452</v>
      </c>
      <c r="H31" s="30">
        <f t="shared" si="0"/>
        <v>-2.5465230166503483E-2</v>
      </c>
      <c r="I31" s="58">
        <f t="shared" si="1"/>
        <v>-6.9372287757472062E-2</v>
      </c>
    </row>
    <row r="32" spans="1:9" x14ac:dyDescent="0.35">
      <c r="A32" s="48" t="s">
        <v>176</v>
      </c>
      <c r="B32" s="51">
        <v>97500</v>
      </c>
      <c r="C32" s="51">
        <v>99500</v>
      </c>
      <c r="D32" s="51">
        <v>8123</v>
      </c>
      <c r="E32" s="51">
        <v>99950</v>
      </c>
      <c r="F32" s="51">
        <v>99500</v>
      </c>
      <c r="G32" s="51">
        <v>26757</v>
      </c>
      <c r="H32" s="30">
        <f t="shared" si="0"/>
        <v>-2.4512256128064069E-2</v>
      </c>
      <c r="I32" s="58">
        <f t="shared" si="1"/>
        <v>-0.12133849993432289</v>
      </c>
    </row>
    <row r="33" spans="1:9" x14ac:dyDescent="0.35">
      <c r="A33" s="48" t="s">
        <v>177</v>
      </c>
      <c r="B33" s="51">
        <v>94350</v>
      </c>
      <c r="C33" s="51">
        <v>97500</v>
      </c>
      <c r="D33" s="51">
        <v>11080</v>
      </c>
      <c r="E33" s="51">
        <v>99250</v>
      </c>
      <c r="F33" s="51">
        <v>96500</v>
      </c>
      <c r="G33" s="51">
        <v>24583</v>
      </c>
      <c r="H33" s="30">
        <f t="shared" si="0"/>
        <v>-4.9370277078085611E-2</v>
      </c>
      <c r="I33" s="58">
        <f t="shared" si="1"/>
        <v>-8.1249766416264912E-2</v>
      </c>
    </row>
    <row r="34" spans="1:9" x14ac:dyDescent="0.35">
      <c r="A34" s="48" t="s">
        <v>178</v>
      </c>
      <c r="B34" s="51">
        <v>96500</v>
      </c>
      <c r="C34" s="51">
        <v>94350</v>
      </c>
      <c r="D34" s="51">
        <v>12209</v>
      </c>
      <c r="E34" s="51">
        <v>95050</v>
      </c>
      <c r="F34" s="51">
        <v>93350</v>
      </c>
      <c r="G34" s="51">
        <v>21532</v>
      </c>
      <c r="H34" s="30">
        <f t="shared" si="0"/>
        <v>1.5255128879537061E-2</v>
      </c>
      <c r="I34" s="58">
        <f t="shared" si="1"/>
        <v>-0.1241101574258634</v>
      </c>
    </row>
    <row r="35" spans="1:9" s="75" customFormat="1" x14ac:dyDescent="0.35">
      <c r="A35" s="48" t="s">
        <v>179</v>
      </c>
      <c r="B35" s="51">
        <v>97850</v>
      </c>
      <c r="C35" s="51">
        <v>96500</v>
      </c>
      <c r="D35" s="51">
        <v>5188</v>
      </c>
      <c r="E35" s="51">
        <v>95900</v>
      </c>
      <c r="F35" s="51">
        <v>95650</v>
      </c>
      <c r="G35" s="51">
        <v>19970</v>
      </c>
      <c r="H35" s="30">
        <f t="shared" si="0"/>
        <v>2.0333680917622443E-2</v>
      </c>
      <c r="I35" s="58">
        <f t="shared" si="1"/>
        <v>-7.2543191528887219E-2</v>
      </c>
    </row>
    <row r="36" spans="1:9" x14ac:dyDescent="0.35">
      <c r="A36" s="48" t="s">
        <v>180</v>
      </c>
      <c r="B36" s="51">
        <v>102700</v>
      </c>
      <c r="C36" s="51">
        <v>97850</v>
      </c>
      <c r="D36" s="51">
        <v>10275</v>
      </c>
      <c r="E36" s="51">
        <v>97700</v>
      </c>
      <c r="F36" s="51">
        <v>97700</v>
      </c>
      <c r="G36" s="51">
        <v>17115</v>
      </c>
      <c r="H36" s="30">
        <f t="shared" si="0"/>
        <v>5.1177072671443113E-2</v>
      </c>
      <c r="I36" s="58">
        <f t="shared" si="1"/>
        <v>-0.14296444667000496</v>
      </c>
    </row>
    <row r="37" spans="1:9" x14ac:dyDescent="0.35">
      <c r="A37" s="48" t="s">
        <v>181</v>
      </c>
      <c r="B37" s="51">
        <v>101600</v>
      </c>
      <c r="C37" s="51">
        <v>102700</v>
      </c>
      <c r="D37" s="51">
        <v>7179</v>
      </c>
      <c r="E37" s="51">
        <v>101400</v>
      </c>
      <c r="F37" s="51">
        <v>103850</v>
      </c>
      <c r="G37" s="51">
        <v>14190</v>
      </c>
      <c r="H37" s="30">
        <f t="shared" si="0"/>
        <v>1.9723865877712132E-3</v>
      </c>
      <c r="I37" s="58">
        <f t="shared" si="1"/>
        <v>-0.17090271691498682</v>
      </c>
    </row>
    <row r="38" spans="1:9" x14ac:dyDescent="0.35">
      <c r="A38" s="48" t="s">
        <v>182</v>
      </c>
      <c r="B38" s="51">
        <v>101200</v>
      </c>
      <c r="C38" s="51">
        <v>101600</v>
      </c>
      <c r="D38" s="51">
        <v>4319</v>
      </c>
      <c r="E38" s="51">
        <v>101800</v>
      </c>
      <c r="F38" s="51">
        <v>101350</v>
      </c>
      <c r="G38" s="51">
        <v>13033</v>
      </c>
      <c r="H38" s="30">
        <f t="shared" si="0"/>
        <v>-5.893909626719096E-3</v>
      </c>
      <c r="I38" s="58">
        <f t="shared" si="1"/>
        <v>-8.1536293164200191E-2</v>
      </c>
    </row>
    <row r="39" spans="1:9" s="75" customFormat="1" x14ac:dyDescent="0.35">
      <c r="A39" s="48" t="s">
        <v>183</v>
      </c>
      <c r="B39" s="51">
        <v>101100</v>
      </c>
      <c r="C39" s="51">
        <v>101200</v>
      </c>
      <c r="D39" s="51">
        <v>6422</v>
      </c>
      <c r="E39" s="51">
        <v>101350</v>
      </c>
      <c r="F39" s="51">
        <v>101200</v>
      </c>
      <c r="G39" s="51">
        <v>11852</v>
      </c>
      <c r="H39" s="30">
        <f t="shared" si="0"/>
        <v>-2.4666995559941007E-3</v>
      </c>
      <c r="I39" s="58">
        <f t="shared" si="1"/>
        <v>-9.0616128289726094E-2</v>
      </c>
    </row>
    <row r="40" spans="1:9" x14ac:dyDescent="0.35">
      <c r="A40" s="48" t="s">
        <v>184</v>
      </c>
      <c r="B40" s="51">
        <v>102450</v>
      </c>
      <c r="C40" s="51">
        <v>101100</v>
      </c>
      <c r="D40" s="51">
        <v>593</v>
      </c>
      <c r="E40" s="51">
        <v>100250</v>
      </c>
      <c r="F40" s="51">
        <v>85250</v>
      </c>
      <c r="G40" s="51">
        <v>10143</v>
      </c>
      <c r="H40" s="30">
        <f t="shared" si="0"/>
        <v>2.1945137157107331E-2</v>
      </c>
      <c r="I40" s="58">
        <f t="shared" si="1"/>
        <v>-0.14419507256159303</v>
      </c>
    </row>
    <row r="41" spans="1:9" x14ac:dyDescent="0.35">
      <c r="A41" s="48" t="s">
        <v>185</v>
      </c>
      <c r="B41" s="51">
        <v>102600</v>
      </c>
      <c r="C41" s="51">
        <v>102450</v>
      </c>
      <c r="D41" s="51">
        <v>323</v>
      </c>
      <c r="E41" s="51">
        <v>101400</v>
      </c>
      <c r="F41" s="51">
        <v>101400</v>
      </c>
      <c r="G41" s="51">
        <v>7370</v>
      </c>
      <c r="H41" s="30">
        <f t="shared" si="0"/>
        <v>1.1834319526627279E-2</v>
      </c>
      <c r="I41" s="58">
        <f t="shared" si="1"/>
        <v>-0.27339051562654049</v>
      </c>
    </row>
    <row r="42" spans="1:9" x14ac:dyDescent="0.35">
      <c r="A42" s="48" t="s">
        <v>186</v>
      </c>
      <c r="B42" s="51">
        <v>96150</v>
      </c>
      <c r="C42" s="51">
        <v>102600</v>
      </c>
      <c r="D42" s="51">
        <v>552</v>
      </c>
      <c r="E42" s="51">
        <v>101900</v>
      </c>
      <c r="F42" s="51">
        <v>102000</v>
      </c>
      <c r="G42" s="51">
        <v>6519</v>
      </c>
      <c r="H42" s="30">
        <f t="shared" si="0"/>
        <v>-5.642787046123654E-2</v>
      </c>
      <c r="I42" s="58">
        <f t="shared" si="1"/>
        <v>-0.11546811397557666</v>
      </c>
    </row>
    <row r="43" spans="1:9" x14ac:dyDescent="0.35">
      <c r="A43" s="48" t="s">
        <v>187</v>
      </c>
      <c r="B43" s="51">
        <v>93500</v>
      </c>
      <c r="C43" s="51">
        <v>96150</v>
      </c>
      <c r="D43" s="51">
        <v>525</v>
      </c>
      <c r="E43" s="51">
        <v>99650</v>
      </c>
      <c r="F43" s="51">
        <v>99650</v>
      </c>
      <c r="G43" s="51">
        <v>4831</v>
      </c>
      <c r="H43" s="30">
        <f t="shared" si="0"/>
        <v>-6.1716006021073744E-2</v>
      </c>
      <c r="I43" s="58">
        <f t="shared" si="1"/>
        <v>-0.25893541954287469</v>
      </c>
    </row>
    <row r="44" spans="1:9" x14ac:dyDescent="0.35">
      <c r="A44" s="48" t="s">
        <v>188</v>
      </c>
      <c r="B44" s="51">
        <v>91400</v>
      </c>
      <c r="C44" s="51">
        <v>93500</v>
      </c>
      <c r="D44" s="51">
        <v>348</v>
      </c>
      <c r="E44" s="51">
        <v>97150</v>
      </c>
      <c r="F44" s="51">
        <v>92500</v>
      </c>
      <c r="G44" s="51">
        <v>3097</v>
      </c>
      <c r="H44" s="30">
        <f t="shared" si="0"/>
        <v>-5.9186824498198676E-2</v>
      </c>
      <c r="I44" s="58">
        <f t="shared" si="1"/>
        <v>-0.3589318981577313</v>
      </c>
    </row>
    <row r="45" spans="1:9" x14ac:dyDescent="0.35">
      <c r="A45" s="48" t="s">
        <v>189</v>
      </c>
      <c r="B45" s="51">
        <v>94200</v>
      </c>
      <c r="C45" s="51">
        <v>91400</v>
      </c>
      <c r="D45" s="51">
        <v>154</v>
      </c>
      <c r="E45" s="51">
        <v>92850</v>
      </c>
      <c r="F45" s="51">
        <v>91400</v>
      </c>
      <c r="G45" s="51">
        <v>2565</v>
      </c>
      <c r="H45" s="30">
        <f t="shared" si="0"/>
        <v>1.4539579967689731E-2</v>
      </c>
      <c r="I45" s="58">
        <f t="shared" si="1"/>
        <v>-0.17177914110429449</v>
      </c>
    </row>
    <row r="46" spans="1:9" x14ac:dyDescent="0.35">
      <c r="A46" s="48" t="s">
        <v>190</v>
      </c>
      <c r="B46" s="51">
        <v>93000</v>
      </c>
      <c r="C46" s="51">
        <v>94200</v>
      </c>
      <c r="D46" s="51">
        <v>44</v>
      </c>
      <c r="E46" s="51">
        <v>91250</v>
      </c>
      <c r="F46" s="51">
        <v>92750</v>
      </c>
      <c r="G46" s="51">
        <v>1990</v>
      </c>
      <c r="H46" s="30">
        <f t="shared" si="0"/>
        <v>1.9178082191780854E-2</v>
      </c>
      <c r="I46" s="58">
        <f t="shared" si="1"/>
        <v>-0.22417153996101369</v>
      </c>
    </row>
    <row r="47" spans="1:9" x14ac:dyDescent="0.35">
      <c r="A47" s="48" t="s">
        <v>191</v>
      </c>
      <c r="B47" s="51">
        <v>98500</v>
      </c>
      <c r="C47" s="51">
        <v>93000</v>
      </c>
      <c r="D47" s="51">
        <v>384</v>
      </c>
      <c r="E47" s="51">
        <v>92900</v>
      </c>
      <c r="F47" s="51">
        <v>93300</v>
      </c>
      <c r="G47" s="51">
        <v>2085</v>
      </c>
      <c r="H47" s="30">
        <f t="shared" si="0"/>
        <v>6.0279870828848114E-2</v>
      </c>
      <c r="I47" s="58">
        <f t="shared" si="1"/>
        <v>4.7738693467336724E-2</v>
      </c>
    </row>
    <row r="48" spans="1:9" x14ac:dyDescent="0.35">
      <c r="A48" s="48" t="s">
        <v>192</v>
      </c>
      <c r="B48" s="51">
        <v>97400</v>
      </c>
      <c r="C48" s="51">
        <v>98500</v>
      </c>
      <c r="D48" s="51">
        <v>20</v>
      </c>
      <c r="E48" s="51">
        <v>94250</v>
      </c>
      <c r="F48" s="51">
        <v>97800</v>
      </c>
      <c r="G48" s="51">
        <v>565</v>
      </c>
      <c r="H48" s="30">
        <f t="shared" si="0"/>
        <v>3.3421750663130023E-2</v>
      </c>
      <c r="I48" s="58">
        <f t="shared" si="1"/>
        <v>-0.72901678657074342</v>
      </c>
    </row>
    <row r="49" spans="1:9" x14ac:dyDescent="0.35">
      <c r="A49" s="48" t="s">
        <v>193</v>
      </c>
      <c r="B49" s="51">
        <v>96800</v>
      </c>
      <c r="C49" s="51">
        <v>97400</v>
      </c>
      <c r="D49" s="51">
        <v>63</v>
      </c>
      <c r="E49" s="51">
        <v>97500</v>
      </c>
      <c r="F49" s="51">
        <v>97000</v>
      </c>
      <c r="G49" s="51">
        <v>0</v>
      </c>
      <c r="H49" s="30">
        <f t="shared" si="0"/>
        <v>-7.1794871794871318E-3</v>
      </c>
      <c r="I49" s="58">
        <f t="shared" si="1"/>
        <v>-1</v>
      </c>
    </row>
  </sheetData>
  <conditionalFormatting sqref="H2:I1048576">
    <cfRule type="cellIs" dxfId="27" priority="3" operator="greaterThan">
      <formula>0</formula>
    </cfRule>
    <cfRule type="cellIs" dxfId="26" priority="5"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I70"/>
  <sheetViews>
    <sheetView showGridLines="0" workbookViewId="0">
      <pane xSplit="1" ySplit="1" topLeftCell="B58" activePane="bottomRight" state="frozen"/>
      <selection pane="topRight" activeCell="B1" sqref="B1"/>
      <selection pane="bottomLeft" activeCell="A2" sqref="A2"/>
      <selection pane="bottomRight" activeCell="G94" sqref="G94"/>
    </sheetView>
  </sheetViews>
  <sheetFormatPr defaultRowHeight="14.5" x14ac:dyDescent="0.35"/>
  <cols>
    <col min="1" max="1" width="19.81640625" bestFit="1" customWidth="1"/>
    <col min="2" max="2" width="11.81640625" style="12" bestFit="1" customWidth="1"/>
    <col min="3" max="3" width="11.54296875" style="12" bestFit="1" customWidth="1"/>
    <col min="4" max="4" width="10.81640625" style="12" bestFit="1" customWidth="1"/>
    <col min="5" max="5" width="11.7265625" style="12" bestFit="1" customWidth="1"/>
    <col min="6" max="6" width="11.54296875" style="12" bestFit="1" customWidth="1"/>
    <col min="7" max="7" width="13.81640625" style="12" bestFit="1" customWidth="1"/>
    <col min="8" max="9" width="9.1796875" style="70" customWidth="1"/>
  </cols>
  <sheetData>
    <row r="1" spans="1:9" x14ac:dyDescent="0.35">
      <c r="A1" s="8" t="s">
        <v>137</v>
      </c>
      <c r="B1" s="9" t="s">
        <v>138</v>
      </c>
      <c r="C1" s="9" t="s">
        <v>139</v>
      </c>
      <c r="D1" s="9" t="s">
        <v>140</v>
      </c>
      <c r="E1" s="9" t="s">
        <v>141</v>
      </c>
      <c r="F1" s="9" t="s">
        <v>142</v>
      </c>
      <c r="G1" s="9" t="s">
        <v>143</v>
      </c>
      <c r="H1" s="76" t="s">
        <v>194</v>
      </c>
      <c r="I1" s="9" t="s">
        <v>145</v>
      </c>
    </row>
    <row r="2" spans="1:9" x14ac:dyDescent="0.35">
      <c r="A2" s="48" t="s">
        <v>146</v>
      </c>
      <c r="B2" s="32">
        <v>136000</v>
      </c>
      <c r="C2" s="32">
        <v>134250</v>
      </c>
      <c r="D2" s="32">
        <v>3354</v>
      </c>
      <c r="E2" s="32">
        <v>135750</v>
      </c>
      <c r="F2" s="32">
        <v>134250</v>
      </c>
      <c r="G2" s="32">
        <v>5489</v>
      </c>
      <c r="H2" s="33">
        <f t="shared" ref="H2:H33" si="0">+B2/E2-1</f>
        <v>1.8416206261511192E-3</v>
      </c>
      <c r="I2" s="72"/>
    </row>
    <row r="3" spans="1:9" x14ac:dyDescent="0.35">
      <c r="A3" s="48" t="s">
        <v>147</v>
      </c>
      <c r="B3" s="34">
        <v>135700</v>
      </c>
      <c r="C3" s="34">
        <v>136000</v>
      </c>
      <c r="D3" s="34">
        <v>2076</v>
      </c>
      <c r="E3" s="34">
        <v>134350</v>
      </c>
      <c r="F3" s="34">
        <v>136000</v>
      </c>
      <c r="G3" s="34">
        <v>5501</v>
      </c>
      <c r="H3" s="33">
        <f t="shared" si="0"/>
        <v>1.0048381094156955E-2</v>
      </c>
      <c r="I3" s="58">
        <f t="shared" ref="I3:I34" si="1">+G3/G2-1</f>
        <v>2.1861905629441125E-3</v>
      </c>
    </row>
    <row r="4" spans="1:9" x14ac:dyDescent="0.35">
      <c r="A4" s="48" t="s">
        <v>148</v>
      </c>
      <c r="B4" s="34">
        <v>139800</v>
      </c>
      <c r="C4" s="34">
        <v>135700</v>
      </c>
      <c r="D4" s="34">
        <v>2056</v>
      </c>
      <c r="E4" s="34">
        <v>136100</v>
      </c>
      <c r="F4" s="34">
        <v>136200</v>
      </c>
      <c r="G4" s="34">
        <v>5262</v>
      </c>
      <c r="H4" s="33">
        <f t="shared" si="0"/>
        <v>2.7185892725936744E-2</v>
      </c>
      <c r="I4" s="58">
        <f t="shared" si="1"/>
        <v>-4.344664606435189E-2</v>
      </c>
    </row>
    <row r="5" spans="1:9" x14ac:dyDescent="0.35">
      <c r="A5" s="48" t="s">
        <v>149</v>
      </c>
      <c r="B5" s="34">
        <v>134550</v>
      </c>
      <c r="C5" s="34">
        <v>139800</v>
      </c>
      <c r="D5" s="34">
        <v>2563</v>
      </c>
      <c r="E5" s="34">
        <v>138700</v>
      </c>
      <c r="F5" s="34">
        <v>139000</v>
      </c>
      <c r="G5" s="34">
        <v>5545</v>
      </c>
      <c r="H5" s="33">
        <f t="shared" si="0"/>
        <v>-2.9920692141312211E-2</v>
      </c>
      <c r="I5" s="58">
        <f t="shared" si="1"/>
        <v>5.3781832003040764E-2</v>
      </c>
    </row>
    <row r="6" spans="1:9" x14ac:dyDescent="0.35">
      <c r="A6" s="48" t="s">
        <v>150</v>
      </c>
      <c r="B6" s="34">
        <v>136250</v>
      </c>
      <c r="C6" s="34">
        <v>134550</v>
      </c>
      <c r="D6" s="34">
        <v>2467</v>
      </c>
      <c r="E6" s="34">
        <v>138950</v>
      </c>
      <c r="F6" s="34">
        <v>134050</v>
      </c>
      <c r="G6" s="34">
        <v>5802</v>
      </c>
      <c r="H6" s="33">
        <f t="shared" si="0"/>
        <v>-1.9431450161928709E-2</v>
      </c>
      <c r="I6" s="58">
        <f t="shared" si="1"/>
        <v>4.6348061316501266E-2</v>
      </c>
    </row>
    <row r="7" spans="1:9" x14ac:dyDescent="0.35">
      <c r="A7" s="48" t="s">
        <v>151</v>
      </c>
      <c r="B7" s="34">
        <v>136700</v>
      </c>
      <c r="C7" s="34">
        <v>136250</v>
      </c>
      <c r="D7" s="34">
        <v>1916</v>
      </c>
      <c r="E7" s="34">
        <v>136150</v>
      </c>
      <c r="F7" s="34">
        <v>139800</v>
      </c>
      <c r="G7" s="34">
        <v>6023</v>
      </c>
      <c r="H7" s="33">
        <f t="shared" si="0"/>
        <v>4.0396621373484098E-3</v>
      </c>
      <c r="I7" s="58">
        <f t="shared" si="1"/>
        <v>3.8090313684936206E-2</v>
      </c>
    </row>
    <row r="8" spans="1:9" x14ac:dyDescent="0.35">
      <c r="A8" s="48" t="s">
        <v>152</v>
      </c>
      <c r="B8" s="51">
        <v>135900</v>
      </c>
      <c r="C8" s="51">
        <v>136700</v>
      </c>
      <c r="D8" s="51">
        <v>1123</v>
      </c>
      <c r="E8" s="51">
        <v>136950</v>
      </c>
      <c r="F8" s="51">
        <v>136050</v>
      </c>
      <c r="G8" s="51">
        <v>6118</v>
      </c>
      <c r="H8" s="33">
        <f t="shared" si="0"/>
        <v>-7.6670317634173202E-3</v>
      </c>
      <c r="I8" s="58">
        <f t="shared" si="1"/>
        <v>1.577287066246047E-2</v>
      </c>
    </row>
    <row r="9" spans="1:9" x14ac:dyDescent="0.35">
      <c r="A9" s="48" t="s">
        <v>153</v>
      </c>
      <c r="B9" s="51">
        <v>133400</v>
      </c>
      <c r="C9" s="51">
        <v>135900</v>
      </c>
      <c r="D9" s="51">
        <v>1745</v>
      </c>
      <c r="E9" s="51">
        <v>136000</v>
      </c>
      <c r="F9" s="51">
        <v>134900</v>
      </c>
      <c r="G9" s="51">
        <v>5920</v>
      </c>
      <c r="H9" s="33">
        <f t="shared" si="0"/>
        <v>-1.9117647058823573E-2</v>
      </c>
      <c r="I9" s="58">
        <f t="shared" si="1"/>
        <v>-3.2363517489375604E-2</v>
      </c>
    </row>
    <row r="10" spans="1:9" x14ac:dyDescent="0.35">
      <c r="A10" s="48" t="s">
        <v>154</v>
      </c>
      <c r="B10" s="51">
        <v>131900</v>
      </c>
      <c r="C10" s="51">
        <v>133400</v>
      </c>
      <c r="D10" s="51">
        <v>1137</v>
      </c>
      <c r="E10" s="51">
        <v>133650</v>
      </c>
      <c r="F10" s="51">
        <v>133600</v>
      </c>
      <c r="G10" s="51">
        <v>5875</v>
      </c>
      <c r="H10" s="33">
        <f t="shared" si="0"/>
        <v>-1.3093901982790923E-2</v>
      </c>
      <c r="I10" s="58">
        <f t="shared" si="1"/>
        <v>-7.6013513513513153E-3</v>
      </c>
    </row>
    <row r="11" spans="1:9" x14ac:dyDescent="0.35">
      <c r="A11" s="48" t="s">
        <v>155</v>
      </c>
      <c r="B11" s="51">
        <v>127750</v>
      </c>
      <c r="C11" s="51">
        <v>131900</v>
      </c>
      <c r="D11" s="51">
        <v>2244</v>
      </c>
      <c r="E11" s="51">
        <v>133100</v>
      </c>
      <c r="F11" s="51">
        <v>131100</v>
      </c>
      <c r="G11" s="51">
        <v>5781</v>
      </c>
      <c r="H11" s="33">
        <f t="shared" si="0"/>
        <v>-4.0195341848234367E-2</v>
      </c>
      <c r="I11" s="58">
        <f t="shared" si="1"/>
        <v>-1.6000000000000014E-2</v>
      </c>
    </row>
    <row r="12" spans="1:9" x14ac:dyDescent="0.35">
      <c r="A12" s="48" t="s">
        <v>156</v>
      </c>
      <c r="B12" s="51">
        <v>119900</v>
      </c>
      <c r="C12" s="51">
        <v>127750</v>
      </c>
      <c r="D12" s="51">
        <v>8008</v>
      </c>
      <c r="E12" s="51">
        <v>128900</v>
      </c>
      <c r="F12" s="51">
        <v>126600</v>
      </c>
      <c r="G12" s="51">
        <v>5793</v>
      </c>
      <c r="H12" s="33">
        <f t="shared" si="0"/>
        <v>-6.9821567106283955E-2</v>
      </c>
      <c r="I12" s="58">
        <f t="shared" si="1"/>
        <v>2.0757654385055169E-3</v>
      </c>
    </row>
    <row r="13" spans="1:9" x14ac:dyDescent="0.35">
      <c r="A13" s="48" t="s">
        <v>157</v>
      </c>
      <c r="B13" s="51">
        <v>119600</v>
      </c>
      <c r="C13" s="51">
        <v>119900</v>
      </c>
      <c r="D13" s="51">
        <v>5453</v>
      </c>
      <c r="E13" s="51">
        <v>122450</v>
      </c>
      <c r="F13" s="51">
        <v>119500</v>
      </c>
      <c r="G13" s="51">
        <v>6045</v>
      </c>
      <c r="H13" s="33">
        <f t="shared" si="0"/>
        <v>-2.3274806043283025E-2</v>
      </c>
      <c r="I13" s="58">
        <f t="shared" si="1"/>
        <v>4.3500776799585639E-2</v>
      </c>
    </row>
    <row r="14" spans="1:9" x14ac:dyDescent="0.35">
      <c r="A14" s="48" t="s">
        <v>158</v>
      </c>
      <c r="B14" s="51">
        <v>119100</v>
      </c>
      <c r="C14" s="51">
        <v>119600</v>
      </c>
      <c r="D14" s="51">
        <v>4123</v>
      </c>
      <c r="E14" s="51">
        <v>118500</v>
      </c>
      <c r="F14" s="51">
        <v>120500</v>
      </c>
      <c r="G14" s="51">
        <v>6327</v>
      </c>
      <c r="H14" s="33">
        <f t="shared" si="0"/>
        <v>5.0632911392405333E-3</v>
      </c>
      <c r="I14" s="58">
        <f t="shared" si="1"/>
        <v>4.6650124069478993E-2</v>
      </c>
    </row>
    <row r="15" spans="1:9" x14ac:dyDescent="0.35">
      <c r="A15" s="48" t="s">
        <v>159</v>
      </c>
      <c r="B15" s="51">
        <v>111750</v>
      </c>
      <c r="C15" s="51">
        <v>119100</v>
      </c>
      <c r="D15" s="51">
        <v>6141</v>
      </c>
      <c r="E15" s="51">
        <v>120150</v>
      </c>
      <c r="F15" s="51">
        <v>119000</v>
      </c>
      <c r="G15" s="51">
        <v>6638</v>
      </c>
      <c r="H15" s="33">
        <f t="shared" si="0"/>
        <v>-6.9912609238451884E-2</v>
      </c>
      <c r="I15" s="58">
        <f t="shared" si="1"/>
        <v>4.9154417575470122E-2</v>
      </c>
    </row>
    <row r="16" spans="1:9" x14ac:dyDescent="0.35">
      <c r="A16" s="48" t="s">
        <v>160</v>
      </c>
      <c r="B16" s="51">
        <v>109500</v>
      </c>
      <c r="C16" s="51">
        <v>111750</v>
      </c>
      <c r="D16" s="51">
        <v>9967</v>
      </c>
      <c r="E16" s="51">
        <v>113650</v>
      </c>
      <c r="F16" s="51">
        <v>111350</v>
      </c>
      <c r="G16" s="51">
        <v>7186</v>
      </c>
      <c r="H16" s="33">
        <f t="shared" si="0"/>
        <v>-3.6515618125824933E-2</v>
      </c>
      <c r="I16" s="58">
        <f t="shared" si="1"/>
        <v>8.255498644169923E-2</v>
      </c>
    </row>
    <row r="17" spans="1:9" x14ac:dyDescent="0.35">
      <c r="A17" s="48" t="s">
        <v>161</v>
      </c>
      <c r="B17" s="51">
        <v>108550</v>
      </c>
      <c r="C17" s="51">
        <v>109500</v>
      </c>
      <c r="D17" s="51">
        <v>16620</v>
      </c>
      <c r="E17" s="51">
        <v>109750</v>
      </c>
      <c r="F17" s="51">
        <v>110000</v>
      </c>
      <c r="G17" s="51">
        <v>9534</v>
      </c>
      <c r="H17" s="33">
        <f t="shared" si="0"/>
        <v>-1.0933940774487505E-2</v>
      </c>
      <c r="I17" s="58">
        <f t="shared" si="1"/>
        <v>0.32674645143334269</v>
      </c>
    </row>
    <row r="18" spans="1:9" x14ac:dyDescent="0.35">
      <c r="A18" s="48" t="s">
        <v>162</v>
      </c>
      <c r="B18" s="51">
        <v>105100</v>
      </c>
      <c r="C18" s="51">
        <v>108550</v>
      </c>
      <c r="D18" s="51">
        <v>6791</v>
      </c>
      <c r="E18" s="51">
        <v>110050</v>
      </c>
      <c r="F18" s="51">
        <v>108500</v>
      </c>
      <c r="G18" s="51">
        <v>9965</v>
      </c>
      <c r="H18" s="33">
        <f t="shared" si="0"/>
        <v>-4.4979554747841877E-2</v>
      </c>
      <c r="I18" s="58">
        <f t="shared" si="1"/>
        <v>4.5206628907069391E-2</v>
      </c>
    </row>
    <row r="19" spans="1:9" x14ac:dyDescent="0.35">
      <c r="A19" s="48" t="s">
        <v>163</v>
      </c>
      <c r="B19" s="51">
        <v>100200</v>
      </c>
      <c r="C19" s="51">
        <v>105100</v>
      </c>
      <c r="D19" s="51">
        <v>15128</v>
      </c>
      <c r="E19" s="51">
        <v>107500</v>
      </c>
      <c r="F19" s="51">
        <v>105000</v>
      </c>
      <c r="G19" s="51">
        <v>12282</v>
      </c>
      <c r="H19" s="33">
        <f t="shared" si="0"/>
        <v>-6.7906976744185998E-2</v>
      </c>
      <c r="I19" s="58">
        <f t="shared" si="1"/>
        <v>0.23251379829402907</v>
      </c>
    </row>
    <row r="20" spans="1:9" x14ac:dyDescent="0.35">
      <c r="A20" s="48" t="s">
        <v>164</v>
      </c>
      <c r="B20" s="51">
        <v>94750</v>
      </c>
      <c r="C20" s="51">
        <v>100200</v>
      </c>
      <c r="D20" s="51">
        <v>20407</v>
      </c>
      <c r="E20" s="51">
        <v>101850</v>
      </c>
      <c r="F20" s="51">
        <v>101000</v>
      </c>
      <c r="G20" s="51">
        <v>15204</v>
      </c>
      <c r="H20" s="33">
        <f t="shared" si="0"/>
        <v>-6.9710358370152159E-2</v>
      </c>
      <c r="I20" s="58">
        <f t="shared" si="1"/>
        <v>0.23790913531998048</v>
      </c>
    </row>
    <row r="21" spans="1:9" x14ac:dyDescent="0.35">
      <c r="A21" s="48" t="s">
        <v>165</v>
      </c>
      <c r="B21" s="51">
        <v>88050</v>
      </c>
      <c r="C21" s="51">
        <v>94750</v>
      </c>
      <c r="D21" s="51">
        <v>23496</v>
      </c>
      <c r="E21" s="51">
        <v>97800</v>
      </c>
      <c r="F21" s="51">
        <v>93000</v>
      </c>
      <c r="G21" s="51">
        <v>19643</v>
      </c>
      <c r="H21" s="33">
        <f t="shared" si="0"/>
        <v>-9.9693251533742311E-2</v>
      </c>
      <c r="I21" s="58">
        <f t="shared" si="1"/>
        <v>0.29196264141015527</v>
      </c>
    </row>
    <row r="22" spans="1:9" x14ac:dyDescent="0.35">
      <c r="A22" s="48" t="s">
        <v>166</v>
      </c>
      <c r="B22" s="51">
        <v>89750</v>
      </c>
      <c r="C22" s="51">
        <v>88050</v>
      </c>
      <c r="D22" s="51">
        <v>61724</v>
      </c>
      <c r="E22" s="51">
        <v>89950</v>
      </c>
      <c r="F22" s="51">
        <v>87650</v>
      </c>
      <c r="G22" s="51">
        <v>21976</v>
      </c>
      <c r="H22" s="33">
        <f t="shared" si="0"/>
        <v>-2.2234574763757564E-3</v>
      </c>
      <c r="I22" s="58">
        <f t="shared" si="1"/>
        <v>0.11877004530876145</v>
      </c>
    </row>
    <row r="23" spans="1:9" x14ac:dyDescent="0.35">
      <c r="A23" s="48" t="s">
        <v>167</v>
      </c>
      <c r="B23" s="51">
        <v>92600</v>
      </c>
      <c r="C23" s="51">
        <v>89750</v>
      </c>
      <c r="D23" s="51">
        <v>27094</v>
      </c>
      <c r="E23" s="51">
        <v>86550</v>
      </c>
      <c r="F23" s="51">
        <v>91150</v>
      </c>
      <c r="G23" s="51">
        <v>25035</v>
      </c>
      <c r="H23" s="33">
        <f t="shared" si="0"/>
        <v>6.9901790872328062E-2</v>
      </c>
      <c r="I23" s="58">
        <f t="shared" si="1"/>
        <v>0.13919730615216608</v>
      </c>
    </row>
    <row r="24" spans="1:9" x14ac:dyDescent="0.35">
      <c r="A24" s="48" t="s">
        <v>168</v>
      </c>
      <c r="B24" s="51">
        <v>99150</v>
      </c>
      <c r="C24" s="51">
        <v>92600</v>
      </c>
      <c r="D24" s="51">
        <v>2208</v>
      </c>
      <c r="E24" s="51">
        <v>90150</v>
      </c>
      <c r="F24" s="51">
        <v>99150</v>
      </c>
      <c r="G24" s="51">
        <v>24010</v>
      </c>
      <c r="H24" s="33">
        <f t="shared" si="0"/>
        <v>9.9833610648918381E-2</v>
      </c>
      <c r="I24" s="58">
        <f t="shared" si="1"/>
        <v>-4.094268024765324E-2</v>
      </c>
    </row>
    <row r="25" spans="1:9" x14ac:dyDescent="0.35">
      <c r="A25" s="48" t="s">
        <v>169</v>
      </c>
      <c r="B25" s="51">
        <v>95850</v>
      </c>
      <c r="C25" s="51">
        <v>99150</v>
      </c>
      <c r="D25" s="51">
        <v>52096</v>
      </c>
      <c r="E25" s="51">
        <v>98900</v>
      </c>
      <c r="F25" s="51">
        <v>110750</v>
      </c>
      <c r="G25" s="51">
        <v>18047</v>
      </c>
      <c r="H25" s="33">
        <f t="shared" si="0"/>
        <v>-3.0839231547017176E-2</v>
      </c>
      <c r="I25" s="58">
        <f t="shared" si="1"/>
        <v>-0.24835485214493958</v>
      </c>
    </row>
    <row r="26" spans="1:9" x14ac:dyDescent="0.35">
      <c r="A26" s="48" t="s">
        <v>170</v>
      </c>
      <c r="B26" s="73">
        <v>93550</v>
      </c>
      <c r="C26" s="73">
        <v>95850</v>
      </c>
      <c r="D26" s="73">
        <v>12024</v>
      </c>
      <c r="E26" s="73">
        <v>103900</v>
      </c>
      <c r="F26" s="73">
        <v>94500</v>
      </c>
      <c r="G26" s="73">
        <v>18310</v>
      </c>
      <c r="H26" s="33">
        <f t="shared" si="0"/>
        <v>-9.9615014436958638E-2</v>
      </c>
      <c r="I26" s="58">
        <f t="shared" si="1"/>
        <v>1.4573059234221697E-2</v>
      </c>
    </row>
    <row r="27" spans="1:9" x14ac:dyDescent="0.35">
      <c r="A27" s="48" t="s">
        <v>171</v>
      </c>
      <c r="B27" s="73">
        <v>106650</v>
      </c>
      <c r="C27" s="73">
        <v>93550</v>
      </c>
      <c r="D27" s="73">
        <v>18724</v>
      </c>
      <c r="E27" s="73">
        <v>94400</v>
      </c>
      <c r="F27" s="73">
        <v>91500</v>
      </c>
      <c r="G27" s="73">
        <v>19057</v>
      </c>
      <c r="H27" s="33">
        <f t="shared" si="0"/>
        <v>0.12976694915254239</v>
      </c>
      <c r="I27" s="58">
        <f t="shared" si="1"/>
        <v>4.079737848170395E-2</v>
      </c>
    </row>
    <row r="28" spans="1:9" x14ac:dyDescent="0.35">
      <c r="A28" s="48" t="s">
        <v>172</v>
      </c>
      <c r="B28" s="74">
        <v>99900</v>
      </c>
      <c r="C28" s="74">
        <v>106650</v>
      </c>
      <c r="D28" s="74">
        <v>22654</v>
      </c>
      <c r="E28" s="74">
        <v>94050</v>
      </c>
      <c r="F28" s="74">
        <v>103900</v>
      </c>
      <c r="G28" s="74">
        <v>18374</v>
      </c>
      <c r="H28" s="33">
        <f t="shared" si="0"/>
        <v>6.2200956937799035E-2</v>
      </c>
      <c r="I28" s="58">
        <f t="shared" si="1"/>
        <v>-3.583984887442937E-2</v>
      </c>
    </row>
    <row r="29" spans="1:9" x14ac:dyDescent="0.35">
      <c r="A29" s="48" t="s">
        <v>173</v>
      </c>
      <c r="B29" s="51">
        <v>100950</v>
      </c>
      <c r="C29" s="51">
        <v>99900</v>
      </c>
      <c r="D29" s="51">
        <v>9291</v>
      </c>
      <c r="E29" s="51">
        <v>98500</v>
      </c>
      <c r="F29" s="51">
        <v>98550</v>
      </c>
      <c r="G29" s="51">
        <v>18204</v>
      </c>
      <c r="H29" s="33">
        <f t="shared" si="0"/>
        <v>2.4873096446700549E-2</v>
      </c>
      <c r="I29" s="58">
        <f t="shared" si="1"/>
        <v>-9.2522042015892314E-3</v>
      </c>
    </row>
    <row r="30" spans="1:9" x14ac:dyDescent="0.35">
      <c r="A30" s="48" t="s">
        <v>174</v>
      </c>
      <c r="B30" s="51">
        <v>99750</v>
      </c>
      <c r="C30" s="51">
        <v>100950</v>
      </c>
      <c r="D30" s="51">
        <v>6812</v>
      </c>
      <c r="E30" s="51">
        <v>101800</v>
      </c>
      <c r="F30" s="51">
        <v>101000</v>
      </c>
      <c r="G30" s="51">
        <v>17434</v>
      </c>
      <c r="H30" s="33">
        <f t="shared" si="0"/>
        <v>-2.013752455795681E-2</v>
      </c>
      <c r="I30" s="58">
        <f t="shared" si="1"/>
        <v>-4.2298395956932522E-2</v>
      </c>
    </row>
    <row r="31" spans="1:9" x14ac:dyDescent="0.35">
      <c r="A31" s="48" t="s">
        <v>175</v>
      </c>
      <c r="B31" s="51">
        <v>99000</v>
      </c>
      <c r="C31" s="51">
        <v>99750</v>
      </c>
      <c r="D31" s="51">
        <v>3157</v>
      </c>
      <c r="E31" s="51">
        <v>101150</v>
      </c>
      <c r="F31" s="51">
        <v>99500</v>
      </c>
      <c r="G31" s="51">
        <v>16308</v>
      </c>
      <c r="H31" s="33">
        <f t="shared" si="0"/>
        <v>-2.1255561047948568E-2</v>
      </c>
      <c r="I31" s="58">
        <f t="shared" si="1"/>
        <v>-6.458644028909033E-2</v>
      </c>
    </row>
    <row r="32" spans="1:9" x14ac:dyDescent="0.35">
      <c r="A32" s="48" t="s">
        <v>176</v>
      </c>
      <c r="B32" s="51">
        <v>97550</v>
      </c>
      <c r="C32" s="51">
        <v>99000</v>
      </c>
      <c r="D32" s="51">
        <v>3174</v>
      </c>
      <c r="E32" s="51">
        <v>99450</v>
      </c>
      <c r="F32" s="51">
        <v>99100</v>
      </c>
      <c r="G32" s="51">
        <v>15620</v>
      </c>
      <c r="H32" s="33">
        <f t="shared" si="0"/>
        <v>-1.9105077928607384E-2</v>
      </c>
      <c r="I32" s="58">
        <f t="shared" si="1"/>
        <v>-4.2187883247485902E-2</v>
      </c>
    </row>
    <row r="33" spans="1:9" x14ac:dyDescent="0.35">
      <c r="A33" s="48" t="s">
        <v>177</v>
      </c>
      <c r="B33" s="51">
        <v>94450</v>
      </c>
      <c r="C33" s="51">
        <v>97550</v>
      </c>
      <c r="D33" s="51">
        <v>6207</v>
      </c>
      <c r="E33" s="51">
        <v>98900</v>
      </c>
      <c r="F33" s="51">
        <v>97100</v>
      </c>
      <c r="G33" s="51">
        <v>15099</v>
      </c>
      <c r="H33" s="33">
        <f t="shared" si="0"/>
        <v>-4.4994944388271008E-2</v>
      </c>
      <c r="I33" s="58">
        <f t="shared" si="1"/>
        <v>-3.3354673495518572E-2</v>
      </c>
    </row>
    <row r="34" spans="1:9" x14ac:dyDescent="0.35">
      <c r="A34" s="48" t="s">
        <v>178</v>
      </c>
      <c r="B34" s="51">
        <v>96900</v>
      </c>
      <c r="C34" s="51">
        <v>94450</v>
      </c>
      <c r="D34" s="51">
        <v>7041</v>
      </c>
      <c r="E34" s="51">
        <v>94800</v>
      </c>
      <c r="F34" s="51">
        <v>93400</v>
      </c>
      <c r="G34" s="51">
        <v>15802</v>
      </c>
      <c r="H34" s="33">
        <f t="shared" ref="H34:H70" si="2">+B34/E34-1</f>
        <v>2.2151898734177111E-2</v>
      </c>
      <c r="I34" s="58">
        <f t="shared" si="1"/>
        <v>4.6559374793032626E-2</v>
      </c>
    </row>
    <row r="35" spans="1:9" s="48" customFormat="1" x14ac:dyDescent="0.35">
      <c r="A35" s="48" t="s">
        <v>179</v>
      </c>
      <c r="B35" s="51">
        <v>98500</v>
      </c>
      <c r="C35" s="51">
        <v>96900</v>
      </c>
      <c r="D35" s="51">
        <v>3435</v>
      </c>
      <c r="E35" s="51">
        <v>96400</v>
      </c>
      <c r="F35" s="51">
        <v>94550</v>
      </c>
      <c r="G35" s="51">
        <v>15931</v>
      </c>
      <c r="H35" s="33">
        <f t="shared" si="2"/>
        <v>2.1784232365145151E-2</v>
      </c>
      <c r="I35" s="58">
        <f t="shared" ref="I35:I70" si="3">+G35/G34-1</f>
        <v>8.1635236046069259E-3</v>
      </c>
    </row>
    <row r="36" spans="1:9" x14ac:dyDescent="0.35">
      <c r="A36" s="48" t="s">
        <v>180</v>
      </c>
      <c r="B36" s="51">
        <v>103000</v>
      </c>
      <c r="C36" s="51">
        <v>98500</v>
      </c>
      <c r="D36" s="51">
        <v>7786</v>
      </c>
      <c r="E36" s="51">
        <v>97850</v>
      </c>
      <c r="F36" s="51">
        <v>98900</v>
      </c>
      <c r="G36" s="51">
        <v>15024</v>
      </c>
      <c r="H36" s="33">
        <f t="shared" si="2"/>
        <v>5.2631578947368363E-2</v>
      </c>
      <c r="I36" s="58">
        <f t="shared" si="3"/>
        <v>-5.6933023664553439E-2</v>
      </c>
    </row>
    <row r="37" spans="1:9" x14ac:dyDescent="0.35">
      <c r="A37" s="48" t="s">
        <v>181</v>
      </c>
      <c r="B37" s="51">
        <v>101900</v>
      </c>
      <c r="C37" s="51">
        <v>103000</v>
      </c>
      <c r="D37" s="51">
        <v>5823</v>
      </c>
      <c r="E37" s="51">
        <v>102050</v>
      </c>
      <c r="F37" s="51">
        <v>103100</v>
      </c>
      <c r="G37" s="51">
        <v>14291</v>
      </c>
      <c r="H37" s="33">
        <f t="shared" si="2"/>
        <v>-1.4698677119059367E-3</v>
      </c>
      <c r="I37" s="58">
        <f t="shared" si="3"/>
        <v>-4.8788604898828525E-2</v>
      </c>
    </row>
    <row r="38" spans="1:9" x14ac:dyDescent="0.35">
      <c r="A38" s="48" t="s">
        <v>182</v>
      </c>
      <c r="B38" s="51">
        <v>101600</v>
      </c>
      <c r="C38" s="51">
        <v>101900</v>
      </c>
      <c r="D38" s="51">
        <v>2605</v>
      </c>
      <c r="E38" s="51">
        <v>102100</v>
      </c>
      <c r="F38" s="51">
        <v>100050</v>
      </c>
      <c r="G38" s="51">
        <v>14530</v>
      </c>
      <c r="H38" s="33">
        <f t="shared" si="2"/>
        <v>-4.8971596474045587E-3</v>
      </c>
      <c r="I38" s="58">
        <f t="shared" si="3"/>
        <v>1.6723812189489928E-2</v>
      </c>
    </row>
    <row r="39" spans="1:9" s="48" customFormat="1" x14ac:dyDescent="0.35">
      <c r="A39" s="48" t="s">
        <v>183</v>
      </c>
      <c r="B39" s="51">
        <v>101650</v>
      </c>
      <c r="C39" s="51">
        <v>101600</v>
      </c>
      <c r="D39" s="51">
        <v>6382</v>
      </c>
      <c r="E39" s="51">
        <v>101850</v>
      </c>
      <c r="F39" s="51">
        <v>101800</v>
      </c>
      <c r="G39" s="51">
        <v>14973</v>
      </c>
      <c r="H39" s="33">
        <f t="shared" si="2"/>
        <v>-1.9636720667648433E-3</v>
      </c>
      <c r="I39" s="58">
        <f t="shared" si="3"/>
        <v>3.0488644184446079E-2</v>
      </c>
    </row>
    <row r="40" spans="1:9" x14ac:dyDescent="0.35">
      <c r="A40" s="48" t="s">
        <v>184</v>
      </c>
      <c r="B40" s="51">
        <v>102850</v>
      </c>
      <c r="C40" s="51">
        <v>101650</v>
      </c>
      <c r="D40" s="51">
        <v>2670</v>
      </c>
      <c r="E40" s="51">
        <v>100500</v>
      </c>
      <c r="F40" s="51">
        <v>101750</v>
      </c>
      <c r="G40" s="51">
        <v>14375</v>
      </c>
      <c r="H40" s="33">
        <f t="shared" si="2"/>
        <v>2.3383084577114355E-2</v>
      </c>
      <c r="I40" s="58">
        <f t="shared" si="3"/>
        <v>-3.9938556067588338E-2</v>
      </c>
    </row>
    <row r="41" spans="1:9" x14ac:dyDescent="0.35">
      <c r="A41" s="48" t="s">
        <v>185</v>
      </c>
      <c r="B41" s="51">
        <v>102050</v>
      </c>
      <c r="C41" s="51">
        <v>102850</v>
      </c>
      <c r="D41" s="51">
        <v>1937</v>
      </c>
      <c r="E41" s="51">
        <v>102900</v>
      </c>
      <c r="F41" s="51">
        <v>102550</v>
      </c>
      <c r="G41" s="51">
        <v>13850</v>
      </c>
      <c r="H41" s="33">
        <f t="shared" si="2"/>
        <v>-8.2604470359571858E-3</v>
      </c>
      <c r="I41" s="58">
        <f t="shared" si="3"/>
        <v>-3.6521739130434772E-2</v>
      </c>
    </row>
    <row r="42" spans="1:9" x14ac:dyDescent="0.35">
      <c r="A42" s="48" t="s">
        <v>186</v>
      </c>
      <c r="B42" s="51">
        <v>96850</v>
      </c>
      <c r="C42" s="51">
        <v>102050</v>
      </c>
      <c r="D42" s="51">
        <v>2561</v>
      </c>
      <c r="E42" s="51">
        <v>102550</v>
      </c>
      <c r="F42" s="51">
        <v>102000</v>
      </c>
      <c r="G42" s="51">
        <v>12917</v>
      </c>
      <c r="H42" s="33">
        <f t="shared" si="2"/>
        <v>-5.5582642613359323E-2</v>
      </c>
      <c r="I42" s="58">
        <f t="shared" si="3"/>
        <v>-6.7364620938628161E-2</v>
      </c>
    </row>
    <row r="43" spans="1:9" x14ac:dyDescent="0.35">
      <c r="A43" s="48" t="s">
        <v>187</v>
      </c>
      <c r="B43" s="51">
        <v>93700</v>
      </c>
      <c r="C43" s="51">
        <v>96850</v>
      </c>
      <c r="D43" s="51">
        <v>3012</v>
      </c>
      <c r="E43" s="51">
        <v>99400</v>
      </c>
      <c r="F43" s="51">
        <v>96700</v>
      </c>
      <c r="G43" s="51">
        <v>11782</v>
      </c>
      <c r="H43" s="33">
        <f t="shared" si="2"/>
        <v>-5.7344064386317894E-2</v>
      </c>
      <c r="I43" s="58">
        <f t="shared" si="3"/>
        <v>-8.7868700162576419E-2</v>
      </c>
    </row>
    <row r="44" spans="1:9" x14ac:dyDescent="0.35">
      <c r="A44" s="48" t="s">
        <v>188</v>
      </c>
      <c r="B44" s="51">
        <v>91800</v>
      </c>
      <c r="C44" s="51">
        <v>93700</v>
      </c>
      <c r="D44" s="51">
        <v>7844</v>
      </c>
      <c r="E44" s="51">
        <v>95000</v>
      </c>
      <c r="F44" s="51">
        <v>93100</v>
      </c>
      <c r="G44" s="51">
        <v>11843</v>
      </c>
      <c r="H44" s="33">
        <f t="shared" si="2"/>
        <v>-3.3684210526315761E-2</v>
      </c>
      <c r="I44" s="58">
        <f t="shared" si="3"/>
        <v>5.1773892378204067E-3</v>
      </c>
    </row>
    <row r="45" spans="1:9" x14ac:dyDescent="0.35">
      <c r="A45" s="48" t="s">
        <v>189</v>
      </c>
      <c r="B45" s="51">
        <v>93650</v>
      </c>
      <c r="C45" s="51">
        <v>91800</v>
      </c>
      <c r="D45" s="51">
        <v>3456</v>
      </c>
      <c r="E45" s="51">
        <v>93100</v>
      </c>
      <c r="F45" s="51">
        <v>91800</v>
      </c>
      <c r="G45" s="51">
        <v>9956</v>
      </c>
      <c r="H45" s="33">
        <f t="shared" si="2"/>
        <v>5.9076262083781472E-3</v>
      </c>
      <c r="I45" s="58">
        <f t="shared" si="3"/>
        <v>-0.15933462805032506</v>
      </c>
    </row>
    <row r="46" spans="1:9" x14ac:dyDescent="0.35">
      <c r="A46" s="48" t="s">
        <v>190</v>
      </c>
      <c r="B46" s="51">
        <v>93300</v>
      </c>
      <c r="C46" s="51">
        <v>93650</v>
      </c>
      <c r="D46" s="51">
        <v>1269</v>
      </c>
      <c r="E46" s="51">
        <v>91800</v>
      </c>
      <c r="F46" s="51">
        <v>92700</v>
      </c>
      <c r="G46" s="51">
        <v>9426</v>
      </c>
      <c r="H46" s="33">
        <f t="shared" si="2"/>
        <v>1.6339869281045694E-2</v>
      </c>
      <c r="I46" s="58">
        <f t="shared" si="3"/>
        <v>-5.323423061470467E-2</v>
      </c>
    </row>
    <row r="47" spans="1:9" x14ac:dyDescent="0.35">
      <c r="A47" s="48" t="s">
        <v>191</v>
      </c>
      <c r="B47" s="51">
        <v>98600</v>
      </c>
      <c r="C47" s="51">
        <v>93300</v>
      </c>
      <c r="D47" s="51">
        <v>2177</v>
      </c>
      <c r="E47" s="51">
        <v>93200</v>
      </c>
      <c r="F47" s="51">
        <v>93200</v>
      </c>
      <c r="G47" s="51">
        <v>9416</v>
      </c>
      <c r="H47" s="33">
        <f t="shared" si="2"/>
        <v>5.7939914163090078E-2</v>
      </c>
      <c r="I47" s="58">
        <f t="shared" si="3"/>
        <v>-1.0608953957139677E-3</v>
      </c>
    </row>
    <row r="48" spans="1:9" x14ac:dyDescent="0.35">
      <c r="A48" s="48" t="s">
        <v>192</v>
      </c>
      <c r="B48" s="51">
        <v>97450</v>
      </c>
      <c r="C48" s="51">
        <v>98600</v>
      </c>
      <c r="D48" s="51">
        <v>1117</v>
      </c>
      <c r="E48" s="51">
        <v>96600</v>
      </c>
      <c r="F48" s="51">
        <v>99000</v>
      </c>
      <c r="G48" s="51">
        <v>9083</v>
      </c>
      <c r="H48" s="33">
        <f t="shared" si="2"/>
        <v>8.7991718426501109E-3</v>
      </c>
      <c r="I48" s="58">
        <f t="shared" si="3"/>
        <v>-3.5365335598980474E-2</v>
      </c>
    </row>
    <row r="49" spans="1:9" x14ac:dyDescent="0.35">
      <c r="A49" s="48" t="s">
        <v>193</v>
      </c>
      <c r="B49" s="51">
        <v>97000</v>
      </c>
      <c r="C49" s="51">
        <v>97450</v>
      </c>
      <c r="D49" s="51">
        <v>1022</v>
      </c>
      <c r="E49" s="51">
        <v>98250</v>
      </c>
      <c r="F49" s="51">
        <v>97450</v>
      </c>
      <c r="G49" s="51">
        <v>8585</v>
      </c>
      <c r="H49" s="33">
        <f t="shared" si="2"/>
        <v>-1.2722646310432517E-2</v>
      </c>
      <c r="I49" s="58">
        <f t="shared" si="3"/>
        <v>-5.4827700099086218E-2</v>
      </c>
    </row>
    <row r="50" spans="1:9" x14ac:dyDescent="0.35">
      <c r="A50" s="48" t="s">
        <v>195</v>
      </c>
      <c r="B50" s="51">
        <v>98400</v>
      </c>
      <c r="C50" s="51">
        <v>97000</v>
      </c>
      <c r="D50" s="51">
        <v>1200</v>
      </c>
      <c r="E50" s="51">
        <v>97000</v>
      </c>
      <c r="F50" s="51">
        <v>97350</v>
      </c>
      <c r="G50" s="51">
        <v>8362</v>
      </c>
      <c r="H50" s="33">
        <f t="shared" si="2"/>
        <v>1.4432989690721598E-2</v>
      </c>
      <c r="I50" s="58">
        <f t="shared" si="3"/>
        <v>-2.5975538730343639E-2</v>
      </c>
    </row>
    <row r="51" spans="1:9" x14ac:dyDescent="0.35">
      <c r="A51" s="48" t="s">
        <v>196</v>
      </c>
      <c r="B51" s="51">
        <v>97000</v>
      </c>
      <c r="C51" s="51">
        <v>98400</v>
      </c>
      <c r="D51" s="51">
        <v>822</v>
      </c>
      <c r="E51" s="51">
        <v>98050</v>
      </c>
      <c r="F51" s="51">
        <v>98800</v>
      </c>
      <c r="G51" s="51">
        <v>8217</v>
      </c>
      <c r="H51" s="33">
        <f t="shared" si="2"/>
        <v>-1.0708822029576792E-2</v>
      </c>
      <c r="I51" s="58">
        <f t="shared" si="3"/>
        <v>-1.7340349198756266E-2</v>
      </c>
    </row>
    <row r="52" spans="1:9" x14ac:dyDescent="0.35">
      <c r="A52" s="48" t="s">
        <v>197</v>
      </c>
      <c r="B52" s="51">
        <v>97550</v>
      </c>
      <c r="C52" s="51">
        <v>97000</v>
      </c>
      <c r="D52" s="51">
        <v>784</v>
      </c>
      <c r="E52" s="51">
        <v>98900</v>
      </c>
      <c r="F52" s="51">
        <v>97300</v>
      </c>
      <c r="G52" s="51">
        <v>7725</v>
      </c>
      <c r="H52" s="33">
        <f t="shared" si="2"/>
        <v>-1.3650151668351818E-2</v>
      </c>
      <c r="I52" s="58">
        <f t="shared" si="3"/>
        <v>-5.9875867104782765E-2</v>
      </c>
    </row>
    <row r="53" spans="1:9" x14ac:dyDescent="0.35">
      <c r="A53" s="48" t="s">
        <v>198</v>
      </c>
      <c r="B53" s="51">
        <v>96500</v>
      </c>
      <c r="C53" s="51">
        <v>97550</v>
      </c>
      <c r="D53" s="51">
        <v>363</v>
      </c>
      <c r="E53" s="51">
        <v>96600</v>
      </c>
      <c r="F53" s="51">
        <v>96600</v>
      </c>
      <c r="G53" s="51">
        <v>7553</v>
      </c>
      <c r="H53" s="33">
        <f t="shared" si="2"/>
        <v>-1.0351966873706209E-3</v>
      </c>
      <c r="I53" s="58">
        <f t="shared" si="3"/>
        <v>-2.2265372168284836E-2</v>
      </c>
    </row>
    <row r="54" spans="1:9" x14ac:dyDescent="0.35">
      <c r="A54" s="48" t="s">
        <v>199</v>
      </c>
      <c r="B54" s="51">
        <v>95000</v>
      </c>
      <c r="C54" s="51">
        <v>96500</v>
      </c>
      <c r="D54" s="51">
        <v>994</v>
      </c>
      <c r="E54" s="51">
        <v>97050</v>
      </c>
      <c r="F54" s="51">
        <v>97050</v>
      </c>
      <c r="G54" s="51">
        <v>7188</v>
      </c>
      <c r="H54" s="33">
        <f t="shared" si="2"/>
        <v>-2.1123132405976297E-2</v>
      </c>
      <c r="I54" s="58">
        <f t="shared" si="3"/>
        <v>-4.8325168807096475E-2</v>
      </c>
    </row>
    <row r="55" spans="1:9" x14ac:dyDescent="0.35">
      <c r="A55" s="48" t="s">
        <v>200</v>
      </c>
      <c r="B55" s="51">
        <v>97500</v>
      </c>
      <c r="C55" s="51">
        <v>95000</v>
      </c>
      <c r="D55" s="51">
        <v>547</v>
      </c>
      <c r="E55" s="51">
        <v>95450</v>
      </c>
      <c r="F55" s="51">
        <v>95450</v>
      </c>
      <c r="G55" s="51">
        <v>7057</v>
      </c>
      <c r="H55" s="33">
        <f t="shared" si="2"/>
        <v>2.1477213200628675E-2</v>
      </c>
      <c r="I55" s="58">
        <f t="shared" si="3"/>
        <v>-1.8224819143016102E-2</v>
      </c>
    </row>
    <row r="56" spans="1:9" x14ac:dyDescent="0.35">
      <c r="A56" s="48" t="s">
        <v>201</v>
      </c>
      <c r="B56" s="51">
        <v>97650</v>
      </c>
      <c r="C56" s="51">
        <v>97500</v>
      </c>
      <c r="D56" s="51">
        <v>749</v>
      </c>
      <c r="E56" s="51">
        <v>96500</v>
      </c>
      <c r="F56" s="51">
        <v>97900</v>
      </c>
      <c r="G56" s="51">
        <v>6548</v>
      </c>
      <c r="H56" s="33">
        <f t="shared" si="2"/>
        <v>1.1917098445595853E-2</v>
      </c>
      <c r="I56" s="58">
        <f t="shared" si="3"/>
        <v>-7.2126966132917691E-2</v>
      </c>
    </row>
    <row r="57" spans="1:9" x14ac:dyDescent="0.35">
      <c r="A57" s="48" t="s">
        <v>202</v>
      </c>
      <c r="B57" s="51">
        <v>97400</v>
      </c>
      <c r="C57" s="51">
        <v>97650</v>
      </c>
      <c r="D57" s="51">
        <v>414</v>
      </c>
      <c r="E57" s="51">
        <v>97750</v>
      </c>
      <c r="F57" s="51">
        <v>97750</v>
      </c>
      <c r="G57" s="51">
        <v>6291</v>
      </c>
      <c r="H57" s="33">
        <f t="shared" si="2"/>
        <v>-3.5805626598465201E-3</v>
      </c>
      <c r="I57" s="58">
        <f t="shared" si="3"/>
        <v>-3.9248625534514359E-2</v>
      </c>
    </row>
    <row r="58" spans="1:9" x14ac:dyDescent="0.35">
      <c r="A58" s="48" t="s">
        <v>203</v>
      </c>
      <c r="B58" s="51">
        <v>96500</v>
      </c>
      <c r="C58" s="51">
        <v>97400</v>
      </c>
      <c r="D58" s="51">
        <v>1106</v>
      </c>
      <c r="E58" s="51">
        <v>97350</v>
      </c>
      <c r="F58" s="51">
        <v>97350</v>
      </c>
      <c r="G58" s="51">
        <v>6112</v>
      </c>
      <c r="H58" s="33">
        <f t="shared" si="2"/>
        <v>-8.7313816127375654E-3</v>
      </c>
      <c r="I58" s="58">
        <f t="shared" si="3"/>
        <v>-2.8453346049912565E-2</v>
      </c>
    </row>
    <row r="59" spans="1:9" x14ac:dyDescent="0.35">
      <c r="A59" s="48" t="s">
        <v>204</v>
      </c>
      <c r="B59" s="51">
        <v>97500</v>
      </c>
      <c r="C59" s="51">
        <v>96500</v>
      </c>
      <c r="D59" s="51">
        <v>1227</v>
      </c>
      <c r="E59" s="51">
        <v>97450</v>
      </c>
      <c r="F59" s="51">
        <v>97450</v>
      </c>
      <c r="G59" s="51">
        <v>5378</v>
      </c>
      <c r="H59" s="33">
        <f t="shared" si="2"/>
        <v>5.1308363263213863E-4</v>
      </c>
      <c r="I59" s="58">
        <f t="shared" si="3"/>
        <v>-0.12009162303664922</v>
      </c>
    </row>
    <row r="60" spans="1:9" x14ac:dyDescent="0.35">
      <c r="A60" s="48" t="s">
        <v>205</v>
      </c>
      <c r="B60" s="51">
        <v>97050</v>
      </c>
      <c r="C60" s="51">
        <v>97500</v>
      </c>
      <c r="D60" s="51">
        <v>1502</v>
      </c>
      <c r="E60" s="51">
        <v>97100</v>
      </c>
      <c r="F60" s="51">
        <v>93550</v>
      </c>
      <c r="G60" s="51">
        <v>4981</v>
      </c>
      <c r="H60" s="33">
        <f t="shared" si="2"/>
        <v>-5.1493305870231598E-4</v>
      </c>
      <c r="I60" s="58">
        <f t="shared" si="3"/>
        <v>-7.3819263666790591E-2</v>
      </c>
    </row>
    <row r="61" spans="1:9" x14ac:dyDescent="0.35">
      <c r="A61" s="48" t="s">
        <v>206</v>
      </c>
      <c r="B61" s="51">
        <v>95500</v>
      </c>
      <c r="C61" s="51">
        <v>97050</v>
      </c>
      <c r="D61" s="51">
        <v>1058</v>
      </c>
      <c r="E61" s="51">
        <v>96100</v>
      </c>
      <c r="F61" s="51">
        <v>97100</v>
      </c>
      <c r="G61" s="51">
        <v>4862</v>
      </c>
      <c r="H61" s="33">
        <f t="shared" si="2"/>
        <v>-6.2434963579605096E-3</v>
      </c>
      <c r="I61" s="58">
        <f t="shared" si="3"/>
        <v>-2.3890784982935176E-2</v>
      </c>
    </row>
    <row r="62" spans="1:9" x14ac:dyDescent="0.35">
      <c r="A62" s="48" t="s">
        <v>207</v>
      </c>
      <c r="B62" s="51">
        <v>96000</v>
      </c>
      <c r="C62" s="51">
        <v>95500</v>
      </c>
      <c r="D62" s="51">
        <v>371</v>
      </c>
      <c r="E62" s="51">
        <v>96350</v>
      </c>
      <c r="F62" s="51">
        <v>95550</v>
      </c>
      <c r="G62" s="51">
        <v>2240</v>
      </c>
      <c r="H62" s="33">
        <f t="shared" si="2"/>
        <v>-3.6325895173845435E-3</v>
      </c>
      <c r="I62" s="58">
        <f t="shared" si="3"/>
        <v>-0.53928424516659812</v>
      </c>
    </row>
    <row r="63" spans="1:9" x14ac:dyDescent="0.35">
      <c r="A63" s="48" t="s">
        <v>208</v>
      </c>
      <c r="B63" s="51">
        <v>95800</v>
      </c>
      <c r="C63" s="51">
        <v>96000</v>
      </c>
      <c r="D63" s="51">
        <v>214</v>
      </c>
      <c r="E63" s="51">
        <v>95800</v>
      </c>
      <c r="F63" s="51">
        <v>95800</v>
      </c>
      <c r="G63" s="48">
        <v>1659</v>
      </c>
      <c r="H63" s="33">
        <f t="shared" si="2"/>
        <v>0</v>
      </c>
      <c r="I63" s="58">
        <f t="shared" si="3"/>
        <v>-0.25937500000000002</v>
      </c>
    </row>
    <row r="64" spans="1:9" x14ac:dyDescent="0.35">
      <c r="A64" s="48" t="s">
        <v>209</v>
      </c>
      <c r="B64" s="51">
        <v>96300</v>
      </c>
      <c r="C64" s="51">
        <v>95800</v>
      </c>
      <c r="D64" s="51">
        <v>86</v>
      </c>
      <c r="E64" s="51">
        <v>95950</v>
      </c>
      <c r="F64" s="51">
        <v>96250</v>
      </c>
      <c r="G64" s="51">
        <v>938</v>
      </c>
      <c r="H64" s="33">
        <f t="shared" si="2"/>
        <v>3.6477331943720603E-3</v>
      </c>
      <c r="I64" s="58">
        <f t="shared" si="3"/>
        <v>-0.43459915611814348</v>
      </c>
    </row>
    <row r="65" spans="1:9" x14ac:dyDescent="0.35">
      <c r="A65" s="48" t="s">
        <v>210</v>
      </c>
      <c r="B65" s="51">
        <v>95250</v>
      </c>
      <c r="C65" s="51">
        <v>96300</v>
      </c>
      <c r="D65" s="51">
        <v>103</v>
      </c>
      <c r="E65" s="51">
        <v>95950</v>
      </c>
      <c r="F65" s="51">
        <v>96000</v>
      </c>
      <c r="G65" s="51">
        <v>286</v>
      </c>
      <c r="H65" s="33">
        <f t="shared" si="2"/>
        <v>-7.2954663887441207E-3</v>
      </c>
      <c r="I65" s="58">
        <f t="shared" si="3"/>
        <v>-0.69509594882729209</v>
      </c>
    </row>
    <row r="66" spans="1:9" x14ac:dyDescent="0.35">
      <c r="A66" s="48" t="s">
        <v>211</v>
      </c>
      <c r="B66" s="51">
        <v>93800</v>
      </c>
      <c r="C66" s="51">
        <v>95250</v>
      </c>
      <c r="D66" s="51">
        <v>2</v>
      </c>
      <c r="E66" s="51">
        <v>95700</v>
      </c>
      <c r="F66" s="51">
        <v>93800</v>
      </c>
      <c r="G66" s="51">
        <v>187600</v>
      </c>
      <c r="H66" s="33">
        <f t="shared" si="2"/>
        <v>-1.9853709508881878E-2</v>
      </c>
      <c r="I66" s="58">
        <f t="shared" si="3"/>
        <v>654.94405594405589</v>
      </c>
    </row>
    <row r="67" spans="1:9" x14ac:dyDescent="0.35">
      <c r="A67" s="48" t="s">
        <v>212</v>
      </c>
      <c r="B67" s="51">
        <v>92250</v>
      </c>
      <c r="C67" s="51">
        <v>93800</v>
      </c>
      <c r="D67" s="51">
        <v>25</v>
      </c>
      <c r="E67" s="51">
        <v>93800</v>
      </c>
      <c r="F67" s="51">
        <v>94200</v>
      </c>
      <c r="G67" s="51">
        <v>305</v>
      </c>
      <c r="H67" s="33">
        <f t="shared" si="2"/>
        <v>-1.6524520255863484E-2</v>
      </c>
      <c r="I67" s="58">
        <f t="shared" si="3"/>
        <v>-0.99837420042643921</v>
      </c>
    </row>
    <row r="68" spans="1:9" x14ac:dyDescent="0.35">
      <c r="A68" s="48" t="s">
        <v>213</v>
      </c>
      <c r="B68" s="51">
        <v>91200</v>
      </c>
      <c r="C68" s="51">
        <v>92250</v>
      </c>
      <c r="D68" s="51">
        <v>161</v>
      </c>
      <c r="E68" s="51">
        <v>93200</v>
      </c>
      <c r="F68" s="51">
        <v>92800</v>
      </c>
      <c r="G68" s="51">
        <v>360</v>
      </c>
      <c r="H68" s="33">
        <f t="shared" si="2"/>
        <v>-2.1459227467811148E-2</v>
      </c>
      <c r="I68" s="58">
        <f t="shared" si="3"/>
        <v>0.18032786885245899</v>
      </c>
    </row>
    <row r="69" spans="1:9" x14ac:dyDescent="0.35">
      <c r="A69" s="48" t="s">
        <v>214</v>
      </c>
      <c r="B69" s="51">
        <v>90000</v>
      </c>
      <c r="C69" s="51">
        <v>91200</v>
      </c>
      <c r="D69" s="51">
        <v>99</v>
      </c>
      <c r="E69" s="51">
        <v>91400</v>
      </c>
      <c r="F69" s="51">
        <v>91000</v>
      </c>
      <c r="G69" s="51">
        <v>375</v>
      </c>
      <c r="H69" s="33">
        <f t="shared" si="2"/>
        <v>-1.5317286652078765E-2</v>
      </c>
      <c r="I69" s="58">
        <f t="shared" si="3"/>
        <v>4.1666666666666741E-2</v>
      </c>
    </row>
    <row r="70" spans="1:9" x14ac:dyDescent="0.35">
      <c r="A70" s="48" t="s">
        <v>215</v>
      </c>
      <c r="B70" s="51">
        <v>99250</v>
      </c>
      <c r="C70" s="51">
        <v>90000</v>
      </c>
      <c r="D70" s="51">
        <v>16</v>
      </c>
      <c r="E70" s="51">
        <v>90450</v>
      </c>
      <c r="F70" s="51">
        <v>95800</v>
      </c>
      <c r="G70" s="51">
        <v>351</v>
      </c>
      <c r="H70" s="33">
        <f t="shared" si="2"/>
        <v>9.7291321171918188E-2</v>
      </c>
      <c r="I70" s="58">
        <f t="shared" si="3"/>
        <v>-6.3999999999999946E-2</v>
      </c>
    </row>
  </sheetData>
  <conditionalFormatting sqref="H1:I1048576">
    <cfRule type="cellIs" dxfId="25"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pageSetUpPr autoPageBreaks="0"/>
  </sheetPr>
  <dimension ref="A1:I70"/>
  <sheetViews>
    <sheetView showGridLines="0" zoomScaleNormal="100" workbookViewId="0">
      <pane xSplit="1" ySplit="1" topLeftCell="B57" activePane="bottomRight" state="frozen"/>
      <selection pane="topRight" activeCell="B1" sqref="B1"/>
      <selection pane="bottomLeft" activeCell="A2" sqref="A2"/>
      <selection pane="bottomRight" activeCell="G89" sqref="G89"/>
    </sheetView>
  </sheetViews>
  <sheetFormatPr defaultRowHeight="14.5" x14ac:dyDescent="0.35"/>
  <cols>
    <col min="1" max="1" width="19.81640625" bestFit="1" customWidth="1"/>
    <col min="2" max="2" width="11.7265625" style="12" bestFit="1" customWidth="1"/>
    <col min="3" max="3" width="11.54296875" style="12" bestFit="1" customWidth="1"/>
    <col min="4" max="4" width="10.7265625" style="12" bestFit="1" customWidth="1"/>
    <col min="5" max="5" width="12" style="12" bestFit="1" customWidth="1"/>
    <col min="6" max="6" width="11.54296875" style="12" bestFit="1" customWidth="1"/>
    <col min="7" max="7" width="14.54296875" style="12" bestFit="1" customWidth="1"/>
    <col min="8" max="9" width="9.1796875" style="70" customWidth="1"/>
  </cols>
  <sheetData>
    <row r="1" spans="1:9" x14ac:dyDescent="0.35">
      <c r="A1" s="8" t="s">
        <v>137</v>
      </c>
      <c r="B1" s="9" t="s">
        <v>138</v>
      </c>
      <c r="C1" s="9" t="s">
        <v>139</v>
      </c>
      <c r="D1" s="9" t="s">
        <v>140</v>
      </c>
      <c r="E1" s="9" t="s">
        <v>141</v>
      </c>
      <c r="F1" s="9" t="s">
        <v>142</v>
      </c>
      <c r="G1" s="9" t="s">
        <v>143</v>
      </c>
      <c r="H1" s="76" t="s">
        <v>194</v>
      </c>
      <c r="I1" s="9" t="s">
        <v>145</v>
      </c>
    </row>
    <row r="2" spans="1:9" x14ac:dyDescent="0.35">
      <c r="A2" s="48" t="s">
        <v>146</v>
      </c>
      <c r="B2" s="32">
        <v>131700</v>
      </c>
      <c r="C2" s="32">
        <v>130900</v>
      </c>
      <c r="D2" s="32">
        <v>1747</v>
      </c>
      <c r="E2" s="32">
        <v>132400</v>
      </c>
      <c r="F2" s="32">
        <v>130600</v>
      </c>
      <c r="G2" s="32">
        <v>3464</v>
      </c>
      <c r="H2" s="33">
        <f t="shared" ref="H2:H33" si="0">+B2/E2-1</f>
        <v>-5.287009063444148E-3</v>
      </c>
      <c r="I2" s="72"/>
    </row>
    <row r="3" spans="1:9" x14ac:dyDescent="0.35">
      <c r="A3" s="48" t="s">
        <v>147</v>
      </c>
      <c r="B3" s="34">
        <v>131850</v>
      </c>
      <c r="C3" s="34">
        <v>131700</v>
      </c>
      <c r="D3" s="34">
        <v>847</v>
      </c>
      <c r="E3" s="34">
        <v>130500</v>
      </c>
      <c r="F3" s="34">
        <v>131600</v>
      </c>
      <c r="G3" s="34">
        <v>3495</v>
      </c>
      <c r="H3" s="33">
        <f t="shared" si="0"/>
        <v>1.0344827586206806E-2</v>
      </c>
      <c r="I3" s="58">
        <f t="shared" ref="I3:I34" si="1">+G3/G2-1</f>
        <v>8.9491916859123499E-3</v>
      </c>
    </row>
    <row r="4" spans="1:9" x14ac:dyDescent="0.35">
      <c r="A4" s="48" t="s">
        <v>148</v>
      </c>
      <c r="B4" s="34">
        <v>135500</v>
      </c>
      <c r="C4" s="34">
        <v>131850</v>
      </c>
      <c r="D4" s="34">
        <v>1223</v>
      </c>
      <c r="E4" s="34">
        <v>131750</v>
      </c>
      <c r="F4" s="34">
        <v>131900</v>
      </c>
      <c r="G4" s="34">
        <v>3412</v>
      </c>
      <c r="H4" s="33">
        <f t="shared" si="0"/>
        <v>2.8462998102466885E-2</v>
      </c>
      <c r="I4" s="58">
        <f t="shared" si="1"/>
        <v>-2.3748211731044355E-2</v>
      </c>
    </row>
    <row r="5" spans="1:9" x14ac:dyDescent="0.35">
      <c r="A5" s="48" t="s">
        <v>149</v>
      </c>
      <c r="B5" s="34">
        <v>131500</v>
      </c>
      <c r="C5" s="34">
        <v>135500</v>
      </c>
      <c r="D5" s="34">
        <v>1474</v>
      </c>
      <c r="E5" s="34">
        <v>134300</v>
      </c>
      <c r="F5" s="34">
        <v>135700</v>
      </c>
      <c r="G5" s="34">
        <v>3497</v>
      </c>
      <c r="H5" s="33">
        <f t="shared" si="0"/>
        <v>-2.0848845867460941E-2</v>
      </c>
      <c r="I5" s="58">
        <f t="shared" si="1"/>
        <v>2.4912075029308367E-2</v>
      </c>
    </row>
    <row r="6" spans="1:9" x14ac:dyDescent="0.35">
      <c r="A6" s="48" t="s">
        <v>150</v>
      </c>
      <c r="B6" s="34">
        <v>132950</v>
      </c>
      <c r="C6" s="34">
        <v>131500</v>
      </c>
      <c r="D6" s="34">
        <v>1432</v>
      </c>
      <c r="E6" s="34">
        <v>134450</v>
      </c>
      <c r="F6" s="34">
        <v>131400</v>
      </c>
      <c r="G6" s="34">
        <v>3233</v>
      </c>
      <c r="H6" s="33">
        <f t="shared" si="0"/>
        <v>-1.1156563778356277E-2</v>
      </c>
      <c r="I6" s="58">
        <f t="shared" si="1"/>
        <v>-7.5493279954246484E-2</v>
      </c>
    </row>
    <row r="7" spans="1:9" x14ac:dyDescent="0.35">
      <c r="A7" s="48" t="s">
        <v>151</v>
      </c>
      <c r="B7" s="34">
        <v>133200</v>
      </c>
      <c r="C7" s="34">
        <v>132950</v>
      </c>
      <c r="D7" s="34">
        <v>506</v>
      </c>
      <c r="E7" s="34">
        <v>133000</v>
      </c>
      <c r="F7" s="34">
        <v>133100</v>
      </c>
      <c r="G7" s="34">
        <v>3227</v>
      </c>
      <c r="H7" s="33">
        <f t="shared" si="0"/>
        <v>1.5037593984963404E-3</v>
      </c>
      <c r="I7" s="58">
        <f t="shared" si="1"/>
        <v>-1.8558614290132835E-3</v>
      </c>
    </row>
    <row r="8" spans="1:9" x14ac:dyDescent="0.35">
      <c r="A8" s="48" t="s">
        <v>152</v>
      </c>
      <c r="B8" s="51">
        <v>132600</v>
      </c>
      <c r="C8" s="51">
        <v>133200</v>
      </c>
      <c r="D8" s="51">
        <v>469</v>
      </c>
      <c r="E8" s="51">
        <v>133700</v>
      </c>
      <c r="F8" s="51">
        <v>133200</v>
      </c>
      <c r="G8" s="51">
        <v>3297</v>
      </c>
      <c r="H8" s="33">
        <f t="shared" si="0"/>
        <v>-8.2273747195212854E-3</v>
      </c>
      <c r="I8" s="58">
        <f t="shared" si="1"/>
        <v>2.1691973969631295E-2</v>
      </c>
    </row>
    <row r="9" spans="1:9" x14ac:dyDescent="0.35">
      <c r="A9" s="48" t="s">
        <v>153</v>
      </c>
      <c r="B9" s="51">
        <v>131250</v>
      </c>
      <c r="C9" s="51">
        <v>132600</v>
      </c>
      <c r="D9" s="51">
        <v>826</v>
      </c>
      <c r="E9" s="51">
        <v>132950</v>
      </c>
      <c r="F9" s="51">
        <v>132200</v>
      </c>
      <c r="G9" s="51">
        <v>3310</v>
      </c>
      <c r="H9" s="33">
        <f t="shared" si="0"/>
        <v>-1.278676194057915E-2</v>
      </c>
      <c r="I9" s="58">
        <f t="shared" si="1"/>
        <v>3.9429784652713629E-3</v>
      </c>
    </row>
    <row r="10" spans="1:9" x14ac:dyDescent="0.35">
      <c r="A10" s="48" t="s">
        <v>154</v>
      </c>
      <c r="B10" s="51">
        <v>128650</v>
      </c>
      <c r="C10" s="51">
        <v>131250</v>
      </c>
      <c r="D10" s="51">
        <v>927</v>
      </c>
      <c r="E10" s="51">
        <v>131600</v>
      </c>
      <c r="F10" s="51">
        <v>131200</v>
      </c>
      <c r="G10" s="51">
        <v>3393</v>
      </c>
      <c r="H10" s="33">
        <f t="shared" si="0"/>
        <v>-2.2416413373860133E-2</v>
      </c>
      <c r="I10" s="58">
        <f t="shared" si="1"/>
        <v>2.5075528700906347E-2</v>
      </c>
    </row>
    <row r="11" spans="1:9" x14ac:dyDescent="0.35">
      <c r="A11" s="48" t="s">
        <v>155</v>
      </c>
      <c r="B11" s="51">
        <v>125400</v>
      </c>
      <c r="C11" s="51">
        <v>128650</v>
      </c>
      <c r="D11" s="51">
        <v>900</v>
      </c>
      <c r="E11" s="51">
        <v>130450</v>
      </c>
      <c r="F11" s="51">
        <v>128900</v>
      </c>
      <c r="G11" s="51">
        <v>3548</v>
      </c>
      <c r="H11" s="33">
        <f t="shared" si="0"/>
        <v>-3.8712150249137656E-2</v>
      </c>
      <c r="I11" s="58">
        <f t="shared" si="1"/>
        <v>4.5682287061597382E-2</v>
      </c>
    </row>
    <row r="12" spans="1:9" x14ac:dyDescent="0.35">
      <c r="A12" s="48" t="s">
        <v>156</v>
      </c>
      <c r="B12" s="51">
        <v>117900</v>
      </c>
      <c r="C12" s="51">
        <v>125400</v>
      </c>
      <c r="D12" s="51">
        <v>2137</v>
      </c>
      <c r="E12" s="51">
        <v>126650</v>
      </c>
      <c r="F12" s="51">
        <v>125700</v>
      </c>
      <c r="G12" s="51">
        <v>3822</v>
      </c>
      <c r="H12" s="33">
        <f t="shared" si="0"/>
        <v>-6.908803789972362E-2</v>
      </c>
      <c r="I12" s="58">
        <f t="shared" si="1"/>
        <v>7.7226606538895126E-2</v>
      </c>
    </row>
    <row r="13" spans="1:9" x14ac:dyDescent="0.35">
      <c r="A13" s="48" t="s">
        <v>157</v>
      </c>
      <c r="B13" s="51">
        <v>117900</v>
      </c>
      <c r="C13" s="51">
        <v>117900</v>
      </c>
      <c r="D13" s="51">
        <v>2871</v>
      </c>
      <c r="E13" s="51">
        <v>120800</v>
      </c>
      <c r="F13" s="51">
        <v>117950</v>
      </c>
      <c r="G13" s="51">
        <v>3830</v>
      </c>
      <c r="H13" s="33">
        <f t="shared" si="0"/>
        <v>-2.4006622516556275E-2</v>
      </c>
      <c r="I13" s="58">
        <f t="shared" si="1"/>
        <v>2.0931449502878952E-3</v>
      </c>
    </row>
    <row r="14" spans="1:9" x14ac:dyDescent="0.35">
      <c r="A14" s="48" t="s">
        <v>158</v>
      </c>
      <c r="B14" s="51">
        <v>116900</v>
      </c>
      <c r="C14" s="51">
        <v>117900</v>
      </c>
      <c r="D14" s="51">
        <v>2661</v>
      </c>
      <c r="E14" s="51">
        <v>116300</v>
      </c>
      <c r="F14" s="51">
        <v>118300</v>
      </c>
      <c r="G14" s="51">
        <v>4409</v>
      </c>
      <c r="H14" s="33">
        <f t="shared" si="0"/>
        <v>5.1590713671538779E-3</v>
      </c>
      <c r="I14" s="58">
        <f t="shared" si="1"/>
        <v>0.15117493472584864</v>
      </c>
    </row>
    <row r="15" spans="1:9" x14ac:dyDescent="0.35">
      <c r="A15" s="48" t="s">
        <v>159</v>
      </c>
      <c r="B15" s="51">
        <v>109900</v>
      </c>
      <c r="C15" s="51">
        <v>116900</v>
      </c>
      <c r="D15" s="51">
        <v>4777</v>
      </c>
      <c r="E15" s="51">
        <v>118150</v>
      </c>
      <c r="F15" s="51">
        <v>116600</v>
      </c>
      <c r="G15" s="51">
        <v>5833</v>
      </c>
      <c r="H15" s="33">
        <f t="shared" si="0"/>
        <v>-6.9826491747778219E-2</v>
      </c>
      <c r="I15" s="58">
        <f t="shared" si="1"/>
        <v>0.32297573145838054</v>
      </c>
    </row>
    <row r="16" spans="1:9" x14ac:dyDescent="0.35">
      <c r="A16" s="48" t="s">
        <v>160</v>
      </c>
      <c r="B16" s="51">
        <v>108850</v>
      </c>
      <c r="C16" s="51">
        <v>109900</v>
      </c>
      <c r="D16" s="51">
        <v>7279</v>
      </c>
      <c r="E16" s="51">
        <v>112400</v>
      </c>
      <c r="F16" s="51">
        <v>109600</v>
      </c>
      <c r="G16" s="51">
        <v>7388</v>
      </c>
      <c r="H16" s="33">
        <f t="shared" si="0"/>
        <v>-3.1583629893238485E-2</v>
      </c>
      <c r="I16" s="58">
        <f t="shared" si="1"/>
        <v>0.26658666209497683</v>
      </c>
    </row>
    <row r="17" spans="1:9" x14ac:dyDescent="0.35">
      <c r="A17" s="48" t="s">
        <v>161</v>
      </c>
      <c r="B17" s="51">
        <v>108350</v>
      </c>
      <c r="C17" s="51">
        <v>108850</v>
      </c>
      <c r="D17" s="51">
        <v>9974</v>
      </c>
      <c r="E17" s="51">
        <v>108350</v>
      </c>
      <c r="F17" s="51">
        <v>109100</v>
      </c>
      <c r="G17" s="51">
        <v>9844</v>
      </c>
      <c r="H17" s="33">
        <f t="shared" si="0"/>
        <v>0</v>
      </c>
      <c r="I17" s="58">
        <f t="shared" si="1"/>
        <v>0.33243096913914449</v>
      </c>
    </row>
    <row r="18" spans="1:9" x14ac:dyDescent="0.35">
      <c r="A18" s="48" t="s">
        <v>162</v>
      </c>
      <c r="B18" s="51">
        <v>104800</v>
      </c>
      <c r="C18" s="51">
        <v>108350</v>
      </c>
      <c r="D18" s="51">
        <v>6833</v>
      </c>
      <c r="E18" s="51">
        <v>109600</v>
      </c>
      <c r="F18" s="51">
        <v>108500</v>
      </c>
      <c r="G18" s="51">
        <v>10313</v>
      </c>
      <c r="H18" s="33">
        <f t="shared" si="0"/>
        <v>-4.3795620437956151E-2</v>
      </c>
      <c r="I18" s="58">
        <f t="shared" si="1"/>
        <v>4.7643234457537487E-2</v>
      </c>
    </row>
    <row r="19" spans="1:9" x14ac:dyDescent="0.35">
      <c r="A19" s="48" t="s">
        <v>163</v>
      </c>
      <c r="B19" s="51">
        <v>100100</v>
      </c>
      <c r="C19" s="51">
        <v>104800</v>
      </c>
      <c r="D19" s="51">
        <v>13512</v>
      </c>
      <c r="E19" s="51">
        <v>107250</v>
      </c>
      <c r="F19" s="51">
        <v>105000</v>
      </c>
      <c r="G19" s="51">
        <v>12749</v>
      </c>
      <c r="H19" s="33">
        <f t="shared" si="0"/>
        <v>-6.6666666666666652E-2</v>
      </c>
      <c r="I19" s="58">
        <f t="shared" si="1"/>
        <v>0.23620672937069709</v>
      </c>
    </row>
    <row r="20" spans="1:9" x14ac:dyDescent="0.35">
      <c r="A20" s="48" t="s">
        <v>164</v>
      </c>
      <c r="B20" s="51">
        <v>94550</v>
      </c>
      <c r="C20" s="51">
        <v>100100</v>
      </c>
      <c r="D20" s="51">
        <v>16977</v>
      </c>
      <c r="E20" s="51">
        <v>101650</v>
      </c>
      <c r="F20" s="51">
        <v>100300</v>
      </c>
      <c r="G20" s="51">
        <v>14212</v>
      </c>
      <c r="H20" s="33">
        <f t="shared" si="0"/>
        <v>-6.9847515986227293E-2</v>
      </c>
      <c r="I20" s="58">
        <f t="shared" si="1"/>
        <v>0.11475409836065564</v>
      </c>
    </row>
    <row r="21" spans="1:9" x14ac:dyDescent="0.35">
      <c r="A21" s="48" t="s">
        <v>165</v>
      </c>
      <c r="B21" s="51">
        <v>88200</v>
      </c>
      <c r="C21" s="51">
        <v>94550</v>
      </c>
      <c r="D21" s="51">
        <v>12938</v>
      </c>
      <c r="E21" s="51">
        <v>97950</v>
      </c>
      <c r="F21" s="51">
        <v>94200</v>
      </c>
      <c r="G21" s="51">
        <v>14505</v>
      </c>
      <c r="H21" s="33">
        <f t="shared" si="0"/>
        <v>-9.9540581929555949E-2</v>
      </c>
      <c r="I21" s="58">
        <f t="shared" si="1"/>
        <v>2.0616380523501343E-2</v>
      </c>
    </row>
    <row r="22" spans="1:9" x14ac:dyDescent="0.35">
      <c r="A22" s="48" t="s">
        <v>166</v>
      </c>
      <c r="B22" s="51">
        <v>90100</v>
      </c>
      <c r="C22" s="51">
        <v>88200</v>
      </c>
      <c r="D22" s="51">
        <v>29706</v>
      </c>
      <c r="E22" s="51">
        <v>90300</v>
      </c>
      <c r="F22" s="51">
        <v>85800</v>
      </c>
      <c r="G22" s="51">
        <v>17531</v>
      </c>
      <c r="H22" s="33">
        <f t="shared" si="0"/>
        <v>-2.2148394241418012E-3</v>
      </c>
      <c r="I22" s="58">
        <f t="shared" si="1"/>
        <v>0.20861771802826601</v>
      </c>
    </row>
    <row r="23" spans="1:9" x14ac:dyDescent="0.35">
      <c r="A23" s="48" t="s">
        <v>167</v>
      </c>
      <c r="B23" s="51">
        <v>92550</v>
      </c>
      <c r="C23" s="51">
        <v>90100</v>
      </c>
      <c r="D23" s="51">
        <v>15990</v>
      </c>
      <c r="E23" s="51">
        <v>86500</v>
      </c>
      <c r="F23" s="51">
        <v>90000</v>
      </c>
      <c r="G23" s="51">
        <v>17452</v>
      </c>
      <c r="H23" s="33">
        <f t="shared" si="0"/>
        <v>6.99421965317919E-2</v>
      </c>
      <c r="I23" s="58">
        <f t="shared" si="1"/>
        <v>-4.5063031201870718E-3</v>
      </c>
    </row>
    <row r="24" spans="1:9" x14ac:dyDescent="0.35">
      <c r="A24" s="48" t="s">
        <v>168</v>
      </c>
      <c r="B24" s="51">
        <v>98900</v>
      </c>
      <c r="C24" s="51">
        <v>92550</v>
      </c>
      <c r="D24" s="51">
        <v>2222</v>
      </c>
      <c r="E24" s="51">
        <v>89950</v>
      </c>
      <c r="F24" s="51">
        <v>97700</v>
      </c>
      <c r="G24" s="51">
        <v>16954</v>
      </c>
      <c r="H24" s="33">
        <f t="shared" si="0"/>
        <v>9.9499722067815544E-2</v>
      </c>
      <c r="I24" s="58">
        <f t="shared" si="1"/>
        <v>-2.8535411414164602E-2</v>
      </c>
    </row>
    <row r="25" spans="1:9" x14ac:dyDescent="0.35">
      <c r="A25" s="48" t="s">
        <v>169</v>
      </c>
      <c r="B25" s="51">
        <v>95600</v>
      </c>
      <c r="C25" s="51">
        <v>98900</v>
      </c>
      <c r="D25" s="51">
        <v>54174</v>
      </c>
      <c r="E25" s="51">
        <v>98300</v>
      </c>
      <c r="F25" s="51">
        <v>110050</v>
      </c>
      <c r="G25" s="51">
        <v>15965</v>
      </c>
      <c r="H25" s="33">
        <f t="shared" si="0"/>
        <v>-2.7466937945066161E-2</v>
      </c>
      <c r="I25" s="58">
        <f t="shared" si="1"/>
        <v>-5.8334316385513785E-2</v>
      </c>
    </row>
    <row r="26" spans="1:9" x14ac:dyDescent="0.35">
      <c r="A26" s="48" t="s">
        <v>170</v>
      </c>
      <c r="B26" s="51">
        <v>92150</v>
      </c>
      <c r="C26" s="51">
        <v>95600</v>
      </c>
      <c r="D26" s="51">
        <v>15480</v>
      </c>
      <c r="E26" s="51">
        <v>102100</v>
      </c>
      <c r="F26" s="51">
        <v>94950</v>
      </c>
      <c r="G26" s="51">
        <v>16581</v>
      </c>
      <c r="H26" s="33">
        <f t="shared" si="0"/>
        <v>-9.7453476983349607E-2</v>
      </c>
      <c r="I26" s="58">
        <f t="shared" si="1"/>
        <v>3.8584403382398991E-2</v>
      </c>
    </row>
    <row r="27" spans="1:9" x14ac:dyDescent="0.35">
      <c r="A27" s="48" t="s">
        <v>171</v>
      </c>
      <c r="B27" s="74">
        <v>103100</v>
      </c>
      <c r="C27" s="74">
        <v>92150</v>
      </c>
      <c r="D27" s="74">
        <v>27387</v>
      </c>
      <c r="E27" s="74">
        <v>93750</v>
      </c>
      <c r="F27" s="74">
        <v>91200</v>
      </c>
      <c r="G27" s="74">
        <v>18067</v>
      </c>
      <c r="H27" s="33">
        <f t="shared" si="0"/>
        <v>9.9733333333333229E-2</v>
      </c>
      <c r="I27" s="58">
        <f t="shared" si="1"/>
        <v>8.9620650141728486E-2</v>
      </c>
    </row>
    <row r="28" spans="1:9" x14ac:dyDescent="0.35">
      <c r="A28" s="48" t="s">
        <v>172</v>
      </c>
      <c r="B28" s="74">
        <v>99650</v>
      </c>
      <c r="C28" s="74">
        <v>103100</v>
      </c>
      <c r="D28" s="74">
        <v>40337</v>
      </c>
      <c r="E28" s="74">
        <v>92300</v>
      </c>
      <c r="F28" s="74">
        <v>104250</v>
      </c>
      <c r="G28" s="74">
        <v>16647</v>
      </c>
      <c r="H28" s="33">
        <f t="shared" si="0"/>
        <v>7.963163596966405E-2</v>
      </c>
      <c r="I28" s="58">
        <f t="shared" si="1"/>
        <v>-7.859633586096193E-2</v>
      </c>
    </row>
    <row r="29" spans="1:9" x14ac:dyDescent="0.35">
      <c r="A29" s="48" t="s">
        <v>173</v>
      </c>
      <c r="B29" s="51">
        <v>100900</v>
      </c>
      <c r="C29" s="51">
        <v>99650</v>
      </c>
      <c r="D29" s="51">
        <v>17954</v>
      </c>
      <c r="E29" s="51">
        <v>98250</v>
      </c>
      <c r="F29" s="51">
        <v>99500</v>
      </c>
      <c r="G29" s="51">
        <v>19115</v>
      </c>
      <c r="H29" s="33">
        <f t="shared" si="0"/>
        <v>2.6972010178117012E-2</v>
      </c>
      <c r="I29" s="58">
        <f t="shared" si="1"/>
        <v>0.14825494083017965</v>
      </c>
    </row>
    <row r="30" spans="1:9" x14ac:dyDescent="0.35">
      <c r="A30" s="48" t="s">
        <v>174</v>
      </c>
      <c r="B30" s="51">
        <v>99750</v>
      </c>
      <c r="C30" s="51">
        <v>100900</v>
      </c>
      <c r="D30" s="51">
        <v>14557</v>
      </c>
      <c r="E30" s="51">
        <v>101850</v>
      </c>
      <c r="F30" s="51">
        <v>101300</v>
      </c>
      <c r="G30" s="51">
        <v>19135</v>
      </c>
      <c r="H30" s="33">
        <f t="shared" si="0"/>
        <v>-2.0618556701030966E-2</v>
      </c>
      <c r="I30" s="58">
        <f t="shared" si="1"/>
        <v>1.0462987182839889E-3</v>
      </c>
    </row>
    <row r="31" spans="1:9" x14ac:dyDescent="0.35">
      <c r="A31" s="48" t="s">
        <v>175</v>
      </c>
      <c r="B31" s="51">
        <v>99100</v>
      </c>
      <c r="C31" s="51">
        <v>99750</v>
      </c>
      <c r="D31" s="51">
        <v>7980</v>
      </c>
      <c r="E31" s="51">
        <v>101100</v>
      </c>
      <c r="F31" s="51">
        <v>99700</v>
      </c>
      <c r="G31" s="51">
        <v>18696</v>
      </c>
      <c r="H31" s="33">
        <f t="shared" si="0"/>
        <v>-1.978239366963408E-2</v>
      </c>
      <c r="I31" s="58">
        <f t="shared" si="1"/>
        <v>-2.2942252417036846E-2</v>
      </c>
    </row>
    <row r="32" spans="1:9" x14ac:dyDescent="0.35">
      <c r="A32" s="48" t="s">
        <v>176</v>
      </c>
      <c r="B32" s="51">
        <v>98000</v>
      </c>
      <c r="C32" s="51">
        <v>99100</v>
      </c>
      <c r="D32" s="51">
        <v>5141</v>
      </c>
      <c r="E32" s="51">
        <v>99550</v>
      </c>
      <c r="F32" s="51">
        <v>99100</v>
      </c>
      <c r="G32" s="51">
        <v>18476</v>
      </c>
      <c r="H32" s="33">
        <f t="shared" si="0"/>
        <v>-1.5570065293822211E-2</v>
      </c>
      <c r="I32" s="58">
        <f t="shared" si="1"/>
        <v>-1.1767222935387234E-2</v>
      </c>
    </row>
    <row r="33" spans="1:9" x14ac:dyDescent="0.35">
      <c r="A33" s="48" t="s">
        <v>177</v>
      </c>
      <c r="B33" s="51">
        <v>94750</v>
      </c>
      <c r="C33" s="51">
        <v>98000</v>
      </c>
      <c r="D33" s="51">
        <v>12755</v>
      </c>
      <c r="E33" s="51">
        <v>99100</v>
      </c>
      <c r="F33" s="51">
        <v>97250</v>
      </c>
      <c r="G33" s="51">
        <v>19003</v>
      </c>
      <c r="H33" s="33">
        <f t="shared" si="0"/>
        <v>-4.3895055499495461E-2</v>
      </c>
      <c r="I33" s="58">
        <f t="shared" si="1"/>
        <v>2.8523489932885893E-2</v>
      </c>
    </row>
    <row r="34" spans="1:9" x14ac:dyDescent="0.35">
      <c r="A34" s="48" t="s">
        <v>178</v>
      </c>
      <c r="B34" s="51">
        <v>97050</v>
      </c>
      <c r="C34" s="51">
        <v>94750</v>
      </c>
      <c r="D34" s="51">
        <v>16538</v>
      </c>
      <c r="E34" s="51">
        <v>95150</v>
      </c>
      <c r="F34" s="51">
        <v>94400</v>
      </c>
      <c r="G34" s="51">
        <v>20661</v>
      </c>
      <c r="H34" s="33">
        <f t="shared" ref="H34:H70" si="2">+B34/E34-1</f>
        <v>1.9968470835522778E-2</v>
      </c>
      <c r="I34" s="58">
        <f t="shared" si="1"/>
        <v>8.7249381676577364E-2</v>
      </c>
    </row>
    <row r="35" spans="1:9" s="48" customFormat="1" x14ac:dyDescent="0.35">
      <c r="A35" s="48" t="s">
        <v>179</v>
      </c>
      <c r="B35" s="51">
        <v>98700</v>
      </c>
      <c r="C35" s="51">
        <v>97050</v>
      </c>
      <c r="D35" s="51">
        <v>7565</v>
      </c>
      <c r="E35" s="51">
        <v>96600</v>
      </c>
      <c r="F35" s="51">
        <v>97050</v>
      </c>
      <c r="G35" s="51">
        <v>22201</v>
      </c>
      <c r="H35" s="33">
        <f t="shared" si="2"/>
        <v>2.1739130434782705E-2</v>
      </c>
      <c r="I35" s="58">
        <f t="shared" ref="I35:I70" si="3">+G35/G34-1</f>
        <v>7.4536566477905186E-2</v>
      </c>
    </row>
    <row r="36" spans="1:9" x14ac:dyDescent="0.35">
      <c r="A36" s="48" t="s">
        <v>180</v>
      </c>
      <c r="B36" s="51">
        <v>103600</v>
      </c>
      <c r="C36" s="51">
        <v>98700</v>
      </c>
      <c r="D36" s="51">
        <v>15586</v>
      </c>
      <c r="E36" s="51">
        <v>98300</v>
      </c>
      <c r="F36" s="51">
        <v>99000</v>
      </c>
      <c r="G36" s="51">
        <v>21176</v>
      </c>
      <c r="H36" s="33">
        <f t="shared" si="2"/>
        <v>5.3916581892166748E-2</v>
      </c>
      <c r="I36" s="58">
        <f t="shared" si="3"/>
        <v>-4.6169091482365698E-2</v>
      </c>
    </row>
    <row r="37" spans="1:9" x14ac:dyDescent="0.35">
      <c r="A37" s="48" t="s">
        <v>181</v>
      </c>
      <c r="B37" s="51">
        <v>102100</v>
      </c>
      <c r="C37" s="51">
        <v>103600</v>
      </c>
      <c r="D37" s="51">
        <v>13394</v>
      </c>
      <c r="E37" s="51">
        <v>102450</v>
      </c>
      <c r="F37" s="51">
        <v>104000</v>
      </c>
      <c r="G37" s="51">
        <v>21009</v>
      </c>
      <c r="H37" s="33">
        <f t="shared" si="2"/>
        <v>-3.41630063445586E-3</v>
      </c>
      <c r="I37" s="58">
        <f t="shared" si="3"/>
        <v>-7.8862863619191259E-3</v>
      </c>
    </row>
    <row r="38" spans="1:9" x14ac:dyDescent="0.35">
      <c r="A38" s="48" t="s">
        <v>182</v>
      </c>
      <c r="B38" s="51">
        <v>102200</v>
      </c>
      <c r="C38" s="51">
        <v>102100</v>
      </c>
      <c r="D38" s="51">
        <v>6707</v>
      </c>
      <c r="E38" s="51">
        <v>102400</v>
      </c>
      <c r="F38" s="51">
        <v>101850</v>
      </c>
      <c r="G38" s="51">
        <v>21913</v>
      </c>
      <c r="H38" s="33">
        <f t="shared" si="2"/>
        <v>-1.953125E-3</v>
      </c>
      <c r="I38" s="58">
        <f t="shared" si="3"/>
        <v>4.3029177971345645E-2</v>
      </c>
    </row>
    <row r="39" spans="1:9" s="48" customFormat="1" x14ac:dyDescent="0.35">
      <c r="A39" s="48" t="s">
        <v>183</v>
      </c>
      <c r="B39" s="51">
        <v>102350</v>
      </c>
      <c r="C39" s="51">
        <v>102200</v>
      </c>
      <c r="D39" s="51">
        <v>15907</v>
      </c>
      <c r="E39" s="51">
        <v>102350</v>
      </c>
      <c r="F39" s="51">
        <v>102100</v>
      </c>
      <c r="G39" s="51">
        <v>23839</v>
      </c>
      <c r="H39" s="33">
        <f t="shared" si="2"/>
        <v>0</v>
      </c>
      <c r="I39" s="58">
        <f t="shared" si="3"/>
        <v>8.7893031533792687E-2</v>
      </c>
    </row>
    <row r="40" spans="1:9" x14ac:dyDescent="0.35">
      <c r="A40" s="48" t="s">
        <v>184</v>
      </c>
      <c r="B40" s="51">
        <v>103500</v>
      </c>
      <c r="C40" s="51">
        <v>102350</v>
      </c>
      <c r="D40" s="51">
        <v>8237</v>
      </c>
      <c r="E40" s="51">
        <v>100950</v>
      </c>
      <c r="F40" s="51">
        <v>102500</v>
      </c>
      <c r="G40" s="51">
        <v>22409</v>
      </c>
      <c r="H40" s="33">
        <f t="shared" si="2"/>
        <v>2.5260029717681931E-2</v>
      </c>
      <c r="I40" s="58">
        <f t="shared" si="3"/>
        <v>-5.9985737656780946E-2</v>
      </c>
    </row>
    <row r="41" spans="1:9" x14ac:dyDescent="0.35">
      <c r="A41" s="48" t="s">
        <v>185</v>
      </c>
      <c r="B41" s="51">
        <v>102350</v>
      </c>
      <c r="C41" s="51">
        <v>103500</v>
      </c>
      <c r="D41" s="51">
        <v>5044</v>
      </c>
      <c r="E41" s="51">
        <v>103200</v>
      </c>
      <c r="F41" s="51">
        <v>103900</v>
      </c>
      <c r="G41" s="51">
        <v>21900</v>
      </c>
      <c r="H41" s="33">
        <f t="shared" si="2"/>
        <v>-8.2364341085271464E-3</v>
      </c>
      <c r="I41" s="58">
        <f t="shared" si="3"/>
        <v>-2.2714088089606843E-2</v>
      </c>
    </row>
    <row r="42" spans="1:9" x14ac:dyDescent="0.35">
      <c r="A42" s="48" t="s">
        <v>186</v>
      </c>
      <c r="B42" s="51">
        <v>97300</v>
      </c>
      <c r="C42" s="51">
        <v>102350</v>
      </c>
      <c r="D42" s="51">
        <v>10530</v>
      </c>
      <c r="E42" s="51">
        <v>103050</v>
      </c>
      <c r="F42" s="51">
        <v>102500</v>
      </c>
      <c r="G42" s="51">
        <v>20332</v>
      </c>
      <c r="H42" s="33">
        <f t="shared" si="2"/>
        <v>-5.5798156234837415E-2</v>
      </c>
      <c r="I42" s="58">
        <f t="shared" si="3"/>
        <v>-7.1598173515981745E-2</v>
      </c>
    </row>
    <row r="43" spans="1:9" x14ac:dyDescent="0.35">
      <c r="A43" s="48" t="s">
        <v>187</v>
      </c>
      <c r="B43" s="51">
        <v>94200</v>
      </c>
      <c r="C43" s="51">
        <v>97300</v>
      </c>
      <c r="D43" s="51">
        <v>8538</v>
      </c>
      <c r="E43" s="51">
        <v>99800</v>
      </c>
      <c r="F43" s="51">
        <v>96500</v>
      </c>
      <c r="G43" s="51">
        <v>19658</v>
      </c>
      <c r="H43" s="33">
        <f t="shared" si="2"/>
        <v>-5.6112224448897741E-2</v>
      </c>
      <c r="I43" s="58">
        <f t="shared" si="3"/>
        <v>-3.3149714735392521E-2</v>
      </c>
    </row>
    <row r="44" spans="1:9" x14ac:dyDescent="0.35">
      <c r="A44" s="48" t="s">
        <v>188</v>
      </c>
      <c r="B44" s="51">
        <v>92200</v>
      </c>
      <c r="C44" s="51">
        <v>94200</v>
      </c>
      <c r="D44" s="51">
        <v>13867</v>
      </c>
      <c r="E44" s="51">
        <v>95250</v>
      </c>
      <c r="F44" s="51">
        <v>94500</v>
      </c>
      <c r="G44" s="51">
        <v>20615</v>
      </c>
      <c r="H44" s="33">
        <f t="shared" si="2"/>
        <v>-3.2020997375328042E-2</v>
      </c>
      <c r="I44" s="58">
        <f t="shared" si="3"/>
        <v>4.8682470241123266E-2</v>
      </c>
    </row>
    <row r="45" spans="1:9" x14ac:dyDescent="0.35">
      <c r="A45" s="48" t="s">
        <v>189</v>
      </c>
      <c r="B45" s="51">
        <v>93900</v>
      </c>
      <c r="C45" s="51">
        <v>92200</v>
      </c>
      <c r="D45" s="51">
        <v>11896</v>
      </c>
      <c r="E45" s="51">
        <v>93500</v>
      </c>
      <c r="F45" s="51">
        <v>92150</v>
      </c>
      <c r="G45" s="51">
        <v>21067</v>
      </c>
      <c r="H45" s="33">
        <f t="shared" si="2"/>
        <v>4.2780748663102663E-3</v>
      </c>
      <c r="I45" s="58">
        <f t="shared" si="3"/>
        <v>2.1925782197429022E-2</v>
      </c>
    </row>
    <row r="46" spans="1:9" x14ac:dyDescent="0.35">
      <c r="A46" s="48" t="s">
        <v>190</v>
      </c>
      <c r="B46" s="51">
        <v>93200</v>
      </c>
      <c r="C46" s="51">
        <v>93900</v>
      </c>
      <c r="D46" s="51">
        <v>4714</v>
      </c>
      <c r="E46" s="51">
        <v>92650</v>
      </c>
      <c r="F46" s="51">
        <v>92850</v>
      </c>
      <c r="G46" s="51">
        <v>20262</v>
      </c>
      <c r="H46" s="33">
        <f t="shared" si="2"/>
        <v>5.9363194819213039E-3</v>
      </c>
      <c r="I46" s="58">
        <f t="shared" si="3"/>
        <v>-3.8211420705368537E-2</v>
      </c>
    </row>
    <row r="47" spans="1:9" x14ac:dyDescent="0.35">
      <c r="A47" s="48" t="s">
        <v>191</v>
      </c>
      <c r="B47" s="51">
        <v>99200</v>
      </c>
      <c r="C47" s="51">
        <v>93200</v>
      </c>
      <c r="D47" s="51">
        <v>10832</v>
      </c>
      <c r="E47" s="51">
        <v>93500</v>
      </c>
      <c r="F47" s="51">
        <v>93800</v>
      </c>
      <c r="G47" s="51">
        <v>20076</v>
      </c>
      <c r="H47" s="33">
        <f t="shared" si="2"/>
        <v>6.0962566844919852E-2</v>
      </c>
      <c r="I47" s="58">
        <f t="shared" si="3"/>
        <v>-9.1797453360971115E-3</v>
      </c>
    </row>
    <row r="48" spans="1:9" x14ac:dyDescent="0.35">
      <c r="A48" s="48" t="s">
        <v>192</v>
      </c>
      <c r="B48" s="51">
        <v>97950</v>
      </c>
      <c r="C48" s="51">
        <v>99200</v>
      </c>
      <c r="D48" s="51">
        <v>6668</v>
      </c>
      <c r="E48" s="51">
        <v>97000</v>
      </c>
      <c r="F48" s="51">
        <v>98900</v>
      </c>
      <c r="G48" s="51">
        <v>19926</v>
      </c>
      <c r="H48" s="33">
        <f t="shared" si="2"/>
        <v>9.7938144329896559E-3</v>
      </c>
      <c r="I48" s="58">
        <f t="shared" si="3"/>
        <v>-7.4716078900178839E-3</v>
      </c>
    </row>
    <row r="49" spans="1:9" x14ac:dyDescent="0.35">
      <c r="A49" s="48" t="s">
        <v>193</v>
      </c>
      <c r="B49" s="51">
        <v>96800</v>
      </c>
      <c r="C49" s="51">
        <v>97950</v>
      </c>
      <c r="D49" s="51">
        <v>6030</v>
      </c>
      <c r="E49" s="51">
        <v>98650</v>
      </c>
      <c r="F49" s="51">
        <v>96050</v>
      </c>
      <c r="G49" s="51">
        <v>18984</v>
      </c>
      <c r="H49" s="33">
        <f t="shared" si="2"/>
        <v>-1.8753167764825163E-2</v>
      </c>
      <c r="I49" s="58">
        <f t="shared" si="3"/>
        <v>-4.7274917193616428E-2</v>
      </c>
    </row>
    <row r="50" spans="1:9" x14ac:dyDescent="0.35">
      <c r="A50" s="48" t="s">
        <v>195</v>
      </c>
      <c r="B50" s="51">
        <v>98950</v>
      </c>
      <c r="C50" s="51">
        <v>96800</v>
      </c>
      <c r="D50" s="51">
        <v>5084</v>
      </c>
      <c r="E50" s="51">
        <v>97150</v>
      </c>
      <c r="F50" s="51">
        <v>97350</v>
      </c>
      <c r="G50" s="51">
        <v>19141</v>
      </c>
      <c r="H50" s="33">
        <f t="shared" si="2"/>
        <v>1.8528049408131686E-2</v>
      </c>
      <c r="I50" s="58">
        <f t="shared" si="3"/>
        <v>8.2701222081753567E-3</v>
      </c>
    </row>
    <row r="51" spans="1:9" x14ac:dyDescent="0.35">
      <c r="A51" s="48" t="s">
        <v>196</v>
      </c>
      <c r="B51" s="51">
        <v>97200</v>
      </c>
      <c r="C51" s="51">
        <v>98950</v>
      </c>
      <c r="D51" s="51">
        <v>5519</v>
      </c>
      <c r="E51" s="51">
        <v>98500</v>
      </c>
      <c r="F51" s="51">
        <v>99500</v>
      </c>
      <c r="G51" s="51">
        <v>18585</v>
      </c>
      <c r="H51" s="33">
        <f t="shared" si="2"/>
        <v>-1.3197969543147225E-2</v>
      </c>
      <c r="I51" s="58">
        <f t="shared" si="3"/>
        <v>-2.9047594169583579E-2</v>
      </c>
    </row>
    <row r="52" spans="1:9" x14ac:dyDescent="0.35">
      <c r="A52" s="48" t="s">
        <v>197</v>
      </c>
      <c r="B52" s="51">
        <v>97550</v>
      </c>
      <c r="C52" s="51">
        <v>97200</v>
      </c>
      <c r="D52" s="51">
        <v>5201</v>
      </c>
      <c r="E52" s="51">
        <v>98750</v>
      </c>
      <c r="F52" s="51">
        <v>97950</v>
      </c>
      <c r="G52" s="51">
        <v>17723</v>
      </c>
      <c r="H52" s="33">
        <f t="shared" si="2"/>
        <v>-1.2151898734177213E-2</v>
      </c>
      <c r="I52" s="58">
        <f t="shared" si="3"/>
        <v>-4.6381490449287077E-2</v>
      </c>
    </row>
    <row r="53" spans="1:9" x14ac:dyDescent="0.35">
      <c r="A53" s="48" t="s">
        <v>198</v>
      </c>
      <c r="B53" s="51">
        <v>96900</v>
      </c>
      <c r="C53" s="51">
        <v>97550</v>
      </c>
      <c r="D53" s="51">
        <v>3269</v>
      </c>
      <c r="E53" s="51">
        <v>97050</v>
      </c>
      <c r="F53" s="51">
        <v>97600</v>
      </c>
      <c r="G53" s="51">
        <v>17277</v>
      </c>
      <c r="H53" s="33">
        <f t="shared" si="2"/>
        <v>-1.5455950540957941E-3</v>
      </c>
      <c r="I53" s="58">
        <f t="shared" si="3"/>
        <v>-2.5165039778818454E-2</v>
      </c>
    </row>
    <row r="54" spans="1:9" x14ac:dyDescent="0.35">
      <c r="A54" s="48" t="s">
        <v>199</v>
      </c>
      <c r="B54" s="51">
        <v>95200</v>
      </c>
      <c r="C54" s="51">
        <v>96900</v>
      </c>
      <c r="D54" s="51">
        <v>5706</v>
      </c>
      <c r="E54" s="51">
        <v>97400</v>
      </c>
      <c r="F54" s="51">
        <v>96100</v>
      </c>
      <c r="G54" s="51">
        <v>16033</v>
      </c>
      <c r="H54" s="33">
        <f t="shared" si="2"/>
        <v>-2.2587268993839782E-2</v>
      </c>
      <c r="I54" s="58">
        <f t="shared" si="3"/>
        <v>-7.2003241303467025E-2</v>
      </c>
    </row>
    <row r="55" spans="1:9" x14ac:dyDescent="0.35">
      <c r="A55" s="48" t="s">
        <v>200</v>
      </c>
      <c r="B55" s="51">
        <v>98000</v>
      </c>
      <c r="C55" s="51">
        <v>95200</v>
      </c>
      <c r="D55" s="51">
        <v>6502</v>
      </c>
      <c r="E55" s="51">
        <v>95600</v>
      </c>
      <c r="F55" s="51">
        <v>95050</v>
      </c>
      <c r="G55" s="51">
        <v>16079</v>
      </c>
      <c r="H55" s="33">
        <f t="shared" si="2"/>
        <v>2.5104602510460206E-2</v>
      </c>
      <c r="I55" s="58">
        <f t="shared" si="3"/>
        <v>2.869082517308108E-3</v>
      </c>
    </row>
    <row r="56" spans="1:9" x14ac:dyDescent="0.35">
      <c r="A56" s="48" t="s">
        <v>201</v>
      </c>
      <c r="B56" s="51">
        <v>97900</v>
      </c>
      <c r="C56" s="51">
        <v>98000</v>
      </c>
      <c r="D56" s="51">
        <v>3176</v>
      </c>
      <c r="E56" s="51">
        <v>96900</v>
      </c>
      <c r="F56" s="51">
        <v>98000</v>
      </c>
      <c r="G56" s="51">
        <v>15988</v>
      </c>
      <c r="H56" s="33">
        <f t="shared" si="2"/>
        <v>1.031991744066052E-2</v>
      </c>
      <c r="I56" s="58">
        <f t="shared" si="3"/>
        <v>-5.659555942533756E-3</v>
      </c>
    </row>
    <row r="57" spans="1:9" x14ac:dyDescent="0.35">
      <c r="A57" s="48" t="s">
        <v>202</v>
      </c>
      <c r="B57" s="51">
        <v>97300</v>
      </c>
      <c r="C57" s="51">
        <v>97900</v>
      </c>
      <c r="D57" s="51">
        <v>4267</v>
      </c>
      <c r="E57" s="51">
        <v>97950</v>
      </c>
      <c r="F57" s="51">
        <v>98250</v>
      </c>
      <c r="G57" s="51">
        <v>15832</v>
      </c>
      <c r="H57" s="33">
        <f t="shared" si="2"/>
        <v>-6.6360387953037225E-3</v>
      </c>
      <c r="I57" s="58">
        <f t="shared" si="3"/>
        <v>-9.7573179884913319E-3</v>
      </c>
    </row>
    <row r="58" spans="1:9" x14ac:dyDescent="0.35">
      <c r="A58" s="48" t="s">
        <v>203</v>
      </c>
      <c r="B58" s="51">
        <v>96750</v>
      </c>
      <c r="C58" s="51">
        <v>97300</v>
      </c>
      <c r="D58" s="51">
        <v>3036</v>
      </c>
      <c r="E58" s="51">
        <v>97650</v>
      </c>
      <c r="F58" s="51">
        <v>97800</v>
      </c>
      <c r="G58" s="51">
        <v>15665</v>
      </c>
      <c r="H58" s="33">
        <f t="shared" si="2"/>
        <v>-9.2165898617511122E-3</v>
      </c>
      <c r="I58" s="58">
        <f t="shared" si="3"/>
        <v>-1.0548256695300684E-2</v>
      </c>
    </row>
    <row r="59" spans="1:9" x14ac:dyDescent="0.35">
      <c r="A59" s="48" t="s">
        <v>204</v>
      </c>
      <c r="B59" s="51">
        <v>97850</v>
      </c>
      <c r="C59" s="51">
        <v>96750</v>
      </c>
      <c r="D59" s="51">
        <v>1985</v>
      </c>
      <c r="E59" s="51">
        <v>97500</v>
      </c>
      <c r="F59" s="51">
        <v>96750</v>
      </c>
      <c r="G59" s="51">
        <v>15395</v>
      </c>
      <c r="H59" s="33">
        <f t="shared" si="2"/>
        <v>3.5897435897436214E-3</v>
      </c>
      <c r="I59" s="58">
        <f t="shared" si="3"/>
        <v>-1.7235876157038033E-2</v>
      </c>
    </row>
    <row r="60" spans="1:9" x14ac:dyDescent="0.35">
      <c r="A60" s="48" t="s">
        <v>205</v>
      </c>
      <c r="B60" s="51">
        <v>97150</v>
      </c>
      <c r="C60" s="51">
        <v>97850</v>
      </c>
      <c r="D60" s="51">
        <v>2099</v>
      </c>
      <c r="E60" s="51">
        <v>97300</v>
      </c>
      <c r="F60" s="51">
        <v>97350</v>
      </c>
      <c r="G60" s="51">
        <v>15074</v>
      </c>
      <c r="H60" s="33">
        <f t="shared" si="2"/>
        <v>-1.5416238437820917E-3</v>
      </c>
      <c r="I60" s="58">
        <f t="shared" si="3"/>
        <v>-2.0850925625202965E-2</v>
      </c>
    </row>
    <row r="61" spans="1:9" x14ac:dyDescent="0.35">
      <c r="A61" s="48" t="s">
        <v>206</v>
      </c>
      <c r="B61" s="51">
        <v>96000</v>
      </c>
      <c r="C61" s="51">
        <v>97150</v>
      </c>
      <c r="D61" s="51">
        <v>4068</v>
      </c>
      <c r="E61" s="51">
        <v>97550</v>
      </c>
      <c r="F61" s="51">
        <v>97450</v>
      </c>
      <c r="G61" s="51">
        <v>14864</v>
      </c>
      <c r="H61" s="33">
        <f t="shared" si="2"/>
        <v>-1.5889287544848751E-2</v>
      </c>
      <c r="I61" s="58">
        <f t="shared" si="3"/>
        <v>-1.3931272389544946E-2</v>
      </c>
    </row>
    <row r="62" spans="1:9" x14ac:dyDescent="0.35">
      <c r="A62" s="48" t="s">
        <v>207</v>
      </c>
      <c r="B62" s="51">
        <v>96250</v>
      </c>
      <c r="C62" s="51">
        <v>96000</v>
      </c>
      <c r="D62" s="51">
        <v>1771</v>
      </c>
      <c r="E62" s="51">
        <v>96450</v>
      </c>
      <c r="F62" s="51">
        <v>96300</v>
      </c>
      <c r="G62" s="51">
        <v>14894</v>
      </c>
      <c r="H62" s="33">
        <f t="shared" si="2"/>
        <v>-2.0736132711249855E-3</v>
      </c>
      <c r="I62" s="58">
        <f t="shared" si="3"/>
        <v>2.0182992465016536E-3</v>
      </c>
    </row>
    <row r="63" spans="1:9" x14ac:dyDescent="0.35">
      <c r="A63" s="48" t="s">
        <v>208</v>
      </c>
      <c r="B63" s="51">
        <v>96100</v>
      </c>
      <c r="C63" s="51">
        <v>96250</v>
      </c>
      <c r="D63" s="51">
        <v>2823</v>
      </c>
      <c r="E63" s="51">
        <v>96050</v>
      </c>
      <c r="F63" s="51">
        <v>96050</v>
      </c>
      <c r="G63" s="51">
        <v>14818</v>
      </c>
      <c r="H63" s="33">
        <f t="shared" si="2"/>
        <v>5.2056220718377233E-4</v>
      </c>
      <c r="I63" s="58">
        <f t="shared" si="3"/>
        <v>-5.1027259299046834E-3</v>
      </c>
    </row>
    <row r="64" spans="1:9" x14ac:dyDescent="0.35">
      <c r="A64" s="48" t="s">
        <v>209</v>
      </c>
      <c r="B64" s="51">
        <v>96300</v>
      </c>
      <c r="C64" s="51">
        <v>96100</v>
      </c>
      <c r="D64" s="51">
        <v>1498</v>
      </c>
      <c r="E64" s="51">
        <v>96400</v>
      </c>
      <c r="F64" s="51">
        <v>96400</v>
      </c>
      <c r="G64" s="51">
        <v>14544</v>
      </c>
      <c r="H64" s="33">
        <f t="shared" si="2"/>
        <v>-1.0373443983402453E-3</v>
      </c>
      <c r="I64" s="58">
        <f t="shared" si="3"/>
        <v>-1.8491024429747593E-2</v>
      </c>
    </row>
    <row r="65" spans="1:9" x14ac:dyDescent="0.35">
      <c r="A65" s="48" t="s">
        <v>210</v>
      </c>
      <c r="B65" s="51">
        <v>94350</v>
      </c>
      <c r="C65" s="51">
        <v>96300</v>
      </c>
      <c r="D65" s="51">
        <v>4046</v>
      </c>
      <c r="E65" s="51">
        <v>96400</v>
      </c>
      <c r="F65" s="51">
        <v>96400</v>
      </c>
      <c r="G65" s="51">
        <v>15377</v>
      </c>
      <c r="H65" s="33">
        <f t="shared" si="2"/>
        <v>-2.1265560165975139E-2</v>
      </c>
      <c r="I65" s="58">
        <f t="shared" si="3"/>
        <v>5.727447744774472E-2</v>
      </c>
    </row>
    <row r="66" spans="1:9" x14ac:dyDescent="0.35">
      <c r="A66" s="48" t="s">
        <v>211</v>
      </c>
      <c r="B66" s="51">
        <v>94100</v>
      </c>
      <c r="C66" s="51">
        <v>94350</v>
      </c>
      <c r="D66" s="51">
        <v>5727</v>
      </c>
      <c r="E66" s="51">
        <v>94600</v>
      </c>
      <c r="F66" s="51">
        <v>94600</v>
      </c>
      <c r="G66" s="51">
        <v>15615</v>
      </c>
      <c r="H66" s="33">
        <f t="shared" si="2"/>
        <v>-5.285412262156397E-3</v>
      </c>
      <c r="I66" s="58">
        <f t="shared" si="3"/>
        <v>1.5477661442413915E-2</v>
      </c>
    </row>
    <row r="67" spans="1:9" x14ac:dyDescent="0.35">
      <c r="A67" s="48" t="s">
        <v>212</v>
      </c>
      <c r="B67" s="51">
        <v>92600</v>
      </c>
      <c r="C67" s="51">
        <v>94100</v>
      </c>
      <c r="D67" s="51">
        <v>3583</v>
      </c>
      <c r="E67" s="51">
        <v>94450</v>
      </c>
      <c r="F67" s="51">
        <v>94450</v>
      </c>
      <c r="G67" s="51">
        <v>14324</v>
      </c>
      <c r="H67" s="33">
        <f t="shared" si="2"/>
        <v>-1.958708311275803E-2</v>
      </c>
      <c r="I67" s="58">
        <f t="shared" si="3"/>
        <v>-8.2676913224463688E-2</v>
      </c>
    </row>
    <row r="68" spans="1:9" x14ac:dyDescent="0.35">
      <c r="A68" s="48" t="s">
        <v>213</v>
      </c>
      <c r="B68" s="51">
        <v>91550</v>
      </c>
      <c r="C68" s="51">
        <v>92600</v>
      </c>
      <c r="D68" s="51">
        <v>3454</v>
      </c>
      <c r="E68" s="51">
        <v>93400</v>
      </c>
      <c r="F68" s="51">
        <v>92900</v>
      </c>
      <c r="G68" s="51">
        <v>14533</v>
      </c>
      <c r="H68" s="33">
        <f t="shared" si="2"/>
        <v>-1.9807280513918668E-2</v>
      </c>
      <c r="I68" s="58">
        <f t="shared" si="3"/>
        <v>1.4590896397654207E-2</v>
      </c>
    </row>
    <row r="69" spans="1:9" x14ac:dyDescent="0.35">
      <c r="A69" s="48" t="s">
        <v>214</v>
      </c>
      <c r="B69" s="51">
        <v>90150</v>
      </c>
      <c r="C69" s="51">
        <v>91550</v>
      </c>
      <c r="D69" s="51">
        <v>3560</v>
      </c>
      <c r="E69" s="51">
        <v>92100</v>
      </c>
      <c r="F69" s="51">
        <v>92500</v>
      </c>
      <c r="G69" s="51">
        <v>14129</v>
      </c>
      <c r="H69" s="33">
        <f t="shared" si="2"/>
        <v>-2.1172638436482094E-2</v>
      </c>
      <c r="I69" s="58">
        <f t="shared" si="3"/>
        <v>-2.7798802724833149E-2</v>
      </c>
    </row>
    <row r="70" spans="1:9" x14ac:dyDescent="0.35">
      <c r="A70" s="48" t="s">
        <v>215</v>
      </c>
      <c r="B70" s="51">
        <v>93700</v>
      </c>
      <c r="C70" s="51">
        <v>90150</v>
      </c>
      <c r="D70" s="51">
        <v>4808</v>
      </c>
      <c r="E70" s="51">
        <v>90800</v>
      </c>
      <c r="F70" s="51">
        <v>91000</v>
      </c>
      <c r="G70" s="51">
        <v>13102</v>
      </c>
      <c r="H70" s="33">
        <f t="shared" si="2"/>
        <v>3.1938325991189398E-2</v>
      </c>
      <c r="I70" s="58">
        <f t="shared" si="3"/>
        <v>-7.2687380564795845E-2</v>
      </c>
    </row>
  </sheetData>
  <conditionalFormatting sqref="H1:I1048576">
    <cfRule type="cellIs" dxfId="24"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pageSetUpPr autoPageBreaks="0"/>
  </sheetPr>
  <dimension ref="A1:I91"/>
  <sheetViews>
    <sheetView showGridLines="0" workbookViewId="0">
      <pane xSplit="1" ySplit="1" topLeftCell="B73" activePane="bottomRight" state="frozen"/>
      <selection pane="topRight" activeCell="B1" sqref="B1"/>
      <selection pane="bottomLeft" activeCell="A2" sqref="A2"/>
      <selection pane="bottomRight" activeCell="F95" sqref="F95"/>
    </sheetView>
  </sheetViews>
  <sheetFormatPr defaultRowHeight="14.5" x14ac:dyDescent="0.35"/>
  <cols>
    <col min="1" max="1" width="19.81640625" bestFit="1" customWidth="1"/>
    <col min="2" max="2" width="11.7265625" style="3" bestFit="1" customWidth="1"/>
    <col min="3" max="3" width="11.54296875" style="3" bestFit="1" customWidth="1"/>
    <col min="4" max="4" width="10.7265625" style="3" bestFit="1" customWidth="1"/>
    <col min="5" max="5" width="11.1796875" style="3" bestFit="1" customWidth="1"/>
    <col min="6" max="6" width="11.54296875" style="3" bestFit="1" customWidth="1"/>
    <col min="7" max="7" width="13.7265625" style="3" bestFit="1" customWidth="1"/>
    <col min="8" max="9" width="9.1796875" style="70" customWidth="1"/>
  </cols>
  <sheetData>
    <row r="1" spans="1:9" x14ac:dyDescent="0.35">
      <c r="A1" s="8" t="s">
        <v>137</v>
      </c>
      <c r="B1" s="8" t="s">
        <v>138</v>
      </c>
      <c r="C1" s="8" t="s">
        <v>139</v>
      </c>
      <c r="D1" s="8" t="s">
        <v>140</v>
      </c>
      <c r="E1" s="8" t="s">
        <v>141</v>
      </c>
      <c r="F1" s="8" t="s">
        <v>142</v>
      </c>
      <c r="G1" s="8" t="s">
        <v>143</v>
      </c>
      <c r="H1" s="76" t="s">
        <v>194</v>
      </c>
      <c r="I1" s="9" t="s">
        <v>145</v>
      </c>
    </row>
    <row r="2" spans="1:9" x14ac:dyDescent="0.35">
      <c r="A2" s="48" t="s">
        <v>146</v>
      </c>
      <c r="B2" s="34">
        <v>130200</v>
      </c>
      <c r="C2" s="34">
        <v>128800</v>
      </c>
      <c r="D2" s="34">
        <v>798</v>
      </c>
      <c r="E2" s="34">
        <v>131000</v>
      </c>
      <c r="F2" s="34">
        <v>128850</v>
      </c>
      <c r="G2" s="34">
        <v>3424</v>
      </c>
      <c r="H2" s="33">
        <f t="shared" ref="H2:H33" si="0">+B2/E2-1</f>
        <v>-6.1068702290076882E-3</v>
      </c>
      <c r="I2" s="72"/>
    </row>
    <row r="3" spans="1:9" x14ac:dyDescent="0.35">
      <c r="A3" s="48" t="s">
        <v>147</v>
      </c>
      <c r="B3" s="34">
        <v>130400</v>
      </c>
      <c r="C3" s="34">
        <v>130200</v>
      </c>
      <c r="D3" s="34">
        <v>718</v>
      </c>
      <c r="E3" s="34">
        <v>128950</v>
      </c>
      <c r="F3" s="34">
        <v>129750</v>
      </c>
      <c r="G3" s="34">
        <v>3565</v>
      </c>
      <c r="H3" s="33">
        <f t="shared" si="0"/>
        <v>1.1244668476153574E-2</v>
      </c>
      <c r="I3" s="58">
        <f t="shared" ref="I3:I34" si="1">+G3/G2-1</f>
        <v>4.1179906542056166E-2</v>
      </c>
    </row>
    <row r="4" spans="1:9" x14ac:dyDescent="0.35">
      <c r="A4" s="48" t="s">
        <v>148</v>
      </c>
      <c r="B4" s="34">
        <v>134650</v>
      </c>
      <c r="C4" s="34">
        <v>130400</v>
      </c>
      <c r="D4" s="34">
        <v>1039</v>
      </c>
      <c r="E4" s="34">
        <v>130000</v>
      </c>
      <c r="F4" s="34">
        <v>130250</v>
      </c>
      <c r="G4" s="34">
        <v>3891</v>
      </c>
      <c r="H4" s="33">
        <f t="shared" si="0"/>
        <v>3.5769230769230775E-2</v>
      </c>
      <c r="I4" s="58">
        <f t="shared" si="1"/>
        <v>9.144460028050494E-2</v>
      </c>
    </row>
    <row r="5" spans="1:9" x14ac:dyDescent="0.35">
      <c r="A5" s="48" t="s">
        <v>149</v>
      </c>
      <c r="B5" s="34">
        <v>130650</v>
      </c>
      <c r="C5" s="34">
        <v>134650</v>
      </c>
      <c r="D5" s="34">
        <v>819</v>
      </c>
      <c r="E5" s="34">
        <v>133100</v>
      </c>
      <c r="F5" s="34">
        <v>136200</v>
      </c>
      <c r="G5" s="34">
        <v>4076</v>
      </c>
      <c r="H5" s="33">
        <f t="shared" si="0"/>
        <v>-1.8407212622088664E-2</v>
      </c>
      <c r="I5" s="58">
        <f t="shared" si="1"/>
        <v>4.7545618093035147E-2</v>
      </c>
    </row>
    <row r="6" spans="1:9" x14ac:dyDescent="0.35">
      <c r="A6" s="48" t="s">
        <v>150</v>
      </c>
      <c r="B6" s="34">
        <v>131100</v>
      </c>
      <c r="C6" s="34">
        <v>130650</v>
      </c>
      <c r="D6" s="34">
        <v>838</v>
      </c>
      <c r="E6" s="34">
        <v>133050</v>
      </c>
      <c r="F6" s="34">
        <v>129950</v>
      </c>
      <c r="G6" s="34">
        <v>3965</v>
      </c>
      <c r="H6" s="33">
        <f t="shared" si="0"/>
        <v>-1.4656144306651631E-2</v>
      </c>
      <c r="I6" s="58">
        <f t="shared" si="1"/>
        <v>-2.7232580961727204E-2</v>
      </c>
    </row>
    <row r="7" spans="1:9" x14ac:dyDescent="0.35">
      <c r="A7" s="48" t="s">
        <v>151</v>
      </c>
      <c r="B7" s="34">
        <v>131700</v>
      </c>
      <c r="C7" s="34">
        <v>131100</v>
      </c>
      <c r="D7" s="34">
        <v>421</v>
      </c>
      <c r="E7" s="34">
        <v>131550</v>
      </c>
      <c r="F7" s="34">
        <v>131900</v>
      </c>
      <c r="G7" s="34">
        <v>4059</v>
      </c>
      <c r="H7" s="33">
        <f t="shared" si="0"/>
        <v>1.1402508551880963E-3</v>
      </c>
      <c r="I7" s="58">
        <f t="shared" si="1"/>
        <v>2.3707440100882771E-2</v>
      </c>
    </row>
    <row r="8" spans="1:9" x14ac:dyDescent="0.35">
      <c r="A8" s="48" t="s">
        <v>152</v>
      </c>
      <c r="B8" s="51">
        <v>131350</v>
      </c>
      <c r="C8" s="51">
        <v>131700</v>
      </c>
      <c r="D8" s="51">
        <v>348</v>
      </c>
      <c r="E8" s="51">
        <v>132300</v>
      </c>
      <c r="F8" s="51">
        <v>131450</v>
      </c>
      <c r="G8" s="51">
        <v>4205</v>
      </c>
      <c r="H8" s="33">
        <f t="shared" si="0"/>
        <v>-7.1806500377928906E-3</v>
      </c>
      <c r="I8" s="58">
        <f t="shared" si="1"/>
        <v>3.596945060359702E-2</v>
      </c>
    </row>
    <row r="9" spans="1:9" x14ac:dyDescent="0.35">
      <c r="A9" s="48" t="s">
        <v>153</v>
      </c>
      <c r="B9" s="51">
        <v>130350</v>
      </c>
      <c r="C9" s="51">
        <v>131350</v>
      </c>
      <c r="D9" s="51">
        <v>819</v>
      </c>
      <c r="E9" s="51">
        <v>131750</v>
      </c>
      <c r="F9" s="51">
        <v>131750</v>
      </c>
      <c r="G9" s="51">
        <v>4508</v>
      </c>
      <c r="H9" s="33">
        <f t="shared" si="0"/>
        <v>-1.0626185958254264E-2</v>
      </c>
      <c r="I9" s="58">
        <f t="shared" si="1"/>
        <v>7.2057074910820473E-2</v>
      </c>
    </row>
    <row r="10" spans="1:9" x14ac:dyDescent="0.35">
      <c r="A10" s="48" t="s">
        <v>154</v>
      </c>
      <c r="B10" s="51">
        <v>126650</v>
      </c>
      <c r="C10" s="51">
        <v>130350</v>
      </c>
      <c r="D10" s="51">
        <v>896</v>
      </c>
      <c r="E10" s="51">
        <v>130550</v>
      </c>
      <c r="F10" s="51">
        <v>129350</v>
      </c>
      <c r="G10" s="51">
        <v>4289</v>
      </c>
      <c r="H10" s="33">
        <f t="shared" si="0"/>
        <v>-2.9873611643048692E-2</v>
      </c>
      <c r="I10" s="58">
        <f t="shared" si="1"/>
        <v>-4.858030168589178E-2</v>
      </c>
    </row>
    <row r="11" spans="1:9" x14ac:dyDescent="0.35">
      <c r="A11" s="48" t="s">
        <v>155</v>
      </c>
      <c r="B11" s="51">
        <v>124350</v>
      </c>
      <c r="C11" s="51">
        <v>126650</v>
      </c>
      <c r="D11" s="51">
        <v>545</v>
      </c>
      <c r="E11" s="51">
        <v>128950</v>
      </c>
      <c r="F11" s="51">
        <v>127750</v>
      </c>
      <c r="G11" s="51">
        <v>4282</v>
      </c>
      <c r="H11" s="33">
        <f t="shared" si="0"/>
        <v>-3.5672741372624994E-2</v>
      </c>
      <c r="I11" s="58">
        <f t="shared" si="1"/>
        <v>-1.6320820704126549E-3</v>
      </c>
    </row>
    <row r="12" spans="1:9" x14ac:dyDescent="0.35">
      <c r="A12" s="48" t="s">
        <v>156</v>
      </c>
      <c r="B12" s="51">
        <v>117900</v>
      </c>
      <c r="C12" s="51">
        <v>124350</v>
      </c>
      <c r="D12" s="51">
        <v>1531</v>
      </c>
      <c r="E12" s="51">
        <v>125200</v>
      </c>
      <c r="F12" s="51">
        <v>124350</v>
      </c>
      <c r="G12" s="51">
        <v>4137</v>
      </c>
      <c r="H12" s="33">
        <f t="shared" si="0"/>
        <v>-5.8306709265175671E-2</v>
      </c>
      <c r="I12" s="58">
        <f t="shared" si="1"/>
        <v>-3.3862680990191518E-2</v>
      </c>
    </row>
    <row r="13" spans="1:9" x14ac:dyDescent="0.35">
      <c r="A13" s="48" t="s">
        <v>157</v>
      </c>
      <c r="B13" s="51">
        <v>116500</v>
      </c>
      <c r="C13" s="51">
        <v>117900</v>
      </c>
      <c r="D13" s="51">
        <v>2505</v>
      </c>
      <c r="E13" s="51">
        <v>119550</v>
      </c>
      <c r="F13" s="51">
        <v>117900</v>
      </c>
      <c r="G13" s="51">
        <v>4055</v>
      </c>
      <c r="H13" s="33">
        <f t="shared" si="0"/>
        <v>-2.5512337933918827E-2</v>
      </c>
      <c r="I13" s="58">
        <f t="shared" si="1"/>
        <v>-1.9821126420111246E-2</v>
      </c>
    </row>
    <row r="14" spans="1:9" x14ac:dyDescent="0.35">
      <c r="A14" s="48" t="s">
        <v>158</v>
      </c>
      <c r="B14" s="51">
        <v>116750</v>
      </c>
      <c r="C14" s="51">
        <v>116500</v>
      </c>
      <c r="D14" s="51">
        <v>1738</v>
      </c>
      <c r="E14" s="51">
        <v>115350</v>
      </c>
      <c r="F14" s="51">
        <v>117700</v>
      </c>
      <c r="G14" s="51">
        <v>4498</v>
      </c>
      <c r="H14" s="33">
        <f t="shared" si="0"/>
        <v>1.2136974425660974E-2</v>
      </c>
      <c r="I14" s="58">
        <f t="shared" si="1"/>
        <v>0.10924784217016037</v>
      </c>
    </row>
    <row r="15" spans="1:9" x14ac:dyDescent="0.35">
      <c r="A15" s="48" t="s">
        <v>159</v>
      </c>
      <c r="B15" s="51">
        <v>109450</v>
      </c>
      <c r="C15" s="51">
        <v>116750</v>
      </c>
      <c r="D15" s="51">
        <v>3651</v>
      </c>
      <c r="E15" s="51">
        <v>117550</v>
      </c>
      <c r="F15" s="51">
        <v>116750</v>
      </c>
      <c r="G15" s="51">
        <v>5169</v>
      </c>
      <c r="H15" s="33">
        <f t="shared" si="0"/>
        <v>-6.8906848149723476E-2</v>
      </c>
      <c r="I15" s="58">
        <f t="shared" si="1"/>
        <v>0.14917741218319258</v>
      </c>
    </row>
    <row r="16" spans="1:9" x14ac:dyDescent="0.35">
      <c r="A16" s="48" t="s">
        <v>160</v>
      </c>
      <c r="B16" s="51">
        <v>109850</v>
      </c>
      <c r="C16" s="51">
        <v>109450</v>
      </c>
      <c r="D16" s="51">
        <v>4962</v>
      </c>
      <c r="E16" s="51">
        <v>112750</v>
      </c>
      <c r="F16" s="51">
        <v>109600</v>
      </c>
      <c r="G16" s="51">
        <v>6575</v>
      </c>
      <c r="H16" s="33">
        <f t="shared" si="0"/>
        <v>-2.5720620842572095E-2</v>
      </c>
      <c r="I16" s="58">
        <f t="shared" si="1"/>
        <v>0.27200619075256327</v>
      </c>
    </row>
    <row r="17" spans="1:9" x14ac:dyDescent="0.35">
      <c r="A17" s="48" t="s">
        <v>161</v>
      </c>
      <c r="B17" s="51">
        <v>111300</v>
      </c>
      <c r="C17" s="51">
        <v>109850</v>
      </c>
      <c r="D17" s="51">
        <v>7584</v>
      </c>
      <c r="E17" s="51">
        <v>109600</v>
      </c>
      <c r="F17" s="51">
        <v>110600</v>
      </c>
      <c r="G17" s="51">
        <v>9537</v>
      </c>
      <c r="H17" s="33">
        <f t="shared" si="0"/>
        <v>1.5510948905109512E-2</v>
      </c>
      <c r="I17" s="58">
        <f t="shared" si="1"/>
        <v>0.45049429657794682</v>
      </c>
    </row>
    <row r="18" spans="1:9" x14ac:dyDescent="0.35">
      <c r="A18" s="48" t="s">
        <v>162</v>
      </c>
      <c r="B18" s="51">
        <v>107900</v>
      </c>
      <c r="C18" s="51">
        <v>111300</v>
      </c>
      <c r="D18" s="51">
        <v>5698</v>
      </c>
      <c r="E18" s="51">
        <v>111800</v>
      </c>
      <c r="F18" s="51">
        <v>111700</v>
      </c>
      <c r="G18" s="51">
        <v>9975</v>
      </c>
      <c r="H18" s="33">
        <f t="shared" si="0"/>
        <v>-3.4883720930232509E-2</v>
      </c>
      <c r="I18" s="58">
        <f t="shared" si="1"/>
        <v>4.5926391947153089E-2</v>
      </c>
    </row>
    <row r="19" spans="1:9" x14ac:dyDescent="0.35">
      <c r="A19" s="48" t="s">
        <v>163</v>
      </c>
      <c r="B19" s="51">
        <v>104250</v>
      </c>
      <c r="C19" s="51">
        <v>107900</v>
      </c>
      <c r="D19" s="51">
        <v>9256</v>
      </c>
      <c r="E19" s="51">
        <v>109750</v>
      </c>
      <c r="F19" s="51">
        <v>108250</v>
      </c>
      <c r="G19" s="51">
        <v>12287</v>
      </c>
      <c r="H19" s="33">
        <f t="shared" si="0"/>
        <v>-5.0113895216400861E-2</v>
      </c>
      <c r="I19" s="58">
        <f t="shared" si="1"/>
        <v>0.23177944862155386</v>
      </c>
    </row>
    <row r="20" spans="1:9" x14ac:dyDescent="0.35">
      <c r="A20" s="48" t="s">
        <v>164</v>
      </c>
      <c r="B20" s="51">
        <v>97500</v>
      </c>
      <c r="C20" s="51">
        <v>104250</v>
      </c>
      <c r="D20" s="51">
        <v>16431</v>
      </c>
      <c r="E20" s="51">
        <v>104800</v>
      </c>
      <c r="F20" s="51">
        <v>104000</v>
      </c>
      <c r="G20" s="51">
        <v>16676</v>
      </c>
      <c r="H20" s="33">
        <f t="shared" si="0"/>
        <v>-6.9656488549618367E-2</v>
      </c>
      <c r="I20" s="58">
        <f t="shared" si="1"/>
        <v>0.35720680393912274</v>
      </c>
    </row>
    <row r="21" spans="1:9" x14ac:dyDescent="0.35">
      <c r="A21" s="48" t="s">
        <v>165</v>
      </c>
      <c r="B21" s="51">
        <v>91600</v>
      </c>
      <c r="C21" s="51">
        <v>97500</v>
      </c>
      <c r="D21" s="51">
        <v>5834</v>
      </c>
      <c r="E21" s="51">
        <v>101750</v>
      </c>
      <c r="F21" s="51">
        <v>95000</v>
      </c>
      <c r="G21" s="51">
        <v>17394</v>
      </c>
      <c r="H21" s="33">
        <f t="shared" si="0"/>
        <v>-9.9754299754299725E-2</v>
      </c>
      <c r="I21" s="58">
        <f t="shared" si="1"/>
        <v>4.3055888702326683E-2</v>
      </c>
    </row>
    <row r="22" spans="1:9" x14ac:dyDescent="0.35">
      <c r="A22" s="48" t="s">
        <v>166</v>
      </c>
      <c r="B22" s="51">
        <v>93400</v>
      </c>
      <c r="C22" s="51">
        <v>91600</v>
      </c>
      <c r="D22" s="51">
        <v>23433</v>
      </c>
      <c r="E22" s="51">
        <v>93350</v>
      </c>
      <c r="F22" s="51">
        <v>90000</v>
      </c>
      <c r="G22" s="51">
        <v>21030</v>
      </c>
      <c r="H22" s="33">
        <f t="shared" si="0"/>
        <v>5.3561863952866773E-4</v>
      </c>
      <c r="I22" s="58">
        <f t="shared" si="1"/>
        <v>0.20903759917212827</v>
      </c>
    </row>
    <row r="23" spans="1:9" x14ac:dyDescent="0.35">
      <c r="A23" s="48" t="s">
        <v>167</v>
      </c>
      <c r="B23" s="51">
        <v>95750</v>
      </c>
      <c r="C23" s="51">
        <v>93400</v>
      </c>
      <c r="D23" s="51">
        <v>10434</v>
      </c>
      <c r="E23" s="51">
        <v>89500</v>
      </c>
      <c r="F23" s="51">
        <v>93250</v>
      </c>
      <c r="G23" s="51">
        <v>23101</v>
      </c>
      <c r="H23" s="33">
        <f t="shared" si="0"/>
        <v>6.9832402234636826E-2</v>
      </c>
      <c r="I23" s="58">
        <f t="shared" si="1"/>
        <v>9.8478364241559646E-2</v>
      </c>
    </row>
    <row r="24" spans="1:9" x14ac:dyDescent="0.35">
      <c r="A24" s="48" t="s">
        <v>168</v>
      </c>
      <c r="B24" s="51">
        <v>102200</v>
      </c>
      <c r="C24" s="51">
        <v>95750</v>
      </c>
      <c r="D24" s="51">
        <v>1357</v>
      </c>
      <c r="E24" s="51">
        <v>92950</v>
      </c>
      <c r="F24" s="51">
        <v>102200</v>
      </c>
      <c r="G24" s="51">
        <v>22664</v>
      </c>
      <c r="H24" s="33">
        <f t="shared" si="0"/>
        <v>9.9515868746637981E-2</v>
      </c>
      <c r="I24" s="58">
        <f t="shared" si="1"/>
        <v>-1.8916930003030186E-2</v>
      </c>
    </row>
    <row r="25" spans="1:9" x14ac:dyDescent="0.35">
      <c r="A25" s="48" t="s">
        <v>169</v>
      </c>
      <c r="B25" s="51">
        <v>98150</v>
      </c>
      <c r="C25" s="51">
        <v>102200</v>
      </c>
      <c r="D25" s="51">
        <v>39546</v>
      </c>
      <c r="E25" s="51">
        <v>101700</v>
      </c>
      <c r="F25" s="51">
        <v>113900</v>
      </c>
      <c r="G25" s="51">
        <v>18423</v>
      </c>
      <c r="H25" s="33">
        <f t="shared" si="0"/>
        <v>-3.4906588003933092E-2</v>
      </c>
      <c r="I25" s="58">
        <f t="shared" si="1"/>
        <v>-0.18712495587716205</v>
      </c>
    </row>
    <row r="26" spans="1:9" x14ac:dyDescent="0.35">
      <c r="A26" s="48" t="s">
        <v>170</v>
      </c>
      <c r="B26" s="51">
        <v>94950</v>
      </c>
      <c r="C26" s="51">
        <v>98150</v>
      </c>
      <c r="D26" s="51">
        <v>10816</v>
      </c>
      <c r="E26" s="51">
        <v>105500</v>
      </c>
      <c r="F26" s="51">
        <v>97950</v>
      </c>
      <c r="G26" s="51">
        <v>18082</v>
      </c>
      <c r="H26" s="33">
        <f t="shared" si="0"/>
        <v>-9.9999999999999978E-2</v>
      </c>
      <c r="I26" s="58">
        <f t="shared" si="1"/>
        <v>-1.8509471855832405E-2</v>
      </c>
    </row>
    <row r="27" spans="1:9" x14ac:dyDescent="0.35">
      <c r="A27" s="48" t="s">
        <v>171</v>
      </c>
      <c r="B27" s="73">
        <v>108700</v>
      </c>
      <c r="C27" s="73">
        <v>94950</v>
      </c>
      <c r="D27" s="73">
        <v>20893</v>
      </c>
      <c r="E27" s="73">
        <v>96200</v>
      </c>
      <c r="F27" s="73">
        <v>94600</v>
      </c>
      <c r="G27" s="73">
        <v>21630</v>
      </c>
      <c r="H27" s="33">
        <f t="shared" si="0"/>
        <v>0.12993762993763003</v>
      </c>
      <c r="I27" s="58">
        <f t="shared" si="1"/>
        <v>0.1962172326070124</v>
      </c>
    </row>
    <row r="28" spans="1:9" x14ac:dyDescent="0.35">
      <c r="A28" s="48" t="s">
        <v>172</v>
      </c>
      <c r="B28" s="74">
        <v>102900</v>
      </c>
      <c r="C28" s="74">
        <v>108700</v>
      </c>
      <c r="D28" s="74">
        <v>30014</v>
      </c>
      <c r="E28" s="74">
        <v>95850</v>
      </c>
      <c r="F28" s="74">
        <v>106000</v>
      </c>
      <c r="G28" s="74">
        <v>23590</v>
      </c>
      <c r="H28" s="33">
        <f t="shared" si="0"/>
        <v>7.3552425665101673E-2</v>
      </c>
      <c r="I28" s="58">
        <f t="shared" si="1"/>
        <v>9.061488673139162E-2</v>
      </c>
    </row>
    <row r="29" spans="1:9" x14ac:dyDescent="0.35">
      <c r="A29" s="48" t="s">
        <v>173</v>
      </c>
      <c r="B29" s="51">
        <v>104850</v>
      </c>
      <c r="C29" s="51">
        <v>102900</v>
      </c>
      <c r="D29" s="51">
        <v>11786</v>
      </c>
      <c r="E29" s="51">
        <v>101200</v>
      </c>
      <c r="F29" s="51">
        <v>105000</v>
      </c>
      <c r="G29" s="51">
        <v>25617</v>
      </c>
      <c r="H29" s="33">
        <f t="shared" si="0"/>
        <v>3.6067193675889397E-2</v>
      </c>
      <c r="I29" s="58">
        <f t="shared" si="1"/>
        <v>8.5926239932174742E-2</v>
      </c>
    </row>
    <row r="30" spans="1:9" x14ac:dyDescent="0.35">
      <c r="A30" s="48" t="s">
        <v>174</v>
      </c>
      <c r="B30" s="51">
        <v>103500</v>
      </c>
      <c r="C30" s="51">
        <v>104850</v>
      </c>
      <c r="D30" s="51">
        <v>10185</v>
      </c>
      <c r="E30" s="51">
        <v>105600</v>
      </c>
      <c r="F30" s="51">
        <v>105750</v>
      </c>
      <c r="G30" s="51">
        <v>25079</v>
      </c>
      <c r="H30" s="33">
        <f t="shared" si="0"/>
        <v>-1.9886363636363646E-2</v>
      </c>
      <c r="I30" s="58">
        <f t="shared" si="1"/>
        <v>-2.1001678572822757E-2</v>
      </c>
    </row>
    <row r="31" spans="1:9" x14ac:dyDescent="0.35">
      <c r="A31" s="48" t="s">
        <v>175</v>
      </c>
      <c r="B31" s="51">
        <v>102500</v>
      </c>
      <c r="C31" s="51">
        <v>103500</v>
      </c>
      <c r="D31" s="51">
        <v>4778</v>
      </c>
      <c r="E31" s="51">
        <v>104600</v>
      </c>
      <c r="F31" s="51">
        <v>102550</v>
      </c>
      <c r="G31" s="51">
        <v>24580</v>
      </c>
      <c r="H31" s="33">
        <f t="shared" si="0"/>
        <v>-2.0076481835564097E-2</v>
      </c>
      <c r="I31" s="58">
        <f t="shared" si="1"/>
        <v>-1.9897125084732292E-2</v>
      </c>
    </row>
    <row r="32" spans="1:9" x14ac:dyDescent="0.35">
      <c r="A32" s="48" t="s">
        <v>176</v>
      </c>
      <c r="B32" s="51">
        <v>101150</v>
      </c>
      <c r="C32" s="51">
        <v>102500</v>
      </c>
      <c r="D32" s="51">
        <v>4123</v>
      </c>
      <c r="E32" s="51">
        <v>102650</v>
      </c>
      <c r="F32" s="51">
        <v>102200</v>
      </c>
      <c r="G32" s="51">
        <v>24470</v>
      </c>
      <c r="H32" s="33">
        <f t="shared" si="0"/>
        <v>-1.4612761811982455E-2</v>
      </c>
      <c r="I32" s="58">
        <f t="shared" si="1"/>
        <v>-4.4751830756712963E-3</v>
      </c>
    </row>
    <row r="33" spans="1:9" x14ac:dyDescent="0.35">
      <c r="A33" s="48" t="s">
        <v>177</v>
      </c>
      <c r="B33" s="51">
        <v>98250</v>
      </c>
      <c r="C33" s="51">
        <v>101150</v>
      </c>
      <c r="D33" s="51">
        <v>10143</v>
      </c>
      <c r="E33" s="51">
        <v>102250</v>
      </c>
      <c r="F33" s="51">
        <v>100500</v>
      </c>
      <c r="G33" s="51">
        <v>24746</v>
      </c>
      <c r="H33" s="33">
        <f t="shared" si="0"/>
        <v>-3.9119804400977953E-2</v>
      </c>
      <c r="I33" s="58">
        <f t="shared" si="1"/>
        <v>1.1279117286473239E-2</v>
      </c>
    </row>
    <row r="34" spans="1:9" x14ac:dyDescent="0.35">
      <c r="A34" s="48" t="s">
        <v>178</v>
      </c>
      <c r="B34" s="51">
        <v>101100</v>
      </c>
      <c r="C34" s="51">
        <v>98250</v>
      </c>
      <c r="D34" s="51">
        <v>12564</v>
      </c>
      <c r="E34" s="51">
        <v>98450</v>
      </c>
      <c r="F34" s="51">
        <v>98500</v>
      </c>
      <c r="G34" s="51">
        <v>28223</v>
      </c>
      <c r="H34" s="33">
        <f t="shared" ref="H34:H65" si="2">+B34/E34-1</f>
        <v>2.6917216861350957E-2</v>
      </c>
      <c r="I34" s="58">
        <f t="shared" si="1"/>
        <v>0.14050755677685278</v>
      </c>
    </row>
    <row r="35" spans="1:9" s="48" customFormat="1" x14ac:dyDescent="0.35">
      <c r="A35" s="48" t="s">
        <v>179</v>
      </c>
      <c r="B35" s="51">
        <v>102900</v>
      </c>
      <c r="C35" s="51">
        <v>101100</v>
      </c>
      <c r="D35" s="51">
        <v>6124</v>
      </c>
      <c r="E35" s="51">
        <v>100950</v>
      </c>
      <c r="F35" s="51">
        <v>101200</v>
      </c>
      <c r="G35" s="51">
        <v>28995</v>
      </c>
      <c r="H35" s="33">
        <f t="shared" si="2"/>
        <v>1.9316493313521477E-2</v>
      </c>
      <c r="I35" s="58">
        <f t="shared" ref="I35:I66" si="3">+G35/G34-1</f>
        <v>2.7353576869928675E-2</v>
      </c>
    </row>
    <row r="36" spans="1:9" x14ac:dyDescent="0.35">
      <c r="A36" s="48" t="s">
        <v>180</v>
      </c>
      <c r="B36" s="51">
        <v>107200</v>
      </c>
      <c r="C36" s="51">
        <v>102900</v>
      </c>
      <c r="D36" s="51">
        <v>10835</v>
      </c>
      <c r="E36" s="51">
        <v>102450</v>
      </c>
      <c r="F36" s="51">
        <v>104000</v>
      </c>
      <c r="G36" s="51">
        <v>28863</v>
      </c>
      <c r="H36" s="33">
        <f t="shared" si="2"/>
        <v>4.6364080039043465E-2</v>
      </c>
      <c r="I36" s="58">
        <f t="shared" si="3"/>
        <v>-4.5525090532850809E-3</v>
      </c>
    </row>
    <row r="37" spans="1:9" x14ac:dyDescent="0.35">
      <c r="A37" s="48" t="s">
        <v>181</v>
      </c>
      <c r="B37" s="51">
        <v>105650</v>
      </c>
      <c r="C37" s="51">
        <v>107200</v>
      </c>
      <c r="D37" s="51">
        <v>11416</v>
      </c>
      <c r="E37" s="51">
        <v>106250</v>
      </c>
      <c r="F37" s="51">
        <v>107000</v>
      </c>
      <c r="G37" s="51">
        <v>29652</v>
      </c>
      <c r="H37" s="33">
        <f t="shared" si="2"/>
        <v>-5.6470588235294494E-3</v>
      </c>
      <c r="I37" s="58">
        <f t="shared" si="3"/>
        <v>2.7336035755119115E-2</v>
      </c>
    </row>
    <row r="38" spans="1:9" x14ac:dyDescent="0.35">
      <c r="A38" s="48" t="s">
        <v>182</v>
      </c>
      <c r="B38" s="51">
        <v>106250</v>
      </c>
      <c r="C38" s="51">
        <v>105650</v>
      </c>
      <c r="D38" s="51">
        <v>3940</v>
      </c>
      <c r="E38" s="51">
        <v>106400</v>
      </c>
      <c r="F38" s="51">
        <v>105300</v>
      </c>
      <c r="G38" s="51">
        <v>30141</v>
      </c>
      <c r="H38" s="33">
        <f t="shared" si="2"/>
        <v>-1.4097744360902498E-3</v>
      </c>
      <c r="I38" s="58">
        <f t="shared" si="3"/>
        <v>1.6491299069202769E-2</v>
      </c>
    </row>
    <row r="39" spans="1:9" s="48" customFormat="1" x14ac:dyDescent="0.35">
      <c r="A39" s="48" t="s">
        <v>183</v>
      </c>
      <c r="B39" s="51">
        <v>107200</v>
      </c>
      <c r="C39" s="51">
        <v>106250</v>
      </c>
      <c r="D39" s="51">
        <v>12489</v>
      </c>
      <c r="E39" s="51">
        <v>106250</v>
      </c>
      <c r="F39" s="51">
        <v>106250</v>
      </c>
      <c r="G39" s="51">
        <v>33648</v>
      </c>
      <c r="H39" s="33">
        <f t="shared" si="2"/>
        <v>8.9411764705882302E-3</v>
      </c>
      <c r="I39" s="58">
        <f t="shared" si="3"/>
        <v>0.11635314024086796</v>
      </c>
    </row>
    <row r="40" spans="1:9" x14ac:dyDescent="0.35">
      <c r="A40" s="48" t="s">
        <v>184</v>
      </c>
      <c r="B40" s="51">
        <v>107650</v>
      </c>
      <c r="C40" s="51">
        <v>107200</v>
      </c>
      <c r="D40" s="51">
        <v>6426</v>
      </c>
      <c r="E40" s="51">
        <v>105650</v>
      </c>
      <c r="F40" s="51">
        <v>107200</v>
      </c>
      <c r="G40" s="51">
        <v>31697</v>
      </c>
      <c r="H40" s="33">
        <f t="shared" si="2"/>
        <v>1.8930430667297715E-2</v>
      </c>
      <c r="I40" s="58">
        <f t="shared" si="3"/>
        <v>-5.7982643842130255E-2</v>
      </c>
    </row>
    <row r="41" spans="1:9" x14ac:dyDescent="0.35">
      <c r="A41" s="48" t="s">
        <v>185</v>
      </c>
      <c r="B41" s="51">
        <v>106200</v>
      </c>
      <c r="C41" s="51">
        <v>107650</v>
      </c>
      <c r="D41" s="51">
        <v>5025</v>
      </c>
      <c r="E41" s="51">
        <v>107600</v>
      </c>
      <c r="F41" s="51">
        <v>106600</v>
      </c>
      <c r="G41" s="51">
        <v>31634</v>
      </c>
      <c r="H41" s="33">
        <f t="shared" si="2"/>
        <v>-1.3011152416356864E-2</v>
      </c>
      <c r="I41" s="58">
        <f t="shared" si="3"/>
        <v>-1.9875698015584531E-3</v>
      </c>
    </row>
    <row r="42" spans="1:9" x14ac:dyDescent="0.35">
      <c r="A42" s="48" t="s">
        <v>186</v>
      </c>
      <c r="B42" s="51">
        <v>100500</v>
      </c>
      <c r="C42" s="51">
        <v>106200</v>
      </c>
      <c r="D42" s="51">
        <v>10268</v>
      </c>
      <c r="E42" s="51">
        <v>107250</v>
      </c>
      <c r="F42" s="51">
        <v>107600</v>
      </c>
      <c r="G42" s="51">
        <v>29473</v>
      </c>
      <c r="H42" s="33">
        <f t="shared" si="2"/>
        <v>-6.2937062937062915E-2</v>
      </c>
      <c r="I42" s="58">
        <f t="shared" si="3"/>
        <v>-6.8312575077448368E-2</v>
      </c>
    </row>
    <row r="43" spans="1:9" x14ac:dyDescent="0.35">
      <c r="A43" s="48" t="s">
        <v>187</v>
      </c>
      <c r="B43" s="51">
        <v>98500</v>
      </c>
      <c r="C43" s="51">
        <v>100500</v>
      </c>
      <c r="D43" s="51">
        <v>7120</v>
      </c>
      <c r="E43" s="51">
        <v>103550</v>
      </c>
      <c r="F43" s="51">
        <v>100000</v>
      </c>
      <c r="G43" s="51">
        <v>28050</v>
      </c>
      <c r="H43" s="33">
        <f t="shared" si="2"/>
        <v>-4.8768710767745027E-2</v>
      </c>
      <c r="I43" s="58">
        <f t="shared" si="3"/>
        <v>-4.8281477962881292E-2</v>
      </c>
    </row>
    <row r="44" spans="1:9" x14ac:dyDescent="0.35">
      <c r="A44" s="48" t="s">
        <v>188</v>
      </c>
      <c r="B44" s="51">
        <v>96400</v>
      </c>
      <c r="C44" s="51">
        <v>98500</v>
      </c>
      <c r="D44" s="51">
        <v>10858</v>
      </c>
      <c r="E44" s="51">
        <v>98650</v>
      </c>
      <c r="F44" s="51">
        <v>98150</v>
      </c>
      <c r="G44" s="51">
        <v>31041</v>
      </c>
      <c r="H44" s="33">
        <f t="shared" si="2"/>
        <v>-2.2807906741003525E-2</v>
      </c>
      <c r="I44" s="58">
        <f t="shared" si="3"/>
        <v>0.1066310160427808</v>
      </c>
    </row>
    <row r="45" spans="1:9" x14ac:dyDescent="0.35">
      <c r="A45" s="48" t="s">
        <v>189</v>
      </c>
      <c r="B45" s="51">
        <v>98300</v>
      </c>
      <c r="C45" s="51">
        <v>96400</v>
      </c>
      <c r="D45" s="51">
        <v>9839</v>
      </c>
      <c r="E45" s="51">
        <v>97750</v>
      </c>
      <c r="F45" s="51">
        <v>96500</v>
      </c>
      <c r="G45" s="51">
        <v>33938</v>
      </c>
      <c r="H45" s="33">
        <f t="shared" si="2"/>
        <v>5.6265984654730872E-3</v>
      </c>
      <c r="I45" s="58">
        <f t="shared" si="3"/>
        <v>9.3328178860217159E-2</v>
      </c>
    </row>
    <row r="46" spans="1:9" x14ac:dyDescent="0.35">
      <c r="A46" s="48" t="s">
        <v>190</v>
      </c>
      <c r="B46" s="51">
        <v>97300</v>
      </c>
      <c r="C46" s="51">
        <v>98300</v>
      </c>
      <c r="D46" s="51">
        <v>3644</v>
      </c>
      <c r="E46" s="51">
        <v>97400</v>
      </c>
      <c r="F46" s="51">
        <v>98500</v>
      </c>
      <c r="G46" s="51">
        <v>33487</v>
      </c>
      <c r="H46" s="33">
        <f t="shared" si="2"/>
        <v>-1.0266940451745254E-3</v>
      </c>
      <c r="I46" s="58">
        <f t="shared" si="3"/>
        <v>-1.3288938652837534E-2</v>
      </c>
    </row>
    <row r="47" spans="1:9" x14ac:dyDescent="0.35">
      <c r="A47" s="48" t="s">
        <v>191</v>
      </c>
      <c r="B47" s="51">
        <v>104000</v>
      </c>
      <c r="C47" s="51">
        <v>97300</v>
      </c>
      <c r="D47" s="51">
        <v>8622</v>
      </c>
      <c r="E47" s="51">
        <v>97750</v>
      </c>
      <c r="F47" s="51">
        <v>97300</v>
      </c>
      <c r="G47" s="51">
        <v>34900</v>
      </c>
      <c r="H47" s="33">
        <f t="shared" si="2"/>
        <v>6.3938618925831303E-2</v>
      </c>
      <c r="I47" s="58">
        <f t="shared" si="3"/>
        <v>4.2195478842535827E-2</v>
      </c>
    </row>
    <row r="48" spans="1:9" x14ac:dyDescent="0.35">
      <c r="A48" s="48" t="s">
        <v>192</v>
      </c>
      <c r="B48" s="51">
        <v>102050</v>
      </c>
      <c r="C48" s="51">
        <v>104000</v>
      </c>
      <c r="D48" s="51">
        <v>6241</v>
      </c>
      <c r="E48" s="51">
        <v>101350</v>
      </c>
      <c r="F48" s="51">
        <v>103300</v>
      </c>
      <c r="G48" s="51">
        <v>36069</v>
      </c>
      <c r="H48" s="33">
        <f t="shared" si="2"/>
        <v>6.9067587567834821E-3</v>
      </c>
      <c r="I48" s="58">
        <f t="shared" si="3"/>
        <v>3.349570200573071E-2</v>
      </c>
    </row>
    <row r="49" spans="1:9" x14ac:dyDescent="0.35">
      <c r="A49" s="48" t="s">
        <v>193</v>
      </c>
      <c r="B49" s="51">
        <v>101450</v>
      </c>
      <c r="C49" s="51">
        <v>102050</v>
      </c>
      <c r="D49" s="51">
        <v>3875</v>
      </c>
      <c r="E49" s="51">
        <v>102950</v>
      </c>
      <c r="F49" s="51">
        <v>100000</v>
      </c>
      <c r="G49" s="51">
        <v>36074</v>
      </c>
      <c r="H49" s="33">
        <f t="shared" si="2"/>
        <v>-1.4570179698882968E-2</v>
      </c>
      <c r="I49" s="58">
        <f t="shared" si="3"/>
        <v>1.3862319443291859E-4</v>
      </c>
    </row>
    <row r="50" spans="1:9" x14ac:dyDescent="0.35">
      <c r="A50" s="48" t="s">
        <v>195</v>
      </c>
      <c r="B50" s="51">
        <v>103100</v>
      </c>
      <c r="C50" s="51">
        <v>101450</v>
      </c>
      <c r="D50" s="51">
        <v>4298</v>
      </c>
      <c r="E50" s="51">
        <v>101300</v>
      </c>
      <c r="F50" s="51">
        <v>101250</v>
      </c>
      <c r="G50" s="51">
        <v>37852</v>
      </c>
      <c r="H50" s="33">
        <f t="shared" si="2"/>
        <v>1.7769002961500524E-2</v>
      </c>
      <c r="I50" s="58">
        <f t="shared" si="3"/>
        <v>4.9287575539169515E-2</v>
      </c>
    </row>
    <row r="51" spans="1:9" x14ac:dyDescent="0.35">
      <c r="A51" s="48" t="s">
        <v>196</v>
      </c>
      <c r="B51" s="51">
        <v>101300</v>
      </c>
      <c r="C51" s="51">
        <v>103100</v>
      </c>
      <c r="D51" s="51">
        <v>5290</v>
      </c>
      <c r="E51" s="51">
        <v>102750</v>
      </c>
      <c r="F51" s="51">
        <v>103100</v>
      </c>
      <c r="G51" s="51">
        <v>37745</v>
      </c>
      <c r="H51" s="33">
        <f t="shared" si="2"/>
        <v>-1.4111922141119226E-2</v>
      </c>
      <c r="I51" s="58">
        <f t="shared" si="3"/>
        <v>-2.8267991123321901E-3</v>
      </c>
    </row>
    <row r="52" spans="1:9" x14ac:dyDescent="0.35">
      <c r="A52" s="48" t="s">
        <v>197</v>
      </c>
      <c r="B52" s="51">
        <v>101500</v>
      </c>
      <c r="C52" s="51">
        <v>101300</v>
      </c>
      <c r="D52" s="51">
        <v>5323</v>
      </c>
      <c r="E52" s="51">
        <v>102900</v>
      </c>
      <c r="F52" s="51">
        <v>101400</v>
      </c>
      <c r="G52" s="51">
        <v>38260</v>
      </c>
      <c r="H52" s="33">
        <f t="shared" si="2"/>
        <v>-1.3605442176870763E-2</v>
      </c>
      <c r="I52" s="58">
        <f t="shared" si="3"/>
        <v>1.3644191283613827E-2</v>
      </c>
    </row>
    <row r="53" spans="1:9" x14ac:dyDescent="0.35">
      <c r="A53" s="48" t="s">
        <v>198</v>
      </c>
      <c r="B53" s="51">
        <v>100800</v>
      </c>
      <c r="C53" s="51">
        <v>101500</v>
      </c>
      <c r="D53" s="51">
        <v>3730</v>
      </c>
      <c r="E53" s="51">
        <v>101100</v>
      </c>
      <c r="F53" s="51">
        <v>101600</v>
      </c>
      <c r="G53" s="51">
        <v>37825</v>
      </c>
      <c r="H53" s="33">
        <f t="shared" si="2"/>
        <v>-2.9673590504450953E-3</v>
      </c>
      <c r="I53" s="58">
        <f t="shared" si="3"/>
        <v>-1.1369576581285901E-2</v>
      </c>
    </row>
    <row r="54" spans="1:9" x14ac:dyDescent="0.35">
      <c r="A54" s="48" t="s">
        <v>199</v>
      </c>
      <c r="B54" s="51">
        <v>99000</v>
      </c>
      <c r="C54" s="51">
        <v>100800</v>
      </c>
      <c r="D54" s="51">
        <v>8186</v>
      </c>
      <c r="E54" s="51">
        <v>101350</v>
      </c>
      <c r="F54" s="51">
        <v>100600</v>
      </c>
      <c r="G54" s="51">
        <v>36090</v>
      </c>
      <c r="H54" s="33">
        <f t="shared" si="2"/>
        <v>-2.3186975826344325E-2</v>
      </c>
      <c r="I54" s="58">
        <f t="shared" si="3"/>
        <v>-4.5869134170522186E-2</v>
      </c>
    </row>
    <row r="55" spans="1:9" x14ac:dyDescent="0.35">
      <c r="A55" s="48" t="s">
        <v>200</v>
      </c>
      <c r="B55" s="51">
        <v>101300</v>
      </c>
      <c r="C55" s="51">
        <v>99000</v>
      </c>
      <c r="D55" s="51">
        <v>6897</v>
      </c>
      <c r="E55" s="51">
        <v>99500</v>
      </c>
      <c r="F55" s="51">
        <v>99000</v>
      </c>
      <c r="G55" s="51">
        <v>36259</v>
      </c>
      <c r="H55" s="33">
        <f t="shared" si="2"/>
        <v>1.8090452261306567E-2</v>
      </c>
      <c r="I55" s="58">
        <f t="shared" si="3"/>
        <v>4.6827376004432431E-3</v>
      </c>
    </row>
    <row r="56" spans="1:9" x14ac:dyDescent="0.35">
      <c r="A56" s="48" t="s">
        <v>201</v>
      </c>
      <c r="B56" s="51">
        <v>101550</v>
      </c>
      <c r="C56" s="51">
        <v>101300</v>
      </c>
      <c r="D56" s="51">
        <v>4927</v>
      </c>
      <c r="E56" s="51">
        <v>100500</v>
      </c>
      <c r="F56" s="51">
        <v>101700</v>
      </c>
      <c r="G56" s="51">
        <v>38056</v>
      </c>
      <c r="H56" s="33">
        <f t="shared" si="2"/>
        <v>1.0447761194029903E-2</v>
      </c>
      <c r="I56" s="58">
        <f t="shared" si="3"/>
        <v>4.9560109214264125E-2</v>
      </c>
    </row>
    <row r="57" spans="1:9" x14ac:dyDescent="0.35">
      <c r="A57" s="48" t="s">
        <v>202</v>
      </c>
      <c r="B57" s="51">
        <v>100450</v>
      </c>
      <c r="C57" s="51">
        <v>101550</v>
      </c>
      <c r="D57" s="51">
        <v>7463</v>
      </c>
      <c r="E57" s="51">
        <v>101500</v>
      </c>
      <c r="F57" s="51">
        <v>101950</v>
      </c>
      <c r="G57" s="51">
        <v>37748</v>
      </c>
      <c r="H57" s="33">
        <f t="shared" si="2"/>
        <v>-1.0344827586206917E-2</v>
      </c>
      <c r="I57" s="58">
        <f t="shared" si="3"/>
        <v>-8.0933361362203193E-3</v>
      </c>
    </row>
    <row r="58" spans="1:9" x14ac:dyDescent="0.35">
      <c r="A58" s="48" t="s">
        <v>203</v>
      </c>
      <c r="B58" s="51">
        <v>99850</v>
      </c>
      <c r="C58" s="51">
        <v>100450</v>
      </c>
      <c r="D58" s="51">
        <v>4298</v>
      </c>
      <c r="E58" s="51">
        <v>100700</v>
      </c>
      <c r="F58" s="51">
        <v>100550</v>
      </c>
      <c r="G58" s="51">
        <v>37577</v>
      </c>
      <c r="H58" s="33">
        <f t="shared" si="2"/>
        <v>-8.44091360476662E-3</v>
      </c>
      <c r="I58" s="58">
        <f t="shared" si="3"/>
        <v>-4.5300413266927686E-3</v>
      </c>
    </row>
    <row r="59" spans="1:9" x14ac:dyDescent="0.35">
      <c r="A59" s="48" t="s">
        <v>204</v>
      </c>
      <c r="B59" s="51">
        <v>101100</v>
      </c>
      <c r="C59" s="51">
        <v>99850</v>
      </c>
      <c r="D59" s="51">
        <v>3780</v>
      </c>
      <c r="E59" s="51">
        <v>100700</v>
      </c>
      <c r="F59" s="51">
        <v>100250</v>
      </c>
      <c r="G59" s="51">
        <v>37606</v>
      </c>
      <c r="H59" s="33">
        <f t="shared" si="2"/>
        <v>3.9721946375372852E-3</v>
      </c>
      <c r="I59" s="58">
        <f t="shared" si="3"/>
        <v>7.7174867605189768E-4</v>
      </c>
    </row>
    <row r="60" spans="1:9" x14ac:dyDescent="0.35">
      <c r="A60" s="48" t="s">
        <v>205</v>
      </c>
      <c r="B60" s="51">
        <v>100400</v>
      </c>
      <c r="C60" s="51">
        <v>101100</v>
      </c>
      <c r="D60" s="51">
        <v>3899</v>
      </c>
      <c r="E60" s="51">
        <v>100700</v>
      </c>
      <c r="F60" s="51">
        <v>104900</v>
      </c>
      <c r="G60" s="51">
        <v>36633</v>
      </c>
      <c r="H60" s="33">
        <f t="shared" si="2"/>
        <v>-2.9791459781529639E-3</v>
      </c>
      <c r="I60" s="58">
        <f t="shared" si="3"/>
        <v>-2.5873530819550017E-2</v>
      </c>
    </row>
    <row r="61" spans="1:9" x14ac:dyDescent="0.35">
      <c r="A61" s="48" t="s">
        <v>206</v>
      </c>
      <c r="B61" s="51">
        <v>98650</v>
      </c>
      <c r="C61" s="51">
        <v>100400</v>
      </c>
      <c r="D61" s="51">
        <v>5693</v>
      </c>
      <c r="E61" s="51">
        <v>101100</v>
      </c>
      <c r="F61" s="51">
        <v>100000</v>
      </c>
      <c r="G61" s="51">
        <v>35147</v>
      </c>
      <c r="H61" s="33">
        <f t="shared" si="2"/>
        <v>-2.4233432245301723E-2</v>
      </c>
      <c r="I61" s="58">
        <f t="shared" si="3"/>
        <v>-4.0564518330467036E-2</v>
      </c>
    </row>
    <row r="62" spans="1:9" x14ac:dyDescent="0.35">
      <c r="A62" s="48" t="s">
        <v>207</v>
      </c>
      <c r="B62" s="51">
        <v>99000</v>
      </c>
      <c r="C62" s="51">
        <v>98650</v>
      </c>
      <c r="D62" s="51">
        <v>4553</v>
      </c>
      <c r="E62" s="51">
        <v>99200</v>
      </c>
      <c r="F62" s="51">
        <v>99000</v>
      </c>
      <c r="G62" s="51">
        <v>33934</v>
      </c>
      <c r="H62" s="33">
        <f t="shared" si="2"/>
        <v>-2.0161290322581182E-3</v>
      </c>
      <c r="I62" s="58">
        <f t="shared" si="3"/>
        <v>-3.451219165220365E-2</v>
      </c>
    </row>
    <row r="63" spans="1:9" x14ac:dyDescent="0.35">
      <c r="A63" s="48" t="s">
        <v>208</v>
      </c>
      <c r="B63" s="51">
        <v>99300</v>
      </c>
      <c r="C63" s="51">
        <v>99000</v>
      </c>
      <c r="D63" s="51">
        <v>3366</v>
      </c>
      <c r="E63" s="51">
        <v>98650</v>
      </c>
      <c r="F63" s="51">
        <v>98700</v>
      </c>
      <c r="G63" s="51">
        <v>34219</v>
      </c>
      <c r="H63" s="33">
        <f t="shared" si="2"/>
        <v>6.588950836289964E-3</v>
      </c>
      <c r="I63" s="58">
        <f t="shared" si="3"/>
        <v>8.3986562150055732E-3</v>
      </c>
    </row>
    <row r="64" spans="1:9" x14ac:dyDescent="0.35">
      <c r="A64" s="48" t="s">
        <v>209</v>
      </c>
      <c r="B64" s="51">
        <v>99650</v>
      </c>
      <c r="C64" s="51">
        <v>99300</v>
      </c>
      <c r="D64" s="51">
        <v>2345</v>
      </c>
      <c r="E64" s="51">
        <v>99600</v>
      </c>
      <c r="F64" s="51">
        <v>99600</v>
      </c>
      <c r="G64" s="51">
        <v>34033</v>
      </c>
      <c r="H64" s="33">
        <f t="shared" si="2"/>
        <v>5.020080321285203E-4</v>
      </c>
      <c r="I64" s="58">
        <f t="shared" si="3"/>
        <v>-5.4355767263800647E-3</v>
      </c>
    </row>
    <row r="65" spans="1:9" x14ac:dyDescent="0.35">
      <c r="A65" s="48" t="s">
        <v>210</v>
      </c>
      <c r="B65" s="51">
        <v>96750</v>
      </c>
      <c r="C65" s="51">
        <v>99650</v>
      </c>
      <c r="D65" s="51">
        <v>8395</v>
      </c>
      <c r="E65" s="51">
        <v>99700</v>
      </c>
      <c r="F65" s="51">
        <v>99600</v>
      </c>
      <c r="G65" s="51">
        <v>31186</v>
      </c>
      <c r="H65" s="33">
        <f t="shared" si="2"/>
        <v>-2.9588766298896729E-2</v>
      </c>
      <c r="I65" s="58">
        <f t="shared" si="3"/>
        <v>-8.3654100431933665E-2</v>
      </c>
    </row>
    <row r="66" spans="1:9" x14ac:dyDescent="0.35">
      <c r="A66" s="48" t="s">
        <v>211</v>
      </c>
      <c r="B66" s="51">
        <v>97100</v>
      </c>
      <c r="C66" s="51">
        <v>96750</v>
      </c>
      <c r="D66" s="51">
        <v>1719</v>
      </c>
      <c r="E66" s="51">
        <v>97350</v>
      </c>
      <c r="F66" s="51">
        <v>97000</v>
      </c>
      <c r="G66" s="51">
        <v>30833</v>
      </c>
      <c r="H66" s="33">
        <f t="shared" ref="H66:H91" si="4">+B66/E66-1</f>
        <v>-2.5680534155110291E-3</v>
      </c>
      <c r="I66" s="58">
        <f t="shared" si="3"/>
        <v>-1.1319181684088964E-2</v>
      </c>
    </row>
    <row r="67" spans="1:9" x14ac:dyDescent="0.35">
      <c r="A67" s="48" t="s">
        <v>212</v>
      </c>
      <c r="B67" s="51">
        <v>95700</v>
      </c>
      <c r="C67" s="51">
        <v>97100</v>
      </c>
      <c r="D67" s="51">
        <v>2728</v>
      </c>
      <c r="E67" s="51">
        <v>97100</v>
      </c>
      <c r="F67" s="51">
        <v>97400</v>
      </c>
      <c r="G67" s="51">
        <v>30204</v>
      </c>
      <c r="H67" s="33">
        <f t="shared" si="4"/>
        <v>-1.4418125643666291E-2</v>
      </c>
      <c r="I67" s="58">
        <f t="shared" ref="I67:I91" si="5">+G67/G66-1</f>
        <v>-2.0400220542924785E-2</v>
      </c>
    </row>
    <row r="68" spans="1:9" x14ac:dyDescent="0.35">
      <c r="A68" s="48" t="s">
        <v>213</v>
      </c>
      <c r="B68" s="51">
        <v>94200</v>
      </c>
      <c r="C68" s="51">
        <v>95700</v>
      </c>
      <c r="D68" s="51">
        <v>4096</v>
      </c>
      <c r="E68" s="51">
        <v>96350</v>
      </c>
      <c r="F68" s="51">
        <v>96000</v>
      </c>
      <c r="G68" s="51">
        <v>29809</v>
      </c>
      <c r="H68" s="33">
        <f t="shared" si="4"/>
        <v>-2.2314478463933529E-2</v>
      </c>
      <c r="I68" s="58">
        <f t="shared" si="5"/>
        <v>-1.3077738047940657E-2</v>
      </c>
    </row>
    <row r="69" spans="1:9" x14ac:dyDescent="0.35">
      <c r="A69" s="48" t="s">
        <v>214</v>
      </c>
      <c r="B69" s="51">
        <v>92300</v>
      </c>
      <c r="C69" s="51">
        <v>94200</v>
      </c>
      <c r="D69" s="51">
        <v>5008</v>
      </c>
      <c r="E69" s="51">
        <v>95500</v>
      </c>
      <c r="F69" s="51">
        <v>94350</v>
      </c>
      <c r="G69" s="51">
        <v>29588</v>
      </c>
      <c r="H69" s="33">
        <f t="shared" si="4"/>
        <v>-3.350785340314133E-2</v>
      </c>
      <c r="I69" s="58">
        <f t="shared" si="5"/>
        <v>-7.4138682948102774E-3</v>
      </c>
    </row>
    <row r="70" spans="1:9" x14ac:dyDescent="0.35">
      <c r="A70" s="48" t="s">
        <v>215</v>
      </c>
      <c r="B70" s="51">
        <v>96300</v>
      </c>
      <c r="C70" s="51">
        <v>92300</v>
      </c>
      <c r="D70" s="51">
        <v>15207</v>
      </c>
      <c r="E70" s="51">
        <v>93100</v>
      </c>
      <c r="F70" s="51">
        <v>92750</v>
      </c>
      <c r="G70" s="51">
        <v>30244</v>
      </c>
      <c r="H70" s="33">
        <f t="shared" si="4"/>
        <v>3.4371643394199847E-2</v>
      </c>
      <c r="I70" s="58">
        <f t="shared" si="5"/>
        <v>2.2171150466405276E-2</v>
      </c>
    </row>
    <row r="71" spans="1:9" x14ac:dyDescent="0.35">
      <c r="A71" t="s">
        <v>216</v>
      </c>
      <c r="B71" s="51">
        <v>114000</v>
      </c>
      <c r="C71" s="51">
        <v>115750</v>
      </c>
      <c r="D71" s="51">
        <v>4514</v>
      </c>
      <c r="E71" s="51">
        <v>116450</v>
      </c>
      <c r="F71" s="51">
        <v>116000</v>
      </c>
      <c r="G71" s="51">
        <v>21570</v>
      </c>
      <c r="H71" s="33">
        <f t="shared" si="4"/>
        <v>-2.1039072563331929E-2</v>
      </c>
      <c r="I71" s="58">
        <f t="shared" si="5"/>
        <v>-0.28680068773971701</v>
      </c>
    </row>
    <row r="72" spans="1:9" x14ac:dyDescent="0.35">
      <c r="A72" t="s">
        <v>217</v>
      </c>
      <c r="B72" s="51">
        <v>106500</v>
      </c>
      <c r="C72" s="51">
        <v>113500</v>
      </c>
      <c r="D72" s="51">
        <v>6552</v>
      </c>
      <c r="E72" s="51">
        <v>114200</v>
      </c>
      <c r="F72" s="51">
        <v>113850</v>
      </c>
      <c r="G72" s="51">
        <v>14716</v>
      </c>
      <c r="H72" s="33">
        <f t="shared" si="4"/>
        <v>-6.7425569176882694E-2</v>
      </c>
      <c r="I72" s="58">
        <f t="shared" si="5"/>
        <v>-0.31775614279091335</v>
      </c>
    </row>
    <row r="73" spans="1:9" x14ac:dyDescent="0.35">
      <c r="A73" t="s">
        <v>218</v>
      </c>
      <c r="B73" s="51">
        <v>107400</v>
      </c>
      <c r="C73" s="51">
        <v>107200</v>
      </c>
      <c r="D73" s="51">
        <v>3577</v>
      </c>
      <c r="E73" s="51">
        <v>106550</v>
      </c>
      <c r="F73" s="51">
        <v>106750</v>
      </c>
      <c r="G73" s="51">
        <v>11962</v>
      </c>
      <c r="H73" s="33">
        <f t="shared" si="4"/>
        <v>7.9774753636789875E-3</v>
      </c>
      <c r="I73" s="58">
        <f t="shared" si="5"/>
        <v>-0.18714324544713234</v>
      </c>
    </row>
    <row r="74" spans="1:9" x14ac:dyDescent="0.35">
      <c r="A74" t="s">
        <v>219</v>
      </c>
      <c r="B74" s="51">
        <v>105300</v>
      </c>
      <c r="C74" s="51">
        <v>107400</v>
      </c>
      <c r="D74" s="51">
        <v>2766</v>
      </c>
      <c r="E74" s="51">
        <v>107100</v>
      </c>
      <c r="F74" s="51">
        <v>107800</v>
      </c>
      <c r="G74" s="51">
        <v>11167</v>
      </c>
      <c r="H74" s="33">
        <f t="shared" si="4"/>
        <v>-1.6806722689075682E-2</v>
      </c>
      <c r="I74" s="58">
        <f t="shared" si="5"/>
        <v>-6.6460458117371668E-2</v>
      </c>
    </row>
    <row r="75" spans="1:9" x14ac:dyDescent="0.35">
      <c r="A75" t="s">
        <v>220</v>
      </c>
      <c r="B75" s="82">
        <v>109900</v>
      </c>
      <c r="C75" s="82">
        <v>105300</v>
      </c>
      <c r="D75" s="82">
        <v>611</v>
      </c>
      <c r="E75" s="82">
        <v>106800</v>
      </c>
      <c r="F75" s="82">
        <v>105900</v>
      </c>
      <c r="G75" s="81">
        <v>10165</v>
      </c>
      <c r="H75" s="33">
        <f t="shared" si="4"/>
        <v>2.9026217228464324E-2</v>
      </c>
      <c r="I75" s="58">
        <f t="shared" si="5"/>
        <v>-8.9728664815975634E-2</v>
      </c>
    </row>
    <row r="76" spans="1:9" x14ac:dyDescent="0.35">
      <c r="A76" t="s">
        <v>221</v>
      </c>
      <c r="B76" s="83">
        <v>110000</v>
      </c>
      <c r="C76" s="83">
        <v>109900</v>
      </c>
      <c r="D76" s="83">
        <v>409</v>
      </c>
      <c r="E76" s="83">
        <v>107500</v>
      </c>
      <c r="F76" s="83">
        <v>109000</v>
      </c>
      <c r="G76" s="83">
        <v>8613</v>
      </c>
      <c r="H76" s="33">
        <f t="shared" si="4"/>
        <v>2.3255813953488413E-2</v>
      </c>
      <c r="I76" s="58">
        <f t="shared" si="5"/>
        <v>-0.15268076733890801</v>
      </c>
    </row>
    <row r="77" spans="1:9" x14ac:dyDescent="0.35">
      <c r="A77" t="s">
        <v>222</v>
      </c>
      <c r="B77" s="87">
        <v>110500</v>
      </c>
      <c r="C77" s="87">
        <v>110000</v>
      </c>
      <c r="D77" s="87">
        <v>465</v>
      </c>
      <c r="E77" s="87">
        <v>110400</v>
      </c>
      <c r="F77" s="87">
        <v>112900</v>
      </c>
      <c r="G77" s="87">
        <v>7523</v>
      </c>
      <c r="H77" s="33">
        <f t="shared" si="4"/>
        <v>9.0579710144922387E-4</v>
      </c>
      <c r="I77" s="58">
        <f t="shared" si="5"/>
        <v>-0.12655288517357488</v>
      </c>
    </row>
    <row r="78" spans="1:9" x14ac:dyDescent="0.35">
      <c r="A78" t="s">
        <v>222</v>
      </c>
      <c r="B78" s="89">
        <v>110500</v>
      </c>
      <c r="C78" s="89">
        <v>110000</v>
      </c>
      <c r="D78" s="89">
        <v>465</v>
      </c>
      <c r="E78" s="89">
        <v>110400</v>
      </c>
      <c r="F78" s="89">
        <v>112900</v>
      </c>
      <c r="G78" s="89">
        <v>7523</v>
      </c>
      <c r="H78" s="33">
        <f t="shared" si="4"/>
        <v>9.0579710144922387E-4</v>
      </c>
      <c r="I78" s="58">
        <f t="shared" si="5"/>
        <v>0</v>
      </c>
    </row>
    <row r="79" spans="1:9" x14ac:dyDescent="0.35">
      <c r="A79" t="s">
        <v>222</v>
      </c>
      <c r="B79" s="90">
        <v>110500</v>
      </c>
      <c r="C79" s="90">
        <v>110000</v>
      </c>
      <c r="D79" s="90">
        <v>465</v>
      </c>
      <c r="E79" s="90">
        <v>110400</v>
      </c>
      <c r="F79" s="90">
        <v>112900</v>
      </c>
      <c r="G79" s="90">
        <v>7523</v>
      </c>
      <c r="H79" s="33">
        <f t="shared" si="4"/>
        <v>9.0579710144922387E-4</v>
      </c>
      <c r="I79" s="58">
        <f t="shared" si="5"/>
        <v>0</v>
      </c>
    </row>
    <row r="80" spans="1:9" x14ac:dyDescent="0.35">
      <c r="A80" t="s">
        <v>222</v>
      </c>
      <c r="B80" s="91">
        <v>110500</v>
      </c>
      <c r="C80" s="91">
        <v>110000</v>
      </c>
      <c r="D80" s="91">
        <v>465</v>
      </c>
      <c r="E80" s="91">
        <v>110400</v>
      </c>
      <c r="F80" s="91">
        <v>112900</v>
      </c>
      <c r="G80" s="91">
        <v>7523</v>
      </c>
      <c r="H80" s="33">
        <f t="shared" si="4"/>
        <v>9.0579710144922387E-4</v>
      </c>
      <c r="I80" s="58">
        <f t="shared" si="5"/>
        <v>0</v>
      </c>
    </row>
    <row r="81" spans="1:9" x14ac:dyDescent="0.35">
      <c r="A81" t="s">
        <v>222</v>
      </c>
      <c r="B81" s="92">
        <v>110500</v>
      </c>
      <c r="C81" s="92">
        <v>110000</v>
      </c>
      <c r="D81" s="92">
        <v>465</v>
      </c>
      <c r="E81" s="92">
        <v>110400</v>
      </c>
      <c r="F81" s="92">
        <v>112900</v>
      </c>
      <c r="G81" s="92">
        <v>7523</v>
      </c>
      <c r="H81" s="33">
        <f t="shared" si="4"/>
        <v>9.0579710144922387E-4</v>
      </c>
      <c r="I81" s="58">
        <f t="shared" si="5"/>
        <v>0</v>
      </c>
    </row>
    <row r="82" spans="1:9" x14ac:dyDescent="0.35">
      <c r="A82" t="s">
        <v>222</v>
      </c>
      <c r="B82" s="93">
        <v>110500</v>
      </c>
      <c r="C82" s="93">
        <v>110000</v>
      </c>
      <c r="D82" s="93">
        <v>465</v>
      </c>
      <c r="E82" s="93">
        <v>110400</v>
      </c>
      <c r="F82" s="93">
        <v>112900</v>
      </c>
      <c r="G82" s="93">
        <v>7523</v>
      </c>
      <c r="H82" s="33">
        <f t="shared" si="4"/>
        <v>9.0579710144922387E-4</v>
      </c>
      <c r="I82" s="58">
        <f t="shared" si="5"/>
        <v>0</v>
      </c>
    </row>
    <row r="83" spans="1:9" x14ac:dyDescent="0.35">
      <c r="A83" t="s">
        <v>222</v>
      </c>
      <c r="B83" s="94">
        <v>110500</v>
      </c>
      <c r="C83" s="94">
        <v>110000</v>
      </c>
      <c r="D83" s="94">
        <v>465</v>
      </c>
      <c r="E83" s="94">
        <v>110400</v>
      </c>
      <c r="F83" s="94">
        <v>112900</v>
      </c>
      <c r="G83" s="94">
        <v>7523</v>
      </c>
      <c r="H83" s="33">
        <f t="shared" si="4"/>
        <v>9.0579710144922387E-4</v>
      </c>
      <c r="I83" s="58">
        <f t="shared" si="5"/>
        <v>0</v>
      </c>
    </row>
    <row r="84" spans="1:9" x14ac:dyDescent="0.35">
      <c r="A84" t="s">
        <v>222</v>
      </c>
      <c r="B84" s="95">
        <v>110500</v>
      </c>
      <c r="C84" s="95">
        <v>110000</v>
      </c>
      <c r="D84" s="95">
        <v>465</v>
      </c>
      <c r="E84" s="95">
        <v>110400</v>
      </c>
      <c r="F84" s="95">
        <v>112900</v>
      </c>
      <c r="G84" s="95">
        <v>7523</v>
      </c>
      <c r="H84" s="33">
        <f t="shared" si="4"/>
        <v>9.0579710144922387E-4</v>
      </c>
      <c r="I84" s="58">
        <f t="shared" si="5"/>
        <v>0</v>
      </c>
    </row>
    <row r="85" spans="1:9" x14ac:dyDescent="0.35">
      <c r="A85" t="s">
        <v>223</v>
      </c>
      <c r="B85" s="98">
        <v>113350</v>
      </c>
      <c r="C85" s="98">
        <v>110500</v>
      </c>
      <c r="D85" s="98">
        <v>546</v>
      </c>
      <c r="E85" s="98">
        <v>111900</v>
      </c>
      <c r="F85" s="98">
        <v>112000</v>
      </c>
      <c r="G85" s="98">
        <v>7120</v>
      </c>
      <c r="H85" s="33">
        <f t="shared" si="4"/>
        <v>1.2957998212689947E-2</v>
      </c>
      <c r="I85" s="58">
        <f t="shared" si="5"/>
        <v>-5.3569054898311874E-2</v>
      </c>
    </row>
    <row r="86" spans="1:9" x14ac:dyDescent="0.35">
      <c r="A86" t="s">
        <v>224</v>
      </c>
      <c r="B86" s="102">
        <v>113000</v>
      </c>
      <c r="C86" s="102">
        <v>113350</v>
      </c>
      <c r="D86" s="102">
        <v>532</v>
      </c>
      <c r="E86" s="102">
        <v>112300</v>
      </c>
      <c r="F86" s="102">
        <v>112300</v>
      </c>
      <c r="G86" s="102">
        <v>6217</v>
      </c>
      <c r="H86" s="33">
        <f t="shared" si="4"/>
        <v>6.2333036509349959E-3</v>
      </c>
      <c r="I86" s="58">
        <f t="shared" si="5"/>
        <v>-0.12682584269662922</v>
      </c>
    </row>
    <row r="87" spans="1:9" x14ac:dyDescent="0.35">
      <c r="A87" t="s">
        <v>225</v>
      </c>
      <c r="B87" s="105">
        <v>114500</v>
      </c>
      <c r="C87" s="105">
        <v>113000</v>
      </c>
      <c r="D87" s="105">
        <v>601</v>
      </c>
      <c r="E87" s="105">
        <v>112400</v>
      </c>
      <c r="F87" s="105">
        <v>112400</v>
      </c>
      <c r="G87" s="105">
        <v>5322</v>
      </c>
      <c r="H87" s="33">
        <f t="shared" si="4"/>
        <v>1.8683274021352281E-2</v>
      </c>
      <c r="I87" s="58">
        <f t="shared" si="5"/>
        <v>-0.14396010937751325</v>
      </c>
    </row>
    <row r="88" spans="1:9" x14ac:dyDescent="0.35">
      <c r="A88" t="s">
        <v>226</v>
      </c>
      <c r="B88" s="108">
        <v>112000</v>
      </c>
      <c r="C88" s="108">
        <v>114500</v>
      </c>
      <c r="D88" s="108">
        <v>741</v>
      </c>
      <c r="E88" s="108">
        <v>113550</v>
      </c>
      <c r="F88" s="108">
        <v>113550</v>
      </c>
      <c r="G88" s="108">
        <v>5055</v>
      </c>
      <c r="H88" s="33">
        <f t="shared" si="4"/>
        <v>-1.3650374284456146E-2</v>
      </c>
      <c r="I88" s="58">
        <f t="shared" si="5"/>
        <v>-5.0169109357384389E-2</v>
      </c>
    </row>
    <row r="89" spans="1:9" x14ac:dyDescent="0.35">
      <c r="A89" t="s">
        <v>227</v>
      </c>
      <c r="B89" s="111">
        <v>111600</v>
      </c>
      <c r="C89" s="111">
        <v>112000</v>
      </c>
      <c r="D89" s="111">
        <v>1272</v>
      </c>
      <c r="E89" s="111">
        <v>112100</v>
      </c>
      <c r="F89" s="111">
        <v>111850</v>
      </c>
      <c r="G89" s="111">
        <v>3691</v>
      </c>
      <c r="H89" s="33">
        <f t="shared" si="4"/>
        <v>-4.460303300624413E-3</v>
      </c>
      <c r="I89" s="58">
        <f t="shared" si="5"/>
        <v>-0.26983184965380813</v>
      </c>
    </row>
    <row r="90" spans="1:9" x14ac:dyDescent="0.35">
      <c r="A90" t="s">
        <v>228</v>
      </c>
      <c r="B90" s="114">
        <v>111250</v>
      </c>
      <c r="C90" s="114">
        <v>111600</v>
      </c>
      <c r="D90" s="114">
        <v>517</v>
      </c>
      <c r="E90" s="114">
        <v>111900</v>
      </c>
      <c r="F90" s="114">
        <v>111900</v>
      </c>
      <c r="G90" s="114">
        <v>2734</v>
      </c>
      <c r="H90" s="33">
        <f t="shared" si="4"/>
        <v>-5.8087578194816469E-3</v>
      </c>
      <c r="I90" s="58">
        <f t="shared" si="5"/>
        <v>-0.25927932809536713</v>
      </c>
    </row>
    <row r="91" spans="1:9" x14ac:dyDescent="0.35">
      <c r="A91" t="s">
        <v>229</v>
      </c>
      <c r="B91" s="117">
        <v>106200</v>
      </c>
      <c r="C91" s="117">
        <v>111250</v>
      </c>
      <c r="D91" s="117">
        <v>342</v>
      </c>
      <c r="E91" s="117">
        <v>111850</v>
      </c>
      <c r="F91" s="117">
        <v>111850</v>
      </c>
      <c r="G91" s="117">
        <v>0</v>
      </c>
      <c r="H91" s="33">
        <f t="shared" si="4"/>
        <v>-5.0514081358962848E-2</v>
      </c>
      <c r="I91" s="58">
        <f t="shared" si="5"/>
        <v>-1</v>
      </c>
    </row>
  </sheetData>
  <conditionalFormatting sqref="H1:I1048576">
    <cfRule type="cellIs" dxfId="23"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pageSetUpPr autoPageBreaks="0"/>
  </sheetPr>
  <dimension ref="A1:I111"/>
  <sheetViews>
    <sheetView showGridLines="0" workbookViewId="0">
      <pane xSplit="1" ySplit="1" topLeftCell="B87" activePane="bottomRight" state="frozen"/>
      <selection pane="topRight" activeCell="B1" sqref="B1"/>
      <selection pane="bottomLeft" activeCell="A2" sqref="A2"/>
      <selection pane="bottomRight" activeCell="H111" sqref="H111"/>
    </sheetView>
  </sheetViews>
  <sheetFormatPr defaultRowHeight="14.5" x14ac:dyDescent="0.35"/>
  <cols>
    <col min="1" max="1" width="19.81640625" bestFit="1" customWidth="1"/>
    <col min="2" max="2" width="13.7265625" style="3" bestFit="1" customWidth="1"/>
    <col min="3" max="6" width="12.54296875" style="3" bestFit="1" customWidth="1"/>
    <col min="7" max="7" width="13.81640625" style="3" bestFit="1" customWidth="1"/>
    <col min="8" max="9" width="9.1796875" style="70" customWidth="1"/>
  </cols>
  <sheetData>
    <row r="1" spans="1:9" x14ac:dyDescent="0.35">
      <c r="A1" s="8" t="s">
        <v>137</v>
      </c>
      <c r="B1" s="8" t="s">
        <v>138</v>
      </c>
      <c r="C1" s="8" t="s">
        <v>139</v>
      </c>
      <c r="D1" s="8" t="s">
        <v>140</v>
      </c>
      <c r="E1" s="8" t="s">
        <v>141</v>
      </c>
      <c r="F1" s="8" t="s">
        <v>142</v>
      </c>
      <c r="G1" s="8" t="s">
        <v>143</v>
      </c>
      <c r="H1" s="76" t="s">
        <v>194</v>
      </c>
      <c r="I1" s="9" t="s">
        <v>145</v>
      </c>
    </row>
    <row r="2" spans="1:9" x14ac:dyDescent="0.35">
      <c r="A2" s="48" t="s">
        <v>146</v>
      </c>
      <c r="B2" s="34">
        <v>128350</v>
      </c>
      <c r="C2" s="34">
        <v>126650</v>
      </c>
      <c r="D2" s="34">
        <v>1867</v>
      </c>
      <c r="E2" s="34">
        <v>128700</v>
      </c>
      <c r="F2" s="34">
        <v>126050</v>
      </c>
      <c r="G2" s="34">
        <v>5244</v>
      </c>
      <c r="H2" s="33">
        <f t="shared" ref="H2:H33" si="0">+B2/E2-1</f>
        <v>-2.7195027195027199E-3</v>
      </c>
      <c r="I2" s="72"/>
    </row>
    <row r="3" spans="1:9" x14ac:dyDescent="0.35">
      <c r="A3" s="48" t="s">
        <v>147</v>
      </c>
      <c r="B3" s="34">
        <v>128600</v>
      </c>
      <c r="C3" s="34">
        <v>128350</v>
      </c>
      <c r="D3" s="34">
        <v>833</v>
      </c>
      <c r="E3" s="34">
        <v>127050</v>
      </c>
      <c r="F3" s="34">
        <v>128150</v>
      </c>
      <c r="G3" s="34">
        <v>5277</v>
      </c>
      <c r="H3" s="33">
        <f t="shared" si="0"/>
        <v>1.2199921290830362E-2</v>
      </c>
      <c r="I3" s="58">
        <f t="shared" ref="I3:I34" si="1">+G3/G2-1</f>
        <v>6.2929061784897655E-3</v>
      </c>
    </row>
    <row r="4" spans="1:9" x14ac:dyDescent="0.35">
      <c r="A4" s="48" t="s">
        <v>148</v>
      </c>
      <c r="B4" s="34">
        <v>132650</v>
      </c>
      <c r="C4" s="34">
        <v>128600</v>
      </c>
      <c r="D4" s="34">
        <v>3016</v>
      </c>
      <c r="E4" s="34">
        <v>128200</v>
      </c>
      <c r="F4" s="34">
        <v>128900</v>
      </c>
      <c r="G4" s="34">
        <v>5316</v>
      </c>
      <c r="H4" s="33">
        <f t="shared" si="0"/>
        <v>3.4711388455538117E-2</v>
      </c>
      <c r="I4" s="58">
        <f t="shared" si="1"/>
        <v>7.3905628197838968E-3</v>
      </c>
    </row>
    <row r="5" spans="1:9" x14ac:dyDescent="0.35">
      <c r="A5" s="48" t="s">
        <v>149</v>
      </c>
      <c r="B5" s="34">
        <v>129200</v>
      </c>
      <c r="C5" s="34">
        <v>132650</v>
      </c>
      <c r="D5" s="34">
        <v>2919</v>
      </c>
      <c r="E5" s="34">
        <v>131350</v>
      </c>
      <c r="F5" s="34">
        <v>133000</v>
      </c>
      <c r="G5" s="34">
        <v>5537</v>
      </c>
      <c r="H5" s="33">
        <f t="shared" si="0"/>
        <v>-1.6368481157213566E-2</v>
      </c>
      <c r="I5" s="58">
        <f t="shared" si="1"/>
        <v>4.1572610985703529E-2</v>
      </c>
    </row>
    <row r="6" spans="1:9" x14ac:dyDescent="0.35">
      <c r="A6" s="48" t="s">
        <v>150</v>
      </c>
      <c r="B6" s="34">
        <v>129150</v>
      </c>
      <c r="C6" s="34">
        <v>129200</v>
      </c>
      <c r="D6" s="34">
        <v>2449</v>
      </c>
      <c r="E6" s="34">
        <v>131800</v>
      </c>
      <c r="F6" s="34">
        <v>130000</v>
      </c>
      <c r="G6" s="34">
        <v>5714</v>
      </c>
      <c r="H6" s="33">
        <f t="shared" si="0"/>
        <v>-2.010622154779973E-2</v>
      </c>
      <c r="I6" s="58">
        <f t="shared" si="1"/>
        <v>3.1966769008488383E-2</v>
      </c>
    </row>
    <row r="7" spans="1:9" x14ac:dyDescent="0.35">
      <c r="A7" s="48" t="s">
        <v>151</v>
      </c>
      <c r="B7" s="34">
        <v>130200</v>
      </c>
      <c r="C7" s="34">
        <v>129150</v>
      </c>
      <c r="D7" s="34">
        <v>2051</v>
      </c>
      <c r="E7" s="34">
        <v>129600</v>
      </c>
      <c r="F7" s="34">
        <v>129900</v>
      </c>
      <c r="G7" s="34">
        <v>5750</v>
      </c>
      <c r="H7" s="33">
        <f t="shared" si="0"/>
        <v>4.6296296296295392E-3</v>
      </c>
      <c r="I7" s="58">
        <f t="shared" si="1"/>
        <v>6.3003150157507903E-3</v>
      </c>
    </row>
    <row r="8" spans="1:9" x14ac:dyDescent="0.35">
      <c r="A8" s="48" t="s">
        <v>152</v>
      </c>
      <c r="B8" s="51">
        <v>130100</v>
      </c>
      <c r="C8" s="51">
        <v>130200</v>
      </c>
      <c r="D8" s="51">
        <v>1289</v>
      </c>
      <c r="E8" s="51">
        <v>130550</v>
      </c>
      <c r="F8" s="51">
        <v>130050</v>
      </c>
      <c r="G8" s="51">
        <v>5748</v>
      </c>
      <c r="H8" s="33">
        <f t="shared" si="0"/>
        <v>-3.4469551895824901E-3</v>
      </c>
      <c r="I8" s="58">
        <f t="shared" si="1"/>
        <v>-3.4782608695649309E-4</v>
      </c>
    </row>
    <row r="9" spans="1:9" x14ac:dyDescent="0.35">
      <c r="A9" s="48" t="s">
        <v>153</v>
      </c>
      <c r="B9" s="51">
        <v>129700</v>
      </c>
      <c r="C9" s="51">
        <v>130100</v>
      </c>
      <c r="D9" s="51">
        <v>1631</v>
      </c>
      <c r="E9" s="51">
        <v>130350</v>
      </c>
      <c r="F9" s="51">
        <v>130000</v>
      </c>
      <c r="G9" s="51">
        <v>5846</v>
      </c>
      <c r="H9" s="33">
        <f t="shared" si="0"/>
        <v>-4.9865746068277206E-3</v>
      </c>
      <c r="I9" s="58">
        <f t="shared" si="1"/>
        <v>1.7049408489909545E-2</v>
      </c>
    </row>
    <row r="10" spans="1:9" x14ac:dyDescent="0.35">
      <c r="A10" s="48" t="s">
        <v>154</v>
      </c>
      <c r="B10" s="51">
        <v>125000</v>
      </c>
      <c r="C10" s="51">
        <v>129700</v>
      </c>
      <c r="D10" s="51">
        <v>3310</v>
      </c>
      <c r="E10" s="51">
        <v>129550</v>
      </c>
      <c r="F10" s="51">
        <v>129400</v>
      </c>
      <c r="G10" s="51">
        <v>6229</v>
      </c>
      <c r="H10" s="33">
        <f t="shared" si="0"/>
        <v>-3.5121574681590162E-2</v>
      </c>
      <c r="I10" s="58">
        <f t="shared" si="1"/>
        <v>6.5514881970578198E-2</v>
      </c>
    </row>
    <row r="11" spans="1:9" x14ac:dyDescent="0.35">
      <c r="A11" s="48" t="s">
        <v>155</v>
      </c>
      <c r="B11" s="51">
        <v>123100</v>
      </c>
      <c r="C11" s="51">
        <v>125000</v>
      </c>
      <c r="D11" s="51">
        <v>2759</v>
      </c>
      <c r="E11" s="51">
        <v>127400</v>
      </c>
      <c r="F11" s="51">
        <v>126300</v>
      </c>
      <c r="G11" s="51">
        <v>6303</v>
      </c>
      <c r="H11" s="33">
        <f t="shared" si="0"/>
        <v>-3.3751962323390949E-2</v>
      </c>
      <c r="I11" s="58">
        <f t="shared" si="1"/>
        <v>1.1879916519505596E-2</v>
      </c>
    </row>
    <row r="12" spans="1:9" x14ac:dyDescent="0.35">
      <c r="A12" s="48" t="s">
        <v>156</v>
      </c>
      <c r="B12" s="51">
        <v>116650</v>
      </c>
      <c r="C12" s="51">
        <v>123100</v>
      </c>
      <c r="D12" s="51">
        <v>5379</v>
      </c>
      <c r="E12" s="51">
        <v>123950</v>
      </c>
      <c r="F12" s="51">
        <v>123600</v>
      </c>
      <c r="G12" s="51">
        <v>6568</v>
      </c>
      <c r="H12" s="33">
        <f t="shared" si="0"/>
        <v>-5.8894715611133575E-2</v>
      </c>
      <c r="I12" s="58">
        <f t="shared" si="1"/>
        <v>4.2043471362843032E-2</v>
      </c>
    </row>
    <row r="13" spans="1:9" x14ac:dyDescent="0.35">
      <c r="A13" s="48" t="s">
        <v>157</v>
      </c>
      <c r="B13" s="51">
        <v>115350</v>
      </c>
      <c r="C13" s="51">
        <v>116650</v>
      </c>
      <c r="D13" s="51">
        <v>5868</v>
      </c>
      <c r="E13" s="51">
        <v>118550</v>
      </c>
      <c r="F13" s="51">
        <v>116400</v>
      </c>
      <c r="G13" s="51">
        <v>6694</v>
      </c>
      <c r="H13" s="33">
        <f t="shared" si="0"/>
        <v>-2.6992830029523462E-2</v>
      </c>
      <c r="I13" s="58">
        <f t="shared" si="1"/>
        <v>1.9183922046285051E-2</v>
      </c>
    </row>
    <row r="14" spans="1:9" x14ac:dyDescent="0.35">
      <c r="A14" s="48" t="s">
        <v>158</v>
      </c>
      <c r="B14" s="51">
        <v>116250</v>
      </c>
      <c r="C14" s="51">
        <v>115350</v>
      </c>
      <c r="D14" s="51">
        <v>4713</v>
      </c>
      <c r="E14" s="51">
        <v>114200</v>
      </c>
      <c r="F14" s="51">
        <v>115950</v>
      </c>
      <c r="G14" s="51">
        <v>6910</v>
      </c>
      <c r="H14" s="33">
        <f t="shared" si="0"/>
        <v>1.7950963222416849E-2</v>
      </c>
      <c r="I14" s="58">
        <f t="shared" si="1"/>
        <v>3.2267702420077704E-2</v>
      </c>
    </row>
    <row r="15" spans="1:9" x14ac:dyDescent="0.35">
      <c r="A15" s="48" t="s">
        <v>159</v>
      </c>
      <c r="B15" s="51">
        <v>108600</v>
      </c>
      <c r="C15" s="51">
        <v>116250</v>
      </c>
      <c r="D15" s="51">
        <v>8404</v>
      </c>
      <c r="E15" s="51">
        <v>116750</v>
      </c>
      <c r="F15" s="51">
        <v>115700</v>
      </c>
      <c r="G15" s="51">
        <v>7599</v>
      </c>
      <c r="H15" s="33">
        <f t="shared" si="0"/>
        <v>-6.9807280513918601E-2</v>
      </c>
      <c r="I15" s="58">
        <f t="shared" si="1"/>
        <v>9.9710564399421164E-2</v>
      </c>
    </row>
    <row r="16" spans="1:9" x14ac:dyDescent="0.35">
      <c r="A16" s="48" t="s">
        <v>160</v>
      </c>
      <c r="B16" s="51">
        <v>110050</v>
      </c>
      <c r="C16" s="51">
        <v>108600</v>
      </c>
      <c r="D16" s="51">
        <v>10328</v>
      </c>
      <c r="E16" s="51">
        <v>111950</v>
      </c>
      <c r="F16" s="51">
        <v>108750</v>
      </c>
      <c r="G16" s="51">
        <v>8773</v>
      </c>
      <c r="H16" s="33">
        <f t="shared" si="0"/>
        <v>-1.6971862438588614E-2</v>
      </c>
      <c r="I16" s="58">
        <f t="shared" si="1"/>
        <v>0.15449401237004867</v>
      </c>
    </row>
    <row r="17" spans="1:9" x14ac:dyDescent="0.35">
      <c r="A17" s="48" t="s">
        <v>161</v>
      </c>
      <c r="B17" s="51">
        <v>111400</v>
      </c>
      <c r="C17" s="51">
        <v>110050</v>
      </c>
      <c r="D17" s="51">
        <v>15547</v>
      </c>
      <c r="E17" s="51">
        <v>109550</v>
      </c>
      <c r="F17" s="51">
        <v>110000</v>
      </c>
      <c r="G17" s="51">
        <v>10466</v>
      </c>
      <c r="H17" s="33">
        <f t="shared" si="0"/>
        <v>1.6887266088543962E-2</v>
      </c>
      <c r="I17" s="58">
        <f t="shared" si="1"/>
        <v>0.19297845662829127</v>
      </c>
    </row>
    <row r="18" spans="1:9" x14ac:dyDescent="0.35">
      <c r="A18" s="48" t="s">
        <v>162</v>
      </c>
      <c r="B18" s="51">
        <v>107700</v>
      </c>
      <c r="C18" s="51">
        <v>111400</v>
      </c>
      <c r="D18" s="51">
        <v>11968</v>
      </c>
      <c r="E18" s="51">
        <v>112000</v>
      </c>
      <c r="F18" s="51">
        <v>112050</v>
      </c>
      <c r="G18" s="51">
        <v>10999</v>
      </c>
      <c r="H18" s="33">
        <f t="shared" si="0"/>
        <v>-3.8392857142857117E-2</v>
      </c>
      <c r="I18" s="58">
        <f t="shared" si="1"/>
        <v>5.0926810624880581E-2</v>
      </c>
    </row>
    <row r="19" spans="1:9" x14ac:dyDescent="0.35">
      <c r="A19" s="48" t="s">
        <v>163</v>
      </c>
      <c r="B19" s="51">
        <v>104350</v>
      </c>
      <c r="C19" s="51">
        <v>107700</v>
      </c>
      <c r="D19" s="51">
        <v>19960</v>
      </c>
      <c r="E19" s="51">
        <v>109550</v>
      </c>
      <c r="F19" s="51">
        <v>107700</v>
      </c>
      <c r="G19" s="51">
        <v>12033</v>
      </c>
      <c r="H19" s="33">
        <f t="shared" si="0"/>
        <v>-4.7466910086718439E-2</v>
      </c>
      <c r="I19" s="58">
        <f t="shared" si="1"/>
        <v>9.4008546231475698E-2</v>
      </c>
    </row>
    <row r="20" spans="1:9" x14ac:dyDescent="0.35">
      <c r="A20" s="48" t="s">
        <v>164</v>
      </c>
      <c r="B20" s="51">
        <v>97500</v>
      </c>
      <c r="C20" s="51">
        <v>104350</v>
      </c>
      <c r="D20" s="51">
        <v>20792</v>
      </c>
      <c r="E20" s="51">
        <v>104800</v>
      </c>
      <c r="F20" s="51">
        <v>104800</v>
      </c>
      <c r="G20" s="51">
        <v>13121</v>
      </c>
      <c r="H20" s="33">
        <f t="shared" si="0"/>
        <v>-6.9656488549618367E-2</v>
      </c>
      <c r="I20" s="58">
        <f t="shared" si="1"/>
        <v>9.0418017119587857E-2</v>
      </c>
    </row>
    <row r="21" spans="1:9" x14ac:dyDescent="0.35">
      <c r="A21" s="48" t="s">
        <v>165</v>
      </c>
      <c r="B21" s="51">
        <v>91050</v>
      </c>
      <c r="C21" s="51">
        <v>97500</v>
      </c>
      <c r="D21" s="51">
        <v>14996</v>
      </c>
      <c r="E21" s="51">
        <v>101150</v>
      </c>
      <c r="F21" s="51">
        <v>97400</v>
      </c>
      <c r="G21" s="51">
        <v>13499</v>
      </c>
      <c r="H21" s="33">
        <f t="shared" si="0"/>
        <v>-9.9851705388037559E-2</v>
      </c>
      <c r="I21" s="58">
        <f t="shared" si="1"/>
        <v>2.8808779818611407E-2</v>
      </c>
    </row>
    <row r="22" spans="1:9" x14ac:dyDescent="0.35">
      <c r="A22" s="48" t="s">
        <v>166</v>
      </c>
      <c r="B22" s="51">
        <v>93500</v>
      </c>
      <c r="C22" s="51">
        <v>91050</v>
      </c>
      <c r="D22" s="51">
        <v>44145</v>
      </c>
      <c r="E22" s="51">
        <v>92900</v>
      </c>
      <c r="F22" s="51">
        <v>88650</v>
      </c>
      <c r="G22" s="51">
        <v>14396</v>
      </c>
      <c r="H22" s="33">
        <f t="shared" si="0"/>
        <v>6.4585575888052027E-3</v>
      </c>
      <c r="I22" s="58">
        <f t="shared" si="1"/>
        <v>6.644936661974965E-2</v>
      </c>
    </row>
    <row r="23" spans="1:9" x14ac:dyDescent="0.35">
      <c r="A23" s="48" t="s">
        <v>167</v>
      </c>
      <c r="B23" s="51">
        <v>95700</v>
      </c>
      <c r="C23" s="51">
        <v>93500</v>
      </c>
      <c r="D23" s="51">
        <v>19917</v>
      </c>
      <c r="E23" s="51">
        <v>89450</v>
      </c>
      <c r="F23" s="51">
        <v>94850</v>
      </c>
      <c r="G23" s="51">
        <v>14736</v>
      </c>
      <c r="H23" s="33">
        <f t="shared" si="0"/>
        <v>6.9871436556735667E-2</v>
      </c>
      <c r="I23" s="58">
        <f t="shared" si="1"/>
        <v>2.3617671575437704E-2</v>
      </c>
    </row>
    <row r="24" spans="1:9" x14ac:dyDescent="0.35">
      <c r="A24" s="48" t="s">
        <v>168</v>
      </c>
      <c r="B24" s="51">
        <v>102200</v>
      </c>
      <c r="C24" s="51">
        <v>95700</v>
      </c>
      <c r="D24" s="51">
        <v>1766</v>
      </c>
      <c r="E24" s="51">
        <v>92950</v>
      </c>
      <c r="F24" s="51">
        <v>101200</v>
      </c>
      <c r="G24" s="51">
        <v>14000</v>
      </c>
      <c r="H24" s="33">
        <f t="shared" si="0"/>
        <v>9.9515868746637981E-2</v>
      </c>
      <c r="I24" s="58">
        <f t="shared" si="1"/>
        <v>-4.9945711183496222E-2</v>
      </c>
    </row>
    <row r="25" spans="1:9" x14ac:dyDescent="0.35">
      <c r="A25" s="48" t="s">
        <v>169</v>
      </c>
      <c r="B25" s="51">
        <v>97350</v>
      </c>
      <c r="C25" s="51">
        <v>102200</v>
      </c>
      <c r="D25" s="51">
        <v>46553</v>
      </c>
      <c r="E25" s="51">
        <v>101750</v>
      </c>
      <c r="F25" s="51">
        <v>113950</v>
      </c>
      <c r="G25" s="51">
        <v>10667</v>
      </c>
      <c r="H25" s="33">
        <f t="shared" si="0"/>
        <v>-4.3243243243243246E-2</v>
      </c>
      <c r="I25" s="58">
        <f t="shared" si="1"/>
        <v>-0.2380714285714286</v>
      </c>
    </row>
    <row r="26" spans="1:9" x14ac:dyDescent="0.35">
      <c r="A26" s="48" t="s">
        <v>170</v>
      </c>
      <c r="B26" s="51">
        <v>93950</v>
      </c>
      <c r="C26" s="51">
        <v>97350</v>
      </c>
      <c r="D26" s="51">
        <v>19526</v>
      </c>
      <c r="E26" s="51">
        <v>104100</v>
      </c>
      <c r="F26" s="51">
        <v>96800</v>
      </c>
      <c r="G26" s="51">
        <v>9333</v>
      </c>
      <c r="H26" s="33">
        <f t="shared" si="0"/>
        <v>-9.7502401536983641E-2</v>
      </c>
      <c r="I26" s="58">
        <f t="shared" si="1"/>
        <v>-0.12505859191900248</v>
      </c>
    </row>
    <row r="27" spans="1:9" x14ac:dyDescent="0.35">
      <c r="A27" s="48" t="s">
        <v>171</v>
      </c>
      <c r="B27" s="73">
        <v>105050</v>
      </c>
      <c r="C27" s="73">
        <v>93950</v>
      </c>
      <c r="D27" s="73">
        <v>24396</v>
      </c>
      <c r="E27" s="73">
        <v>95500</v>
      </c>
      <c r="F27" s="73">
        <v>93600</v>
      </c>
      <c r="G27" s="73">
        <v>11174</v>
      </c>
      <c r="H27" s="33">
        <f t="shared" si="0"/>
        <v>0.10000000000000009</v>
      </c>
      <c r="I27" s="58">
        <f t="shared" si="1"/>
        <v>0.19725704489446061</v>
      </c>
    </row>
    <row r="28" spans="1:9" x14ac:dyDescent="0.35">
      <c r="A28" s="48" t="s">
        <v>172</v>
      </c>
      <c r="B28" s="74">
        <v>102600</v>
      </c>
      <c r="C28" s="74">
        <v>105050</v>
      </c>
      <c r="D28" s="74">
        <v>32094</v>
      </c>
      <c r="E28" s="74">
        <v>95250</v>
      </c>
      <c r="F28" s="74">
        <v>105000</v>
      </c>
      <c r="G28" s="74">
        <v>10997</v>
      </c>
      <c r="H28" s="33">
        <f t="shared" si="0"/>
        <v>7.7165354330708702E-2</v>
      </c>
      <c r="I28" s="58">
        <f t="shared" si="1"/>
        <v>-1.5840343654913158E-2</v>
      </c>
    </row>
    <row r="29" spans="1:9" x14ac:dyDescent="0.35">
      <c r="A29" s="48" t="s">
        <v>173</v>
      </c>
      <c r="B29" s="51">
        <v>104800</v>
      </c>
      <c r="C29" s="51">
        <v>102600</v>
      </c>
      <c r="D29" s="51">
        <v>13099</v>
      </c>
      <c r="E29" s="51">
        <v>100900</v>
      </c>
      <c r="F29" s="51">
        <v>102600</v>
      </c>
      <c r="G29" s="51">
        <v>11428</v>
      </c>
      <c r="H29" s="33">
        <f t="shared" si="0"/>
        <v>3.8652130822596664E-2</v>
      </c>
      <c r="I29" s="58">
        <f t="shared" si="1"/>
        <v>3.9192507047376646E-2</v>
      </c>
    </row>
    <row r="30" spans="1:9" x14ac:dyDescent="0.35">
      <c r="A30" s="48" t="s">
        <v>174</v>
      </c>
      <c r="B30" s="51">
        <v>103200</v>
      </c>
      <c r="C30" s="51">
        <v>104800</v>
      </c>
      <c r="D30" s="51">
        <v>11313</v>
      </c>
      <c r="E30" s="51">
        <v>105350</v>
      </c>
      <c r="F30" s="51">
        <v>104600</v>
      </c>
      <c r="G30" s="51">
        <v>11639</v>
      </c>
      <c r="H30" s="33">
        <f t="shared" si="0"/>
        <v>-2.0408163265306145E-2</v>
      </c>
      <c r="I30" s="58">
        <f t="shared" si="1"/>
        <v>1.8463423171158455E-2</v>
      </c>
    </row>
    <row r="31" spans="1:9" x14ac:dyDescent="0.35">
      <c r="A31" s="48" t="s">
        <v>175</v>
      </c>
      <c r="B31" s="51">
        <v>102150</v>
      </c>
      <c r="C31" s="51">
        <v>103200</v>
      </c>
      <c r="D31" s="51">
        <v>4524</v>
      </c>
      <c r="E31" s="51">
        <v>104450</v>
      </c>
      <c r="F31" s="51">
        <v>102950</v>
      </c>
      <c r="G31" s="51">
        <v>11403</v>
      </c>
      <c r="H31" s="33">
        <f t="shared" si="0"/>
        <v>-2.2020105313547145E-2</v>
      </c>
      <c r="I31" s="58">
        <f t="shared" si="1"/>
        <v>-2.0276656070109089E-2</v>
      </c>
    </row>
    <row r="32" spans="1:9" x14ac:dyDescent="0.35">
      <c r="A32" s="48" t="s">
        <v>176</v>
      </c>
      <c r="B32" s="51">
        <v>101300</v>
      </c>
      <c r="C32" s="51">
        <v>102150</v>
      </c>
      <c r="D32" s="51">
        <v>4121</v>
      </c>
      <c r="E32" s="51">
        <v>102550</v>
      </c>
      <c r="F32" s="51">
        <v>102150</v>
      </c>
      <c r="G32" s="51">
        <v>11307</v>
      </c>
      <c r="H32" s="33">
        <f t="shared" si="0"/>
        <v>-1.2189176011701663E-2</v>
      </c>
      <c r="I32" s="58">
        <f t="shared" si="1"/>
        <v>-8.4188371481188629E-3</v>
      </c>
    </row>
    <row r="33" spans="1:9" x14ac:dyDescent="0.35">
      <c r="A33" s="48" t="s">
        <v>177</v>
      </c>
      <c r="B33" s="51">
        <v>98000</v>
      </c>
      <c r="C33" s="51">
        <v>101300</v>
      </c>
      <c r="D33" s="51">
        <v>9968</v>
      </c>
      <c r="E33" s="51">
        <v>102250</v>
      </c>
      <c r="F33" s="51">
        <v>101150</v>
      </c>
      <c r="G33" s="51">
        <v>11508</v>
      </c>
      <c r="H33" s="33">
        <f t="shared" si="0"/>
        <v>-4.1564792176039145E-2</v>
      </c>
      <c r="I33" s="58">
        <f t="shared" si="1"/>
        <v>1.7776598567259327E-2</v>
      </c>
    </row>
    <row r="34" spans="1:9" x14ac:dyDescent="0.35">
      <c r="A34" s="48" t="s">
        <v>178</v>
      </c>
      <c r="B34" s="51">
        <v>101050</v>
      </c>
      <c r="C34" s="51">
        <v>98000</v>
      </c>
      <c r="D34" s="51">
        <v>8110</v>
      </c>
      <c r="E34" s="51">
        <v>98450</v>
      </c>
      <c r="F34" s="51">
        <v>97800</v>
      </c>
      <c r="G34" s="51">
        <v>11776</v>
      </c>
      <c r="H34" s="33">
        <f t="shared" ref="H34:H65" si="2">+B34/E34-1</f>
        <v>2.6409344845099048E-2</v>
      </c>
      <c r="I34" s="58">
        <f t="shared" si="1"/>
        <v>2.3288147375738699E-2</v>
      </c>
    </row>
    <row r="35" spans="1:9" s="48" customFormat="1" x14ac:dyDescent="0.35">
      <c r="A35" s="48" t="s">
        <v>179</v>
      </c>
      <c r="B35" s="51">
        <v>103150</v>
      </c>
      <c r="C35" s="51">
        <v>101050</v>
      </c>
      <c r="D35" s="51">
        <v>3744</v>
      </c>
      <c r="E35" s="51">
        <v>100850</v>
      </c>
      <c r="F35" s="51">
        <v>100800</v>
      </c>
      <c r="G35" s="51">
        <v>11739</v>
      </c>
      <c r="H35" s="33">
        <f t="shared" si="2"/>
        <v>2.2806147744174554E-2</v>
      </c>
      <c r="I35" s="58">
        <f t="shared" ref="I35:I66" si="3">+G35/G34-1</f>
        <v>-3.1419836956522174E-3</v>
      </c>
    </row>
    <row r="36" spans="1:9" x14ac:dyDescent="0.35">
      <c r="A36" s="48" t="s">
        <v>180</v>
      </c>
      <c r="B36" s="51">
        <v>106850</v>
      </c>
      <c r="C36" s="51">
        <v>103150</v>
      </c>
      <c r="D36" s="51">
        <v>8112</v>
      </c>
      <c r="E36" s="51">
        <v>102400</v>
      </c>
      <c r="F36" s="51">
        <v>103150</v>
      </c>
      <c r="G36" s="51">
        <v>12787</v>
      </c>
      <c r="H36" s="33">
        <f t="shared" si="2"/>
        <v>4.345703125E-2</v>
      </c>
      <c r="I36" s="58">
        <f t="shared" si="3"/>
        <v>8.9275066019252058E-2</v>
      </c>
    </row>
    <row r="37" spans="1:9" x14ac:dyDescent="0.35">
      <c r="A37" s="48" t="s">
        <v>181</v>
      </c>
      <c r="B37" s="51">
        <v>105400</v>
      </c>
      <c r="C37" s="51">
        <v>106850</v>
      </c>
      <c r="D37" s="51">
        <v>9774</v>
      </c>
      <c r="E37" s="51">
        <v>106350</v>
      </c>
      <c r="F37" s="51">
        <v>107500</v>
      </c>
      <c r="G37" s="51">
        <v>13450</v>
      </c>
      <c r="H37" s="33">
        <f t="shared" si="2"/>
        <v>-8.9327691584391022E-3</v>
      </c>
      <c r="I37" s="58">
        <f t="shared" si="3"/>
        <v>5.1849534683663157E-2</v>
      </c>
    </row>
    <row r="38" spans="1:9" x14ac:dyDescent="0.35">
      <c r="A38" s="48" t="s">
        <v>182</v>
      </c>
      <c r="B38" s="51">
        <v>106250</v>
      </c>
      <c r="C38" s="51">
        <v>105400</v>
      </c>
      <c r="D38" s="51">
        <v>3170</v>
      </c>
      <c r="E38" s="51">
        <v>105850</v>
      </c>
      <c r="F38" s="51">
        <v>105750</v>
      </c>
      <c r="G38" s="51">
        <v>13459</v>
      </c>
      <c r="H38" s="33">
        <f t="shared" si="2"/>
        <v>3.7789324515824507E-3</v>
      </c>
      <c r="I38" s="58">
        <f t="shared" si="3"/>
        <v>6.6914498141268375E-4</v>
      </c>
    </row>
    <row r="39" spans="1:9" s="48" customFormat="1" x14ac:dyDescent="0.35">
      <c r="A39" s="48" t="s">
        <v>183</v>
      </c>
      <c r="B39" s="51">
        <v>107100</v>
      </c>
      <c r="C39" s="51">
        <v>106250</v>
      </c>
      <c r="D39" s="51">
        <v>6075</v>
      </c>
      <c r="E39" s="51">
        <v>105950</v>
      </c>
      <c r="F39" s="51">
        <v>106000</v>
      </c>
      <c r="G39" s="51">
        <v>13685</v>
      </c>
      <c r="H39" s="33">
        <f t="shared" si="2"/>
        <v>1.08541764983483E-2</v>
      </c>
      <c r="I39" s="58">
        <f t="shared" si="3"/>
        <v>1.6791737870569978E-2</v>
      </c>
    </row>
    <row r="40" spans="1:9" x14ac:dyDescent="0.35">
      <c r="A40" s="48" t="s">
        <v>184</v>
      </c>
      <c r="B40" s="51">
        <v>107950</v>
      </c>
      <c r="C40" s="51">
        <v>107100</v>
      </c>
      <c r="D40" s="51">
        <v>6217</v>
      </c>
      <c r="E40" s="51">
        <v>106250</v>
      </c>
      <c r="F40" s="51">
        <v>107100</v>
      </c>
      <c r="G40" s="51">
        <v>11830</v>
      </c>
      <c r="H40" s="33">
        <f t="shared" si="2"/>
        <v>1.6000000000000014E-2</v>
      </c>
      <c r="I40" s="58">
        <f t="shared" si="3"/>
        <v>-0.13554987212276215</v>
      </c>
    </row>
    <row r="41" spans="1:9" x14ac:dyDescent="0.35">
      <c r="A41" s="48" t="s">
        <v>185</v>
      </c>
      <c r="B41" s="51">
        <v>106050</v>
      </c>
      <c r="C41" s="51">
        <v>107950</v>
      </c>
      <c r="D41" s="51">
        <v>3144</v>
      </c>
      <c r="E41" s="51">
        <v>107750</v>
      </c>
      <c r="F41" s="51">
        <v>107700</v>
      </c>
      <c r="G41" s="51">
        <v>11654</v>
      </c>
      <c r="H41" s="33">
        <f t="shared" si="2"/>
        <v>-1.5777262180974527E-2</v>
      </c>
      <c r="I41" s="58">
        <f t="shared" si="3"/>
        <v>-1.4877430262045688E-2</v>
      </c>
    </row>
    <row r="42" spans="1:9" x14ac:dyDescent="0.35">
      <c r="A42" s="48" t="s">
        <v>186</v>
      </c>
      <c r="B42" s="51">
        <v>100500</v>
      </c>
      <c r="C42" s="51">
        <v>106050</v>
      </c>
      <c r="D42" s="51">
        <v>4519</v>
      </c>
      <c r="E42" s="51">
        <v>107200</v>
      </c>
      <c r="F42" s="51">
        <v>106200</v>
      </c>
      <c r="G42" s="51">
        <v>11210</v>
      </c>
      <c r="H42" s="33">
        <f t="shared" si="2"/>
        <v>-6.25E-2</v>
      </c>
      <c r="I42" s="58">
        <f t="shared" si="3"/>
        <v>-3.8098506950403288E-2</v>
      </c>
    </row>
    <row r="43" spans="1:9" x14ac:dyDescent="0.35">
      <c r="A43" s="48" t="s">
        <v>187</v>
      </c>
      <c r="B43" s="51">
        <v>98400</v>
      </c>
      <c r="C43" s="51">
        <v>100500</v>
      </c>
      <c r="D43" s="51">
        <v>3488</v>
      </c>
      <c r="E43" s="51">
        <v>103350</v>
      </c>
      <c r="F43" s="51">
        <v>100200</v>
      </c>
      <c r="G43" s="51">
        <v>10736</v>
      </c>
      <c r="H43" s="33">
        <f t="shared" si="2"/>
        <v>-4.7895500725689377E-2</v>
      </c>
      <c r="I43" s="58">
        <f t="shared" si="3"/>
        <v>-4.228367528991972E-2</v>
      </c>
    </row>
    <row r="44" spans="1:9" x14ac:dyDescent="0.35">
      <c r="A44" s="48" t="s">
        <v>188</v>
      </c>
      <c r="B44" s="51">
        <v>96550</v>
      </c>
      <c r="C44" s="51">
        <v>98400</v>
      </c>
      <c r="D44" s="51">
        <v>3024</v>
      </c>
      <c r="E44" s="51">
        <v>98600</v>
      </c>
      <c r="F44" s="51">
        <v>98200</v>
      </c>
      <c r="G44" s="51">
        <v>11073</v>
      </c>
      <c r="H44" s="33">
        <f t="shared" si="2"/>
        <v>-2.0791075050709984E-2</v>
      </c>
      <c r="I44" s="58">
        <f t="shared" si="3"/>
        <v>3.1389716840536597E-2</v>
      </c>
    </row>
    <row r="45" spans="1:9" x14ac:dyDescent="0.35">
      <c r="A45" s="48" t="s">
        <v>189</v>
      </c>
      <c r="B45" s="51">
        <v>98400</v>
      </c>
      <c r="C45" s="51">
        <v>96550</v>
      </c>
      <c r="D45" s="51">
        <v>3551</v>
      </c>
      <c r="E45" s="51">
        <v>98000</v>
      </c>
      <c r="F45" s="51">
        <v>96700</v>
      </c>
      <c r="G45" s="51">
        <v>11179</v>
      </c>
      <c r="H45" s="33">
        <f t="shared" si="2"/>
        <v>4.0816326530612734E-3</v>
      </c>
      <c r="I45" s="58">
        <f t="shared" si="3"/>
        <v>9.5728348234445093E-3</v>
      </c>
    </row>
    <row r="46" spans="1:9" x14ac:dyDescent="0.35">
      <c r="A46" s="48" t="s">
        <v>190</v>
      </c>
      <c r="B46" s="51">
        <v>97400</v>
      </c>
      <c r="C46" s="51">
        <v>98400</v>
      </c>
      <c r="D46" s="51">
        <v>1913</v>
      </c>
      <c r="E46" s="51">
        <v>97550</v>
      </c>
      <c r="F46" s="51">
        <v>98000</v>
      </c>
      <c r="G46" s="51">
        <v>11061</v>
      </c>
      <c r="H46" s="33">
        <f t="shared" si="2"/>
        <v>-1.5376729882111695E-3</v>
      </c>
      <c r="I46" s="58">
        <f t="shared" si="3"/>
        <v>-1.0555505859200287E-2</v>
      </c>
    </row>
    <row r="47" spans="1:9" x14ac:dyDescent="0.35">
      <c r="A47" s="48" t="s">
        <v>191</v>
      </c>
      <c r="B47" s="51">
        <v>104000</v>
      </c>
      <c r="C47" s="51">
        <v>97400</v>
      </c>
      <c r="D47" s="51">
        <v>3509</v>
      </c>
      <c r="E47" s="51">
        <v>98050</v>
      </c>
      <c r="F47" s="51">
        <v>97900</v>
      </c>
      <c r="G47" s="51">
        <v>11102</v>
      </c>
      <c r="H47" s="33">
        <f t="shared" si="2"/>
        <v>6.0683324834268193E-2</v>
      </c>
      <c r="I47" s="58">
        <f t="shared" si="3"/>
        <v>3.7067172950004945E-3</v>
      </c>
    </row>
    <row r="48" spans="1:9" x14ac:dyDescent="0.35">
      <c r="A48" s="48" t="s">
        <v>192</v>
      </c>
      <c r="B48" s="51">
        <v>102550</v>
      </c>
      <c r="C48" s="51">
        <v>104000</v>
      </c>
      <c r="D48" s="51">
        <v>2071</v>
      </c>
      <c r="E48" s="51">
        <v>101450</v>
      </c>
      <c r="F48" s="51">
        <v>104100</v>
      </c>
      <c r="G48" s="51">
        <v>11277</v>
      </c>
      <c r="H48" s="33">
        <f t="shared" si="2"/>
        <v>1.0842779694430815E-2</v>
      </c>
      <c r="I48" s="58">
        <f t="shared" si="3"/>
        <v>1.5762925598991062E-2</v>
      </c>
    </row>
    <row r="49" spans="1:9" x14ac:dyDescent="0.35">
      <c r="A49" s="48" t="s">
        <v>193</v>
      </c>
      <c r="B49" s="51">
        <v>101450</v>
      </c>
      <c r="C49" s="51">
        <v>102550</v>
      </c>
      <c r="D49" s="51">
        <v>1874</v>
      </c>
      <c r="E49" s="51">
        <v>103300</v>
      </c>
      <c r="F49" s="51">
        <v>102200</v>
      </c>
      <c r="G49" s="51">
        <v>11124</v>
      </c>
      <c r="H49" s="33">
        <f t="shared" si="2"/>
        <v>-1.7909002904162641E-2</v>
      </c>
      <c r="I49" s="58">
        <f t="shared" si="3"/>
        <v>-1.3567438148443745E-2</v>
      </c>
    </row>
    <row r="50" spans="1:9" x14ac:dyDescent="0.35">
      <c r="A50" s="48" t="s">
        <v>195</v>
      </c>
      <c r="B50" s="51">
        <v>103500</v>
      </c>
      <c r="C50" s="51">
        <v>101450</v>
      </c>
      <c r="D50" s="51">
        <v>1976</v>
      </c>
      <c r="E50" s="51">
        <v>101650</v>
      </c>
      <c r="F50" s="51">
        <v>101500</v>
      </c>
      <c r="G50" s="51">
        <v>11499</v>
      </c>
      <c r="H50" s="33">
        <f t="shared" si="2"/>
        <v>1.8199704869650724E-2</v>
      </c>
      <c r="I50" s="58">
        <f t="shared" si="3"/>
        <v>3.3710895361380722E-2</v>
      </c>
    </row>
    <row r="51" spans="1:9" x14ac:dyDescent="0.35">
      <c r="A51" s="48" t="s">
        <v>196</v>
      </c>
      <c r="B51" s="51">
        <v>101500</v>
      </c>
      <c r="C51" s="51">
        <v>103500</v>
      </c>
      <c r="D51" s="51">
        <v>2625</v>
      </c>
      <c r="E51" s="51">
        <v>102900</v>
      </c>
      <c r="F51" s="51">
        <v>103700</v>
      </c>
      <c r="G51" s="51">
        <v>11342</v>
      </c>
      <c r="H51" s="33">
        <f t="shared" si="2"/>
        <v>-1.3605442176870763E-2</v>
      </c>
      <c r="I51" s="58">
        <f t="shared" si="3"/>
        <v>-1.3653361161840127E-2</v>
      </c>
    </row>
    <row r="52" spans="1:9" x14ac:dyDescent="0.35">
      <c r="A52" s="48" t="s">
        <v>197</v>
      </c>
      <c r="B52" s="51">
        <v>101750</v>
      </c>
      <c r="C52" s="51">
        <v>101500</v>
      </c>
      <c r="D52" s="51">
        <v>2170</v>
      </c>
      <c r="E52" s="51">
        <v>103250</v>
      </c>
      <c r="F52" s="51">
        <v>101700</v>
      </c>
      <c r="G52" s="51">
        <v>11525</v>
      </c>
      <c r="H52" s="33">
        <f t="shared" si="2"/>
        <v>-1.4527845036319653E-2</v>
      </c>
      <c r="I52" s="58">
        <f t="shared" si="3"/>
        <v>1.6134720507847033E-2</v>
      </c>
    </row>
    <row r="53" spans="1:9" x14ac:dyDescent="0.35">
      <c r="A53" s="48" t="s">
        <v>198</v>
      </c>
      <c r="B53" s="51">
        <v>100950</v>
      </c>
      <c r="C53" s="51">
        <v>101750</v>
      </c>
      <c r="D53" s="51">
        <v>1829</v>
      </c>
      <c r="E53" s="51">
        <v>101350</v>
      </c>
      <c r="F53" s="51">
        <v>102100</v>
      </c>
      <c r="G53" s="51">
        <v>11357</v>
      </c>
      <c r="H53" s="33">
        <f t="shared" si="2"/>
        <v>-3.9467192895905612E-3</v>
      </c>
      <c r="I53" s="58">
        <f t="shared" si="3"/>
        <v>-1.4577006507592194E-2</v>
      </c>
    </row>
    <row r="54" spans="1:9" x14ac:dyDescent="0.35">
      <c r="A54" s="48" t="s">
        <v>199</v>
      </c>
      <c r="B54" s="51">
        <v>99200</v>
      </c>
      <c r="C54" s="51">
        <v>100950</v>
      </c>
      <c r="D54" s="51">
        <v>2618</v>
      </c>
      <c r="E54" s="51">
        <v>101550</v>
      </c>
      <c r="F54" s="51">
        <v>100800</v>
      </c>
      <c r="G54" s="51">
        <v>11159</v>
      </c>
      <c r="H54" s="33">
        <f t="shared" si="2"/>
        <v>-2.3141309699655332E-2</v>
      </c>
      <c r="I54" s="58">
        <f t="shared" si="3"/>
        <v>-1.7434181562032247E-2</v>
      </c>
    </row>
    <row r="55" spans="1:9" x14ac:dyDescent="0.35">
      <c r="A55" s="48" t="s">
        <v>200</v>
      </c>
      <c r="B55" s="51">
        <v>101600</v>
      </c>
      <c r="C55" s="51">
        <v>99200</v>
      </c>
      <c r="D55" s="51">
        <v>1872</v>
      </c>
      <c r="E55" s="51">
        <v>99700</v>
      </c>
      <c r="F55" s="51">
        <v>99700</v>
      </c>
      <c r="G55" s="51">
        <v>11333</v>
      </c>
      <c r="H55" s="33">
        <f t="shared" si="2"/>
        <v>1.9057171514543558E-2</v>
      </c>
      <c r="I55" s="58">
        <f t="shared" si="3"/>
        <v>1.5592795053320119E-2</v>
      </c>
    </row>
    <row r="56" spans="1:9" x14ac:dyDescent="0.35">
      <c r="A56" s="48" t="s">
        <v>201</v>
      </c>
      <c r="B56" s="51">
        <v>101600</v>
      </c>
      <c r="C56" s="51">
        <v>101600</v>
      </c>
      <c r="D56" s="51">
        <v>1812</v>
      </c>
      <c r="E56" s="51">
        <v>100650</v>
      </c>
      <c r="F56" s="51">
        <v>102000</v>
      </c>
      <c r="G56" s="51">
        <v>11894</v>
      </c>
      <c r="H56" s="33">
        <f t="shared" si="2"/>
        <v>9.4386487829110077E-3</v>
      </c>
      <c r="I56" s="58">
        <f t="shared" si="3"/>
        <v>4.9501455925174298E-2</v>
      </c>
    </row>
    <row r="57" spans="1:9" x14ac:dyDescent="0.35">
      <c r="A57" s="48" t="s">
        <v>202</v>
      </c>
      <c r="B57" s="51">
        <v>100750</v>
      </c>
      <c r="C57" s="51">
        <v>101600</v>
      </c>
      <c r="D57" s="51">
        <v>2929</v>
      </c>
      <c r="E57" s="51">
        <v>101750</v>
      </c>
      <c r="F57" s="51">
        <v>101850</v>
      </c>
      <c r="G57" s="51">
        <v>12400</v>
      </c>
      <c r="H57" s="33">
        <f t="shared" si="2"/>
        <v>-9.8280098280097983E-3</v>
      </c>
      <c r="I57" s="58">
        <f t="shared" si="3"/>
        <v>4.254245838237769E-2</v>
      </c>
    </row>
    <row r="58" spans="1:9" x14ac:dyDescent="0.35">
      <c r="A58" s="48" t="s">
        <v>203</v>
      </c>
      <c r="B58" s="51">
        <v>100100</v>
      </c>
      <c r="C58" s="51">
        <v>100750</v>
      </c>
      <c r="D58" s="51">
        <v>1250</v>
      </c>
      <c r="E58" s="51">
        <v>100650</v>
      </c>
      <c r="F58" s="51">
        <v>100650</v>
      </c>
      <c r="G58" s="51">
        <v>12461</v>
      </c>
      <c r="H58" s="33">
        <f t="shared" si="2"/>
        <v>-5.464480874316946E-3</v>
      </c>
      <c r="I58" s="58">
        <f t="shared" si="3"/>
        <v>4.9193548387096442E-3</v>
      </c>
    </row>
    <row r="59" spans="1:9" x14ac:dyDescent="0.35">
      <c r="A59" s="48" t="s">
        <v>204</v>
      </c>
      <c r="B59" s="51">
        <v>101400</v>
      </c>
      <c r="C59" s="51">
        <v>100100</v>
      </c>
      <c r="D59" s="51">
        <v>930</v>
      </c>
      <c r="E59" s="51">
        <v>100900</v>
      </c>
      <c r="F59" s="51">
        <v>100100</v>
      </c>
      <c r="G59" s="51">
        <v>12429</v>
      </c>
      <c r="H59" s="33">
        <f t="shared" si="2"/>
        <v>4.9554013875123815E-3</v>
      </c>
      <c r="I59" s="58">
        <f t="shared" si="3"/>
        <v>-2.5680121980579118E-3</v>
      </c>
    </row>
    <row r="60" spans="1:9" x14ac:dyDescent="0.35">
      <c r="A60" s="48" t="s">
        <v>205</v>
      </c>
      <c r="B60" s="51">
        <v>100500</v>
      </c>
      <c r="C60" s="51">
        <v>101400</v>
      </c>
      <c r="D60" s="51">
        <v>1253</v>
      </c>
      <c r="E60" s="51">
        <v>100850</v>
      </c>
      <c r="F60" s="51">
        <v>101500</v>
      </c>
      <c r="G60" s="51">
        <v>12247</v>
      </c>
      <c r="H60" s="33">
        <f t="shared" si="2"/>
        <v>-3.4705007436787172E-3</v>
      </c>
      <c r="I60" s="58">
        <f t="shared" si="3"/>
        <v>-1.4643173223911843E-2</v>
      </c>
    </row>
    <row r="61" spans="1:9" x14ac:dyDescent="0.35">
      <c r="A61" s="48" t="s">
        <v>206</v>
      </c>
      <c r="B61" s="51">
        <v>99000</v>
      </c>
      <c r="C61" s="51">
        <v>100500</v>
      </c>
      <c r="D61" s="51">
        <v>2611</v>
      </c>
      <c r="E61" s="51">
        <v>101000</v>
      </c>
      <c r="F61" s="51">
        <v>100700</v>
      </c>
      <c r="G61" s="51">
        <v>11947</v>
      </c>
      <c r="H61" s="33">
        <f t="shared" si="2"/>
        <v>-1.980198019801982E-2</v>
      </c>
      <c r="I61" s="58">
        <f t="shared" si="3"/>
        <v>-2.4495794888544142E-2</v>
      </c>
    </row>
    <row r="62" spans="1:9" x14ac:dyDescent="0.35">
      <c r="A62" s="48" t="s">
        <v>207</v>
      </c>
      <c r="B62" s="51">
        <v>99150</v>
      </c>
      <c r="C62" s="51">
        <v>99000</v>
      </c>
      <c r="D62" s="51">
        <v>1296</v>
      </c>
      <c r="E62" s="51">
        <v>99500</v>
      </c>
      <c r="F62" s="51">
        <v>98700</v>
      </c>
      <c r="G62" s="51">
        <v>11701</v>
      </c>
      <c r="H62" s="33">
        <f t="shared" si="2"/>
        <v>-3.5175879396984744E-3</v>
      </c>
      <c r="I62" s="58">
        <f t="shared" si="3"/>
        <v>-2.0590943333054335E-2</v>
      </c>
    </row>
    <row r="63" spans="1:9" x14ac:dyDescent="0.35">
      <c r="A63" s="48" t="s">
        <v>208</v>
      </c>
      <c r="B63" s="51">
        <v>99500</v>
      </c>
      <c r="C63" s="51">
        <v>99150</v>
      </c>
      <c r="D63" s="51">
        <v>1768</v>
      </c>
      <c r="E63" s="51">
        <v>98850</v>
      </c>
      <c r="F63" s="51">
        <v>99200</v>
      </c>
      <c r="G63" s="51">
        <v>11558</v>
      </c>
      <c r="H63" s="33">
        <f t="shared" si="2"/>
        <v>6.5756196256954169E-3</v>
      </c>
      <c r="I63" s="58">
        <f t="shared" si="3"/>
        <v>-1.2221177677121609E-2</v>
      </c>
    </row>
    <row r="64" spans="1:9" x14ac:dyDescent="0.35">
      <c r="A64" s="48" t="s">
        <v>209</v>
      </c>
      <c r="B64" s="51">
        <v>99850</v>
      </c>
      <c r="C64" s="51">
        <v>99500</v>
      </c>
      <c r="D64" s="51">
        <v>1641</v>
      </c>
      <c r="E64" s="51">
        <v>99800</v>
      </c>
      <c r="F64" s="51">
        <v>99500</v>
      </c>
      <c r="G64" s="51">
        <v>11540</v>
      </c>
      <c r="H64" s="33">
        <f t="shared" si="2"/>
        <v>5.0100200400793327E-4</v>
      </c>
      <c r="I64" s="58">
        <f t="shared" si="3"/>
        <v>-1.5573628655476401E-3</v>
      </c>
    </row>
    <row r="65" spans="1:9" x14ac:dyDescent="0.35">
      <c r="A65" s="48" t="s">
        <v>210</v>
      </c>
      <c r="B65" s="51">
        <v>96950</v>
      </c>
      <c r="C65" s="51">
        <v>99850</v>
      </c>
      <c r="D65" s="51">
        <v>3517</v>
      </c>
      <c r="E65" s="51">
        <v>100050</v>
      </c>
      <c r="F65" s="51">
        <v>99950</v>
      </c>
      <c r="G65" s="51">
        <v>11652</v>
      </c>
      <c r="H65" s="33">
        <f t="shared" si="2"/>
        <v>-3.0984507746126932E-2</v>
      </c>
      <c r="I65" s="58">
        <f t="shared" si="3"/>
        <v>9.7053726169844534E-3</v>
      </c>
    </row>
    <row r="66" spans="1:9" x14ac:dyDescent="0.35">
      <c r="A66" s="48" t="s">
        <v>211</v>
      </c>
      <c r="B66" s="51">
        <v>97200</v>
      </c>
      <c r="C66" s="51">
        <v>96950</v>
      </c>
      <c r="D66" s="51">
        <v>484</v>
      </c>
      <c r="E66" s="51">
        <v>97900</v>
      </c>
      <c r="F66" s="51">
        <v>97500</v>
      </c>
      <c r="G66" s="51">
        <v>11626</v>
      </c>
      <c r="H66" s="33">
        <f t="shared" ref="H66:H97" si="4">+B66/E66-1</f>
        <v>-7.1501532175689553E-3</v>
      </c>
      <c r="I66" s="58">
        <f t="shared" si="3"/>
        <v>-2.231376587710221E-3</v>
      </c>
    </row>
    <row r="67" spans="1:9" x14ac:dyDescent="0.35">
      <c r="A67" s="48" t="s">
        <v>212</v>
      </c>
      <c r="B67" s="51">
        <v>95950</v>
      </c>
      <c r="C67" s="51">
        <v>97200</v>
      </c>
      <c r="D67" s="51">
        <v>953</v>
      </c>
      <c r="E67" s="51">
        <v>97250</v>
      </c>
      <c r="F67" s="51">
        <v>97500</v>
      </c>
      <c r="G67" s="51">
        <v>11571</v>
      </c>
      <c r="H67" s="33">
        <f t="shared" si="4"/>
        <v>-1.3367609254498758E-2</v>
      </c>
      <c r="I67" s="58">
        <f t="shared" ref="I67:I98" si="5">+G67/G66-1</f>
        <v>-4.7307758472389105E-3</v>
      </c>
    </row>
    <row r="68" spans="1:9" x14ac:dyDescent="0.35">
      <c r="A68" s="48" t="s">
        <v>213</v>
      </c>
      <c r="B68" s="51">
        <v>94400</v>
      </c>
      <c r="C68" s="51">
        <v>95950</v>
      </c>
      <c r="D68" s="51">
        <v>1293</v>
      </c>
      <c r="E68" s="51">
        <v>96600</v>
      </c>
      <c r="F68" s="51">
        <v>96600</v>
      </c>
      <c r="G68" s="51">
        <v>11514</v>
      </c>
      <c r="H68" s="33">
        <f t="shared" si="4"/>
        <v>-2.2774327122153215E-2</v>
      </c>
      <c r="I68" s="58">
        <f t="shared" si="5"/>
        <v>-4.9261083743842304E-3</v>
      </c>
    </row>
    <row r="69" spans="1:9" x14ac:dyDescent="0.35">
      <c r="A69" s="48" t="s">
        <v>214</v>
      </c>
      <c r="B69" s="51">
        <v>92650</v>
      </c>
      <c r="C69" s="51">
        <v>94400</v>
      </c>
      <c r="D69" s="51">
        <v>1520</v>
      </c>
      <c r="E69" s="51">
        <v>95600</v>
      </c>
      <c r="F69" s="51">
        <v>94950</v>
      </c>
      <c r="G69" s="51">
        <v>11730</v>
      </c>
      <c r="H69" s="33">
        <f t="shared" si="4"/>
        <v>-3.0857740585774063E-2</v>
      </c>
      <c r="I69" s="58">
        <f t="shared" si="5"/>
        <v>1.8759770713913548E-2</v>
      </c>
    </row>
    <row r="70" spans="1:9" x14ac:dyDescent="0.35">
      <c r="A70" s="48" t="s">
        <v>215</v>
      </c>
      <c r="B70" s="51">
        <v>96500</v>
      </c>
      <c r="C70" s="51">
        <v>92650</v>
      </c>
      <c r="D70" s="51">
        <v>3847</v>
      </c>
      <c r="E70" s="51">
        <v>93300</v>
      </c>
      <c r="F70" s="51">
        <v>92500</v>
      </c>
      <c r="G70" s="51">
        <v>11836</v>
      </c>
      <c r="H70" s="33">
        <f t="shared" si="4"/>
        <v>3.4297963558413747E-2</v>
      </c>
      <c r="I70" s="58">
        <f t="shared" si="5"/>
        <v>9.0366581415175506E-3</v>
      </c>
    </row>
    <row r="71" spans="1:9" x14ac:dyDescent="0.35">
      <c r="A71" t="s">
        <v>216</v>
      </c>
      <c r="B71" s="51">
        <v>114550</v>
      </c>
      <c r="C71" s="51">
        <v>116100</v>
      </c>
      <c r="D71" s="51">
        <v>4999</v>
      </c>
      <c r="E71" s="51">
        <v>116600</v>
      </c>
      <c r="F71" s="51">
        <v>116600</v>
      </c>
      <c r="G71" s="51">
        <v>18145</v>
      </c>
      <c r="H71" s="33">
        <f t="shared" si="4"/>
        <v>-1.7581475128644941E-2</v>
      </c>
      <c r="I71" s="58">
        <f t="shared" si="5"/>
        <v>0.53303480905711398</v>
      </c>
    </row>
    <row r="72" spans="1:9" x14ac:dyDescent="0.35">
      <c r="A72" t="s">
        <v>217</v>
      </c>
      <c r="B72" s="51">
        <v>106950</v>
      </c>
      <c r="C72" s="51">
        <v>113800</v>
      </c>
      <c r="D72" s="51">
        <v>9575</v>
      </c>
      <c r="E72" s="51">
        <v>114450</v>
      </c>
      <c r="F72" s="51">
        <v>113800</v>
      </c>
      <c r="G72" s="51">
        <v>18692</v>
      </c>
      <c r="H72" s="33">
        <f t="shared" si="4"/>
        <v>-6.5530799475753576E-2</v>
      </c>
      <c r="I72" s="58">
        <f t="shared" si="5"/>
        <v>3.0146045742628802E-2</v>
      </c>
    </row>
    <row r="73" spans="1:9" x14ac:dyDescent="0.35">
      <c r="A73" t="s">
        <v>218</v>
      </c>
      <c r="B73" s="51">
        <v>107700</v>
      </c>
      <c r="C73" s="51">
        <v>107750</v>
      </c>
      <c r="D73" s="51">
        <v>4827</v>
      </c>
      <c r="E73" s="51">
        <v>107050</v>
      </c>
      <c r="F73" s="51">
        <v>108650</v>
      </c>
      <c r="G73" s="51">
        <v>22881</v>
      </c>
      <c r="H73" s="33">
        <f t="shared" si="4"/>
        <v>6.071929005137866E-3</v>
      </c>
      <c r="I73" s="58">
        <f t="shared" si="5"/>
        <v>0.2241065696554676</v>
      </c>
    </row>
    <row r="74" spans="1:9" x14ac:dyDescent="0.35">
      <c r="A74" t="s">
        <v>219</v>
      </c>
      <c r="B74" s="51">
        <v>106450</v>
      </c>
      <c r="C74" s="51">
        <v>107700</v>
      </c>
      <c r="D74" s="51">
        <v>4359</v>
      </c>
      <c r="E74" s="51">
        <v>107750</v>
      </c>
      <c r="F74" s="51">
        <v>108250</v>
      </c>
      <c r="G74" s="51">
        <v>22828</v>
      </c>
      <c r="H74" s="33">
        <f t="shared" si="4"/>
        <v>-1.2064965197215782E-2</v>
      </c>
      <c r="I74" s="58">
        <f t="shared" si="5"/>
        <v>-2.3163323281325532E-3</v>
      </c>
    </row>
    <row r="75" spans="1:9" x14ac:dyDescent="0.35">
      <c r="A75" t="s">
        <v>220</v>
      </c>
      <c r="B75" s="82">
        <v>111900</v>
      </c>
      <c r="C75" s="82">
        <v>106450</v>
      </c>
      <c r="D75" s="82">
        <v>4623</v>
      </c>
      <c r="E75" s="82">
        <v>107150</v>
      </c>
      <c r="F75" s="82">
        <v>106000</v>
      </c>
      <c r="G75" s="82">
        <v>22472</v>
      </c>
      <c r="H75" s="33">
        <f t="shared" si="4"/>
        <v>4.433037797480166E-2</v>
      </c>
      <c r="I75" s="58">
        <f t="shared" si="5"/>
        <v>-1.5594883476432453E-2</v>
      </c>
    </row>
    <row r="76" spans="1:9" x14ac:dyDescent="0.35">
      <c r="A76" t="s">
        <v>221</v>
      </c>
      <c r="B76" s="83">
        <v>110300</v>
      </c>
      <c r="C76" s="83">
        <v>111900</v>
      </c>
      <c r="D76" s="83">
        <v>3078</v>
      </c>
      <c r="E76" s="83">
        <v>108850</v>
      </c>
      <c r="F76" s="83">
        <v>111900</v>
      </c>
      <c r="G76" s="83">
        <v>22370</v>
      </c>
      <c r="H76" s="33">
        <f t="shared" si="4"/>
        <v>1.3321084060633925E-2</v>
      </c>
      <c r="I76" s="58">
        <f t="shared" si="5"/>
        <v>-4.5389818440726426E-3</v>
      </c>
    </row>
    <row r="77" spans="1:9" x14ac:dyDescent="0.35">
      <c r="A77" t="s">
        <v>222</v>
      </c>
      <c r="B77" s="87">
        <v>111050</v>
      </c>
      <c r="C77" s="87">
        <v>110300</v>
      </c>
      <c r="D77" s="87">
        <v>3217</v>
      </c>
      <c r="E77" s="87">
        <v>110850</v>
      </c>
      <c r="F77" s="87">
        <v>112850</v>
      </c>
      <c r="G77" s="87">
        <v>21988</v>
      </c>
      <c r="H77" s="33">
        <f t="shared" si="4"/>
        <v>1.8042399639150997E-3</v>
      </c>
      <c r="I77" s="58">
        <f t="shared" si="5"/>
        <v>-1.7076441662941422E-2</v>
      </c>
    </row>
    <row r="78" spans="1:9" x14ac:dyDescent="0.35">
      <c r="A78" t="s">
        <v>222</v>
      </c>
      <c r="B78" s="89">
        <v>111050</v>
      </c>
      <c r="C78" s="89">
        <v>110300</v>
      </c>
      <c r="D78" s="89">
        <v>3217</v>
      </c>
      <c r="E78" s="89">
        <v>110850</v>
      </c>
      <c r="F78" s="89">
        <v>112850</v>
      </c>
      <c r="G78" s="89">
        <v>21988</v>
      </c>
      <c r="H78" s="33">
        <f t="shared" si="4"/>
        <v>1.8042399639150997E-3</v>
      </c>
      <c r="I78" s="58">
        <f t="shared" si="5"/>
        <v>0</v>
      </c>
    </row>
    <row r="79" spans="1:9" x14ac:dyDescent="0.35">
      <c r="A79" t="s">
        <v>222</v>
      </c>
      <c r="B79" s="90">
        <v>111050</v>
      </c>
      <c r="C79" s="90">
        <v>110300</v>
      </c>
      <c r="D79" s="90">
        <v>3217</v>
      </c>
      <c r="E79" s="90">
        <v>110850</v>
      </c>
      <c r="F79" s="90">
        <v>112850</v>
      </c>
      <c r="G79" s="90">
        <v>21988</v>
      </c>
      <c r="H79" s="33">
        <f t="shared" si="4"/>
        <v>1.8042399639150997E-3</v>
      </c>
      <c r="I79" s="58">
        <f t="shared" si="5"/>
        <v>0</v>
      </c>
    </row>
    <row r="80" spans="1:9" x14ac:dyDescent="0.35">
      <c r="A80" t="s">
        <v>222</v>
      </c>
      <c r="B80" s="91">
        <v>111050</v>
      </c>
      <c r="C80" s="91">
        <v>110300</v>
      </c>
      <c r="D80" s="91">
        <v>3217</v>
      </c>
      <c r="E80" s="91">
        <v>110850</v>
      </c>
      <c r="F80" s="91">
        <v>112850</v>
      </c>
      <c r="G80" s="91">
        <v>21988</v>
      </c>
      <c r="H80" s="33">
        <f t="shared" si="4"/>
        <v>1.8042399639150997E-3</v>
      </c>
      <c r="I80" s="58">
        <f t="shared" si="5"/>
        <v>0</v>
      </c>
    </row>
    <row r="81" spans="1:9" x14ac:dyDescent="0.35">
      <c r="A81" t="s">
        <v>222</v>
      </c>
      <c r="B81" s="92">
        <v>111050</v>
      </c>
      <c r="C81" s="92">
        <v>110300</v>
      </c>
      <c r="D81" s="92">
        <v>3217</v>
      </c>
      <c r="E81" s="92">
        <v>110850</v>
      </c>
      <c r="F81" s="92">
        <v>112850</v>
      </c>
      <c r="G81" s="92">
        <v>21988</v>
      </c>
      <c r="H81" s="33">
        <f t="shared" si="4"/>
        <v>1.8042399639150997E-3</v>
      </c>
      <c r="I81" s="58">
        <f t="shared" si="5"/>
        <v>0</v>
      </c>
    </row>
    <row r="82" spans="1:9" x14ac:dyDescent="0.35">
      <c r="A82" t="s">
        <v>222</v>
      </c>
      <c r="B82" s="93">
        <v>111050</v>
      </c>
      <c r="C82" s="93">
        <v>110300</v>
      </c>
      <c r="D82" s="93">
        <v>3217</v>
      </c>
      <c r="E82" s="93">
        <v>110850</v>
      </c>
      <c r="F82" s="93">
        <v>112850</v>
      </c>
      <c r="G82" s="93">
        <v>21988</v>
      </c>
      <c r="H82" s="33">
        <f t="shared" si="4"/>
        <v>1.8042399639150997E-3</v>
      </c>
      <c r="I82" s="58">
        <f t="shared" si="5"/>
        <v>0</v>
      </c>
    </row>
    <row r="83" spans="1:9" x14ac:dyDescent="0.35">
      <c r="A83" t="s">
        <v>222</v>
      </c>
      <c r="B83" s="94">
        <v>111050</v>
      </c>
      <c r="C83" s="94">
        <v>110300</v>
      </c>
      <c r="D83" s="94">
        <v>3217</v>
      </c>
      <c r="E83" s="94">
        <v>110850</v>
      </c>
      <c r="F83" s="94">
        <v>112850</v>
      </c>
      <c r="G83" s="94">
        <v>21988</v>
      </c>
      <c r="H83" s="33">
        <f t="shared" si="4"/>
        <v>1.8042399639150997E-3</v>
      </c>
      <c r="I83" s="58">
        <f t="shared" si="5"/>
        <v>0</v>
      </c>
    </row>
    <row r="84" spans="1:9" x14ac:dyDescent="0.35">
      <c r="A84" t="s">
        <v>222</v>
      </c>
      <c r="B84" s="95">
        <v>111050</v>
      </c>
      <c r="C84" s="95">
        <v>110300</v>
      </c>
      <c r="D84" s="95">
        <v>3217</v>
      </c>
      <c r="E84" s="95">
        <v>110850</v>
      </c>
      <c r="F84" s="95">
        <v>112850</v>
      </c>
      <c r="G84" s="95">
        <v>21988</v>
      </c>
      <c r="H84" s="33">
        <f t="shared" si="4"/>
        <v>1.8042399639150997E-3</v>
      </c>
      <c r="I84" s="58">
        <f t="shared" si="5"/>
        <v>0</v>
      </c>
    </row>
    <row r="85" spans="1:9" x14ac:dyDescent="0.35">
      <c r="A85" t="s">
        <v>223</v>
      </c>
      <c r="B85" s="98">
        <v>112750</v>
      </c>
      <c r="C85" s="98">
        <v>111050</v>
      </c>
      <c r="D85" s="98">
        <v>3096</v>
      </c>
      <c r="E85" s="98">
        <v>111750</v>
      </c>
      <c r="F85" s="98">
        <v>112100</v>
      </c>
      <c r="G85" s="98">
        <v>21839</v>
      </c>
      <c r="H85" s="33">
        <f t="shared" si="4"/>
        <v>8.9485458612974522E-3</v>
      </c>
      <c r="I85" s="58">
        <f t="shared" si="5"/>
        <v>-6.7764235037293119E-3</v>
      </c>
    </row>
    <row r="86" spans="1:9" x14ac:dyDescent="0.35">
      <c r="A86" t="s">
        <v>224</v>
      </c>
      <c r="B86" s="102">
        <v>113100</v>
      </c>
      <c r="C86" s="102">
        <v>112750</v>
      </c>
      <c r="D86" s="102">
        <v>5735</v>
      </c>
      <c r="E86" s="102">
        <v>112900</v>
      </c>
      <c r="F86" s="102">
        <v>113150</v>
      </c>
      <c r="G86" s="102">
        <v>22080</v>
      </c>
      <c r="H86" s="33">
        <f t="shared" si="4"/>
        <v>1.771479185119551E-3</v>
      </c>
      <c r="I86" s="58">
        <f t="shared" si="5"/>
        <v>1.1035303814277198E-2</v>
      </c>
    </row>
    <row r="87" spans="1:9" x14ac:dyDescent="0.35">
      <c r="A87" t="s">
        <v>225</v>
      </c>
      <c r="B87" s="105">
        <v>115100</v>
      </c>
      <c r="C87" s="105">
        <v>113100</v>
      </c>
      <c r="D87" s="105">
        <v>4851</v>
      </c>
      <c r="E87" s="105">
        <v>112750</v>
      </c>
      <c r="F87" s="105">
        <v>113600</v>
      </c>
      <c r="G87" s="105">
        <v>21500</v>
      </c>
      <c r="H87" s="33">
        <f t="shared" si="4"/>
        <v>2.0842572062084175E-2</v>
      </c>
      <c r="I87" s="58">
        <f t="shared" si="5"/>
        <v>-2.6268115942028936E-2</v>
      </c>
    </row>
    <row r="88" spans="1:9" x14ac:dyDescent="0.35">
      <c r="A88" t="s">
        <v>226</v>
      </c>
      <c r="B88" s="108">
        <v>111700</v>
      </c>
      <c r="C88" s="108">
        <v>115100</v>
      </c>
      <c r="D88" s="108">
        <v>4647</v>
      </c>
      <c r="E88" s="108">
        <v>114900</v>
      </c>
      <c r="F88" s="108">
        <v>114900</v>
      </c>
      <c r="G88" s="108">
        <v>19241</v>
      </c>
      <c r="H88" s="33">
        <f t="shared" si="4"/>
        <v>-2.7850304612706656E-2</v>
      </c>
      <c r="I88" s="58">
        <f t="shared" si="5"/>
        <v>-0.10506976744186047</v>
      </c>
    </row>
    <row r="89" spans="1:9" x14ac:dyDescent="0.35">
      <c r="A89" t="s">
        <v>227</v>
      </c>
      <c r="B89" s="111">
        <v>111350</v>
      </c>
      <c r="C89" s="111">
        <v>111700</v>
      </c>
      <c r="D89" s="111">
        <v>3959</v>
      </c>
      <c r="E89" s="111">
        <v>111850</v>
      </c>
      <c r="F89" s="111">
        <v>111350</v>
      </c>
      <c r="G89" s="111">
        <v>17495</v>
      </c>
      <c r="H89" s="33">
        <f t="shared" si="4"/>
        <v>-4.4702726866339138E-3</v>
      </c>
      <c r="I89" s="58">
        <f t="shared" si="5"/>
        <v>-9.0743724338651854E-2</v>
      </c>
    </row>
    <row r="90" spans="1:9" x14ac:dyDescent="0.35">
      <c r="A90" t="s">
        <v>228</v>
      </c>
      <c r="B90" s="114">
        <v>110950</v>
      </c>
      <c r="C90" s="114">
        <v>111350</v>
      </c>
      <c r="D90" s="114">
        <v>1574</v>
      </c>
      <c r="E90" s="114">
        <v>111550</v>
      </c>
      <c r="F90" s="114">
        <v>112350</v>
      </c>
      <c r="G90" s="114">
        <v>17168</v>
      </c>
      <c r="H90" s="33">
        <f t="shared" si="4"/>
        <v>-5.3787539220080394E-3</v>
      </c>
      <c r="I90" s="58">
        <f t="shared" si="5"/>
        <v>-1.8691054587024913E-2</v>
      </c>
    </row>
    <row r="91" spans="1:9" x14ac:dyDescent="0.35">
      <c r="A91" t="s">
        <v>229</v>
      </c>
      <c r="B91" s="117">
        <v>107350</v>
      </c>
      <c r="C91" s="117">
        <v>110950</v>
      </c>
      <c r="D91" s="117">
        <v>3642</v>
      </c>
      <c r="E91" s="117">
        <v>111500</v>
      </c>
      <c r="F91" s="117">
        <v>108000</v>
      </c>
      <c r="G91" s="117">
        <v>15859</v>
      </c>
      <c r="H91" s="33">
        <f t="shared" si="4"/>
        <v>-3.7219730941704054E-2</v>
      </c>
      <c r="I91" s="58">
        <f t="shared" si="5"/>
        <v>-7.6246505125815434E-2</v>
      </c>
    </row>
    <row r="92" spans="1:9" x14ac:dyDescent="0.35">
      <c r="A92" t="s">
        <v>230</v>
      </c>
      <c r="B92" s="124">
        <v>108600</v>
      </c>
      <c r="C92" s="124">
        <v>107350</v>
      </c>
      <c r="D92" s="124">
        <v>1657</v>
      </c>
      <c r="E92" s="124">
        <v>108150</v>
      </c>
      <c r="F92" s="124">
        <v>106050</v>
      </c>
      <c r="G92" s="124">
        <v>15684</v>
      </c>
      <c r="H92" s="33">
        <f t="shared" si="4"/>
        <v>4.1608876560332853E-3</v>
      </c>
      <c r="I92" s="58">
        <f t="shared" si="5"/>
        <v>-1.1034743678668302E-2</v>
      </c>
    </row>
    <row r="93" spans="1:9" x14ac:dyDescent="0.35">
      <c r="A93" t="s">
        <v>231</v>
      </c>
      <c r="B93" s="127">
        <v>107500</v>
      </c>
      <c r="C93" s="127">
        <v>108600</v>
      </c>
      <c r="D93" s="127">
        <v>2774</v>
      </c>
      <c r="E93" s="127">
        <v>108300</v>
      </c>
      <c r="F93" s="127">
        <v>108550</v>
      </c>
      <c r="G93" s="127">
        <v>15413</v>
      </c>
      <c r="H93" s="33">
        <f t="shared" si="4"/>
        <v>-7.3868882733149066E-3</v>
      </c>
      <c r="I93" s="58">
        <f t="shared" si="5"/>
        <v>-1.7278755419535829E-2</v>
      </c>
    </row>
    <row r="94" spans="1:9" x14ac:dyDescent="0.35">
      <c r="A94" t="s">
        <v>232</v>
      </c>
      <c r="B94" s="131">
        <v>106900</v>
      </c>
      <c r="C94" s="131">
        <v>107500</v>
      </c>
      <c r="D94" s="131">
        <v>2507</v>
      </c>
      <c r="E94" s="131">
        <v>109150</v>
      </c>
      <c r="F94" s="131">
        <v>107650</v>
      </c>
      <c r="G94" s="131">
        <v>14200</v>
      </c>
      <c r="H94" s="33">
        <f t="shared" si="4"/>
        <v>-2.0613834173156209E-2</v>
      </c>
      <c r="I94" s="58">
        <f t="shared" si="5"/>
        <v>-7.8699798871082804E-2</v>
      </c>
    </row>
    <row r="95" spans="1:9" x14ac:dyDescent="0.35">
      <c r="A95" t="s">
        <v>232</v>
      </c>
      <c r="B95" s="133">
        <v>106900</v>
      </c>
      <c r="C95" s="133">
        <v>107500</v>
      </c>
      <c r="D95" s="133">
        <v>2507</v>
      </c>
      <c r="E95" s="133">
        <v>109150</v>
      </c>
      <c r="F95" s="133">
        <v>107650</v>
      </c>
      <c r="G95" s="133">
        <v>14200</v>
      </c>
      <c r="H95" s="33">
        <f t="shared" si="4"/>
        <v>-2.0613834173156209E-2</v>
      </c>
      <c r="I95" s="58">
        <f t="shared" si="5"/>
        <v>0</v>
      </c>
    </row>
    <row r="96" spans="1:9" x14ac:dyDescent="0.35">
      <c r="A96" t="s">
        <v>233</v>
      </c>
      <c r="B96" s="135">
        <v>107700</v>
      </c>
      <c r="C96" s="135">
        <v>106900</v>
      </c>
      <c r="D96" s="135">
        <v>3892</v>
      </c>
      <c r="E96" s="135">
        <v>107250</v>
      </c>
      <c r="F96" s="135">
        <v>107350</v>
      </c>
      <c r="G96" s="135">
        <v>12759</v>
      </c>
      <c r="H96" s="33">
        <f t="shared" si="4"/>
        <v>4.1958041958041203E-3</v>
      </c>
      <c r="I96" s="58">
        <f t="shared" si="5"/>
        <v>-0.10147887323943661</v>
      </c>
    </row>
    <row r="97" spans="1:9" x14ac:dyDescent="0.35">
      <c r="A97" t="s">
        <v>234</v>
      </c>
      <c r="B97" s="138">
        <v>108200</v>
      </c>
      <c r="C97" s="138">
        <v>107700</v>
      </c>
      <c r="D97" s="138">
        <v>3096</v>
      </c>
      <c r="E97" s="138">
        <v>108200</v>
      </c>
      <c r="F97" s="138">
        <v>108600</v>
      </c>
      <c r="G97" s="138">
        <v>11345</v>
      </c>
      <c r="H97" s="33">
        <f t="shared" si="4"/>
        <v>0</v>
      </c>
      <c r="I97" s="58">
        <f t="shared" si="5"/>
        <v>-0.11082373226741904</v>
      </c>
    </row>
    <row r="98" spans="1:9" x14ac:dyDescent="0.35">
      <c r="A98" t="s">
        <v>235</v>
      </c>
      <c r="B98" s="141">
        <v>109450</v>
      </c>
      <c r="C98" s="141">
        <v>108200</v>
      </c>
      <c r="D98" s="141">
        <v>2302</v>
      </c>
      <c r="E98" s="141">
        <v>108250</v>
      </c>
      <c r="F98" s="141">
        <v>107750</v>
      </c>
      <c r="G98" s="141">
        <v>10712</v>
      </c>
      <c r="H98" s="33">
        <f t="shared" ref="H98:H109" si="6">+B98/E98-1</f>
        <v>1.1085450346420389E-2</v>
      </c>
      <c r="I98" s="58">
        <f t="shared" si="5"/>
        <v>-5.5795504627589199E-2</v>
      </c>
    </row>
    <row r="99" spans="1:9" x14ac:dyDescent="0.35">
      <c r="A99" t="s">
        <v>236</v>
      </c>
      <c r="B99" s="144">
        <v>108700</v>
      </c>
      <c r="C99" s="144">
        <v>109450</v>
      </c>
      <c r="D99" s="144">
        <v>2844</v>
      </c>
      <c r="E99" s="144">
        <v>109550</v>
      </c>
      <c r="F99" s="144">
        <v>109550</v>
      </c>
      <c r="G99" s="144">
        <v>9821</v>
      </c>
      <c r="H99" s="33">
        <f t="shared" si="6"/>
        <v>-7.759014148790544E-3</v>
      </c>
      <c r="I99" s="58">
        <f t="shared" ref="I99:I109" si="7">+G99/G98-1</f>
        <v>-8.3177744585511526E-2</v>
      </c>
    </row>
    <row r="100" spans="1:9" x14ac:dyDescent="0.35">
      <c r="A100" t="s">
        <v>237</v>
      </c>
      <c r="B100" s="147">
        <v>109200</v>
      </c>
      <c r="C100" s="147">
        <v>108700</v>
      </c>
      <c r="D100" s="147">
        <v>2176</v>
      </c>
      <c r="E100" s="147">
        <v>109600</v>
      </c>
      <c r="F100" s="147">
        <v>109500</v>
      </c>
      <c r="G100" s="147">
        <v>8549</v>
      </c>
      <c r="H100" s="33">
        <f t="shared" si="6"/>
        <v>-3.6496350364964014E-3</v>
      </c>
      <c r="I100" s="58">
        <f t="shared" si="7"/>
        <v>-0.12951837898381025</v>
      </c>
    </row>
    <row r="101" spans="1:9" x14ac:dyDescent="0.35">
      <c r="A101" t="s">
        <v>238</v>
      </c>
      <c r="B101" s="149">
        <v>114650</v>
      </c>
      <c r="C101" s="149">
        <v>109200</v>
      </c>
      <c r="D101" s="149">
        <v>1699</v>
      </c>
      <c r="E101" s="149">
        <v>109150</v>
      </c>
      <c r="F101" s="149">
        <v>108200</v>
      </c>
      <c r="G101" s="149">
        <v>7918</v>
      </c>
      <c r="H101" s="33">
        <f t="shared" si="6"/>
        <v>5.0389372423270684E-2</v>
      </c>
      <c r="I101" s="58">
        <f t="shared" si="7"/>
        <v>-7.380980231606038E-2</v>
      </c>
    </row>
    <row r="102" spans="1:9" x14ac:dyDescent="0.35">
      <c r="A102" t="s">
        <v>239</v>
      </c>
      <c r="B102" s="152">
        <v>110900</v>
      </c>
      <c r="C102" s="152">
        <v>114650</v>
      </c>
      <c r="D102" s="152">
        <v>1139</v>
      </c>
      <c r="E102" s="152">
        <v>112500</v>
      </c>
      <c r="F102" s="152">
        <v>114050</v>
      </c>
      <c r="G102" s="152">
        <v>7479</v>
      </c>
      <c r="H102" s="33">
        <f t="shared" si="6"/>
        <v>-1.4222222222222247E-2</v>
      </c>
      <c r="I102" s="58">
        <f t="shared" si="7"/>
        <v>-5.5443293761050727E-2</v>
      </c>
    </row>
    <row r="103" spans="1:9" x14ac:dyDescent="0.35">
      <c r="A103" t="s">
        <v>240</v>
      </c>
      <c r="B103" s="155">
        <v>111250</v>
      </c>
      <c r="C103" s="155">
        <v>110900</v>
      </c>
      <c r="D103" s="155">
        <v>311</v>
      </c>
      <c r="E103" s="155">
        <v>112700</v>
      </c>
      <c r="F103" s="155">
        <v>112500</v>
      </c>
      <c r="G103" s="155">
        <v>5166</v>
      </c>
      <c r="H103" s="157">
        <f t="shared" si="6"/>
        <v>-1.2866015971606082E-2</v>
      </c>
      <c r="I103" s="158">
        <f t="shared" si="7"/>
        <v>-0.30926594464500601</v>
      </c>
    </row>
    <row r="104" spans="1:9" x14ac:dyDescent="0.35">
      <c r="A104" t="s">
        <v>241</v>
      </c>
      <c r="B104" s="160">
        <v>112300</v>
      </c>
      <c r="C104" s="160">
        <v>111250</v>
      </c>
      <c r="D104" s="160">
        <v>171</v>
      </c>
      <c r="E104" s="160">
        <v>111300</v>
      </c>
      <c r="F104" s="160">
        <v>110900</v>
      </c>
      <c r="G104" s="160">
        <v>4335</v>
      </c>
      <c r="H104" s="157">
        <f t="shared" si="6"/>
        <v>8.9847259658579759E-3</v>
      </c>
      <c r="I104" s="158">
        <f t="shared" si="7"/>
        <v>-0.16085946573751453</v>
      </c>
    </row>
    <row r="105" spans="1:9" x14ac:dyDescent="0.35">
      <c r="A105" t="s">
        <v>242</v>
      </c>
      <c r="B105" s="163">
        <v>111700</v>
      </c>
      <c r="C105" s="163">
        <v>112300</v>
      </c>
      <c r="D105" s="163">
        <v>60</v>
      </c>
      <c r="E105" s="163">
        <v>111600</v>
      </c>
      <c r="F105" s="163">
        <v>111600</v>
      </c>
      <c r="G105" s="163">
        <v>3666</v>
      </c>
      <c r="H105" s="157">
        <f t="shared" si="6"/>
        <v>8.9605734767017609E-4</v>
      </c>
      <c r="I105" s="158">
        <f t="shared" si="7"/>
        <v>-0.15432525951557097</v>
      </c>
    </row>
    <row r="106" spans="1:9" x14ac:dyDescent="0.35">
      <c r="A106" t="s">
        <v>243</v>
      </c>
      <c r="B106" s="165">
        <v>111000</v>
      </c>
      <c r="C106" s="165">
        <v>111700</v>
      </c>
      <c r="D106" s="165">
        <v>199</v>
      </c>
      <c r="E106" s="165">
        <v>111600</v>
      </c>
      <c r="F106" s="165">
        <v>110000</v>
      </c>
      <c r="G106" s="165">
        <v>2395</v>
      </c>
      <c r="H106" s="157">
        <f t="shared" si="6"/>
        <v>-5.3763440860215006E-3</v>
      </c>
      <c r="I106" s="158">
        <f t="shared" si="7"/>
        <v>-0.34669939989088927</v>
      </c>
    </row>
    <row r="107" spans="1:9" x14ac:dyDescent="0.35">
      <c r="A107" t="s">
        <v>244</v>
      </c>
      <c r="B107" s="167">
        <v>107000</v>
      </c>
      <c r="C107" s="167">
        <v>111000</v>
      </c>
      <c r="D107" s="167">
        <v>204</v>
      </c>
      <c r="E107" s="167">
        <v>111800</v>
      </c>
      <c r="F107" s="167">
        <v>109750</v>
      </c>
      <c r="G107" s="167">
        <v>2368</v>
      </c>
      <c r="H107" s="157">
        <f t="shared" si="6"/>
        <v>-4.2933810375670789E-2</v>
      </c>
      <c r="I107" s="158">
        <f t="shared" si="7"/>
        <v>-1.1273486430062651E-2</v>
      </c>
    </row>
    <row r="108" spans="1:9" x14ac:dyDescent="0.35">
      <c r="A108" t="s">
        <v>245</v>
      </c>
      <c r="B108" s="169">
        <v>106350</v>
      </c>
      <c r="C108" s="169">
        <v>107000</v>
      </c>
      <c r="D108" s="169">
        <v>394</v>
      </c>
      <c r="E108" s="169">
        <v>109300</v>
      </c>
      <c r="F108" s="169">
        <v>105750</v>
      </c>
      <c r="G108" s="169">
        <v>2298</v>
      </c>
      <c r="H108" s="157">
        <f t="shared" si="6"/>
        <v>-2.6989935956084121E-2</v>
      </c>
      <c r="I108" s="158">
        <f t="shared" si="7"/>
        <v>-2.9560810810810856E-2</v>
      </c>
    </row>
    <row r="109" spans="1:9" x14ac:dyDescent="0.35">
      <c r="A109" t="s">
        <v>246</v>
      </c>
      <c r="B109" s="171">
        <v>103800</v>
      </c>
      <c r="C109" s="171">
        <v>106350</v>
      </c>
      <c r="D109" s="171">
        <v>174</v>
      </c>
      <c r="E109" s="171">
        <v>106250</v>
      </c>
      <c r="F109" s="171">
        <v>107000</v>
      </c>
      <c r="G109" s="171">
        <v>2056</v>
      </c>
      <c r="H109" s="157">
        <f t="shared" si="6"/>
        <v>-2.3058823529411798E-2</v>
      </c>
      <c r="I109" s="158">
        <f t="shared" si="7"/>
        <v>-0.10530896431679726</v>
      </c>
    </row>
    <row r="110" spans="1:9" x14ac:dyDescent="0.35">
      <c r="A110" t="s">
        <v>247</v>
      </c>
      <c r="B110" s="173">
        <v>102200</v>
      </c>
      <c r="C110" s="173">
        <v>103800</v>
      </c>
      <c r="D110" s="173">
        <v>58</v>
      </c>
      <c r="E110" s="173">
        <v>105850</v>
      </c>
      <c r="F110" s="173">
        <v>102700</v>
      </c>
      <c r="G110" s="173">
        <v>1981</v>
      </c>
      <c r="H110" s="157">
        <f t="shared" ref="H110:H111" si="8">+B110/E110-1</f>
        <v>-3.4482758620689613E-2</v>
      </c>
      <c r="I110" s="158">
        <f t="shared" ref="I110:I111" si="9">+G110/G109-1</f>
        <v>-3.6478599221789865E-2</v>
      </c>
    </row>
    <row r="111" spans="1:9" x14ac:dyDescent="0.35">
      <c r="A111" t="s">
        <v>248</v>
      </c>
      <c r="B111" s="175">
        <v>103400</v>
      </c>
      <c r="C111" s="175">
        <v>102200</v>
      </c>
      <c r="D111" s="175">
        <v>17</v>
      </c>
      <c r="E111" s="175">
        <v>101950</v>
      </c>
      <c r="F111" s="175">
        <v>103450</v>
      </c>
      <c r="G111" s="175">
        <v>458</v>
      </c>
      <c r="H111" s="157">
        <f t="shared" si="8"/>
        <v>1.4222658165767621E-2</v>
      </c>
      <c r="I111" s="158">
        <f t="shared" si="9"/>
        <v>-0.76880363452801614</v>
      </c>
    </row>
  </sheetData>
  <conditionalFormatting sqref="H1:I1048576">
    <cfRule type="cellIs" dxfId="22"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pageSetUpPr autoPageBreaks="0"/>
  </sheetPr>
  <dimension ref="A1:AB103"/>
  <sheetViews>
    <sheetView showGridLines="0" zoomScale="85" zoomScaleNormal="85" workbookViewId="0">
      <pane ySplit="1" topLeftCell="A73" activePane="bottomLeft" state="frozen"/>
      <selection pane="bottomLeft" activeCell="J103" sqref="A103:J103"/>
    </sheetView>
  </sheetViews>
  <sheetFormatPr defaultRowHeight="14.5" x14ac:dyDescent="0.35"/>
  <cols>
    <col min="1" max="1" width="19.81640625" style="20" bestFit="1" customWidth="1"/>
    <col min="2" max="2" width="11.7265625" style="3" bestFit="1" customWidth="1"/>
    <col min="3" max="3" width="11.54296875" style="3" bestFit="1" customWidth="1"/>
    <col min="4" max="4" width="11.7265625" style="3" bestFit="1" customWidth="1"/>
    <col min="5" max="5" width="11.26953125" style="3" bestFit="1" customWidth="1"/>
    <col min="6" max="6" width="11.54296875" style="3" bestFit="1" customWidth="1"/>
    <col min="7" max="7" width="13.81640625" style="3" bestFit="1" customWidth="1"/>
    <col min="8" max="9" width="9.1796875" style="70" customWidth="1"/>
    <col min="10" max="10" width="10.453125" bestFit="1" customWidth="1"/>
  </cols>
  <sheetData>
    <row r="1" spans="1:28" x14ac:dyDescent="0.35">
      <c r="A1" s="19" t="s">
        <v>137</v>
      </c>
      <c r="B1" s="8" t="s">
        <v>138</v>
      </c>
      <c r="C1" s="8" t="s">
        <v>139</v>
      </c>
      <c r="D1" s="8" t="s">
        <v>140</v>
      </c>
      <c r="E1" s="8" t="s">
        <v>141</v>
      </c>
      <c r="F1" s="8" t="s">
        <v>142</v>
      </c>
      <c r="G1" s="8" t="s">
        <v>143</v>
      </c>
      <c r="H1" s="76" t="s">
        <v>194</v>
      </c>
      <c r="I1" s="9" t="s">
        <v>145</v>
      </c>
      <c r="J1" s="48"/>
    </row>
    <row r="2" spans="1:28" x14ac:dyDescent="0.35">
      <c r="A2" s="35" t="s">
        <v>146</v>
      </c>
      <c r="B2" s="34">
        <v>124650</v>
      </c>
      <c r="C2" s="34">
        <v>0</v>
      </c>
      <c r="D2" s="34">
        <v>56821</v>
      </c>
      <c r="E2" s="34">
        <v>124700</v>
      </c>
      <c r="F2" s="34">
        <v>122500</v>
      </c>
      <c r="G2" s="34">
        <v>53080</v>
      </c>
      <c r="H2" s="33">
        <f t="shared" ref="H2:H33" si="0">+B2/E2-1</f>
        <v>-4.0096230954289602E-4</v>
      </c>
      <c r="I2" s="72">
        <v>0</v>
      </c>
      <c r="J2" s="35">
        <v>45238</v>
      </c>
    </row>
    <row r="3" spans="1:28" x14ac:dyDescent="0.35">
      <c r="A3" s="35" t="s">
        <v>147</v>
      </c>
      <c r="B3" s="34">
        <v>124700</v>
      </c>
      <c r="C3" s="34">
        <v>124650</v>
      </c>
      <c r="D3" s="34">
        <v>26989</v>
      </c>
      <c r="E3" s="34">
        <v>123200</v>
      </c>
      <c r="F3" s="34">
        <v>124600</v>
      </c>
      <c r="G3" s="34">
        <v>52858</v>
      </c>
      <c r="H3" s="33">
        <f t="shared" si="0"/>
        <v>1.2175324675324672E-2</v>
      </c>
      <c r="I3" s="58">
        <f t="shared" ref="I3:I34" si="1">+G3/G2-1</f>
        <v>-4.1823662396383021E-3</v>
      </c>
      <c r="J3" s="35">
        <f t="shared" ref="J3:J39" si="2">+WORKDAY(J2,1)</f>
        <v>45239</v>
      </c>
    </row>
    <row r="4" spans="1:28" x14ac:dyDescent="0.35">
      <c r="A4" s="35" t="s">
        <v>148</v>
      </c>
      <c r="B4" s="34">
        <v>129250</v>
      </c>
      <c r="C4" s="34">
        <v>124700</v>
      </c>
      <c r="D4" s="34">
        <v>66824</v>
      </c>
      <c r="E4" s="34">
        <v>124400</v>
      </c>
      <c r="F4" s="34">
        <v>125150</v>
      </c>
      <c r="G4" s="34">
        <v>53766</v>
      </c>
      <c r="H4" s="33">
        <f t="shared" si="0"/>
        <v>3.8987138263665511E-2</v>
      </c>
      <c r="I4" s="58">
        <f t="shared" si="1"/>
        <v>1.7178099814597614E-2</v>
      </c>
      <c r="J4" s="35">
        <f t="shared" si="2"/>
        <v>45240</v>
      </c>
    </row>
    <row r="5" spans="1:28" x14ac:dyDescent="0.35">
      <c r="A5" s="35" t="s">
        <v>149</v>
      </c>
      <c r="B5" s="34">
        <v>125600</v>
      </c>
      <c r="C5" s="34">
        <v>129250</v>
      </c>
      <c r="D5" s="34">
        <v>54145</v>
      </c>
      <c r="E5" s="34">
        <v>128150</v>
      </c>
      <c r="F5" s="34">
        <v>130050</v>
      </c>
      <c r="G5" s="34">
        <v>55395</v>
      </c>
      <c r="H5" s="33">
        <f t="shared" si="0"/>
        <v>-1.9898556379243093E-2</v>
      </c>
      <c r="I5" s="58">
        <f t="shared" si="1"/>
        <v>3.029795781720801E-2</v>
      </c>
      <c r="J5" s="35">
        <f t="shared" si="2"/>
        <v>45243</v>
      </c>
    </row>
    <row r="6" spans="1:28" x14ac:dyDescent="0.35">
      <c r="A6" s="35" t="s">
        <v>150</v>
      </c>
      <c r="B6" s="34">
        <v>125600</v>
      </c>
      <c r="C6" s="34">
        <v>125600</v>
      </c>
      <c r="D6" s="34">
        <v>44718</v>
      </c>
      <c r="E6" s="34">
        <v>128400</v>
      </c>
      <c r="F6" s="34">
        <v>125350</v>
      </c>
      <c r="G6" s="34">
        <v>55084</v>
      </c>
      <c r="H6" s="33">
        <f t="shared" si="0"/>
        <v>-2.180685358255452E-2</v>
      </c>
      <c r="I6" s="58">
        <f t="shared" si="1"/>
        <v>-5.6142251105695262E-3</v>
      </c>
      <c r="J6" s="35">
        <f t="shared" si="2"/>
        <v>45244</v>
      </c>
    </row>
    <row r="7" spans="1:28" x14ac:dyDescent="0.35">
      <c r="A7" s="35" t="s">
        <v>151</v>
      </c>
      <c r="B7" s="34">
        <v>127000</v>
      </c>
      <c r="C7" s="34">
        <v>125600</v>
      </c>
      <c r="D7" s="34">
        <v>46894</v>
      </c>
      <c r="E7" s="34">
        <v>125850</v>
      </c>
      <c r="F7" s="34">
        <v>127300</v>
      </c>
      <c r="G7" s="34">
        <v>57820</v>
      </c>
      <c r="H7" s="33">
        <f t="shared" si="0"/>
        <v>9.1378625347635634E-3</v>
      </c>
      <c r="I7" s="58">
        <f t="shared" si="1"/>
        <v>4.9669595526831811E-2</v>
      </c>
      <c r="J7" s="35">
        <f t="shared" si="2"/>
        <v>45245</v>
      </c>
    </row>
    <row r="8" spans="1:28" x14ac:dyDescent="0.35">
      <c r="A8" s="35" t="s">
        <v>152</v>
      </c>
      <c r="B8" s="51">
        <v>127150</v>
      </c>
      <c r="C8" s="51">
        <v>127000</v>
      </c>
      <c r="D8" s="51">
        <v>32690</v>
      </c>
      <c r="E8" s="51">
        <v>127200</v>
      </c>
      <c r="F8" s="51">
        <v>127000</v>
      </c>
      <c r="G8" s="51">
        <v>59678</v>
      </c>
      <c r="H8" s="33">
        <f t="shared" si="0"/>
        <v>-3.9308176100627534E-4</v>
      </c>
      <c r="I8" s="58">
        <f t="shared" si="1"/>
        <v>3.2134209616049736E-2</v>
      </c>
      <c r="J8" s="35">
        <f t="shared" si="2"/>
        <v>45246</v>
      </c>
    </row>
    <row r="9" spans="1:28" x14ac:dyDescent="0.35">
      <c r="A9" s="35" t="s">
        <v>153</v>
      </c>
      <c r="B9" s="51">
        <v>127000</v>
      </c>
      <c r="C9" s="51">
        <v>127150</v>
      </c>
      <c r="D9" s="51">
        <v>38737</v>
      </c>
      <c r="E9" s="51">
        <v>127400</v>
      </c>
      <c r="F9" s="51">
        <v>126900</v>
      </c>
      <c r="G9" s="51">
        <v>60858</v>
      </c>
      <c r="H9" s="33">
        <f t="shared" si="0"/>
        <v>-3.1397174254317317E-3</v>
      </c>
      <c r="I9" s="58">
        <f t="shared" si="1"/>
        <v>1.9772780589161876E-2</v>
      </c>
      <c r="J9" s="35">
        <f t="shared" si="2"/>
        <v>45247</v>
      </c>
    </row>
    <row r="10" spans="1:28" x14ac:dyDescent="0.35">
      <c r="A10" s="35" t="s">
        <v>154</v>
      </c>
      <c r="B10" s="51">
        <v>122400</v>
      </c>
      <c r="C10" s="51">
        <v>127000</v>
      </c>
      <c r="D10" s="51">
        <v>74280</v>
      </c>
      <c r="E10" s="51">
        <v>127050</v>
      </c>
      <c r="F10" s="51">
        <v>126500</v>
      </c>
      <c r="G10" s="51">
        <v>64639</v>
      </c>
      <c r="H10" s="33">
        <f t="shared" si="0"/>
        <v>-3.6599763872491198E-2</v>
      </c>
      <c r="I10" s="58">
        <f t="shared" si="1"/>
        <v>6.2128232935686256E-2</v>
      </c>
      <c r="J10" s="35">
        <f t="shared" si="2"/>
        <v>45250</v>
      </c>
    </row>
    <row r="11" spans="1:28" x14ac:dyDescent="0.35">
      <c r="A11" s="35" t="s">
        <v>155</v>
      </c>
      <c r="B11" s="51">
        <v>121200</v>
      </c>
      <c r="C11" s="51">
        <v>122400</v>
      </c>
      <c r="D11" s="51">
        <v>68703</v>
      </c>
      <c r="E11" s="51">
        <v>124900</v>
      </c>
      <c r="F11" s="51">
        <v>122750</v>
      </c>
      <c r="G11" s="51">
        <v>67378</v>
      </c>
      <c r="H11" s="33">
        <f t="shared" si="0"/>
        <v>-2.9623698959167388E-2</v>
      </c>
      <c r="I11" s="58">
        <f t="shared" si="1"/>
        <v>4.2373799099614695E-2</v>
      </c>
      <c r="J11" s="35">
        <f t="shared" si="2"/>
        <v>45251</v>
      </c>
    </row>
    <row r="12" spans="1:28" x14ac:dyDescent="0.35">
      <c r="A12" s="35" t="s">
        <v>156</v>
      </c>
      <c r="B12" s="51">
        <v>115150</v>
      </c>
      <c r="C12" s="51">
        <v>121200</v>
      </c>
      <c r="D12" s="51">
        <v>132920</v>
      </c>
      <c r="E12" s="51">
        <v>121550</v>
      </c>
      <c r="F12" s="51">
        <v>121000</v>
      </c>
      <c r="G12" s="51">
        <v>72059</v>
      </c>
      <c r="H12" s="33">
        <f t="shared" si="0"/>
        <v>-5.2653229123817313E-2</v>
      </c>
      <c r="I12" s="58">
        <f t="shared" si="1"/>
        <v>6.9473715456083607E-2</v>
      </c>
      <c r="J12" s="35">
        <f t="shared" si="2"/>
        <v>45252</v>
      </c>
    </row>
    <row r="13" spans="1:28" x14ac:dyDescent="0.35">
      <c r="A13" s="35" t="s">
        <v>157</v>
      </c>
      <c r="B13" s="51">
        <v>113800</v>
      </c>
      <c r="C13" s="51">
        <v>115150</v>
      </c>
      <c r="D13" s="51">
        <v>123231</v>
      </c>
      <c r="E13" s="51">
        <v>116650</v>
      </c>
      <c r="F13" s="51">
        <v>114500</v>
      </c>
      <c r="G13" s="51">
        <v>74096</v>
      </c>
      <c r="H13" s="33">
        <f t="shared" si="0"/>
        <v>-2.4432061723103304E-2</v>
      </c>
      <c r="I13" s="58">
        <f t="shared" si="1"/>
        <v>2.8268502199586543E-2</v>
      </c>
      <c r="J13" s="35">
        <f t="shared" si="2"/>
        <v>45253</v>
      </c>
    </row>
    <row r="14" spans="1:28" x14ac:dyDescent="0.35">
      <c r="A14" s="35" t="s">
        <v>158</v>
      </c>
      <c r="B14" s="51">
        <v>114850</v>
      </c>
      <c r="C14" s="51">
        <v>113800</v>
      </c>
      <c r="D14" s="51">
        <v>106683</v>
      </c>
      <c r="E14" s="51">
        <v>112950</v>
      </c>
      <c r="F14" s="51">
        <v>114500</v>
      </c>
      <c r="G14" s="51">
        <v>77344</v>
      </c>
      <c r="H14" s="33">
        <f t="shared" si="0"/>
        <v>1.6821602478972908E-2</v>
      </c>
      <c r="I14" s="58">
        <f t="shared" si="1"/>
        <v>4.3835024832649561E-2</v>
      </c>
      <c r="J14" s="35">
        <f t="shared" si="2"/>
        <v>45254</v>
      </c>
      <c r="AA14" s="84"/>
      <c r="AB14" s="85"/>
    </row>
    <row r="15" spans="1:28" x14ac:dyDescent="0.35">
      <c r="A15" s="35" t="s">
        <v>159</v>
      </c>
      <c r="B15" s="51">
        <v>107700</v>
      </c>
      <c r="C15" s="51">
        <v>114850</v>
      </c>
      <c r="D15" s="51">
        <v>197153</v>
      </c>
      <c r="E15" s="51">
        <v>115400</v>
      </c>
      <c r="F15" s="51">
        <v>115000</v>
      </c>
      <c r="G15" s="51">
        <v>87321</v>
      </c>
      <c r="H15" s="33">
        <f t="shared" si="0"/>
        <v>-6.6724436741767756E-2</v>
      </c>
      <c r="I15" s="58">
        <f t="shared" si="1"/>
        <v>0.12899513860157219</v>
      </c>
      <c r="J15" s="35">
        <f t="shared" si="2"/>
        <v>45257</v>
      </c>
      <c r="AA15" s="85"/>
      <c r="AB15" s="85"/>
    </row>
    <row r="16" spans="1:28" x14ac:dyDescent="0.35">
      <c r="A16" s="35" t="s">
        <v>160</v>
      </c>
      <c r="B16" s="51">
        <v>109550</v>
      </c>
      <c r="C16" s="51">
        <v>107700</v>
      </c>
      <c r="D16" s="51">
        <v>169539</v>
      </c>
      <c r="E16" s="51">
        <v>110450</v>
      </c>
      <c r="F16" s="51">
        <v>107350</v>
      </c>
      <c r="G16" s="51">
        <v>93278</v>
      </c>
      <c r="H16" s="33">
        <f t="shared" si="0"/>
        <v>-8.1484834766862857E-3</v>
      </c>
      <c r="I16" s="58">
        <f t="shared" si="1"/>
        <v>6.8219557723800728E-2</v>
      </c>
      <c r="J16" s="35">
        <f t="shared" si="2"/>
        <v>45258</v>
      </c>
    </row>
    <row r="17" spans="1:10" x14ac:dyDescent="0.35">
      <c r="A17" s="35" t="s">
        <v>161</v>
      </c>
      <c r="B17" s="51">
        <v>111600</v>
      </c>
      <c r="C17" s="51">
        <v>109550</v>
      </c>
      <c r="D17" s="51">
        <v>238146</v>
      </c>
      <c r="E17" s="51">
        <v>108800</v>
      </c>
      <c r="F17" s="51">
        <v>110500</v>
      </c>
      <c r="G17" s="51">
        <v>105471</v>
      </c>
      <c r="H17" s="33">
        <f t="shared" si="0"/>
        <v>2.5735294117646967E-2</v>
      </c>
      <c r="I17" s="58">
        <f t="shared" si="1"/>
        <v>0.13071678209224036</v>
      </c>
      <c r="J17" s="35">
        <f t="shared" si="2"/>
        <v>45259</v>
      </c>
    </row>
    <row r="18" spans="1:10" x14ac:dyDescent="0.35">
      <c r="A18" s="35" t="s">
        <v>162</v>
      </c>
      <c r="B18" s="51">
        <v>107650</v>
      </c>
      <c r="C18" s="51">
        <v>111600</v>
      </c>
      <c r="D18" s="51">
        <v>190463</v>
      </c>
      <c r="E18" s="51">
        <v>111650</v>
      </c>
      <c r="F18" s="51">
        <v>112000</v>
      </c>
      <c r="G18" s="51">
        <v>111186</v>
      </c>
      <c r="H18" s="33">
        <f t="shared" si="0"/>
        <v>-3.5826242722794444E-2</v>
      </c>
      <c r="I18" s="58">
        <f t="shared" si="1"/>
        <v>5.4185510709104934E-2</v>
      </c>
      <c r="J18" s="35">
        <f t="shared" si="2"/>
        <v>45260</v>
      </c>
    </row>
    <row r="19" spans="1:10" x14ac:dyDescent="0.35">
      <c r="A19" s="35" t="s">
        <v>163</v>
      </c>
      <c r="B19" s="51">
        <v>104550</v>
      </c>
      <c r="C19" s="51">
        <v>107650</v>
      </c>
      <c r="D19" s="51">
        <v>309052</v>
      </c>
      <c r="E19" s="51">
        <v>109000</v>
      </c>
      <c r="F19" s="51">
        <v>107000</v>
      </c>
      <c r="G19" s="51">
        <v>114139</v>
      </c>
      <c r="H19" s="33">
        <f t="shared" si="0"/>
        <v>-4.0825688073394484E-2</v>
      </c>
      <c r="I19" s="58">
        <f t="shared" si="1"/>
        <v>2.6559099167161371E-2</v>
      </c>
      <c r="J19" s="35">
        <f t="shared" si="2"/>
        <v>45261</v>
      </c>
    </row>
    <row r="20" spans="1:10" x14ac:dyDescent="0.35">
      <c r="A20" s="35" t="s">
        <v>164</v>
      </c>
      <c r="B20" s="51">
        <v>97250</v>
      </c>
      <c r="C20" s="51">
        <v>104550</v>
      </c>
      <c r="D20" s="51">
        <v>295401</v>
      </c>
      <c r="E20" s="51">
        <v>104550</v>
      </c>
      <c r="F20" s="51">
        <v>104050</v>
      </c>
      <c r="G20" s="51">
        <v>128879</v>
      </c>
      <c r="H20" s="33">
        <f t="shared" si="0"/>
        <v>-6.9823051171688189E-2</v>
      </c>
      <c r="I20" s="58">
        <f t="shared" si="1"/>
        <v>0.12914078448207889</v>
      </c>
      <c r="J20" s="35">
        <f t="shared" si="2"/>
        <v>45264</v>
      </c>
    </row>
    <row r="21" spans="1:10" x14ac:dyDescent="0.35">
      <c r="A21" s="35" t="s">
        <v>165</v>
      </c>
      <c r="B21" s="51">
        <v>90800</v>
      </c>
      <c r="C21" s="51">
        <v>97250</v>
      </c>
      <c r="D21" s="51">
        <v>194703</v>
      </c>
      <c r="E21" s="51">
        <v>100850</v>
      </c>
      <c r="F21" s="51">
        <v>95700</v>
      </c>
      <c r="G21" s="51">
        <v>138614</v>
      </c>
      <c r="H21" s="33">
        <f t="shared" si="0"/>
        <v>-9.9652949925632117E-2</v>
      </c>
      <c r="I21" s="58">
        <f t="shared" si="1"/>
        <v>7.553596784580896E-2</v>
      </c>
      <c r="J21" s="35">
        <f t="shared" si="2"/>
        <v>45265</v>
      </c>
    </row>
    <row r="22" spans="1:10" x14ac:dyDescent="0.35">
      <c r="A22" s="35" t="s">
        <v>166</v>
      </c>
      <c r="B22" s="51">
        <v>93400</v>
      </c>
      <c r="C22" s="51">
        <v>90800</v>
      </c>
      <c r="D22" s="51">
        <v>648852</v>
      </c>
      <c r="E22" s="51">
        <v>92500</v>
      </c>
      <c r="F22" s="51">
        <v>87800</v>
      </c>
      <c r="G22" s="51">
        <v>148646</v>
      </c>
      <c r="H22" s="33">
        <f t="shared" si="0"/>
        <v>9.7297297297296303E-3</v>
      </c>
      <c r="I22" s="58">
        <f t="shared" si="1"/>
        <v>7.2373641912072406E-2</v>
      </c>
      <c r="J22" s="35">
        <f t="shared" si="2"/>
        <v>45266</v>
      </c>
    </row>
    <row r="23" spans="1:10" x14ac:dyDescent="0.35">
      <c r="A23" s="35" t="s">
        <v>167</v>
      </c>
      <c r="B23" s="51">
        <v>95750</v>
      </c>
      <c r="C23" s="51">
        <v>93400</v>
      </c>
      <c r="D23" s="51">
        <v>254235</v>
      </c>
      <c r="E23" s="51">
        <v>89500</v>
      </c>
      <c r="F23" s="51">
        <v>94900</v>
      </c>
      <c r="G23" s="51">
        <v>165720</v>
      </c>
      <c r="H23" s="33">
        <f t="shared" si="0"/>
        <v>6.9832402234636826E-2</v>
      </c>
      <c r="I23" s="58">
        <f t="shared" si="1"/>
        <v>0.11486350120420319</v>
      </c>
      <c r="J23" s="35">
        <f t="shared" si="2"/>
        <v>45267</v>
      </c>
    </row>
    <row r="24" spans="1:10" x14ac:dyDescent="0.35">
      <c r="A24" s="35" t="s">
        <v>168</v>
      </c>
      <c r="B24" s="51">
        <v>102300</v>
      </c>
      <c r="C24" s="51">
        <v>95750</v>
      </c>
      <c r="D24" s="51">
        <v>35682</v>
      </c>
      <c r="E24" s="51">
        <v>93000</v>
      </c>
      <c r="F24" s="51">
        <v>101700</v>
      </c>
      <c r="G24" s="51">
        <v>158315</v>
      </c>
      <c r="H24" s="33">
        <f t="shared" si="0"/>
        <v>0.10000000000000009</v>
      </c>
      <c r="I24" s="58">
        <f t="shared" si="1"/>
        <v>-4.4683804006758421E-2</v>
      </c>
      <c r="J24" s="35">
        <f t="shared" si="2"/>
        <v>45268</v>
      </c>
    </row>
    <row r="25" spans="1:10" x14ac:dyDescent="0.35">
      <c r="A25" s="35" t="s">
        <v>169</v>
      </c>
      <c r="B25" s="51">
        <v>96800</v>
      </c>
      <c r="C25" s="51">
        <v>102300</v>
      </c>
      <c r="D25" s="51">
        <v>802428</v>
      </c>
      <c r="E25" s="51">
        <v>101700</v>
      </c>
      <c r="F25" s="51">
        <v>113650</v>
      </c>
      <c r="G25" s="51">
        <v>156695</v>
      </c>
      <c r="H25" s="33">
        <f t="shared" si="0"/>
        <v>-4.8180924287118954E-2</v>
      </c>
      <c r="I25" s="58">
        <f t="shared" si="1"/>
        <v>-1.0232763793702415E-2</v>
      </c>
      <c r="J25" s="35">
        <f t="shared" si="2"/>
        <v>45271</v>
      </c>
    </row>
    <row r="26" spans="1:10" x14ac:dyDescent="0.35">
      <c r="A26" s="35" t="s">
        <v>170</v>
      </c>
      <c r="B26" s="51">
        <v>93100</v>
      </c>
      <c r="C26" s="51">
        <v>96800</v>
      </c>
      <c r="D26" s="51">
        <v>674126</v>
      </c>
      <c r="E26" s="51">
        <v>101850</v>
      </c>
      <c r="F26" s="51">
        <v>96000</v>
      </c>
      <c r="G26" s="51">
        <v>172604</v>
      </c>
      <c r="H26" s="33">
        <f t="shared" si="0"/>
        <v>-8.5910652920962227E-2</v>
      </c>
      <c r="I26" s="58">
        <f t="shared" si="1"/>
        <v>0.10152844698299246</v>
      </c>
      <c r="J26" s="35">
        <f t="shared" si="2"/>
        <v>45272</v>
      </c>
    </row>
    <row r="27" spans="1:10" x14ac:dyDescent="0.35">
      <c r="A27" s="35" t="s">
        <v>171</v>
      </c>
      <c r="B27" s="73">
        <v>103550</v>
      </c>
      <c r="C27" s="73">
        <v>93100</v>
      </c>
      <c r="D27" s="73">
        <v>741028</v>
      </c>
      <c r="E27" s="73">
        <v>94150</v>
      </c>
      <c r="F27" s="73">
        <v>92200</v>
      </c>
      <c r="G27" s="73">
        <v>172000</v>
      </c>
      <c r="H27" s="33">
        <f t="shared" si="0"/>
        <v>9.9840679766330265E-2</v>
      </c>
      <c r="I27" s="58">
        <f t="shared" si="1"/>
        <v>-3.4993395286320172E-3</v>
      </c>
      <c r="J27" s="35">
        <f t="shared" si="2"/>
        <v>45273</v>
      </c>
    </row>
    <row r="28" spans="1:10" x14ac:dyDescent="0.35">
      <c r="A28" s="35" t="s">
        <v>172</v>
      </c>
      <c r="B28" s="74">
        <v>102550</v>
      </c>
      <c r="C28" s="74">
        <v>103550</v>
      </c>
      <c r="D28" s="74">
        <v>888872</v>
      </c>
      <c r="E28" s="74">
        <v>94450</v>
      </c>
      <c r="F28" s="74">
        <v>104600</v>
      </c>
      <c r="G28" s="74">
        <v>161651</v>
      </c>
      <c r="H28" s="33">
        <f t="shared" si="0"/>
        <v>8.5759661196400216E-2</v>
      </c>
      <c r="I28" s="58">
        <f t="shared" si="1"/>
        <v>-6.0168604651162805E-2</v>
      </c>
      <c r="J28" s="35">
        <f t="shared" si="2"/>
        <v>45274</v>
      </c>
    </row>
    <row r="29" spans="1:10" x14ac:dyDescent="0.35">
      <c r="A29" s="35" t="s">
        <v>173</v>
      </c>
      <c r="B29" s="51">
        <v>104600</v>
      </c>
      <c r="C29" s="51">
        <v>102550</v>
      </c>
      <c r="D29" s="51">
        <v>547769</v>
      </c>
      <c r="E29" s="51">
        <v>100850</v>
      </c>
      <c r="F29" s="51">
        <v>102000</v>
      </c>
      <c r="G29" s="51">
        <v>159950</v>
      </c>
      <c r="H29" s="33">
        <f t="shared" si="0"/>
        <v>3.7183936539414875E-2</v>
      </c>
      <c r="I29" s="58">
        <f t="shared" si="1"/>
        <v>-1.0522669207119084E-2</v>
      </c>
      <c r="J29" s="35">
        <f t="shared" si="2"/>
        <v>45275</v>
      </c>
    </row>
    <row r="30" spans="1:10" x14ac:dyDescent="0.35">
      <c r="A30" s="35" t="s">
        <v>174</v>
      </c>
      <c r="B30" s="51">
        <v>102750</v>
      </c>
      <c r="C30" s="51">
        <v>104600</v>
      </c>
      <c r="D30" s="51">
        <v>491689</v>
      </c>
      <c r="E30" s="51">
        <v>105150</v>
      </c>
      <c r="F30" s="51">
        <v>104200</v>
      </c>
      <c r="G30" s="51">
        <v>159746</v>
      </c>
      <c r="H30" s="33">
        <f t="shared" si="0"/>
        <v>-2.2824536376604865E-2</v>
      </c>
      <c r="I30" s="58">
        <f t="shared" si="1"/>
        <v>-1.2753985620506114E-3</v>
      </c>
      <c r="J30" s="35">
        <f t="shared" si="2"/>
        <v>45278</v>
      </c>
    </row>
    <row r="31" spans="1:10" x14ac:dyDescent="0.35">
      <c r="A31" s="35" t="s">
        <v>175</v>
      </c>
      <c r="B31" s="51">
        <v>101900</v>
      </c>
      <c r="C31" s="51">
        <v>102750</v>
      </c>
      <c r="D31" s="51">
        <v>261561</v>
      </c>
      <c r="E31" s="51">
        <v>104250</v>
      </c>
      <c r="F31" s="51">
        <v>102000</v>
      </c>
      <c r="G31" s="51">
        <v>159563</v>
      </c>
      <c r="H31" s="33">
        <f t="shared" si="0"/>
        <v>-2.2541966426858462E-2</v>
      </c>
      <c r="I31" s="58">
        <f t="shared" si="1"/>
        <v>-1.145568590136814E-3</v>
      </c>
      <c r="J31" s="35">
        <f t="shared" si="2"/>
        <v>45279</v>
      </c>
    </row>
    <row r="32" spans="1:10" x14ac:dyDescent="0.35">
      <c r="A32" s="35" t="s">
        <v>176</v>
      </c>
      <c r="B32" s="51">
        <v>100800</v>
      </c>
      <c r="C32" s="51">
        <v>101900</v>
      </c>
      <c r="D32" s="51">
        <v>166175</v>
      </c>
      <c r="E32" s="51">
        <v>102300</v>
      </c>
      <c r="F32" s="51">
        <v>101900</v>
      </c>
      <c r="G32" s="51">
        <v>162654</v>
      </c>
      <c r="H32" s="33">
        <f t="shared" si="0"/>
        <v>-1.4662756598240456E-2</v>
      </c>
      <c r="I32" s="58">
        <f t="shared" si="1"/>
        <v>1.9371658843215567E-2</v>
      </c>
      <c r="J32" s="35">
        <f t="shared" si="2"/>
        <v>45280</v>
      </c>
    </row>
    <row r="33" spans="1:10" x14ac:dyDescent="0.35">
      <c r="A33" s="35" t="s">
        <v>177</v>
      </c>
      <c r="B33" s="51">
        <v>97600</v>
      </c>
      <c r="C33" s="51">
        <v>100800</v>
      </c>
      <c r="D33" s="51">
        <v>322718</v>
      </c>
      <c r="E33" s="51">
        <v>101900</v>
      </c>
      <c r="F33" s="51">
        <v>100000</v>
      </c>
      <c r="G33" s="51">
        <v>158076</v>
      </c>
      <c r="H33" s="33">
        <f t="shared" si="0"/>
        <v>-4.2198233562316001E-2</v>
      </c>
      <c r="I33" s="58">
        <f t="shared" si="1"/>
        <v>-2.8145634291194765E-2</v>
      </c>
      <c r="J33" s="35">
        <f t="shared" si="2"/>
        <v>45281</v>
      </c>
    </row>
    <row r="34" spans="1:10" x14ac:dyDescent="0.35">
      <c r="A34" s="35" t="s">
        <v>178</v>
      </c>
      <c r="B34" s="51">
        <v>100800</v>
      </c>
      <c r="C34" s="51">
        <v>97600</v>
      </c>
      <c r="D34" s="51">
        <v>313308</v>
      </c>
      <c r="E34" s="51">
        <v>97850</v>
      </c>
      <c r="F34" s="51">
        <v>97150</v>
      </c>
      <c r="G34" s="51">
        <v>155842</v>
      </c>
      <c r="H34" s="33">
        <f t="shared" ref="H34:H65" si="3">+B34/E34-1</f>
        <v>3.0148185998978061E-2</v>
      </c>
      <c r="I34" s="58">
        <f t="shared" si="1"/>
        <v>-1.413244262253599E-2</v>
      </c>
      <c r="J34" s="35">
        <f t="shared" si="2"/>
        <v>45282</v>
      </c>
    </row>
    <row r="35" spans="1:10" s="48" customFormat="1" x14ac:dyDescent="0.35">
      <c r="A35" s="35" t="s">
        <v>179</v>
      </c>
      <c r="B35" s="51">
        <v>102850</v>
      </c>
      <c r="C35" s="51">
        <v>100800</v>
      </c>
      <c r="D35" s="51">
        <v>157805</v>
      </c>
      <c r="E35" s="51">
        <v>100650</v>
      </c>
      <c r="F35" s="51">
        <v>100500</v>
      </c>
      <c r="G35" s="51">
        <v>159077</v>
      </c>
      <c r="H35" s="33">
        <f t="shared" si="3"/>
        <v>2.1857923497267784E-2</v>
      </c>
      <c r="I35" s="58">
        <f t="shared" ref="I35:I66" si="4">+G35/G34-1</f>
        <v>2.0758203821819476E-2</v>
      </c>
      <c r="J35" s="35">
        <f t="shared" si="2"/>
        <v>45285</v>
      </c>
    </row>
    <row r="36" spans="1:10" x14ac:dyDescent="0.35">
      <c r="A36" s="35" t="s">
        <v>180</v>
      </c>
      <c r="B36" s="51">
        <v>107100</v>
      </c>
      <c r="C36" s="51">
        <v>102850</v>
      </c>
      <c r="D36" s="51">
        <v>260868</v>
      </c>
      <c r="E36" s="51">
        <v>102250</v>
      </c>
      <c r="F36" s="51">
        <v>102800</v>
      </c>
      <c r="G36" s="51">
        <v>155209</v>
      </c>
      <c r="H36" s="33">
        <f t="shared" si="3"/>
        <v>4.7432762836185915E-2</v>
      </c>
      <c r="I36" s="58">
        <f t="shared" si="4"/>
        <v>-2.4315268706349702E-2</v>
      </c>
      <c r="J36" s="35">
        <f t="shared" si="2"/>
        <v>45286</v>
      </c>
    </row>
    <row r="37" spans="1:10" x14ac:dyDescent="0.35">
      <c r="A37" s="35" t="s">
        <v>181</v>
      </c>
      <c r="B37" s="51">
        <v>105700</v>
      </c>
      <c r="C37" s="51">
        <v>107100</v>
      </c>
      <c r="D37" s="51">
        <v>264253</v>
      </c>
      <c r="E37" s="51">
        <v>106150</v>
      </c>
      <c r="F37" s="51">
        <v>107000</v>
      </c>
      <c r="G37" s="51">
        <v>150793</v>
      </c>
      <c r="H37" s="33">
        <f t="shared" si="3"/>
        <v>-4.2392840320301106E-3</v>
      </c>
      <c r="I37" s="58">
        <f t="shared" si="4"/>
        <v>-2.8451958327158855E-2</v>
      </c>
      <c r="J37" s="35">
        <f t="shared" si="2"/>
        <v>45287</v>
      </c>
    </row>
    <row r="38" spans="1:10" x14ac:dyDescent="0.35">
      <c r="A38" s="35" t="s">
        <v>182</v>
      </c>
      <c r="B38" s="51">
        <v>106550</v>
      </c>
      <c r="C38" s="51">
        <v>105700</v>
      </c>
      <c r="D38" s="51">
        <v>153833</v>
      </c>
      <c r="E38" s="51">
        <v>106100</v>
      </c>
      <c r="F38" s="51">
        <v>105600</v>
      </c>
      <c r="G38" s="51">
        <v>152061</v>
      </c>
      <c r="H38" s="33">
        <f t="shared" si="3"/>
        <v>4.241281809613584E-3</v>
      </c>
      <c r="I38" s="58">
        <f t="shared" si="4"/>
        <v>8.4088783962119606E-3</v>
      </c>
      <c r="J38" s="35">
        <f t="shared" si="2"/>
        <v>45288</v>
      </c>
    </row>
    <row r="39" spans="1:10" s="48" customFormat="1" x14ac:dyDescent="0.35">
      <c r="A39" s="35" t="s">
        <v>183</v>
      </c>
      <c r="B39" s="51">
        <v>107700</v>
      </c>
      <c r="C39" s="51">
        <v>106550</v>
      </c>
      <c r="D39" s="51">
        <v>197334</v>
      </c>
      <c r="E39" s="51">
        <v>106200</v>
      </c>
      <c r="F39" s="51">
        <v>106000</v>
      </c>
      <c r="G39" s="51">
        <v>142958</v>
      </c>
      <c r="H39" s="33">
        <f t="shared" si="3"/>
        <v>1.4124293785310771E-2</v>
      </c>
      <c r="I39" s="58">
        <f t="shared" si="4"/>
        <v>-5.9864133472751102E-2</v>
      </c>
      <c r="J39" s="35">
        <f t="shared" si="2"/>
        <v>45289</v>
      </c>
    </row>
    <row r="40" spans="1:10" x14ac:dyDescent="0.35">
      <c r="A40" s="35" t="s">
        <v>184</v>
      </c>
      <c r="B40" s="51">
        <v>108350</v>
      </c>
      <c r="C40" s="51">
        <v>107700</v>
      </c>
      <c r="D40" s="51">
        <v>143702</v>
      </c>
      <c r="E40" s="51">
        <v>106650</v>
      </c>
      <c r="F40" s="51">
        <v>107700</v>
      </c>
      <c r="G40" s="51">
        <v>145602</v>
      </c>
      <c r="H40" s="33">
        <f t="shared" si="3"/>
        <v>1.5939990623534905E-2</v>
      </c>
      <c r="I40" s="58">
        <f t="shared" si="4"/>
        <v>1.8494942570545181E-2</v>
      </c>
      <c r="J40" s="35">
        <f>+WORKDAY(J39,2)</f>
        <v>45293</v>
      </c>
    </row>
    <row r="41" spans="1:10" x14ac:dyDescent="0.35">
      <c r="A41" s="35" t="s">
        <v>185</v>
      </c>
      <c r="B41" s="51">
        <v>106600</v>
      </c>
      <c r="C41" s="51">
        <v>108350</v>
      </c>
      <c r="D41" s="51">
        <v>129883</v>
      </c>
      <c r="E41" s="51">
        <v>108200</v>
      </c>
      <c r="F41" s="51">
        <v>108200</v>
      </c>
      <c r="G41" s="51">
        <v>141743</v>
      </c>
      <c r="H41" s="33">
        <f t="shared" si="3"/>
        <v>-1.4787430683918634E-2</v>
      </c>
      <c r="I41" s="58">
        <f t="shared" si="4"/>
        <v>-2.650375681652728E-2</v>
      </c>
      <c r="J41" s="35">
        <f t="shared" ref="J41:J67" si="5">+WORKDAY(J40,1)</f>
        <v>45294</v>
      </c>
    </row>
    <row r="42" spans="1:10" x14ac:dyDescent="0.35">
      <c r="A42" s="35" t="s">
        <v>186</v>
      </c>
      <c r="B42" s="51">
        <v>100450</v>
      </c>
      <c r="C42" s="51">
        <v>106600</v>
      </c>
      <c r="D42" s="51">
        <v>194855</v>
      </c>
      <c r="E42" s="51">
        <v>107650</v>
      </c>
      <c r="F42" s="51">
        <v>106500</v>
      </c>
      <c r="G42" s="51">
        <v>148982</v>
      </c>
      <c r="H42" s="33">
        <f t="shared" si="3"/>
        <v>-6.6883418485833679E-2</v>
      </c>
      <c r="I42" s="58">
        <f t="shared" si="4"/>
        <v>5.1071305108541409E-2</v>
      </c>
      <c r="J42" s="35">
        <f t="shared" si="5"/>
        <v>45295</v>
      </c>
    </row>
    <row r="43" spans="1:10" x14ac:dyDescent="0.35">
      <c r="A43" s="35" t="s">
        <v>187</v>
      </c>
      <c r="B43" s="51">
        <v>98650</v>
      </c>
      <c r="C43" s="51">
        <v>100450</v>
      </c>
      <c r="D43" s="51">
        <v>182344</v>
      </c>
      <c r="E43" s="51">
        <v>103850</v>
      </c>
      <c r="F43" s="51">
        <v>100000</v>
      </c>
      <c r="G43" s="51">
        <v>154263</v>
      </c>
      <c r="H43" s="33">
        <f t="shared" si="3"/>
        <v>-5.0072219547424135E-2</v>
      </c>
      <c r="I43" s="58">
        <f t="shared" si="4"/>
        <v>3.5447235236471419E-2</v>
      </c>
      <c r="J43" s="35">
        <f t="shared" si="5"/>
        <v>45296</v>
      </c>
    </row>
    <row r="44" spans="1:10" x14ac:dyDescent="0.35">
      <c r="A44" s="35" t="s">
        <v>188</v>
      </c>
      <c r="B44" s="51">
        <v>97200</v>
      </c>
      <c r="C44" s="51">
        <v>98650</v>
      </c>
      <c r="D44" s="51">
        <v>146847</v>
      </c>
      <c r="E44" s="51">
        <v>98750</v>
      </c>
      <c r="F44" s="51">
        <v>98000</v>
      </c>
      <c r="G44" s="51">
        <v>157724</v>
      </c>
      <c r="H44" s="33">
        <f t="shared" si="3"/>
        <v>-1.5696202531645609E-2</v>
      </c>
      <c r="I44" s="58">
        <f t="shared" si="4"/>
        <v>2.2435710442555878E-2</v>
      </c>
      <c r="J44" s="35">
        <f t="shared" si="5"/>
        <v>45299</v>
      </c>
    </row>
    <row r="45" spans="1:10" x14ac:dyDescent="0.35">
      <c r="A45" s="48" t="s">
        <v>189</v>
      </c>
      <c r="B45" s="51">
        <v>98950</v>
      </c>
      <c r="C45" s="51">
        <v>97200</v>
      </c>
      <c r="D45" s="51">
        <v>203361</v>
      </c>
      <c r="E45" s="51">
        <v>98400</v>
      </c>
      <c r="F45" s="51">
        <v>97000</v>
      </c>
      <c r="G45" s="51">
        <v>162038</v>
      </c>
      <c r="H45" s="33">
        <f t="shared" si="3"/>
        <v>5.5894308943089666E-3</v>
      </c>
      <c r="I45" s="58">
        <f t="shared" si="4"/>
        <v>2.735157617103301E-2</v>
      </c>
      <c r="J45" s="35">
        <f t="shared" si="5"/>
        <v>45300</v>
      </c>
    </row>
    <row r="46" spans="1:10" x14ac:dyDescent="0.35">
      <c r="A46" s="48" t="s">
        <v>190</v>
      </c>
      <c r="B46" s="51">
        <v>97900</v>
      </c>
      <c r="C46" s="51">
        <v>98950</v>
      </c>
      <c r="D46" s="51">
        <v>107149</v>
      </c>
      <c r="E46" s="51">
        <v>98200</v>
      </c>
      <c r="F46" s="51">
        <v>98500</v>
      </c>
      <c r="G46" s="51">
        <v>159002</v>
      </c>
      <c r="H46" s="33">
        <f t="shared" si="3"/>
        <v>-3.054989816700604E-3</v>
      </c>
      <c r="I46" s="58">
        <f t="shared" si="4"/>
        <v>-1.8736345795430709E-2</v>
      </c>
      <c r="J46" s="35">
        <f t="shared" si="5"/>
        <v>45301</v>
      </c>
    </row>
    <row r="47" spans="1:10" x14ac:dyDescent="0.35">
      <c r="A47" s="48" t="s">
        <v>191</v>
      </c>
      <c r="B47" s="51">
        <v>104700</v>
      </c>
      <c r="C47" s="51">
        <v>97900</v>
      </c>
      <c r="D47" s="51">
        <v>214428</v>
      </c>
      <c r="E47" s="51">
        <v>98400</v>
      </c>
      <c r="F47" s="51">
        <v>98400</v>
      </c>
      <c r="G47" s="51">
        <v>157286</v>
      </c>
      <c r="H47" s="33">
        <f t="shared" si="3"/>
        <v>6.4024390243902385E-2</v>
      </c>
      <c r="I47" s="58">
        <f t="shared" si="4"/>
        <v>-1.0792317077772617E-2</v>
      </c>
      <c r="J47" s="35">
        <f t="shared" si="5"/>
        <v>45302</v>
      </c>
    </row>
    <row r="48" spans="1:10" x14ac:dyDescent="0.35">
      <c r="A48" s="48" t="s">
        <v>192</v>
      </c>
      <c r="B48" s="51">
        <v>102850</v>
      </c>
      <c r="C48" s="51">
        <v>104700</v>
      </c>
      <c r="D48" s="51">
        <v>142605</v>
      </c>
      <c r="E48" s="51">
        <v>101850</v>
      </c>
      <c r="F48" s="51">
        <v>104700</v>
      </c>
      <c r="G48" s="51">
        <v>155914</v>
      </c>
      <c r="H48" s="33">
        <f t="shared" si="3"/>
        <v>9.8183603338242165E-3</v>
      </c>
      <c r="I48" s="58">
        <f t="shared" si="4"/>
        <v>-8.7229632643719412E-3</v>
      </c>
      <c r="J48" s="35">
        <f t="shared" si="5"/>
        <v>45303</v>
      </c>
    </row>
    <row r="49" spans="1:10" x14ac:dyDescent="0.35">
      <c r="A49" s="48" t="s">
        <v>193</v>
      </c>
      <c r="B49" s="51">
        <v>101950</v>
      </c>
      <c r="C49" s="51">
        <v>102850</v>
      </c>
      <c r="D49" s="51">
        <v>103038</v>
      </c>
      <c r="E49" s="51">
        <v>103650</v>
      </c>
      <c r="F49" s="51">
        <v>102000</v>
      </c>
      <c r="G49" s="51">
        <v>156970</v>
      </c>
      <c r="H49" s="33">
        <f t="shared" si="3"/>
        <v>-1.6401350699469353E-2</v>
      </c>
      <c r="I49" s="58">
        <f t="shared" si="4"/>
        <v>6.7729645830394425E-3</v>
      </c>
      <c r="J49" s="35">
        <f t="shared" si="5"/>
        <v>45306</v>
      </c>
    </row>
    <row r="50" spans="1:10" x14ac:dyDescent="0.35">
      <c r="A50" s="48" t="s">
        <v>195</v>
      </c>
      <c r="B50" s="51">
        <v>104150</v>
      </c>
      <c r="C50" s="51">
        <v>101950</v>
      </c>
      <c r="D50" s="51">
        <v>109517</v>
      </c>
      <c r="E50" s="51">
        <v>101950</v>
      </c>
      <c r="F50" s="51">
        <v>102000</v>
      </c>
      <c r="G50" s="51">
        <v>159478</v>
      </c>
      <c r="H50" s="33">
        <f t="shared" si="3"/>
        <v>2.157920549288872E-2</v>
      </c>
      <c r="I50" s="58">
        <f t="shared" si="4"/>
        <v>1.5977575332866145E-2</v>
      </c>
      <c r="J50" s="35">
        <f t="shared" si="5"/>
        <v>45307</v>
      </c>
    </row>
    <row r="51" spans="1:10" x14ac:dyDescent="0.35">
      <c r="A51" s="48" t="s">
        <v>196</v>
      </c>
      <c r="B51" s="51">
        <v>101750</v>
      </c>
      <c r="C51" s="51">
        <v>104150</v>
      </c>
      <c r="D51" s="51">
        <v>131788</v>
      </c>
      <c r="E51" s="51">
        <v>103400</v>
      </c>
      <c r="F51" s="51">
        <v>104900</v>
      </c>
      <c r="G51" s="51">
        <v>156573</v>
      </c>
      <c r="H51" s="33">
        <f t="shared" si="3"/>
        <v>-1.5957446808510634E-2</v>
      </c>
      <c r="I51" s="58">
        <f t="shared" si="4"/>
        <v>-1.8215678651600897E-2</v>
      </c>
      <c r="J51" s="35">
        <f t="shared" si="5"/>
        <v>45308</v>
      </c>
    </row>
    <row r="52" spans="1:10" x14ac:dyDescent="0.35">
      <c r="A52" s="48" t="s">
        <v>197</v>
      </c>
      <c r="B52" s="51">
        <v>102400</v>
      </c>
      <c r="C52" s="51">
        <v>101750</v>
      </c>
      <c r="D52" s="51">
        <v>125726</v>
      </c>
      <c r="E52" s="51">
        <v>103600</v>
      </c>
      <c r="F52" s="51">
        <v>102300</v>
      </c>
      <c r="G52" s="51">
        <v>154594</v>
      </c>
      <c r="H52" s="33">
        <f t="shared" si="3"/>
        <v>-1.158301158301156E-2</v>
      </c>
      <c r="I52" s="58">
        <f t="shared" si="4"/>
        <v>-1.2639471684134596E-2</v>
      </c>
      <c r="J52" s="35">
        <f t="shared" si="5"/>
        <v>45309</v>
      </c>
    </row>
    <row r="53" spans="1:10" x14ac:dyDescent="0.35">
      <c r="A53" s="48" t="s">
        <v>198</v>
      </c>
      <c r="B53" s="51">
        <v>101400</v>
      </c>
      <c r="C53" s="51">
        <v>102400</v>
      </c>
      <c r="D53" s="51">
        <v>87317</v>
      </c>
      <c r="E53" s="51">
        <v>101850</v>
      </c>
      <c r="F53" s="51">
        <v>102800</v>
      </c>
      <c r="G53" s="51">
        <v>155078</v>
      </c>
      <c r="H53" s="33">
        <f t="shared" si="3"/>
        <v>-4.4182621502208974E-3</v>
      </c>
      <c r="I53" s="58">
        <f t="shared" si="4"/>
        <v>3.1307812722356498E-3</v>
      </c>
      <c r="J53" s="35">
        <f t="shared" si="5"/>
        <v>45310</v>
      </c>
    </row>
    <row r="54" spans="1:10" x14ac:dyDescent="0.35">
      <c r="A54" s="48" t="s">
        <v>199</v>
      </c>
      <c r="B54" s="51">
        <v>99850</v>
      </c>
      <c r="C54" s="51">
        <v>101400</v>
      </c>
      <c r="D54" s="51">
        <v>108433</v>
      </c>
      <c r="E54" s="51">
        <v>102050</v>
      </c>
      <c r="F54" s="51">
        <v>100800</v>
      </c>
      <c r="G54" s="51">
        <v>152252</v>
      </c>
      <c r="H54" s="33">
        <f t="shared" si="3"/>
        <v>-2.1558059774620331E-2</v>
      </c>
      <c r="I54" s="58">
        <f t="shared" si="4"/>
        <v>-1.8223087736493948E-2</v>
      </c>
      <c r="J54" s="35">
        <f t="shared" si="5"/>
        <v>45313</v>
      </c>
    </row>
    <row r="55" spans="1:10" x14ac:dyDescent="0.35">
      <c r="A55" s="48" t="s">
        <v>200</v>
      </c>
      <c r="B55" s="51">
        <v>102000</v>
      </c>
      <c r="C55" s="51">
        <v>99850</v>
      </c>
      <c r="D55" s="51">
        <v>92608</v>
      </c>
      <c r="E55" s="51">
        <v>100350</v>
      </c>
      <c r="F55" s="51">
        <v>100850</v>
      </c>
      <c r="G55" s="51">
        <v>148288</v>
      </c>
      <c r="H55" s="33">
        <f t="shared" si="3"/>
        <v>1.6442451420029869E-2</v>
      </c>
      <c r="I55" s="58">
        <f t="shared" si="4"/>
        <v>-2.6035782781178574E-2</v>
      </c>
      <c r="J55" s="35">
        <f t="shared" si="5"/>
        <v>45314</v>
      </c>
    </row>
    <row r="56" spans="1:10" x14ac:dyDescent="0.35">
      <c r="A56" s="48" t="s">
        <v>201</v>
      </c>
      <c r="B56" s="51">
        <v>102350</v>
      </c>
      <c r="C56" s="51">
        <v>102000</v>
      </c>
      <c r="D56" s="51">
        <v>72518</v>
      </c>
      <c r="E56" s="51">
        <v>101400</v>
      </c>
      <c r="F56" s="51">
        <v>102500</v>
      </c>
      <c r="G56" s="51">
        <v>148399</v>
      </c>
      <c r="H56" s="33">
        <f t="shared" si="3"/>
        <v>9.3688362919133183E-3</v>
      </c>
      <c r="I56" s="58">
        <f t="shared" si="4"/>
        <v>7.4854337505403379E-4</v>
      </c>
      <c r="J56" s="35">
        <f t="shared" si="5"/>
        <v>45315</v>
      </c>
    </row>
    <row r="57" spans="1:10" x14ac:dyDescent="0.35">
      <c r="A57" s="48" t="s">
        <v>202</v>
      </c>
      <c r="B57" s="51">
        <v>101350</v>
      </c>
      <c r="C57" s="51">
        <v>102350</v>
      </c>
      <c r="D57" s="51">
        <v>85085</v>
      </c>
      <c r="E57" s="51">
        <v>102350</v>
      </c>
      <c r="F57" s="51">
        <v>103000</v>
      </c>
      <c r="G57" s="51">
        <v>149167</v>
      </c>
      <c r="H57" s="33">
        <f t="shared" si="3"/>
        <v>-9.7703957010258913E-3</v>
      </c>
      <c r="I57" s="58">
        <f t="shared" si="4"/>
        <v>5.1752370298991934E-3</v>
      </c>
      <c r="J57" s="35">
        <f t="shared" si="5"/>
        <v>45316</v>
      </c>
    </row>
    <row r="58" spans="1:10" x14ac:dyDescent="0.35">
      <c r="A58" s="48" t="s">
        <v>203</v>
      </c>
      <c r="B58" s="51">
        <v>100650</v>
      </c>
      <c r="C58" s="51">
        <v>101350</v>
      </c>
      <c r="D58" s="51">
        <v>80796</v>
      </c>
      <c r="E58" s="51">
        <v>101600</v>
      </c>
      <c r="F58" s="51">
        <v>101500</v>
      </c>
      <c r="G58" s="51">
        <v>148248</v>
      </c>
      <c r="H58" s="33">
        <f t="shared" si="3"/>
        <v>-9.350393700787385E-3</v>
      </c>
      <c r="I58" s="58">
        <f t="shared" si="4"/>
        <v>-6.1608800874187741E-3</v>
      </c>
      <c r="J58" s="35">
        <f t="shared" si="5"/>
        <v>45317</v>
      </c>
    </row>
    <row r="59" spans="1:10" x14ac:dyDescent="0.35">
      <c r="A59" s="48" t="s">
        <v>204</v>
      </c>
      <c r="B59" s="51">
        <v>101950</v>
      </c>
      <c r="C59" s="51">
        <v>100650</v>
      </c>
      <c r="D59" s="51">
        <v>77321</v>
      </c>
      <c r="E59" s="51">
        <v>101550</v>
      </c>
      <c r="F59" s="51">
        <v>101300</v>
      </c>
      <c r="G59" s="51">
        <v>144728</v>
      </c>
      <c r="H59" s="33">
        <f t="shared" si="3"/>
        <v>3.9389463318562079E-3</v>
      </c>
      <c r="I59" s="58">
        <f t="shared" si="4"/>
        <v>-2.374399654632775E-2</v>
      </c>
      <c r="J59" s="35">
        <f t="shared" si="5"/>
        <v>45320</v>
      </c>
    </row>
    <row r="60" spans="1:10" x14ac:dyDescent="0.35">
      <c r="A60" s="48" t="s">
        <v>205</v>
      </c>
      <c r="B60" s="51">
        <v>101000</v>
      </c>
      <c r="C60" s="51">
        <v>101950</v>
      </c>
      <c r="D60" s="51">
        <v>54916</v>
      </c>
      <c r="E60" s="51">
        <v>101550</v>
      </c>
      <c r="F60" s="51">
        <v>101950</v>
      </c>
      <c r="G60" s="51">
        <v>141118</v>
      </c>
      <c r="H60" s="33">
        <f t="shared" si="3"/>
        <v>-5.4160512063022859E-3</v>
      </c>
      <c r="I60" s="58">
        <f t="shared" si="4"/>
        <v>-2.4943341993256318E-2</v>
      </c>
      <c r="J60" s="35">
        <f t="shared" si="5"/>
        <v>45321</v>
      </c>
    </row>
    <row r="61" spans="1:10" x14ac:dyDescent="0.35">
      <c r="A61" s="48" t="s">
        <v>206</v>
      </c>
      <c r="B61" s="51">
        <v>99150</v>
      </c>
      <c r="C61" s="51">
        <v>101000</v>
      </c>
      <c r="D61" s="51">
        <v>102011</v>
      </c>
      <c r="E61" s="51">
        <v>101550</v>
      </c>
      <c r="F61" s="51">
        <v>101150</v>
      </c>
      <c r="G61" s="51">
        <v>150388</v>
      </c>
      <c r="H61" s="33">
        <f t="shared" si="3"/>
        <v>-2.3633677991137358E-2</v>
      </c>
      <c r="I61" s="58">
        <f t="shared" si="4"/>
        <v>6.5689706486769861E-2</v>
      </c>
      <c r="J61" s="35">
        <f t="shared" si="5"/>
        <v>45322</v>
      </c>
    </row>
    <row r="62" spans="1:10" x14ac:dyDescent="0.35">
      <c r="A62" s="48" t="s">
        <v>207</v>
      </c>
      <c r="B62" s="51">
        <v>99600</v>
      </c>
      <c r="C62" s="51">
        <v>99150</v>
      </c>
      <c r="D62" s="51">
        <v>58995</v>
      </c>
      <c r="E62" s="51">
        <v>100000</v>
      </c>
      <c r="F62" s="51">
        <v>98850</v>
      </c>
      <c r="G62" s="51">
        <v>145032</v>
      </c>
      <c r="H62" s="33">
        <f t="shared" si="3"/>
        <v>-4.0000000000000036E-3</v>
      </c>
      <c r="I62" s="58">
        <f t="shared" si="4"/>
        <v>-3.5614543713594182E-2</v>
      </c>
      <c r="J62" s="35">
        <f t="shared" si="5"/>
        <v>45323</v>
      </c>
    </row>
    <row r="63" spans="1:10" x14ac:dyDescent="0.35">
      <c r="A63" s="48" t="s">
        <v>208</v>
      </c>
      <c r="B63" s="51">
        <v>100150</v>
      </c>
      <c r="C63" s="51">
        <v>99600</v>
      </c>
      <c r="D63" s="51">
        <v>71323</v>
      </c>
      <c r="E63" s="51">
        <v>99300</v>
      </c>
      <c r="F63" s="51">
        <v>99600</v>
      </c>
      <c r="G63" s="51">
        <v>135549</v>
      </c>
      <c r="H63" s="33">
        <f t="shared" si="3"/>
        <v>8.5599194360523878E-3</v>
      </c>
      <c r="I63" s="58">
        <f t="shared" si="4"/>
        <v>-6.5385570081085587E-2</v>
      </c>
      <c r="J63" s="35">
        <f t="shared" si="5"/>
        <v>45324</v>
      </c>
    </row>
    <row r="64" spans="1:10" x14ac:dyDescent="0.35">
      <c r="A64" s="48" t="s">
        <v>209</v>
      </c>
      <c r="B64" s="51">
        <v>100450</v>
      </c>
      <c r="C64" s="51">
        <v>100150</v>
      </c>
      <c r="D64" s="51">
        <v>45180</v>
      </c>
      <c r="E64" s="51">
        <v>100400</v>
      </c>
      <c r="F64" s="51">
        <v>100400</v>
      </c>
      <c r="G64" s="51">
        <v>132983</v>
      </c>
      <c r="H64" s="33">
        <f t="shared" si="3"/>
        <v>4.9800796812760062E-4</v>
      </c>
      <c r="I64" s="58">
        <f t="shared" si="4"/>
        <v>-1.8930423684424103E-2</v>
      </c>
      <c r="J64" s="35">
        <f t="shared" si="5"/>
        <v>45327</v>
      </c>
    </row>
    <row r="65" spans="1:10" x14ac:dyDescent="0.35">
      <c r="A65" s="48" t="s">
        <v>210</v>
      </c>
      <c r="B65" s="51">
        <v>97150</v>
      </c>
      <c r="C65" s="51">
        <v>100450</v>
      </c>
      <c r="D65" s="51">
        <v>110907</v>
      </c>
      <c r="E65" s="51">
        <v>100550</v>
      </c>
      <c r="F65" s="51">
        <v>100450</v>
      </c>
      <c r="G65" s="51">
        <v>142239</v>
      </c>
      <c r="H65" s="33">
        <f t="shared" si="3"/>
        <v>-3.3814022874191996E-2</v>
      </c>
      <c r="I65" s="58">
        <f t="shared" si="4"/>
        <v>6.9602881571328767E-2</v>
      </c>
      <c r="J65" s="35">
        <f t="shared" si="5"/>
        <v>45328</v>
      </c>
    </row>
    <row r="66" spans="1:10" x14ac:dyDescent="0.35">
      <c r="A66" s="48" t="s">
        <v>211</v>
      </c>
      <c r="B66" s="51">
        <v>97650</v>
      </c>
      <c r="C66" s="51">
        <v>97150</v>
      </c>
      <c r="D66" s="51">
        <v>42570</v>
      </c>
      <c r="E66" s="51">
        <v>98250</v>
      </c>
      <c r="F66" s="51">
        <v>97100</v>
      </c>
      <c r="G66" s="51">
        <v>136452</v>
      </c>
      <c r="H66" s="33">
        <f t="shared" ref="H66:H102" si="6">+B66/E66-1</f>
        <v>-6.1068702290076882E-3</v>
      </c>
      <c r="I66" s="58">
        <f t="shared" si="4"/>
        <v>-4.0685044186193675E-2</v>
      </c>
      <c r="J66" s="35">
        <f t="shared" si="5"/>
        <v>45329</v>
      </c>
    </row>
    <row r="67" spans="1:10" x14ac:dyDescent="0.35">
      <c r="A67" s="48" t="s">
        <v>212</v>
      </c>
      <c r="B67" s="51">
        <v>96300</v>
      </c>
      <c r="C67" s="51">
        <v>97650</v>
      </c>
      <c r="D67" s="51">
        <v>57952</v>
      </c>
      <c r="E67" s="51">
        <v>97750</v>
      </c>
      <c r="F67" s="51">
        <v>97600</v>
      </c>
      <c r="G67" s="51">
        <v>138228</v>
      </c>
      <c r="H67" s="33">
        <f t="shared" si="6"/>
        <v>-1.4833759590792805E-2</v>
      </c>
      <c r="I67" s="58">
        <f t="shared" ref="I67:I102" si="7">+G67/G66-1</f>
        <v>1.301556591328823E-2</v>
      </c>
      <c r="J67" s="35">
        <f t="shared" si="5"/>
        <v>45330</v>
      </c>
    </row>
    <row r="68" spans="1:10" x14ac:dyDescent="0.35">
      <c r="A68" s="48" t="s">
        <v>213</v>
      </c>
      <c r="B68" s="51">
        <v>94750</v>
      </c>
      <c r="C68" s="51">
        <v>96300</v>
      </c>
      <c r="D68" s="51">
        <v>66470</v>
      </c>
      <c r="E68" s="51">
        <v>97150</v>
      </c>
      <c r="F68" s="51">
        <v>97000</v>
      </c>
      <c r="G68" s="51">
        <v>148907</v>
      </c>
      <c r="H68" s="33">
        <f t="shared" si="6"/>
        <v>-2.4704065877508952E-2</v>
      </c>
      <c r="I68" s="58">
        <f t="shared" si="7"/>
        <v>7.7256416934340377E-2</v>
      </c>
      <c r="J68" s="35">
        <v>45341</v>
      </c>
    </row>
    <row r="69" spans="1:10" x14ac:dyDescent="0.35">
      <c r="A69" s="48" t="s">
        <v>214</v>
      </c>
      <c r="B69" s="51">
        <v>92800</v>
      </c>
      <c r="C69" s="51">
        <v>94750</v>
      </c>
      <c r="D69" s="51">
        <v>103744</v>
      </c>
      <c r="E69" s="51">
        <v>96050</v>
      </c>
      <c r="F69" s="51">
        <v>95000</v>
      </c>
      <c r="G69" s="51">
        <v>173155</v>
      </c>
      <c r="H69" s="33">
        <f t="shared" si="6"/>
        <v>-3.3836543466944313E-2</v>
      </c>
      <c r="I69" s="58">
        <f t="shared" si="7"/>
        <v>0.16283989335625582</v>
      </c>
      <c r="J69" s="35">
        <f>+WORKDAY(J68,1)</f>
        <v>45342</v>
      </c>
    </row>
    <row r="70" spans="1:10" x14ac:dyDescent="0.35">
      <c r="A70" s="48" t="s">
        <v>215</v>
      </c>
      <c r="B70" s="51">
        <v>96900</v>
      </c>
      <c r="C70" s="51">
        <v>92800</v>
      </c>
      <c r="D70" s="51">
        <v>324538</v>
      </c>
      <c r="E70" s="51">
        <v>93650</v>
      </c>
      <c r="F70" s="51">
        <v>92700</v>
      </c>
      <c r="G70" s="51">
        <v>165643</v>
      </c>
      <c r="H70" s="33">
        <f t="shared" si="6"/>
        <v>3.470368392952472E-2</v>
      </c>
      <c r="I70" s="58">
        <f t="shared" si="7"/>
        <v>-4.3383096069995131E-2</v>
      </c>
      <c r="J70" s="35">
        <f>+WORKDAY(J69,1)</f>
        <v>45343</v>
      </c>
    </row>
    <row r="71" spans="1:10" x14ac:dyDescent="0.35">
      <c r="A71" t="s">
        <v>216</v>
      </c>
      <c r="B71" s="51">
        <v>114950</v>
      </c>
      <c r="C71" s="51">
        <v>116900</v>
      </c>
      <c r="D71" s="51">
        <v>258624</v>
      </c>
      <c r="E71" s="51">
        <v>117100</v>
      </c>
      <c r="F71" s="51">
        <v>116150</v>
      </c>
      <c r="G71" s="51">
        <v>202175</v>
      </c>
      <c r="H71" s="33">
        <f t="shared" si="6"/>
        <v>-1.83603757472246E-2</v>
      </c>
      <c r="I71" s="58">
        <f t="shared" si="7"/>
        <v>0.22054659720000247</v>
      </c>
      <c r="J71" s="35">
        <v>45370</v>
      </c>
    </row>
    <row r="72" spans="1:10" x14ac:dyDescent="0.35">
      <c r="A72" t="s">
        <v>217</v>
      </c>
      <c r="B72" s="51">
        <v>107400</v>
      </c>
      <c r="C72" s="51">
        <v>114350</v>
      </c>
      <c r="D72" s="51">
        <v>323927</v>
      </c>
      <c r="E72" s="51">
        <v>115000</v>
      </c>
      <c r="F72" s="51">
        <v>114650</v>
      </c>
      <c r="G72" s="51">
        <v>206188</v>
      </c>
      <c r="H72" s="33">
        <f t="shared" si="6"/>
        <v>-6.6086956521739126E-2</v>
      </c>
      <c r="I72" s="58">
        <f t="shared" si="7"/>
        <v>1.9849140596018389E-2</v>
      </c>
      <c r="J72" s="35">
        <v>45376</v>
      </c>
    </row>
    <row r="73" spans="1:10" x14ac:dyDescent="0.35">
      <c r="A73" t="s">
        <v>218</v>
      </c>
      <c r="B73" s="51">
        <v>108500</v>
      </c>
      <c r="C73" s="51">
        <v>108400</v>
      </c>
      <c r="D73" s="51">
        <v>199520</v>
      </c>
      <c r="E73" s="51">
        <v>107550</v>
      </c>
      <c r="F73" s="51">
        <v>108800</v>
      </c>
      <c r="G73" s="51">
        <v>199818</v>
      </c>
      <c r="H73" s="33">
        <f t="shared" si="6"/>
        <v>8.8331008833100189E-3</v>
      </c>
      <c r="I73" s="58">
        <f t="shared" si="7"/>
        <v>-3.0894135449201721E-2</v>
      </c>
      <c r="J73" s="35">
        <v>45379</v>
      </c>
    </row>
    <row r="74" spans="1:10" x14ac:dyDescent="0.35">
      <c r="A74" t="s">
        <v>219</v>
      </c>
      <c r="B74" s="51">
        <v>107050</v>
      </c>
      <c r="C74" s="51">
        <v>108500</v>
      </c>
      <c r="D74" s="51">
        <v>204922</v>
      </c>
      <c r="E74" s="51">
        <v>108350</v>
      </c>
      <c r="F74" s="51">
        <v>108900</v>
      </c>
      <c r="G74" s="51">
        <v>196813</v>
      </c>
      <c r="H74" s="33">
        <f t="shared" si="6"/>
        <v>-1.1998154130133831E-2</v>
      </c>
      <c r="I74" s="58">
        <f t="shared" si="7"/>
        <v>-1.503868520353524E-2</v>
      </c>
      <c r="J74" s="35">
        <v>45380</v>
      </c>
    </row>
    <row r="75" spans="1:10" x14ac:dyDescent="0.35">
      <c r="A75" t="s">
        <v>220</v>
      </c>
      <c r="B75" s="82">
        <v>112600</v>
      </c>
      <c r="C75" s="82">
        <v>107050</v>
      </c>
      <c r="D75" s="82">
        <v>273984</v>
      </c>
      <c r="E75" s="82">
        <v>107900</v>
      </c>
      <c r="F75" s="82">
        <v>107100</v>
      </c>
      <c r="G75" s="82">
        <v>200099</v>
      </c>
      <c r="H75" s="33">
        <f t="shared" si="6"/>
        <v>4.3558850787766445E-2</v>
      </c>
      <c r="I75" s="58">
        <f t="shared" si="7"/>
        <v>1.6696051581958526E-2</v>
      </c>
      <c r="J75" s="35">
        <v>45383</v>
      </c>
    </row>
    <row r="76" spans="1:10" x14ac:dyDescent="0.35">
      <c r="A76" t="s">
        <v>221</v>
      </c>
      <c r="B76" s="83">
        <v>111000</v>
      </c>
      <c r="C76" s="83">
        <v>112600</v>
      </c>
      <c r="D76" s="83">
        <v>186425</v>
      </c>
      <c r="E76" s="83">
        <v>109750</v>
      </c>
      <c r="F76" s="83">
        <v>112800</v>
      </c>
      <c r="G76" s="83">
        <v>191181</v>
      </c>
      <c r="H76" s="33">
        <f t="shared" si="6"/>
        <v>1.1389521640091216E-2</v>
      </c>
      <c r="I76" s="58">
        <f t="shared" si="7"/>
        <v>-4.4567938870259227E-2</v>
      </c>
      <c r="J76" s="35">
        <f>+WORKDAY(J75,1)</f>
        <v>45384</v>
      </c>
    </row>
    <row r="77" spans="1:10" x14ac:dyDescent="0.35">
      <c r="A77" t="s">
        <v>222</v>
      </c>
      <c r="B77" s="87">
        <v>111800</v>
      </c>
      <c r="C77" s="87">
        <v>111000</v>
      </c>
      <c r="D77" s="87">
        <v>199227</v>
      </c>
      <c r="E77" s="87">
        <v>111550</v>
      </c>
      <c r="F77" s="87">
        <v>111550</v>
      </c>
      <c r="G77" s="87">
        <v>183070</v>
      </c>
      <c r="H77" s="33">
        <f t="shared" si="6"/>
        <v>2.2411474675032572E-3</v>
      </c>
      <c r="I77" s="58">
        <f t="shared" si="7"/>
        <v>-4.2425764066512883E-2</v>
      </c>
      <c r="J77" s="35">
        <f>+WORKDAY(J76,1)</f>
        <v>45385</v>
      </c>
    </row>
    <row r="78" spans="1:10" x14ac:dyDescent="0.35">
      <c r="A78" t="s">
        <v>223</v>
      </c>
      <c r="B78" s="98">
        <v>113500</v>
      </c>
      <c r="C78" s="98">
        <v>111800</v>
      </c>
      <c r="D78" s="98">
        <v>178332</v>
      </c>
      <c r="E78" s="98">
        <v>112300</v>
      </c>
      <c r="F78" s="98">
        <v>112500</v>
      </c>
      <c r="G78" s="98">
        <v>183798</v>
      </c>
      <c r="H78" s="33">
        <f t="shared" si="6"/>
        <v>1.0685663401602818E-2</v>
      </c>
      <c r="I78" s="58">
        <f t="shared" si="7"/>
        <v>3.9766209646583395E-3</v>
      </c>
      <c r="J78" s="35">
        <v>45390</v>
      </c>
    </row>
    <row r="79" spans="1:10" x14ac:dyDescent="0.35">
      <c r="A79" t="s">
        <v>224</v>
      </c>
      <c r="B79" s="102">
        <v>114150</v>
      </c>
      <c r="C79" s="102">
        <v>113500</v>
      </c>
      <c r="D79" s="102">
        <v>159011</v>
      </c>
      <c r="E79" s="102">
        <v>113650</v>
      </c>
      <c r="F79" s="102">
        <v>114000</v>
      </c>
      <c r="G79" s="102">
        <v>184198</v>
      </c>
      <c r="H79" s="33">
        <f t="shared" si="6"/>
        <v>4.3994720633524498E-3</v>
      </c>
      <c r="I79" s="58">
        <f t="shared" si="7"/>
        <v>2.1763022448557656E-3</v>
      </c>
      <c r="J79" s="20">
        <f t="shared" ref="J79:J102" si="8">+WORKDAY(J78,1)</f>
        <v>45391</v>
      </c>
    </row>
    <row r="80" spans="1:10" x14ac:dyDescent="0.35">
      <c r="A80" t="s">
        <v>225</v>
      </c>
      <c r="B80" s="105">
        <v>115950</v>
      </c>
      <c r="C80" s="105">
        <v>114150</v>
      </c>
      <c r="D80" s="105">
        <v>180964</v>
      </c>
      <c r="E80" s="105">
        <v>113650</v>
      </c>
      <c r="F80" s="105">
        <v>114850</v>
      </c>
      <c r="G80" s="105">
        <v>184304</v>
      </c>
      <c r="H80" s="33">
        <f t="shared" si="6"/>
        <v>2.0237571491421136E-2</v>
      </c>
      <c r="I80" s="58">
        <f t="shared" si="7"/>
        <v>5.7546770323235741E-4</v>
      </c>
      <c r="J80" s="20">
        <f t="shared" si="8"/>
        <v>45392</v>
      </c>
    </row>
    <row r="81" spans="1:10" x14ac:dyDescent="0.35">
      <c r="A81" t="s">
        <v>226</v>
      </c>
      <c r="B81" s="108">
        <v>112500</v>
      </c>
      <c r="C81" s="108">
        <v>115950</v>
      </c>
      <c r="D81" s="108">
        <v>195122</v>
      </c>
      <c r="E81" s="108">
        <v>116050</v>
      </c>
      <c r="F81" s="108">
        <v>115600</v>
      </c>
      <c r="G81" s="108">
        <v>180154</v>
      </c>
      <c r="H81" s="33">
        <f t="shared" si="6"/>
        <v>-3.0590262817751013E-2</v>
      </c>
      <c r="I81" s="58">
        <f t="shared" si="7"/>
        <v>-2.2517145585554288E-2</v>
      </c>
      <c r="J81" s="20">
        <f t="shared" si="8"/>
        <v>45393</v>
      </c>
    </row>
    <row r="82" spans="1:10" x14ac:dyDescent="0.35">
      <c r="A82" t="s">
        <v>227</v>
      </c>
      <c r="B82" s="111">
        <v>112200</v>
      </c>
      <c r="C82" s="111">
        <v>112500</v>
      </c>
      <c r="D82" s="111">
        <v>126606</v>
      </c>
      <c r="E82" s="111">
        <v>112750</v>
      </c>
      <c r="F82" s="111">
        <v>111050</v>
      </c>
      <c r="G82" s="111">
        <v>178440</v>
      </c>
      <c r="H82" s="33">
        <f t="shared" si="6"/>
        <v>-4.8780487804878092E-3</v>
      </c>
      <c r="I82" s="58">
        <f t="shared" si="7"/>
        <v>-9.5140823961721299E-3</v>
      </c>
      <c r="J82" s="20">
        <f t="shared" si="8"/>
        <v>45394</v>
      </c>
    </row>
    <row r="83" spans="1:10" x14ac:dyDescent="0.35">
      <c r="A83" t="s">
        <v>228</v>
      </c>
      <c r="B83" s="114">
        <v>111750</v>
      </c>
      <c r="C83" s="114">
        <v>112200</v>
      </c>
      <c r="D83" s="114">
        <v>107237</v>
      </c>
      <c r="E83" s="114">
        <v>112350</v>
      </c>
      <c r="F83" s="114">
        <v>113200</v>
      </c>
      <c r="G83" s="114">
        <v>179104</v>
      </c>
      <c r="H83" s="33">
        <f t="shared" si="6"/>
        <v>-5.3404539385847327E-3</v>
      </c>
      <c r="I83" s="58">
        <f t="shared" si="7"/>
        <v>3.7211387581259636E-3</v>
      </c>
      <c r="J83" s="20">
        <f t="shared" si="8"/>
        <v>45397</v>
      </c>
    </row>
    <row r="84" spans="1:10" x14ac:dyDescent="0.35">
      <c r="A84" t="s">
        <v>229</v>
      </c>
      <c r="B84" s="117">
        <v>108150</v>
      </c>
      <c r="C84" s="117">
        <v>111750</v>
      </c>
      <c r="D84" s="117">
        <v>176355</v>
      </c>
      <c r="E84" s="117">
        <v>112400</v>
      </c>
      <c r="F84" s="117">
        <v>111400</v>
      </c>
      <c r="G84" s="117">
        <v>179955</v>
      </c>
      <c r="H84" s="33">
        <f t="shared" si="6"/>
        <v>-3.7811387900355875E-2</v>
      </c>
      <c r="I84" s="58">
        <f t="shared" si="7"/>
        <v>4.7514293371448968E-3</v>
      </c>
      <c r="J84" s="20">
        <f t="shared" si="8"/>
        <v>45398</v>
      </c>
    </row>
    <row r="85" spans="1:10" x14ac:dyDescent="0.35">
      <c r="A85" t="s">
        <v>230</v>
      </c>
      <c r="B85" s="124">
        <v>109400</v>
      </c>
      <c r="C85" s="124">
        <v>108150</v>
      </c>
      <c r="D85" s="124">
        <v>98410</v>
      </c>
      <c r="E85" s="124">
        <v>109100</v>
      </c>
      <c r="F85" s="124">
        <v>108400</v>
      </c>
      <c r="G85" s="124">
        <v>175021</v>
      </c>
      <c r="H85" s="33">
        <f t="shared" si="6"/>
        <v>2.74977085242889E-3</v>
      </c>
      <c r="I85" s="58">
        <f t="shared" si="7"/>
        <v>-2.7417965602511751E-2</v>
      </c>
      <c r="J85" s="20">
        <f t="shared" si="8"/>
        <v>45399</v>
      </c>
    </row>
    <row r="86" spans="1:10" x14ac:dyDescent="0.35">
      <c r="A86" t="s">
        <v>231</v>
      </c>
      <c r="B86" s="127">
        <v>108400</v>
      </c>
      <c r="C86" s="127">
        <v>109400</v>
      </c>
      <c r="D86" s="127">
        <v>131581</v>
      </c>
      <c r="E86" s="127">
        <v>109200</v>
      </c>
      <c r="F86" s="127">
        <v>109900</v>
      </c>
      <c r="G86" s="127">
        <v>174354</v>
      </c>
      <c r="H86" s="33">
        <f t="shared" si="6"/>
        <v>-7.3260073260073E-3</v>
      </c>
      <c r="I86" s="58">
        <f t="shared" si="7"/>
        <v>-3.8109712548779484E-3</v>
      </c>
      <c r="J86" s="20">
        <f t="shared" si="8"/>
        <v>45400</v>
      </c>
    </row>
    <row r="87" spans="1:10" x14ac:dyDescent="0.35">
      <c r="A87" t="s">
        <v>232</v>
      </c>
      <c r="B87" s="133">
        <v>107700</v>
      </c>
      <c r="C87" s="133">
        <v>108400</v>
      </c>
      <c r="D87" s="133">
        <v>172997</v>
      </c>
      <c r="E87" s="133">
        <v>110050</v>
      </c>
      <c r="F87" s="133">
        <v>108200</v>
      </c>
      <c r="G87" s="133">
        <v>176344</v>
      </c>
      <c r="H87" s="33">
        <f t="shared" si="6"/>
        <v>-2.1353930031803747E-2</v>
      </c>
      <c r="I87" s="58">
        <f t="shared" si="7"/>
        <v>1.1413560916296639E-2</v>
      </c>
      <c r="J87" s="20">
        <f t="shared" si="8"/>
        <v>45401</v>
      </c>
    </row>
    <row r="88" spans="1:10" x14ac:dyDescent="0.35">
      <c r="A88" t="s">
        <v>233</v>
      </c>
      <c r="B88" s="135">
        <v>108550</v>
      </c>
      <c r="C88" s="135">
        <v>107700</v>
      </c>
      <c r="D88" s="135">
        <v>134200</v>
      </c>
      <c r="E88" s="135">
        <v>108150</v>
      </c>
      <c r="F88" s="135">
        <v>108600</v>
      </c>
      <c r="G88" s="135">
        <v>177912</v>
      </c>
      <c r="H88" s="33">
        <f t="shared" si="6"/>
        <v>3.6985668053628462E-3</v>
      </c>
      <c r="I88" s="58">
        <f t="shared" si="7"/>
        <v>8.8917116544935393E-3</v>
      </c>
      <c r="J88" s="20">
        <f t="shared" si="8"/>
        <v>45404</v>
      </c>
    </row>
    <row r="89" spans="1:10" x14ac:dyDescent="0.35">
      <c r="A89" t="s">
        <v>234</v>
      </c>
      <c r="B89" s="138">
        <v>109150</v>
      </c>
      <c r="C89" s="138">
        <v>108550</v>
      </c>
      <c r="D89" s="138">
        <v>139477</v>
      </c>
      <c r="E89" s="138">
        <v>109000</v>
      </c>
      <c r="F89" s="138">
        <v>108650</v>
      </c>
      <c r="G89" s="138">
        <v>176631</v>
      </c>
      <c r="H89" s="33">
        <f t="shared" si="6"/>
        <v>1.3761467889907841E-3</v>
      </c>
      <c r="I89" s="58">
        <f t="shared" si="7"/>
        <v>-7.2001888574126927E-3</v>
      </c>
      <c r="J89" s="20">
        <f t="shared" si="8"/>
        <v>45405</v>
      </c>
    </row>
    <row r="90" spans="1:10" x14ac:dyDescent="0.35">
      <c r="A90" t="s">
        <v>235</v>
      </c>
      <c r="B90" s="141">
        <v>110400</v>
      </c>
      <c r="C90" s="141">
        <v>109150</v>
      </c>
      <c r="D90" s="141">
        <v>179713</v>
      </c>
      <c r="E90" s="141">
        <v>108950</v>
      </c>
      <c r="F90" s="141">
        <v>109800</v>
      </c>
      <c r="G90" s="141">
        <v>178807</v>
      </c>
      <c r="H90" s="33">
        <f t="shared" si="6"/>
        <v>1.3308857273978791E-2</v>
      </c>
      <c r="I90" s="58">
        <f t="shared" si="7"/>
        <v>1.2319468270009182E-2</v>
      </c>
      <c r="J90" s="20">
        <f t="shared" si="8"/>
        <v>45406</v>
      </c>
    </row>
    <row r="91" spans="1:10" x14ac:dyDescent="0.35">
      <c r="A91" t="s">
        <v>236</v>
      </c>
      <c r="B91" s="144">
        <v>109600</v>
      </c>
      <c r="C91" s="144">
        <v>110400</v>
      </c>
      <c r="D91" s="144">
        <v>158133</v>
      </c>
      <c r="E91" s="144">
        <v>110550</v>
      </c>
      <c r="F91" s="144">
        <v>110500</v>
      </c>
      <c r="G91" s="144">
        <v>176148</v>
      </c>
      <c r="H91" s="33">
        <f t="shared" si="6"/>
        <v>-8.5933966530981065E-3</v>
      </c>
      <c r="I91" s="58">
        <f t="shared" si="7"/>
        <v>-1.4870782463773824E-2</v>
      </c>
      <c r="J91" s="20">
        <f t="shared" si="8"/>
        <v>45407</v>
      </c>
    </row>
    <row r="92" spans="1:10" x14ac:dyDescent="0.35">
      <c r="A92" t="s">
        <v>237</v>
      </c>
      <c r="B92" s="147">
        <v>109900</v>
      </c>
      <c r="C92" s="147">
        <v>109600</v>
      </c>
      <c r="D92" s="147">
        <v>98463</v>
      </c>
      <c r="E92" s="147">
        <v>110900</v>
      </c>
      <c r="F92" s="147">
        <v>109800</v>
      </c>
      <c r="G92" s="147">
        <v>172606</v>
      </c>
      <c r="H92" s="33">
        <f t="shared" si="6"/>
        <v>-9.0171325518485501E-3</v>
      </c>
      <c r="I92" s="58">
        <f t="shared" si="7"/>
        <v>-2.0108090923541599E-2</v>
      </c>
      <c r="J92" s="20">
        <f t="shared" si="8"/>
        <v>45408</v>
      </c>
    </row>
    <row r="93" spans="1:10" x14ac:dyDescent="0.35">
      <c r="A93" t="s">
        <v>238</v>
      </c>
      <c r="B93" s="149">
        <v>115900</v>
      </c>
      <c r="C93" s="149">
        <v>109900</v>
      </c>
      <c r="D93" s="149">
        <v>287181</v>
      </c>
      <c r="E93" s="149">
        <v>109700</v>
      </c>
      <c r="F93" s="149">
        <v>109700</v>
      </c>
      <c r="G93" s="149">
        <v>193148</v>
      </c>
      <c r="H93" s="33">
        <f t="shared" si="6"/>
        <v>5.6517775752050969E-2</v>
      </c>
      <c r="I93" s="58">
        <f t="shared" si="7"/>
        <v>0.11901092661900514</v>
      </c>
      <c r="J93" s="20">
        <f t="shared" si="8"/>
        <v>45411</v>
      </c>
    </row>
    <row r="94" spans="1:10" x14ac:dyDescent="0.35">
      <c r="A94" t="s">
        <v>239</v>
      </c>
      <c r="B94" s="152">
        <v>111450</v>
      </c>
      <c r="C94" s="152">
        <v>115900</v>
      </c>
      <c r="D94" s="152">
        <v>242267</v>
      </c>
      <c r="E94" s="152">
        <v>113900</v>
      </c>
      <c r="F94" s="152">
        <v>116000</v>
      </c>
      <c r="G94" s="152">
        <v>179848</v>
      </c>
      <c r="H94" s="33">
        <f t="shared" si="6"/>
        <v>-2.1510096575943827E-2</v>
      </c>
      <c r="I94" s="58">
        <f t="shared" si="7"/>
        <v>-6.8859113218878831E-2</v>
      </c>
      <c r="J94" s="20">
        <f t="shared" si="8"/>
        <v>45412</v>
      </c>
    </row>
    <row r="95" spans="1:10" x14ac:dyDescent="0.35">
      <c r="A95" t="s">
        <v>240</v>
      </c>
      <c r="B95" s="155">
        <v>112400</v>
      </c>
      <c r="C95" s="155">
        <v>111450</v>
      </c>
      <c r="D95" s="155">
        <v>117124</v>
      </c>
      <c r="E95" s="155">
        <v>113250</v>
      </c>
      <c r="F95" s="155">
        <v>112000</v>
      </c>
      <c r="G95" s="155">
        <v>185096</v>
      </c>
      <c r="H95" s="157">
        <f t="shared" si="6"/>
        <v>-7.5055187637969034E-3</v>
      </c>
      <c r="I95" s="158">
        <f t="shared" si="7"/>
        <v>2.9180196610470999E-2</v>
      </c>
      <c r="J95" s="20">
        <f t="shared" si="8"/>
        <v>45413</v>
      </c>
    </row>
    <row r="96" spans="1:10" x14ac:dyDescent="0.35">
      <c r="A96" t="s">
        <v>241</v>
      </c>
      <c r="B96" s="160">
        <v>113900</v>
      </c>
      <c r="C96" s="160">
        <v>112400</v>
      </c>
      <c r="D96" s="160">
        <v>151842</v>
      </c>
      <c r="E96" s="160">
        <v>112000</v>
      </c>
      <c r="F96" s="160">
        <v>113000</v>
      </c>
      <c r="G96" s="160">
        <v>189460</v>
      </c>
      <c r="H96" s="157">
        <f t="shared" si="6"/>
        <v>1.6964285714285765E-2</v>
      </c>
      <c r="I96" s="158">
        <f t="shared" si="7"/>
        <v>2.3576954661364891E-2</v>
      </c>
      <c r="J96" s="20">
        <f t="shared" si="8"/>
        <v>45414</v>
      </c>
    </row>
    <row r="97" spans="1:10" x14ac:dyDescent="0.35">
      <c r="A97" t="s">
        <v>242</v>
      </c>
      <c r="B97" s="163">
        <v>112050</v>
      </c>
      <c r="C97" s="163">
        <v>113900</v>
      </c>
      <c r="D97" s="163">
        <v>118354</v>
      </c>
      <c r="E97" s="163">
        <v>113900</v>
      </c>
      <c r="F97" s="163">
        <v>114000</v>
      </c>
      <c r="G97" s="163">
        <v>190964</v>
      </c>
      <c r="H97" s="157">
        <f t="shared" si="6"/>
        <v>-1.6242317822651398E-2</v>
      </c>
      <c r="I97" s="158">
        <f t="shared" si="7"/>
        <v>7.9383511031352327E-3</v>
      </c>
      <c r="J97" s="20">
        <f t="shared" si="8"/>
        <v>45415</v>
      </c>
    </row>
    <row r="98" spans="1:10" x14ac:dyDescent="0.35">
      <c r="A98" t="s">
        <v>243</v>
      </c>
      <c r="B98" s="165">
        <v>111700</v>
      </c>
      <c r="C98" s="165">
        <v>112050</v>
      </c>
      <c r="D98" s="165">
        <v>136072</v>
      </c>
      <c r="E98" s="165">
        <v>112550</v>
      </c>
      <c r="F98" s="165">
        <v>112500</v>
      </c>
      <c r="G98" s="165">
        <v>193390</v>
      </c>
      <c r="H98" s="157">
        <f t="shared" si="6"/>
        <v>-7.5521990226565805E-3</v>
      </c>
      <c r="I98" s="158">
        <f t="shared" si="7"/>
        <v>1.2703965145262952E-2</v>
      </c>
      <c r="J98" s="20">
        <f t="shared" si="8"/>
        <v>45418</v>
      </c>
    </row>
    <row r="99" spans="1:10" x14ac:dyDescent="0.35">
      <c r="A99" t="s">
        <v>244</v>
      </c>
      <c r="B99" s="167">
        <v>108350</v>
      </c>
      <c r="C99" s="167">
        <v>111700</v>
      </c>
      <c r="D99" s="167">
        <v>202809</v>
      </c>
      <c r="E99" s="167">
        <v>111850</v>
      </c>
      <c r="F99" s="167">
        <v>111900</v>
      </c>
      <c r="G99" s="167">
        <v>195326</v>
      </c>
      <c r="H99" s="157">
        <f t="shared" si="6"/>
        <v>-3.1291908806437174E-2</v>
      </c>
      <c r="I99" s="158">
        <f t="shared" si="7"/>
        <v>1.0010858886188467E-2</v>
      </c>
      <c r="J99" s="20">
        <f t="shared" si="8"/>
        <v>45419</v>
      </c>
    </row>
    <row r="100" spans="1:10" x14ac:dyDescent="0.35">
      <c r="A100" t="s">
        <v>245</v>
      </c>
      <c r="B100" s="169">
        <v>107100</v>
      </c>
      <c r="C100" s="169">
        <v>108350</v>
      </c>
      <c r="D100" s="169">
        <v>129937</v>
      </c>
      <c r="E100" s="169">
        <v>109450</v>
      </c>
      <c r="F100" s="169">
        <v>107550</v>
      </c>
      <c r="G100" s="169">
        <v>198230</v>
      </c>
      <c r="H100" s="157">
        <f t="shared" si="6"/>
        <v>-2.1470991320237554E-2</v>
      </c>
      <c r="I100" s="158">
        <f t="shared" si="7"/>
        <v>1.4867452361692735E-2</v>
      </c>
      <c r="J100" s="20">
        <f t="shared" si="8"/>
        <v>45420</v>
      </c>
    </row>
    <row r="101" spans="1:10" x14ac:dyDescent="0.35">
      <c r="A101" t="s">
        <v>246</v>
      </c>
      <c r="B101" s="171">
        <v>105000</v>
      </c>
      <c r="C101" s="171">
        <v>107100</v>
      </c>
      <c r="D101" s="171">
        <v>214774</v>
      </c>
      <c r="E101" s="171">
        <v>107200</v>
      </c>
      <c r="F101" s="171">
        <v>106750</v>
      </c>
      <c r="G101" s="171">
        <v>198922</v>
      </c>
      <c r="H101" s="157">
        <f t="shared" si="6"/>
        <v>-2.0522388059701524E-2</v>
      </c>
      <c r="I101" s="158">
        <f t="shared" si="7"/>
        <v>3.4908944155778165E-3</v>
      </c>
      <c r="J101" s="20">
        <f t="shared" si="8"/>
        <v>45421</v>
      </c>
    </row>
    <row r="102" spans="1:10" x14ac:dyDescent="0.35">
      <c r="A102" t="s">
        <v>247</v>
      </c>
      <c r="B102" s="173">
        <v>103000</v>
      </c>
      <c r="C102" s="173">
        <v>105000</v>
      </c>
      <c r="D102" s="173">
        <v>178905</v>
      </c>
      <c r="E102" s="173">
        <v>106300</v>
      </c>
      <c r="F102" s="173">
        <v>105000</v>
      </c>
      <c r="G102" s="173">
        <v>201318</v>
      </c>
      <c r="H102" s="157">
        <f t="shared" si="6"/>
        <v>-3.1044214487300104E-2</v>
      </c>
      <c r="I102" s="158">
        <f t="shared" si="7"/>
        <v>1.2044922130282298E-2</v>
      </c>
      <c r="J102" s="20">
        <f t="shared" si="8"/>
        <v>45422</v>
      </c>
    </row>
    <row r="103" spans="1:10" x14ac:dyDescent="0.35">
      <c r="A103" t="s">
        <v>248</v>
      </c>
      <c r="B103" s="175">
        <v>104000</v>
      </c>
      <c r="C103" s="175">
        <v>103000</v>
      </c>
      <c r="D103" s="175">
        <v>100717</v>
      </c>
      <c r="E103" s="175">
        <v>103600</v>
      </c>
      <c r="F103" s="175">
        <v>103800</v>
      </c>
      <c r="G103" s="175">
        <v>197287</v>
      </c>
      <c r="H103" s="157">
        <f t="shared" ref="H103" si="9">+B103/E103-1</f>
        <v>3.8610038610038533E-3</v>
      </c>
      <c r="I103" s="158">
        <f t="shared" ref="I103" si="10">+G103/G102-1</f>
        <v>-2.002304811293576E-2</v>
      </c>
      <c r="J103" s="20">
        <f t="shared" ref="J103" si="11">+WORKDAY(J102,1)</f>
        <v>45425</v>
      </c>
    </row>
  </sheetData>
  <conditionalFormatting sqref="H1:I1048576">
    <cfRule type="cellIs" dxfId="21"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103"/>
  <sheetViews>
    <sheetView topLeftCell="A91" workbookViewId="0">
      <selection activeCell="J104" sqref="J104"/>
    </sheetView>
  </sheetViews>
  <sheetFormatPr defaultRowHeight="14.5" x14ac:dyDescent="0.35"/>
  <cols>
    <col min="1" max="1" width="20.54296875" bestFit="1" customWidth="1"/>
    <col min="2" max="7" width="10.81640625" bestFit="1" customWidth="1"/>
  </cols>
  <sheetData>
    <row r="1" spans="1:9" x14ac:dyDescent="0.35">
      <c r="A1" t="s">
        <v>137</v>
      </c>
      <c r="B1" t="s">
        <v>138</v>
      </c>
      <c r="C1" t="s">
        <v>139</v>
      </c>
      <c r="D1" t="s">
        <v>140</v>
      </c>
      <c r="E1" t="s">
        <v>141</v>
      </c>
      <c r="F1" t="s">
        <v>142</v>
      </c>
      <c r="G1" t="s">
        <v>143</v>
      </c>
      <c r="H1" t="s">
        <v>194</v>
      </c>
      <c r="I1" t="s">
        <v>145</v>
      </c>
    </row>
    <row r="2" spans="1:9" x14ac:dyDescent="0.35">
      <c r="A2" t="s">
        <v>146</v>
      </c>
      <c r="B2" s="96">
        <v>124650</v>
      </c>
      <c r="C2" s="96">
        <v>0</v>
      </c>
      <c r="D2" s="96">
        <v>56821</v>
      </c>
      <c r="E2" s="96">
        <v>124700</v>
      </c>
      <c r="F2" s="96">
        <v>122500</v>
      </c>
      <c r="G2" s="96">
        <v>53080</v>
      </c>
      <c r="H2" s="97">
        <v>-4.0096230954289602E-4</v>
      </c>
      <c r="I2" s="97">
        <v>0</v>
      </c>
    </row>
    <row r="3" spans="1:9" x14ac:dyDescent="0.35">
      <c r="A3" t="s">
        <v>147</v>
      </c>
      <c r="B3" s="96">
        <v>124700</v>
      </c>
      <c r="C3" s="96">
        <v>124650</v>
      </c>
      <c r="D3" s="96">
        <v>26989</v>
      </c>
      <c r="E3" s="96">
        <v>123200</v>
      </c>
      <c r="F3" s="96">
        <v>124600</v>
      </c>
      <c r="G3" s="96">
        <v>52858</v>
      </c>
      <c r="H3" s="97">
        <v>1.2175324675324671E-2</v>
      </c>
      <c r="I3" s="97">
        <v>-4.1823662396383021E-3</v>
      </c>
    </row>
    <row r="4" spans="1:9" x14ac:dyDescent="0.35">
      <c r="A4" t="s">
        <v>148</v>
      </c>
      <c r="B4" s="96">
        <v>129250</v>
      </c>
      <c r="C4" s="96">
        <v>124700</v>
      </c>
      <c r="D4" s="96">
        <v>66824</v>
      </c>
      <c r="E4" s="96">
        <v>124400</v>
      </c>
      <c r="F4" s="96">
        <v>125150</v>
      </c>
      <c r="G4" s="96">
        <v>53766</v>
      </c>
      <c r="H4" s="97">
        <v>3.8987138263665511E-2</v>
      </c>
      <c r="I4" s="97">
        <v>1.717809981459761E-2</v>
      </c>
    </row>
    <row r="5" spans="1:9" x14ac:dyDescent="0.35">
      <c r="A5" t="s">
        <v>149</v>
      </c>
      <c r="B5" s="96">
        <v>125600</v>
      </c>
      <c r="C5" s="96">
        <v>129250</v>
      </c>
      <c r="D5" s="96">
        <v>54145</v>
      </c>
      <c r="E5" s="96">
        <v>128150</v>
      </c>
      <c r="F5" s="96">
        <v>130050</v>
      </c>
      <c r="G5" s="96">
        <v>55395</v>
      </c>
      <c r="H5" s="97">
        <v>-1.989855637924309E-2</v>
      </c>
      <c r="I5" s="97">
        <v>3.029795781720801E-2</v>
      </c>
    </row>
    <row r="6" spans="1:9" x14ac:dyDescent="0.35">
      <c r="A6" t="s">
        <v>150</v>
      </c>
      <c r="B6" s="96">
        <v>125600</v>
      </c>
      <c r="C6" s="96">
        <v>125600</v>
      </c>
      <c r="D6" s="96">
        <v>44718</v>
      </c>
      <c r="E6" s="96">
        <v>128400</v>
      </c>
      <c r="F6" s="96">
        <v>125350</v>
      </c>
      <c r="G6" s="96">
        <v>55084</v>
      </c>
      <c r="H6" s="97">
        <v>-2.180685358255452E-2</v>
      </c>
      <c r="I6" s="97">
        <v>-5.6142251105695262E-3</v>
      </c>
    </row>
    <row r="7" spans="1:9" x14ac:dyDescent="0.35">
      <c r="A7" t="s">
        <v>151</v>
      </c>
      <c r="B7" s="96">
        <v>127000</v>
      </c>
      <c r="C7" s="96">
        <v>125600</v>
      </c>
      <c r="D7" s="96">
        <v>46894</v>
      </c>
      <c r="E7" s="96">
        <v>125850</v>
      </c>
      <c r="F7" s="96">
        <v>127300</v>
      </c>
      <c r="G7" s="96">
        <v>57820</v>
      </c>
      <c r="H7" s="97">
        <v>9.1378625347635634E-3</v>
      </c>
      <c r="I7" s="97">
        <v>4.9669595526831811E-2</v>
      </c>
    </row>
    <row r="8" spans="1:9" x14ac:dyDescent="0.35">
      <c r="A8" t="s">
        <v>152</v>
      </c>
      <c r="B8" s="96">
        <v>127150</v>
      </c>
      <c r="C8" s="96">
        <v>127000</v>
      </c>
      <c r="D8" s="96">
        <v>32690</v>
      </c>
      <c r="E8" s="96">
        <v>127200</v>
      </c>
      <c r="F8" s="96">
        <v>127000</v>
      </c>
      <c r="G8" s="96">
        <v>59678</v>
      </c>
      <c r="H8" s="97">
        <v>-3.9308176100627529E-4</v>
      </c>
      <c r="I8" s="97">
        <v>3.2134209616049743E-2</v>
      </c>
    </row>
    <row r="9" spans="1:9" x14ac:dyDescent="0.35">
      <c r="A9" t="s">
        <v>153</v>
      </c>
      <c r="B9" s="96">
        <v>127000</v>
      </c>
      <c r="C9" s="96">
        <v>127150</v>
      </c>
      <c r="D9" s="96">
        <v>38737</v>
      </c>
      <c r="E9" s="96">
        <v>127400</v>
      </c>
      <c r="F9" s="96">
        <v>126900</v>
      </c>
      <c r="G9" s="96">
        <v>60858</v>
      </c>
      <c r="H9" s="97">
        <v>-3.1397174254317321E-3</v>
      </c>
      <c r="I9" s="97">
        <v>1.9772780589161879E-2</v>
      </c>
    </row>
    <row r="10" spans="1:9" x14ac:dyDescent="0.35">
      <c r="A10" t="s">
        <v>154</v>
      </c>
      <c r="B10" s="96">
        <v>122400</v>
      </c>
      <c r="C10" s="96">
        <v>127000</v>
      </c>
      <c r="D10" s="96">
        <v>74280</v>
      </c>
      <c r="E10" s="96">
        <v>127050</v>
      </c>
      <c r="F10" s="96">
        <v>126500</v>
      </c>
      <c r="G10" s="96">
        <v>64639</v>
      </c>
      <c r="H10" s="97">
        <v>-3.6599763872491198E-2</v>
      </c>
      <c r="I10" s="97">
        <v>6.2128232935686263E-2</v>
      </c>
    </row>
    <row r="11" spans="1:9" x14ac:dyDescent="0.35">
      <c r="A11" t="s">
        <v>155</v>
      </c>
      <c r="B11" s="96">
        <v>121200</v>
      </c>
      <c r="C11" s="96">
        <v>122400</v>
      </c>
      <c r="D11" s="96">
        <v>68703</v>
      </c>
      <c r="E11" s="96">
        <v>124900</v>
      </c>
      <c r="F11" s="96">
        <v>122750</v>
      </c>
      <c r="G11" s="96">
        <v>67378</v>
      </c>
      <c r="H11" s="97">
        <v>-2.9623698959167388E-2</v>
      </c>
      <c r="I11" s="97">
        <v>4.2373799099614702E-2</v>
      </c>
    </row>
    <row r="12" spans="1:9" x14ac:dyDescent="0.35">
      <c r="A12" t="s">
        <v>156</v>
      </c>
      <c r="B12" s="96">
        <v>115150</v>
      </c>
      <c r="C12" s="96">
        <v>121200</v>
      </c>
      <c r="D12" s="96">
        <v>132920</v>
      </c>
      <c r="E12" s="96">
        <v>121550</v>
      </c>
      <c r="F12" s="96">
        <v>121000</v>
      </c>
      <c r="G12" s="96">
        <v>72059</v>
      </c>
      <c r="H12" s="97">
        <v>-5.2653229123817313E-2</v>
      </c>
      <c r="I12" s="97">
        <v>6.9473715456083607E-2</v>
      </c>
    </row>
    <row r="13" spans="1:9" x14ac:dyDescent="0.35">
      <c r="A13" t="s">
        <v>157</v>
      </c>
      <c r="B13" s="96">
        <v>113800</v>
      </c>
      <c r="C13" s="96">
        <v>115150</v>
      </c>
      <c r="D13" s="96">
        <v>123231</v>
      </c>
      <c r="E13" s="96">
        <v>116650</v>
      </c>
      <c r="F13" s="96">
        <v>114500</v>
      </c>
      <c r="G13" s="96">
        <v>74096</v>
      </c>
      <c r="H13" s="97">
        <v>-2.4432061723103301E-2</v>
      </c>
      <c r="I13" s="97">
        <v>2.8268502199586539E-2</v>
      </c>
    </row>
    <row r="14" spans="1:9" x14ac:dyDescent="0.35">
      <c r="A14" t="s">
        <v>158</v>
      </c>
      <c r="B14" s="96">
        <v>114850</v>
      </c>
      <c r="C14" s="96">
        <v>113800</v>
      </c>
      <c r="D14" s="96">
        <v>106683</v>
      </c>
      <c r="E14" s="96">
        <v>112950</v>
      </c>
      <c r="F14" s="96">
        <v>114500</v>
      </c>
      <c r="G14" s="96">
        <v>77344</v>
      </c>
      <c r="H14" s="97">
        <v>1.6821602478972911E-2</v>
      </c>
      <c r="I14" s="97">
        <v>4.3835024832649561E-2</v>
      </c>
    </row>
    <row r="15" spans="1:9" x14ac:dyDescent="0.35">
      <c r="A15" t="s">
        <v>159</v>
      </c>
      <c r="B15" s="96">
        <v>107700</v>
      </c>
      <c r="C15" s="96">
        <v>114850</v>
      </c>
      <c r="D15" s="96">
        <v>197153</v>
      </c>
      <c r="E15" s="96">
        <v>115400</v>
      </c>
      <c r="F15" s="96">
        <v>115000</v>
      </c>
      <c r="G15" s="96">
        <v>87321</v>
      </c>
      <c r="H15" s="97">
        <v>-6.6724436741767756E-2</v>
      </c>
      <c r="I15" s="97">
        <v>0.12899513860157219</v>
      </c>
    </row>
    <row r="16" spans="1:9" x14ac:dyDescent="0.35">
      <c r="A16" t="s">
        <v>160</v>
      </c>
      <c r="B16" s="96">
        <v>109550</v>
      </c>
      <c r="C16" s="96">
        <v>107700</v>
      </c>
      <c r="D16" s="96">
        <v>169539</v>
      </c>
      <c r="E16" s="96">
        <v>110450</v>
      </c>
      <c r="F16" s="96">
        <v>107350</v>
      </c>
      <c r="G16" s="96">
        <v>93278</v>
      </c>
      <c r="H16" s="97">
        <v>-8.1484834766862857E-3</v>
      </c>
      <c r="I16" s="97">
        <v>6.8219557723800728E-2</v>
      </c>
    </row>
    <row r="17" spans="1:9" x14ac:dyDescent="0.35">
      <c r="A17" t="s">
        <v>161</v>
      </c>
      <c r="B17" s="96">
        <v>111600</v>
      </c>
      <c r="C17" s="96">
        <v>109550</v>
      </c>
      <c r="D17" s="96">
        <v>238146</v>
      </c>
      <c r="E17" s="96">
        <v>108800</v>
      </c>
      <c r="F17" s="96">
        <v>110500</v>
      </c>
      <c r="G17" s="96">
        <v>105471</v>
      </c>
      <c r="H17" s="97">
        <v>2.5735294117646971E-2</v>
      </c>
      <c r="I17" s="97">
        <v>0.13071678209224041</v>
      </c>
    </row>
    <row r="18" spans="1:9" x14ac:dyDescent="0.35">
      <c r="A18" t="s">
        <v>162</v>
      </c>
      <c r="B18" s="96">
        <v>107650</v>
      </c>
      <c r="C18" s="96">
        <v>111600</v>
      </c>
      <c r="D18" s="96">
        <v>190463</v>
      </c>
      <c r="E18" s="96">
        <v>111650</v>
      </c>
      <c r="F18" s="96">
        <v>112000</v>
      </c>
      <c r="G18" s="96">
        <v>111186</v>
      </c>
      <c r="H18" s="97">
        <v>-3.5826242722794437E-2</v>
      </c>
      <c r="I18" s="97">
        <v>5.4185510709104927E-2</v>
      </c>
    </row>
    <row r="19" spans="1:9" x14ac:dyDescent="0.35">
      <c r="A19" t="s">
        <v>163</v>
      </c>
      <c r="B19" s="96">
        <v>104550</v>
      </c>
      <c r="C19" s="96">
        <v>107650</v>
      </c>
      <c r="D19" s="96">
        <v>309052</v>
      </c>
      <c r="E19" s="96">
        <v>109000</v>
      </c>
      <c r="F19" s="96">
        <v>107000</v>
      </c>
      <c r="G19" s="96">
        <v>114139</v>
      </c>
      <c r="H19" s="97">
        <v>-4.0825688073394477E-2</v>
      </c>
      <c r="I19" s="97">
        <v>2.6559099167161371E-2</v>
      </c>
    </row>
    <row r="20" spans="1:9" x14ac:dyDescent="0.35">
      <c r="A20" t="s">
        <v>164</v>
      </c>
      <c r="B20" s="96">
        <v>97250</v>
      </c>
      <c r="C20" s="96">
        <v>104550</v>
      </c>
      <c r="D20" s="96">
        <v>295401</v>
      </c>
      <c r="E20" s="96">
        <v>104550</v>
      </c>
      <c r="F20" s="96">
        <v>104050</v>
      </c>
      <c r="G20" s="96">
        <v>128879</v>
      </c>
      <c r="H20" s="97">
        <v>-6.9823051171688189E-2</v>
      </c>
      <c r="I20" s="97">
        <v>0.12914078448207891</v>
      </c>
    </row>
    <row r="21" spans="1:9" x14ac:dyDescent="0.35">
      <c r="A21" t="s">
        <v>165</v>
      </c>
      <c r="B21" s="96">
        <v>90800</v>
      </c>
      <c r="C21" s="96">
        <v>97250</v>
      </c>
      <c r="D21" s="96">
        <v>194703</v>
      </c>
      <c r="E21" s="96">
        <v>100850</v>
      </c>
      <c r="F21" s="96">
        <v>95700</v>
      </c>
      <c r="G21" s="96">
        <v>138614</v>
      </c>
      <c r="H21" s="97">
        <v>-9.9652949925632117E-2</v>
      </c>
      <c r="I21" s="97">
        <v>7.553596784580896E-2</v>
      </c>
    </row>
    <row r="22" spans="1:9" x14ac:dyDescent="0.35">
      <c r="A22" t="s">
        <v>166</v>
      </c>
      <c r="B22" s="96">
        <v>93400</v>
      </c>
      <c r="C22" s="96">
        <v>90800</v>
      </c>
      <c r="D22" s="96">
        <v>648852</v>
      </c>
      <c r="E22" s="96">
        <v>92500</v>
      </c>
      <c r="F22" s="96">
        <v>87800</v>
      </c>
      <c r="G22" s="96">
        <v>148646</v>
      </c>
      <c r="H22" s="97">
        <v>9.7297297297296303E-3</v>
      </c>
      <c r="I22" s="97">
        <v>7.2373641912072406E-2</v>
      </c>
    </row>
    <row r="23" spans="1:9" x14ac:dyDescent="0.35">
      <c r="A23" t="s">
        <v>167</v>
      </c>
      <c r="B23" s="96">
        <v>95750</v>
      </c>
      <c r="C23" s="96">
        <v>93400</v>
      </c>
      <c r="D23" s="96">
        <v>254235</v>
      </c>
      <c r="E23" s="96">
        <v>89500</v>
      </c>
      <c r="F23" s="96">
        <v>94900</v>
      </c>
      <c r="G23" s="96">
        <v>165720</v>
      </c>
      <c r="H23" s="97">
        <v>6.9832402234636826E-2</v>
      </c>
      <c r="I23" s="97">
        <v>0.1148635012042032</v>
      </c>
    </row>
    <row r="24" spans="1:9" x14ac:dyDescent="0.35">
      <c r="A24" t="s">
        <v>168</v>
      </c>
      <c r="B24" s="96">
        <v>102300</v>
      </c>
      <c r="C24" s="96">
        <v>95750</v>
      </c>
      <c r="D24" s="96">
        <v>35682</v>
      </c>
      <c r="E24" s="96">
        <v>93000</v>
      </c>
      <c r="F24" s="96">
        <v>101700</v>
      </c>
      <c r="G24" s="96">
        <v>158315</v>
      </c>
      <c r="H24" s="97">
        <v>0.1000000000000001</v>
      </c>
      <c r="I24" s="97">
        <v>-4.4683804006758421E-2</v>
      </c>
    </row>
    <row r="25" spans="1:9" x14ac:dyDescent="0.35">
      <c r="A25" t="s">
        <v>169</v>
      </c>
      <c r="B25" s="96">
        <v>96800</v>
      </c>
      <c r="C25" s="96">
        <v>102300</v>
      </c>
      <c r="D25" s="96">
        <v>802428</v>
      </c>
      <c r="E25" s="96">
        <v>101700</v>
      </c>
      <c r="F25" s="96">
        <v>113650</v>
      </c>
      <c r="G25" s="96">
        <v>156695</v>
      </c>
      <c r="H25" s="97">
        <v>-4.8180924287118947E-2</v>
      </c>
      <c r="I25" s="97">
        <v>-1.023276379370242E-2</v>
      </c>
    </row>
    <row r="26" spans="1:9" x14ac:dyDescent="0.35">
      <c r="A26" t="s">
        <v>170</v>
      </c>
      <c r="B26" s="96">
        <v>93100</v>
      </c>
      <c r="C26" s="96">
        <v>96800</v>
      </c>
      <c r="D26" s="96">
        <v>674126</v>
      </c>
      <c r="E26" s="96">
        <v>101850</v>
      </c>
      <c r="F26" s="96">
        <v>96000</v>
      </c>
      <c r="G26" s="96">
        <v>172604</v>
      </c>
      <c r="H26" s="97">
        <v>-8.5910652920962227E-2</v>
      </c>
      <c r="I26" s="97">
        <v>0.1015284469829925</v>
      </c>
    </row>
    <row r="27" spans="1:9" x14ac:dyDescent="0.35">
      <c r="A27" t="s">
        <v>171</v>
      </c>
      <c r="B27" s="96">
        <v>103550</v>
      </c>
      <c r="C27" s="96">
        <v>93100</v>
      </c>
      <c r="D27" s="96">
        <v>741028</v>
      </c>
      <c r="E27" s="96">
        <v>94150</v>
      </c>
      <c r="F27" s="96">
        <v>92200</v>
      </c>
      <c r="G27" s="96">
        <v>172000</v>
      </c>
      <c r="H27" s="97">
        <v>9.9840679766330265E-2</v>
      </c>
      <c r="I27" s="97">
        <v>-3.4993395286320168E-3</v>
      </c>
    </row>
    <row r="28" spans="1:9" x14ac:dyDescent="0.35">
      <c r="A28" t="s">
        <v>172</v>
      </c>
      <c r="B28" s="96">
        <v>102550</v>
      </c>
      <c r="C28" s="96">
        <v>103550</v>
      </c>
      <c r="D28" s="96">
        <v>888872</v>
      </c>
      <c r="E28" s="96">
        <v>94450</v>
      </c>
      <c r="F28" s="96">
        <v>104600</v>
      </c>
      <c r="G28" s="96">
        <v>161651</v>
      </c>
      <c r="H28" s="97">
        <v>8.5759661196400216E-2</v>
      </c>
      <c r="I28" s="97">
        <v>-6.0168604651162798E-2</v>
      </c>
    </row>
    <row r="29" spans="1:9" x14ac:dyDescent="0.35">
      <c r="A29" t="s">
        <v>173</v>
      </c>
      <c r="B29" s="96">
        <v>104600</v>
      </c>
      <c r="C29" s="96">
        <v>102550</v>
      </c>
      <c r="D29" s="96">
        <v>547769</v>
      </c>
      <c r="E29" s="96">
        <v>100850</v>
      </c>
      <c r="F29" s="96">
        <v>102000</v>
      </c>
      <c r="G29" s="96">
        <v>159950</v>
      </c>
      <c r="H29" s="97">
        <v>3.7183936539414868E-2</v>
      </c>
      <c r="I29" s="97">
        <v>-1.0522669207119081E-2</v>
      </c>
    </row>
    <row r="30" spans="1:9" x14ac:dyDescent="0.35">
      <c r="A30" t="s">
        <v>174</v>
      </c>
      <c r="B30" s="96">
        <v>102750</v>
      </c>
      <c r="C30" s="96">
        <v>104600</v>
      </c>
      <c r="D30" s="96">
        <v>491689</v>
      </c>
      <c r="E30" s="96">
        <v>105150</v>
      </c>
      <c r="F30" s="96">
        <v>104200</v>
      </c>
      <c r="G30" s="96">
        <v>159746</v>
      </c>
      <c r="H30" s="97">
        <v>-2.2824536376604861E-2</v>
      </c>
      <c r="I30" s="97">
        <v>-1.275398562050611E-3</v>
      </c>
    </row>
    <row r="31" spans="1:9" x14ac:dyDescent="0.35">
      <c r="A31" t="s">
        <v>175</v>
      </c>
      <c r="B31" s="96">
        <v>101900</v>
      </c>
      <c r="C31" s="96">
        <v>102750</v>
      </c>
      <c r="D31" s="96">
        <v>261561</v>
      </c>
      <c r="E31" s="96">
        <v>104250</v>
      </c>
      <c r="F31" s="96">
        <v>102000</v>
      </c>
      <c r="G31" s="96">
        <v>159563</v>
      </c>
      <c r="H31" s="97">
        <v>-2.2541966426858458E-2</v>
      </c>
      <c r="I31" s="97">
        <v>-1.145568590136814E-3</v>
      </c>
    </row>
    <row r="32" spans="1:9" x14ac:dyDescent="0.35">
      <c r="A32" t="s">
        <v>176</v>
      </c>
      <c r="B32" s="96">
        <v>100800</v>
      </c>
      <c r="C32" s="96">
        <v>101900</v>
      </c>
      <c r="D32" s="96">
        <v>166175</v>
      </c>
      <c r="E32" s="96">
        <v>102300</v>
      </c>
      <c r="F32" s="96">
        <v>101900</v>
      </c>
      <c r="G32" s="96">
        <v>162654</v>
      </c>
      <c r="H32" s="97">
        <v>-1.466275659824046E-2</v>
      </c>
      <c r="I32" s="97">
        <v>1.937165884321557E-2</v>
      </c>
    </row>
    <row r="33" spans="1:9" x14ac:dyDescent="0.35">
      <c r="A33" t="s">
        <v>177</v>
      </c>
      <c r="B33" s="96">
        <v>97600</v>
      </c>
      <c r="C33" s="96">
        <v>100800</v>
      </c>
      <c r="D33" s="96">
        <v>322718</v>
      </c>
      <c r="E33" s="96">
        <v>101900</v>
      </c>
      <c r="F33" s="96">
        <v>100000</v>
      </c>
      <c r="G33" s="96">
        <v>158076</v>
      </c>
      <c r="H33" s="97">
        <v>-4.2198233562316001E-2</v>
      </c>
      <c r="I33" s="97">
        <v>-2.8145634291194769E-2</v>
      </c>
    </row>
    <row r="34" spans="1:9" x14ac:dyDescent="0.35">
      <c r="A34" t="s">
        <v>178</v>
      </c>
      <c r="B34" s="96">
        <v>100800</v>
      </c>
      <c r="C34" s="96">
        <v>97600</v>
      </c>
      <c r="D34" s="96">
        <v>313308</v>
      </c>
      <c r="E34" s="96">
        <v>97850</v>
      </c>
      <c r="F34" s="96">
        <v>97150</v>
      </c>
      <c r="G34" s="96">
        <v>155842</v>
      </c>
      <c r="H34" s="97">
        <v>3.0148185998978061E-2</v>
      </c>
      <c r="I34" s="97">
        <v>-1.413244262253599E-2</v>
      </c>
    </row>
    <row r="35" spans="1:9" x14ac:dyDescent="0.35">
      <c r="A35" t="s">
        <v>179</v>
      </c>
      <c r="B35" s="96">
        <v>102850</v>
      </c>
      <c r="C35" s="96">
        <v>100800</v>
      </c>
      <c r="D35" s="96">
        <v>157805</v>
      </c>
      <c r="E35" s="96">
        <v>100650</v>
      </c>
      <c r="F35" s="96">
        <v>100500</v>
      </c>
      <c r="G35" s="96">
        <v>159077</v>
      </c>
      <c r="H35" s="97">
        <v>2.185792349726778E-2</v>
      </c>
      <c r="I35" s="97">
        <v>2.075820382181948E-2</v>
      </c>
    </row>
    <row r="36" spans="1:9" x14ac:dyDescent="0.35">
      <c r="A36" t="s">
        <v>180</v>
      </c>
      <c r="B36" s="96">
        <v>107100</v>
      </c>
      <c r="C36" s="96">
        <v>102850</v>
      </c>
      <c r="D36" s="96">
        <v>260868</v>
      </c>
      <c r="E36" s="96">
        <v>102250</v>
      </c>
      <c r="F36" s="96">
        <v>102800</v>
      </c>
      <c r="G36" s="96">
        <v>155209</v>
      </c>
      <c r="H36" s="97">
        <v>4.7432762836185922E-2</v>
      </c>
      <c r="I36" s="97">
        <v>-2.4315268706349698E-2</v>
      </c>
    </row>
    <row r="37" spans="1:9" x14ac:dyDescent="0.35">
      <c r="A37" t="s">
        <v>181</v>
      </c>
      <c r="B37" s="96">
        <v>105700</v>
      </c>
      <c r="C37" s="96">
        <v>107100</v>
      </c>
      <c r="D37" s="96">
        <v>264253</v>
      </c>
      <c r="E37" s="96">
        <v>106150</v>
      </c>
      <c r="F37" s="96">
        <v>107000</v>
      </c>
      <c r="G37" s="96">
        <v>150793</v>
      </c>
      <c r="H37" s="97">
        <v>-4.2392840320301106E-3</v>
      </c>
      <c r="I37" s="97">
        <v>-2.8451958327158852E-2</v>
      </c>
    </row>
    <row r="38" spans="1:9" x14ac:dyDescent="0.35">
      <c r="A38" t="s">
        <v>182</v>
      </c>
      <c r="B38" s="96">
        <v>106550</v>
      </c>
      <c r="C38" s="96">
        <v>105700</v>
      </c>
      <c r="D38" s="96">
        <v>153833</v>
      </c>
      <c r="E38" s="96">
        <v>106100</v>
      </c>
      <c r="F38" s="96">
        <v>105600</v>
      </c>
      <c r="G38" s="96">
        <v>152061</v>
      </c>
      <c r="H38" s="97">
        <v>4.241281809613584E-3</v>
      </c>
      <c r="I38" s="97">
        <v>8.4088783962119606E-3</v>
      </c>
    </row>
    <row r="39" spans="1:9" x14ac:dyDescent="0.35">
      <c r="A39" t="s">
        <v>183</v>
      </c>
      <c r="B39" s="96">
        <v>107700</v>
      </c>
      <c r="C39" s="96">
        <v>106550</v>
      </c>
      <c r="D39" s="96">
        <v>197334</v>
      </c>
      <c r="E39" s="96">
        <v>106200</v>
      </c>
      <c r="F39" s="96">
        <v>106000</v>
      </c>
      <c r="G39" s="96">
        <v>142958</v>
      </c>
      <c r="H39" s="97">
        <v>1.4124293785310771E-2</v>
      </c>
      <c r="I39" s="97">
        <v>-5.9864133472751102E-2</v>
      </c>
    </row>
    <row r="40" spans="1:9" x14ac:dyDescent="0.35">
      <c r="A40" t="s">
        <v>184</v>
      </c>
      <c r="B40" s="96">
        <v>108350</v>
      </c>
      <c r="C40" s="96">
        <v>107700</v>
      </c>
      <c r="D40" s="96">
        <v>143702</v>
      </c>
      <c r="E40" s="96">
        <v>106650</v>
      </c>
      <c r="F40" s="96">
        <v>107700</v>
      </c>
      <c r="G40" s="96">
        <v>145602</v>
      </c>
      <c r="H40" s="97">
        <v>1.5939990623534909E-2</v>
      </c>
      <c r="I40" s="97">
        <v>1.8494942570545181E-2</v>
      </c>
    </row>
    <row r="41" spans="1:9" x14ac:dyDescent="0.35">
      <c r="A41" t="s">
        <v>185</v>
      </c>
      <c r="B41" s="96">
        <v>106600</v>
      </c>
      <c r="C41" s="96">
        <v>108350</v>
      </c>
      <c r="D41" s="96">
        <v>129883</v>
      </c>
      <c r="E41" s="96">
        <v>108200</v>
      </c>
      <c r="F41" s="96">
        <v>108200</v>
      </c>
      <c r="G41" s="96">
        <v>141743</v>
      </c>
      <c r="H41" s="97">
        <v>-1.4787430683918631E-2</v>
      </c>
      <c r="I41" s="97">
        <v>-2.650375681652728E-2</v>
      </c>
    </row>
    <row r="42" spans="1:9" x14ac:dyDescent="0.35">
      <c r="A42" t="s">
        <v>186</v>
      </c>
      <c r="B42" s="96">
        <v>100450</v>
      </c>
      <c r="C42" s="96">
        <v>106600</v>
      </c>
      <c r="D42" s="96">
        <v>194855</v>
      </c>
      <c r="E42" s="96">
        <v>107650</v>
      </c>
      <c r="F42" s="96">
        <v>106500</v>
      </c>
      <c r="G42" s="96">
        <v>148982</v>
      </c>
      <c r="H42" s="97">
        <v>-6.6883418485833679E-2</v>
      </c>
      <c r="I42" s="97">
        <v>5.1071305108541409E-2</v>
      </c>
    </row>
    <row r="43" spans="1:9" x14ac:dyDescent="0.35">
      <c r="A43" t="s">
        <v>187</v>
      </c>
      <c r="B43" s="96">
        <v>98650</v>
      </c>
      <c r="C43" s="96">
        <v>100450</v>
      </c>
      <c r="D43" s="96">
        <v>182344</v>
      </c>
      <c r="E43" s="96">
        <v>103850</v>
      </c>
      <c r="F43" s="96">
        <v>100000</v>
      </c>
      <c r="G43" s="96">
        <v>154263</v>
      </c>
      <c r="H43" s="97">
        <v>-5.0072219547424128E-2</v>
      </c>
      <c r="I43" s="97">
        <v>3.5447235236471419E-2</v>
      </c>
    </row>
    <row r="44" spans="1:9" x14ac:dyDescent="0.35">
      <c r="A44" t="s">
        <v>188</v>
      </c>
      <c r="B44" s="96">
        <v>97200</v>
      </c>
      <c r="C44" s="96">
        <v>98650</v>
      </c>
      <c r="D44" s="96">
        <v>146847</v>
      </c>
      <c r="E44" s="96">
        <v>98750</v>
      </c>
      <c r="F44" s="96">
        <v>98000</v>
      </c>
      <c r="G44" s="96">
        <v>157724</v>
      </c>
      <c r="H44" s="97">
        <v>-1.5696202531645609E-2</v>
      </c>
      <c r="I44" s="97">
        <v>2.2435710442555878E-2</v>
      </c>
    </row>
    <row r="45" spans="1:9" x14ac:dyDescent="0.35">
      <c r="A45" t="s">
        <v>189</v>
      </c>
      <c r="B45" s="96">
        <v>98950</v>
      </c>
      <c r="C45" s="96">
        <v>97200</v>
      </c>
      <c r="D45" s="96">
        <v>203361</v>
      </c>
      <c r="E45" s="96">
        <v>98400</v>
      </c>
      <c r="F45" s="96">
        <v>97000</v>
      </c>
      <c r="G45" s="96">
        <v>162038</v>
      </c>
      <c r="H45" s="97">
        <v>5.5894308943089674E-3</v>
      </c>
      <c r="I45" s="97">
        <v>2.735157617103301E-2</v>
      </c>
    </row>
    <row r="46" spans="1:9" x14ac:dyDescent="0.35">
      <c r="A46" t="s">
        <v>190</v>
      </c>
      <c r="B46" s="96">
        <v>97900</v>
      </c>
      <c r="C46" s="96">
        <v>98950</v>
      </c>
      <c r="D46" s="96">
        <v>107149</v>
      </c>
      <c r="E46" s="96">
        <v>98200</v>
      </c>
      <c r="F46" s="96">
        <v>98500</v>
      </c>
      <c r="G46" s="96">
        <v>159002</v>
      </c>
      <c r="H46" s="97">
        <v>-3.054989816700604E-3</v>
      </c>
      <c r="I46" s="97">
        <v>-1.8736345795430709E-2</v>
      </c>
    </row>
    <row r="47" spans="1:9" x14ac:dyDescent="0.35">
      <c r="A47" t="s">
        <v>191</v>
      </c>
      <c r="B47" s="96">
        <v>104700</v>
      </c>
      <c r="C47" s="96">
        <v>97900</v>
      </c>
      <c r="D47" s="96">
        <v>214428</v>
      </c>
      <c r="E47" s="96">
        <v>98400</v>
      </c>
      <c r="F47" s="96">
        <v>98400</v>
      </c>
      <c r="G47" s="96">
        <v>157286</v>
      </c>
      <c r="H47" s="97">
        <v>6.4024390243902385E-2</v>
      </c>
      <c r="I47" s="97">
        <v>-1.0792317077772621E-2</v>
      </c>
    </row>
    <row r="48" spans="1:9" x14ac:dyDescent="0.35">
      <c r="A48" t="s">
        <v>192</v>
      </c>
      <c r="B48" s="96">
        <v>102850</v>
      </c>
      <c r="C48" s="96">
        <v>104700</v>
      </c>
      <c r="D48" s="96">
        <v>142605</v>
      </c>
      <c r="E48" s="96">
        <v>101850</v>
      </c>
      <c r="F48" s="96">
        <v>104700</v>
      </c>
      <c r="G48" s="96">
        <v>155914</v>
      </c>
      <c r="H48" s="97">
        <v>9.8183603338242165E-3</v>
      </c>
      <c r="I48" s="97">
        <v>-8.7229632643719412E-3</v>
      </c>
    </row>
    <row r="49" spans="1:9" x14ac:dyDescent="0.35">
      <c r="A49" t="s">
        <v>193</v>
      </c>
      <c r="B49" s="96">
        <v>101950</v>
      </c>
      <c r="C49" s="96">
        <v>102850</v>
      </c>
      <c r="D49" s="96">
        <v>103038</v>
      </c>
      <c r="E49" s="96">
        <v>103650</v>
      </c>
      <c r="F49" s="96">
        <v>102000</v>
      </c>
      <c r="G49" s="96">
        <v>156970</v>
      </c>
      <c r="H49" s="97">
        <v>-1.6401350699469349E-2</v>
      </c>
      <c r="I49" s="97">
        <v>6.7729645830394416E-3</v>
      </c>
    </row>
    <row r="50" spans="1:9" x14ac:dyDescent="0.35">
      <c r="A50" t="s">
        <v>195</v>
      </c>
      <c r="B50" s="96">
        <v>104150</v>
      </c>
      <c r="C50" s="96">
        <v>101950</v>
      </c>
      <c r="D50" s="96">
        <v>109517</v>
      </c>
      <c r="E50" s="96">
        <v>101950</v>
      </c>
      <c r="F50" s="96">
        <v>102000</v>
      </c>
      <c r="G50" s="96">
        <v>159478</v>
      </c>
      <c r="H50" s="97">
        <v>2.157920549288872E-2</v>
      </c>
      <c r="I50" s="97">
        <v>1.5977575332866149E-2</v>
      </c>
    </row>
    <row r="51" spans="1:9" x14ac:dyDescent="0.35">
      <c r="A51" t="s">
        <v>196</v>
      </c>
      <c r="B51" s="96">
        <v>101750</v>
      </c>
      <c r="C51" s="96">
        <v>104150</v>
      </c>
      <c r="D51" s="96">
        <v>131788</v>
      </c>
      <c r="E51" s="96">
        <v>103400</v>
      </c>
      <c r="F51" s="96">
        <v>104900</v>
      </c>
      <c r="G51" s="96">
        <v>156573</v>
      </c>
      <c r="H51" s="97">
        <v>-1.595744680851063E-2</v>
      </c>
      <c r="I51" s="97">
        <v>-1.8215678651600901E-2</v>
      </c>
    </row>
    <row r="52" spans="1:9" x14ac:dyDescent="0.35">
      <c r="A52" t="s">
        <v>197</v>
      </c>
      <c r="B52" s="96">
        <v>102400</v>
      </c>
      <c r="C52" s="96">
        <v>101750</v>
      </c>
      <c r="D52" s="96">
        <v>125726</v>
      </c>
      <c r="E52" s="96">
        <v>103600</v>
      </c>
      <c r="F52" s="96">
        <v>102300</v>
      </c>
      <c r="G52" s="96">
        <v>154594</v>
      </c>
      <c r="H52" s="97">
        <v>-1.158301158301156E-2</v>
      </c>
      <c r="I52" s="97">
        <v>-1.2639471684134601E-2</v>
      </c>
    </row>
    <row r="53" spans="1:9" x14ac:dyDescent="0.35">
      <c r="A53" t="s">
        <v>198</v>
      </c>
      <c r="B53" s="96">
        <v>101400</v>
      </c>
      <c r="C53" s="96">
        <v>102400</v>
      </c>
      <c r="D53" s="96">
        <v>87317</v>
      </c>
      <c r="E53" s="96">
        <v>101850</v>
      </c>
      <c r="F53" s="96">
        <v>102800</v>
      </c>
      <c r="G53" s="96">
        <v>155078</v>
      </c>
      <c r="H53" s="97">
        <v>-4.4182621502208974E-3</v>
      </c>
      <c r="I53" s="97">
        <v>3.1307812722356498E-3</v>
      </c>
    </row>
    <row r="54" spans="1:9" x14ac:dyDescent="0.35">
      <c r="A54" t="s">
        <v>199</v>
      </c>
      <c r="B54" s="96">
        <v>99850</v>
      </c>
      <c r="C54" s="96">
        <v>101400</v>
      </c>
      <c r="D54" s="96">
        <v>108433</v>
      </c>
      <c r="E54" s="96">
        <v>102050</v>
      </c>
      <c r="F54" s="96">
        <v>100800</v>
      </c>
      <c r="G54" s="96">
        <v>152252</v>
      </c>
      <c r="H54" s="97">
        <v>-2.1558059774620331E-2</v>
      </c>
      <c r="I54" s="97">
        <v>-1.8223087736493952E-2</v>
      </c>
    </row>
    <row r="55" spans="1:9" x14ac:dyDescent="0.35">
      <c r="A55" t="s">
        <v>200</v>
      </c>
      <c r="B55" s="96">
        <v>102000</v>
      </c>
      <c r="C55" s="96">
        <v>99850</v>
      </c>
      <c r="D55" s="96">
        <v>92608</v>
      </c>
      <c r="E55" s="96">
        <v>100350</v>
      </c>
      <c r="F55" s="96">
        <v>100850</v>
      </c>
      <c r="G55" s="96">
        <v>148288</v>
      </c>
      <c r="H55" s="97">
        <v>1.6442451420029869E-2</v>
      </c>
      <c r="I55" s="97">
        <v>-2.603578278117857E-2</v>
      </c>
    </row>
    <row r="56" spans="1:9" x14ac:dyDescent="0.35">
      <c r="A56" t="s">
        <v>201</v>
      </c>
      <c r="B56" s="96">
        <v>102350</v>
      </c>
      <c r="C56" s="96">
        <v>102000</v>
      </c>
      <c r="D56" s="96">
        <v>72518</v>
      </c>
      <c r="E56" s="96">
        <v>101400</v>
      </c>
      <c r="F56" s="96">
        <v>102500</v>
      </c>
      <c r="G56" s="96">
        <v>148399</v>
      </c>
      <c r="H56" s="97">
        <v>9.3688362919133183E-3</v>
      </c>
      <c r="I56" s="97">
        <v>7.4854337505403379E-4</v>
      </c>
    </row>
    <row r="57" spans="1:9" x14ac:dyDescent="0.35">
      <c r="A57" t="s">
        <v>202</v>
      </c>
      <c r="B57" s="96">
        <v>101350</v>
      </c>
      <c r="C57" s="96">
        <v>102350</v>
      </c>
      <c r="D57" s="96">
        <v>85085</v>
      </c>
      <c r="E57" s="96">
        <v>102350</v>
      </c>
      <c r="F57" s="96">
        <v>103000</v>
      </c>
      <c r="G57" s="96">
        <v>149167</v>
      </c>
      <c r="H57" s="97">
        <v>-9.7703957010258913E-3</v>
      </c>
      <c r="I57" s="97">
        <v>5.1752370298991934E-3</v>
      </c>
    </row>
    <row r="58" spans="1:9" x14ac:dyDescent="0.35">
      <c r="A58" t="s">
        <v>203</v>
      </c>
      <c r="B58" s="96">
        <v>100650</v>
      </c>
      <c r="C58" s="96">
        <v>101350</v>
      </c>
      <c r="D58" s="96">
        <v>80796</v>
      </c>
      <c r="E58" s="96">
        <v>101600</v>
      </c>
      <c r="F58" s="96">
        <v>101500</v>
      </c>
      <c r="G58" s="96">
        <v>148248</v>
      </c>
      <c r="H58" s="97">
        <v>-9.350393700787385E-3</v>
      </c>
      <c r="I58" s="97">
        <v>-6.1608800874187741E-3</v>
      </c>
    </row>
    <row r="59" spans="1:9" x14ac:dyDescent="0.35">
      <c r="A59" t="s">
        <v>204</v>
      </c>
      <c r="B59" s="96">
        <v>101950</v>
      </c>
      <c r="C59" s="96">
        <v>100650</v>
      </c>
      <c r="D59" s="96">
        <v>77321</v>
      </c>
      <c r="E59" s="96">
        <v>101550</v>
      </c>
      <c r="F59" s="96">
        <v>101300</v>
      </c>
      <c r="G59" s="96">
        <v>144728</v>
      </c>
      <c r="H59" s="97">
        <v>3.9389463318562079E-3</v>
      </c>
      <c r="I59" s="97">
        <v>-2.374399654632775E-2</v>
      </c>
    </row>
    <row r="60" spans="1:9" x14ac:dyDescent="0.35">
      <c r="A60" t="s">
        <v>205</v>
      </c>
      <c r="B60" s="96">
        <v>101000</v>
      </c>
      <c r="C60" s="96">
        <v>101950</v>
      </c>
      <c r="D60" s="96">
        <v>54916</v>
      </c>
      <c r="E60" s="96">
        <v>101550</v>
      </c>
      <c r="F60" s="96">
        <v>101950</v>
      </c>
      <c r="G60" s="96">
        <v>141118</v>
      </c>
      <c r="H60" s="97">
        <v>-5.4160512063022859E-3</v>
      </c>
      <c r="I60" s="97">
        <v>-2.4943341993256318E-2</v>
      </c>
    </row>
    <row r="61" spans="1:9" x14ac:dyDescent="0.35">
      <c r="A61" t="s">
        <v>206</v>
      </c>
      <c r="B61" s="96">
        <v>99150</v>
      </c>
      <c r="C61" s="96">
        <v>101000</v>
      </c>
      <c r="D61" s="96">
        <v>102011</v>
      </c>
      <c r="E61" s="96">
        <v>101550</v>
      </c>
      <c r="F61" s="96">
        <v>101150</v>
      </c>
      <c r="G61" s="96">
        <v>150388</v>
      </c>
      <c r="H61" s="97">
        <v>-2.3633677991137358E-2</v>
      </c>
      <c r="I61" s="97">
        <v>6.5689706486769861E-2</v>
      </c>
    </row>
    <row r="62" spans="1:9" x14ac:dyDescent="0.35">
      <c r="A62" t="s">
        <v>207</v>
      </c>
      <c r="B62" s="96">
        <v>99600</v>
      </c>
      <c r="C62" s="96">
        <v>99150</v>
      </c>
      <c r="D62" s="96">
        <v>58995</v>
      </c>
      <c r="E62" s="96">
        <v>100000</v>
      </c>
      <c r="F62" s="96">
        <v>98850</v>
      </c>
      <c r="G62" s="96">
        <v>145032</v>
      </c>
      <c r="H62" s="97">
        <v>-4.0000000000000044E-3</v>
      </c>
      <c r="I62" s="97">
        <v>-3.5614543713594182E-2</v>
      </c>
    </row>
    <row r="63" spans="1:9" x14ac:dyDescent="0.35">
      <c r="A63" t="s">
        <v>208</v>
      </c>
      <c r="B63" s="96">
        <v>100150</v>
      </c>
      <c r="C63" s="96">
        <v>99600</v>
      </c>
      <c r="D63" s="96">
        <v>71323</v>
      </c>
      <c r="E63" s="96">
        <v>99300</v>
      </c>
      <c r="F63" s="96">
        <v>99600</v>
      </c>
      <c r="G63" s="96">
        <v>135549</v>
      </c>
      <c r="H63" s="97">
        <v>8.5599194360523878E-3</v>
      </c>
      <c r="I63" s="97">
        <v>-6.5385570081085587E-2</v>
      </c>
    </row>
    <row r="64" spans="1:9" x14ac:dyDescent="0.35">
      <c r="A64" t="s">
        <v>209</v>
      </c>
      <c r="B64" s="96">
        <v>100450</v>
      </c>
      <c r="C64" s="96">
        <v>100150</v>
      </c>
      <c r="D64" s="96">
        <v>45180</v>
      </c>
      <c r="E64" s="96">
        <v>100400</v>
      </c>
      <c r="F64" s="96">
        <v>100400</v>
      </c>
      <c r="G64" s="96">
        <v>132983</v>
      </c>
      <c r="H64" s="97">
        <v>4.9800796812760062E-4</v>
      </c>
      <c r="I64" s="97">
        <v>-1.8930423684424099E-2</v>
      </c>
    </row>
    <row r="65" spans="1:9" x14ac:dyDescent="0.35">
      <c r="A65" t="s">
        <v>210</v>
      </c>
      <c r="B65" s="96">
        <v>97150</v>
      </c>
      <c r="C65" s="96">
        <v>100450</v>
      </c>
      <c r="D65" s="96">
        <v>110907</v>
      </c>
      <c r="E65" s="96">
        <v>100550</v>
      </c>
      <c r="F65" s="96">
        <v>100450</v>
      </c>
      <c r="G65" s="96">
        <v>142239</v>
      </c>
      <c r="H65" s="97">
        <v>-3.3814022874192003E-2</v>
      </c>
      <c r="I65" s="97">
        <v>6.9602881571328767E-2</v>
      </c>
    </row>
    <row r="66" spans="1:9" x14ac:dyDescent="0.35">
      <c r="A66" t="s">
        <v>211</v>
      </c>
      <c r="B66" s="96">
        <v>97650</v>
      </c>
      <c r="C66" s="96">
        <v>97150</v>
      </c>
      <c r="D66" s="96">
        <v>42570</v>
      </c>
      <c r="E66" s="96">
        <v>98250</v>
      </c>
      <c r="F66" s="96">
        <v>97100</v>
      </c>
      <c r="G66" s="96">
        <v>136452</v>
      </c>
      <c r="H66" s="97">
        <v>-6.1068702290076882E-3</v>
      </c>
      <c r="I66" s="97">
        <v>-4.0685044186193682E-2</v>
      </c>
    </row>
    <row r="67" spans="1:9" x14ac:dyDescent="0.35">
      <c r="A67" t="s">
        <v>212</v>
      </c>
      <c r="B67" s="96">
        <v>96300</v>
      </c>
      <c r="C67" s="96">
        <v>97650</v>
      </c>
      <c r="D67" s="96">
        <v>57952</v>
      </c>
      <c r="E67" s="96">
        <v>97750</v>
      </c>
      <c r="F67" s="96">
        <v>97600</v>
      </c>
      <c r="G67" s="96">
        <v>138228</v>
      </c>
      <c r="H67" s="97">
        <v>-1.4833759590792811E-2</v>
      </c>
      <c r="I67" s="97">
        <v>1.301556591328823E-2</v>
      </c>
    </row>
    <row r="68" spans="1:9" x14ac:dyDescent="0.35">
      <c r="A68" t="s">
        <v>213</v>
      </c>
      <c r="B68" s="96">
        <v>94750</v>
      </c>
      <c r="C68" s="96">
        <v>96300</v>
      </c>
      <c r="D68" s="96">
        <v>66470</v>
      </c>
      <c r="E68" s="96">
        <v>97150</v>
      </c>
      <c r="F68" s="96">
        <v>97000</v>
      </c>
      <c r="G68" s="96">
        <v>148907</v>
      </c>
      <c r="H68" s="97">
        <v>-2.4704065877508952E-2</v>
      </c>
      <c r="I68" s="97">
        <v>7.7256416934340377E-2</v>
      </c>
    </row>
    <row r="69" spans="1:9" x14ac:dyDescent="0.35">
      <c r="A69" t="s">
        <v>214</v>
      </c>
      <c r="B69" s="96">
        <v>92800</v>
      </c>
      <c r="C69" s="96">
        <v>94750</v>
      </c>
      <c r="D69" s="96">
        <v>103744</v>
      </c>
      <c r="E69" s="96">
        <v>96050</v>
      </c>
      <c r="F69" s="96">
        <v>95000</v>
      </c>
      <c r="G69" s="96">
        <v>173155</v>
      </c>
      <c r="H69" s="97">
        <v>-3.3836543466944313E-2</v>
      </c>
      <c r="I69" s="97">
        <v>0.16283989335625579</v>
      </c>
    </row>
    <row r="70" spans="1:9" x14ac:dyDescent="0.35">
      <c r="A70" t="s">
        <v>215</v>
      </c>
      <c r="B70" s="96">
        <v>96900</v>
      </c>
      <c r="C70" s="96">
        <v>92800</v>
      </c>
      <c r="D70" s="96">
        <v>324538</v>
      </c>
      <c r="E70" s="96">
        <v>93650</v>
      </c>
      <c r="F70" s="96">
        <v>92700</v>
      </c>
      <c r="G70" s="96">
        <v>165643</v>
      </c>
      <c r="H70" s="97">
        <v>3.470368392952472E-2</v>
      </c>
      <c r="I70" s="97">
        <v>-4.3383096069995131E-2</v>
      </c>
    </row>
    <row r="71" spans="1:9" x14ac:dyDescent="0.35">
      <c r="A71" t="s">
        <v>216</v>
      </c>
      <c r="B71" s="96">
        <v>114950</v>
      </c>
      <c r="C71" s="96">
        <v>116900</v>
      </c>
      <c r="D71" s="96">
        <v>258624</v>
      </c>
      <c r="E71" s="96">
        <v>117100</v>
      </c>
      <c r="F71" s="96">
        <v>116150</v>
      </c>
      <c r="G71" s="96">
        <v>202175</v>
      </c>
      <c r="H71" s="97">
        <v>-1.83603757472246E-2</v>
      </c>
      <c r="I71" s="97">
        <v>0.2205465972000025</v>
      </c>
    </row>
    <row r="72" spans="1:9" x14ac:dyDescent="0.35">
      <c r="A72" t="s">
        <v>217</v>
      </c>
      <c r="B72" s="96">
        <v>107400</v>
      </c>
      <c r="C72" s="96">
        <v>114350</v>
      </c>
      <c r="D72" s="96">
        <v>323927</v>
      </c>
      <c r="E72" s="96">
        <v>115000</v>
      </c>
      <c r="F72" s="96">
        <v>114650</v>
      </c>
      <c r="G72" s="96">
        <v>206188</v>
      </c>
      <c r="H72" s="97">
        <v>-6.6086956521739126E-2</v>
      </c>
      <c r="I72" s="97">
        <v>1.9849140596018389E-2</v>
      </c>
    </row>
    <row r="73" spans="1:9" x14ac:dyDescent="0.35">
      <c r="A73" t="s">
        <v>218</v>
      </c>
      <c r="B73" s="96">
        <v>108500</v>
      </c>
      <c r="C73" s="96">
        <v>108400</v>
      </c>
      <c r="D73" s="96">
        <v>199520</v>
      </c>
      <c r="E73" s="96">
        <v>107550</v>
      </c>
      <c r="F73" s="96">
        <v>108800</v>
      </c>
      <c r="G73" s="96">
        <v>199818</v>
      </c>
      <c r="H73" s="97">
        <v>8.8331008833100189E-3</v>
      </c>
      <c r="I73" s="97">
        <v>-3.0894135449201721E-2</v>
      </c>
    </row>
    <row r="74" spans="1:9" x14ac:dyDescent="0.35">
      <c r="A74" t="s">
        <v>219</v>
      </c>
      <c r="B74" s="96">
        <v>107050</v>
      </c>
      <c r="C74" s="96">
        <v>108500</v>
      </c>
      <c r="D74" s="96">
        <v>204922</v>
      </c>
      <c r="E74" s="96">
        <v>108350</v>
      </c>
      <c r="F74" s="96">
        <v>108900</v>
      </c>
      <c r="G74" s="96">
        <v>196813</v>
      </c>
      <c r="H74" s="97">
        <v>-1.199815413013383E-2</v>
      </c>
      <c r="I74" s="97">
        <v>-1.503868520353524E-2</v>
      </c>
    </row>
    <row r="75" spans="1:9" x14ac:dyDescent="0.35">
      <c r="A75" t="s">
        <v>220</v>
      </c>
      <c r="B75" s="96">
        <v>112600</v>
      </c>
      <c r="C75" s="96">
        <v>107050</v>
      </c>
      <c r="D75" s="96">
        <v>273984</v>
      </c>
      <c r="E75" s="96">
        <v>107900</v>
      </c>
      <c r="F75" s="96">
        <v>107100</v>
      </c>
      <c r="G75" s="96">
        <v>200099</v>
      </c>
      <c r="H75" s="97">
        <v>4.3558850787766452E-2</v>
      </c>
      <c r="I75" s="97">
        <v>1.669605158195853E-2</v>
      </c>
    </row>
    <row r="76" spans="1:9" x14ac:dyDescent="0.35">
      <c r="A76" t="s">
        <v>221</v>
      </c>
      <c r="B76" s="96">
        <v>111000</v>
      </c>
      <c r="C76" s="96">
        <v>112600</v>
      </c>
      <c r="D76" s="96">
        <v>186425</v>
      </c>
      <c r="E76" s="96">
        <v>109750</v>
      </c>
      <c r="F76" s="96">
        <v>112800</v>
      </c>
      <c r="G76" s="96">
        <v>191181</v>
      </c>
      <c r="H76" s="97">
        <v>1.1389521640091219E-2</v>
      </c>
      <c r="I76" s="97">
        <v>-4.4567938870259227E-2</v>
      </c>
    </row>
    <row r="77" spans="1:9" x14ac:dyDescent="0.35">
      <c r="A77" t="s">
        <v>222</v>
      </c>
      <c r="B77" s="96">
        <v>111800</v>
      </c>
      <c r="C77" s="96">
        <v>111000</v>
      </c>
      <c r="D77" s="96">
        <v>199227</v>
      </c>
      <c r="E77" s="96">
        <v>111550</v>
      </c>
      <c r="F77" s="96">
        <v>111550</v>
      </c>
      <c r="G77" s="96">
        <v>183070</v>
      </c>
      <c r="H77" s="97">
        <v>2.2411474675032568E-3</v>
      </c>
      <c r="I77" s="97">
        <v>-4.2425764066512883E-2</v>
      </c>
    </row>
    <row r="78" spans="1:9" x14ac:dyDescent="0.35">
      <c r="A78" t="s">
        <v>223</v>
      </c>
      <c r="B78" s="99">
        <v>113500</v>
      </c>
      <c r="C78" s="99">
        <v>111800</v>
      </c>
      <c r="D78" s="99">
        <v>178332</v>
      </c>
      <c r="E78" s="99">
        <v>112300</v>
      </c>
      <c r="F78" s="99">
        <v>112500</v>
      </c>
      <c r="G78" s="99">
        <v>183798</v>
      </c>
      <c r="H78" s="100">
        <v>1.068566340160282E-2</v>
      </c>
      <c r="I78" s="100">
        <f>+G78/G77-1</f>
        <v>3.9766209646583395E-3</v>
      </c>
    </row>
    <row r="79" spans="1:9" x14ac:dyDescent="0.35">
      <c r="A79" t="s">
        <v>224</v>
      </c>
      <c r="B79" s="107">
        <v>114150</v>
      </c>
      <c r="C79" s="107">
        <v>113500</v>
      </c>
      <c r="D79" s="107">
        <v>159011</v>
      </c>
      <c r="E79" s="107">
        <v>113650</v>
      </c>
      <c r="F79" s="107">
        <v>114000</v>
      </c>
      <c r="G79" s="107">
        <v>184198</v>
      </c>
      <c r="H79" s="104">
        <v>4.3994720633524498E-3</v>
      </c>
      <c r="I79" s="104">
        <v>2.1763022448557661E-3</v>
      </c>
    </row>
    <row r="80" spans="1:9" x14ac:dyDescent="0.35">
      <c r="A80" t="s">
        <v>225</v>
      </c>
      <c r="B80" s="107">
        <v>115950</v>
      </c>
      <c r="C80" s="107">
        <v>114150</v>
      </c>
      <c r="D80" s="107">
        <v>180964</v>
      </c>
      <c r="E80" s="107">
        <v>113650</v>
      </c>
      <c r="F80" s="107">
        <v>114850</v>
      </c>
      <c r="G80" s="107">
        <v>184304</v>
      </c>
      <c r="H80" s="50">
        <v>2.0237571491421139E-2</v>
      </c>
      <c r="I80" s="50">
        <v>5.7546770323235741E-4</v>
      </c>
    </row>
    <row r="81" spans="1:10" x14ac:dyDescent="0.35">
      <c r="A81" t="s">
        <v>226</v>
      </c>
      <c r="B81" s="110">
        <v>112500</v>
      </c>
      <c r="C81" s="110">
        <v>115950</v>
      </c>
      <c r="D81" s="110">
        <v>195122</v>
      </c>
      <c r="E81" s="110">
        <v>116050</v>
      </c>
      <c r="F81" s="110">
        <v>115600</v>
      </c>
      <c r="G81" s="110">
        <v>180154</v>
      </c>
      <c r="H81" s="50">
        <v>-3.0590262817751009E-2</v>
      </c>
      <c r="I81" s="50">
        <v>-2.2517145585554291E-2</v>
      </c>
    </row>
    <row r="82" spans="1:10" x14ac:dyDescent="0.35">
      <c r="A82" t="s">
        <v>227</v>
      </c>
      <c r="B82" s="113">
        <v>112200</v>
      </c>
      <c r="C82" s="113">
        <v>112500</v>
      </c>
      <c r="D82" s="113">
        <v>126606</v>
      </c>
      <c r="E82" s="113">
        <v>112750</v>
      </c>
      <c r="F82" s="113">
        <v>111050</v>
      </c>
      <c r="G82" s="113">
        <v>178440</v>
      </c>
      <c r="H82" s="50">
        <v>-4.8780487804878092E-3</v>
      </c>
      <c r="I82" s="50">
        <v>-9.5140823961721299E-3</v>
      </c>
    </row>
    <row r="83" spans="1:10" x14ac:dyDescent="0.35">
      <c r="A83" t="s">
        <v>228</v>
      </c>
      <c r="B83" s="116">
        <v>111750</v>
      </c>
      <c r="C83" s="116">
        <v>112200</v>
      </c>
      <c r="D83" s="116">
        <v>107237</v>
      </c>
      <c r="E83" s="116">
        <v>112350</v>
      </c>
      <c r="F83" s="116">
        <v>113200</v>
      </c>
      <c r="G83" s="116">
        <v>179104</v>
      </c>
      <c r="H83" s="50">
        <v>-5.3404539385847327E-3</v>
      </c>
      <c r="I83" s="50">
        <v>3.7211387581259641E-3</v>
      </c>
    </row>
    <row r="84" spans="1:10" x14ac:dyDescent="0.35">
      <c r="A84" t="s">
        <v>229</v>
      </c>
      <c r="B84">
        <v>108150</v>
      </c>
      <c r="C84">
        <v>111750</v>
      </c>
      <c r="D84">
        <v>176355</v>
      </c>
      <c r="E84">
        <v>112400</v>
      </c>
      <c r="F84">
        <v>111400</v>
      </c>
      <c r="G84">
        <v>179955</v>
      </c>
      <c r="H84" s="50">
        <v>-3.7811387900355882E-2</v>
      </c>
      <c r="I84" s="50">
        <v>4.7514293371448968E-3</v>
      </c>
    </row>
    <row r="85" spans="1:10" x14ac:dyDescent="0.35">
      <c r="A85" t="s">
        <v>230</v>
      </c>
      <c r="B85" s="126">
        <v>109400</v>
      </c>
      <c r="C85" s="126">
        <v>108150</v>
      </c>
      <c r="D85" s="126">
        <v>98410</v>
      </c>
      <c r="E85" s="126">
        <v>109100</v>
      </c>
      <c r="F85" s="126">
        <v>108400</v>
      </c>
      <c r="G85" s="126">
        <v>175021</v>
      </c>
      <c r="H85" s="50">
        <v>2.74977085242889E-3</v>
      </c>
      <c r="I85" s="50">
        <v>-2.7417965602511751E-2</v>
      </c>
    </row>
    <row r="86" spans="1:10" x14ac:dyDescent="0.35">
      <c r="A86" t="s">
        <v>231</v>
      </c>
      <c r="B86" s="129">
        <v>108400</v>
      </c>
      <c r="C86" s="129">
        <v>109400</v>
      </c>
      <c r="D86" s="129">
        <v>131581</v>
      </c>
      <c r="E86" s="129">
        <v>109200</v>
      </c>
      <c r="F86" s="129">
        <v>109900</v>
      </c>
      <c r="G86" s="129">
        <v>174354</v>
      </c>
      <c r="H86" s="130">
        <v>-7.3260073260073E-3</v>
      </c>
      <c r="I86" s="130">
        <v>-3.810971254877948E-3</v>
      </c>
    </row>
    <row r="87" spans="1:10" x14ac:dyDescent="0.35">
      <c r="A87" t="s">
        <v>232</v>
      </c>
      <c r="B87" s="134">
        <v>107700</v>
      </c>
      <c r="C87" s="134">
        <v>108400</v>
      </c>
      <c r="D87" s="134">
        <v>172997</v>
      </c>
      <c r="E87" s="134">
        <v>110050</v>
      </c>
      <c r="F87" s="134">
        <v>108200</v>
      </c>
      <c r="G87" s="134">
        <v>176344</v>
      </c>
      <c r="H87" s="33">
        <v>-2.1353930031803751E-2</v>
      </c>
      <c r="I87" s="58">
        <v>1.1413560916296641E-2</v>
      </c>
    </row>
    <row r="88" spans="1:10" x14ac:dyDescent="0.35">
      <c r="A88" t="s">
        <v>233</v>
      </c>
      <c r="B88" s="137">
        <v>108550</v>
      </c>
      <c r="C88" s="137">
        <v>107700</v>
      </c>
      <c r="D88" s="137">
        <v>134200</v>
      </c>
      <c r="E88" s="137">
        <v>108150</v>
      </c>
      <c r="F88" s="137">
        <v>108600</v>
      </c>
      <c r="G88" s="137">
        <v>177912</v>
      </c>
      <c r="H88" s="33">
        <f>+B88/E88-1</f>
        <v>3.6985668053628462E-3</v>
      </c>
      <c r="I88" s="58">
        <f>+G88/G87-1</f>
        <v>8.8917116544935393E-3</v>
      </c>
    </row>
    <row r="89" spans="1:10" x14ac:dyDescent="0.35">
      <c r="A89" t="s">
        <v>234</v>
      </c>
      <c r="B89" s="140">
        <v>109150</v>
      </c>
      <c r="C89" s="140">
        <v>108550</v>
      </c>
      <c r="D89" s="140">
        <v>139477</v>
      </c>
      <c r="E89" s="140">
        <v>109000</v>
      </c>
      <c r="F89" s="140">
        <v>108650</v>
      </c>
      <c r="G89" s="140">
        <v>176631</v>
      </c>
      <c r="H89" s="50">
        <v>1.3761467889907839E-3</v>
      </c>
      <c r="I89" s="50">
        <v>-7.2001888574126927E-3</v>
      </c>
    </row>
    <row r="90" spans="1:10" x14ac:dyDescent="0.35">
      <c r="A90" t="s">
        <v>235</v>
      </c>
      <c r="B90" s="143">
        <v>110400</v>
      </c>
      <c r="C90" s="143">
        <v>109150</v>
      </c>
      <c r="D90" s="143">
        <v>179713</v>
      </c>
      <c r="E90" s="143">
        <v>108950</v>
      </c>
      <c r="F90" s="143">
        <v>109800</v>
      </c>
      <c r="G90" s="143">
        <v>178807</v>
      </c>
      <c r="H90" s="50">
        <v>1.330885727397879E-2</v>
      </c>
      <c r="I90" s="50">
        <v>1.231946827000918E-2</v>
      </c>
    </row>
    <row r="91" spans="1:10" x14ac:dyDescent="0.35">
      <c r="A91" t="s">
        <v>236</v>
      </c>
      <c r="B91" s="146">
        <v>109600</v>
      </c>
      <c r="C91" s="146">
        <v>110400</v>
      </c>
      <c r="D91" s="146">
        <v>158133</v>
      </c>
      <c r="E91" s="146">
        <v>110550</v>
      </c>
      <c r="F91" s="146">
        <v>110500</v>
      </c>
      <c r="G91" s="146">
        <v>176148</v>
      </c>
      <c r="H91" s="33">
        <v>-8.5933966530981065E-3</v>
      </c>
      <c r="I91" s="58">
        <v>-1.487078246377382E-2</v>
      </c>
    </row>
    <row r="92" spans="1:10" x14ac:dyDescent="0.35">
      <c r="A92" t="s">
        <v>237</v>
      </c>
      <c r="B92" s="147">
        <v>109900</v>
      </c>
      <c r="C92" s="147">
        <v>109600</v>
      </c>
      <c r="D92" s="147">
        <v>98463</v>
      </c>
      <c r="E92" s="147">
        <v>110900</v>
      </c>
      <c r="F92" s="147">
        <v>109800</v>
      </c>
      <c r="G92" s="147">
        <v>172606</v>
      </c>
      <c r="H92" s="33">
        <v>-9.0171325518485501E-3</v>
      </c>
      <c r="I92" s="58">
        <v>-2.0108090923541599E-2</v>
      </c>
    </row>
    <row r="93" spans="1:10" x14ac:dyDescent="0.35">
      <c r="A93" t="s">
        <v>238</v>
      </c>
      <c r="B93" s="151">
        <v>115900</v>
      </c>
      <c r="C93" s="151">
        <v>109900</v>
      </c>
      <c r="D93" s="151">
        <v>287181</v>
      </c>
      <c r="E93" s="151">
        <v>109700</v>
      </c>
      <c r="F93" s="151">
        <v>109700</v>
      </c>
      <c r="G93" s="151">
        <v>193148</v>
      </c>
      <c r="H93" s="50">
        <v>5.6517775752050969E-2</v>
      </c>
      <c r="I93" s="97">
        <v>0.1190109266190051</v>
      </c>
    </row>
    <row r="94" spans="1:10" x14ac:dyDescent="0.35">
      <c r="A94" t="s">
        <v>239</v>
      </c>
      <c r="B94" s="154">
        <v>111450</v>
      </c>
      <c r="C94" s="154">
        <v>115900</v>
      </c>
      <c r="D94" s="154">
        <v>242267</v>
      </c>
      <c r="E94" s="154">
        <v>113900</v>
      </c>
      <c r="F94" s="154">
        <v>116000</v>
      </c>
      <c r="G94" s="154">
        <v>179848</v>
      </c>
      <c r="H94" s="50">
        <v>-2.151009657594383E-2</v>
      </c>
      <c r="I94" s="97">
        <v>-6.8859113218878831E-2</v>
      </c>
    </row>
    <row r="95" spans="1:10" x14ac:dyDescent="0.35">
      <c r="A95" t="s">
        <v>240</v>
      </c>
      <c r="B95" s="159">
        <v>112400</v>
      </c>
      <c r="C95" s="159">
        <v>111450</v>
      </c>
      <c r="D95" s="159">
        <v>117124</v>
      </c>
      <c r="E95" s="159">
        <v>113250</v>
      </c>
      <c r="F95" s="159">
        <v>112000</v>
      </c>
      <c r="G95" s="159">
        <v>185096</v>
      </c>
      <c r="H95" s="157">
        <v>-7.5055187637969034E-3</v>
      </c>
      <c r="I95" s="158">
        <v>2.9180196610470999E-2</v>
      </c>
      <c r="J95" s="20"/>
    </row>
    <row r="96" spans="1:10" x14ac:dyDescent="0.35">
      <c r="A96" t="s">
        <v>241</v>
      </c>
      <c r="B96" s="162">
        <v>113900</v>
      </c>
      <c r="C96" s="162">
        <v>112400</v>
      </c>
      <c r="D96" s="162">
        <v>151842</v>
      </c>
      <c r="E96" s="162">
        <v>112000</v>
      </c>
      <c r="F96" s="162">
        <v>113000</v>
      </c>
      <c r="G96" s="162">
        <v>189460</v>
      </c>
      <c r="H96" s="50">
        <v>1.6964285714285769E-2</v>
      </c>
      <c r="I96" s="97">
        <v>2.3576954661364891E-2</v>
      </c>
      <c r="J96" s="20"/>
    </row>
    <row r="97" spans="1:10" x14ac:dyDescent="0.35">
      <c r="A97" t="s">
        <v>242</v>
      </c>
      <c r="B97" s="162">
        <v>112050</v>
      </c>
      <c r="C97" s="162">
        <v>113900</v>
      </c>
      <c r="D97" s="162">
        <v>118354</v>
      </c>
      <c r="E97" s="162">
        <v>113900</v>
      </c>
      <c r="F97" s="162">
        <v>114000</v>
      </c>
      <c r="G97" s="162">
        <v>190964</v>
      </c>
      <c r="H97" s="50">
        <v>-1.6242317822651401E-2</v>
      </c>
      <c r="I97" s="97">
        <v>7.9383511031352327E-3</v>
      </c>
      <c r="J97" s="20"/>
    </row>
    <row r="98" spans="1:10" x14ac:dyDescent="0.35">
      <c r="A98" t="s">
        <v>243</v>
      </c>
      <c r="B98" s="162">
        <v>111700</v>
      </c>
      <c r="C98" s="162">
        <v>112050</v>
      </c>
      <c r="D98" s="162">
        <v>136072</v>
      </c>
      <c r="E98" s="162">
        <v>112550</v>
      </c>
      <c r="F98" s="162">
        <v>112500</v>
      </c>
      <c r="G98" s="162">
        <v>193390</v>
      </c>
      <c r="H98" s="50">
        <v>-7.5521990226565796E-3</v>
      </c>
      <c r="I98" s="97">
        <v>1.270396514526295E-2</v>
      </c>
    </row>
    <row r="99" spans="1:10" x14ac:dyDescent="0.35">
      <c r="A99" t="s">
        <v>244</v>
      </c>
      <c r="B99" s="162">
        <v>108350</v>
      </c>
      <c r="C99" s="162">
        <v>111700</v>
      </c>
      <c r="D99" s="162">
        <v>202809</v>
      </c>
      <c r="E99" s="162">
        <v>111850</v>
      </c>
      <c r="F99" s="162">
        <v>111900</v>
      </c>
      <c r="G99" s="162">
        <v>195326</v>
      </c>
      <c r="H99" s="50">
        <v>-3.1291908806437167E-2</v>
      </c>
      <c r="I99" s="97">
        <v>1.0010858886188471E-2</v>
      </c>
      <c r="J99" s="20"/>
    </row>
    <row r="100" spans="1:10" x14ac:dyDescent="0.35">
      <c r="A100" t="s">
        <v>245</v>
      </c>
      <c r="B100" s="162">
        <v>107100</v>
      </c>
      <c r="C100" s="162">
        <v>108350</v>
      </c>
      <c r="D100" s="162">
        <v>129937</v>
      </c>
      <c r="E100" s="162">
        <v>109450</v>
      </c>
      <c r="F100" s="162">
        <v>107550</v>
      </c>
      <c r="G100" s="162">
        <v>198230</v>
      </c>
      <c r="H100" s="50">
        <v>-2.147099132023755E-2</v>
      </c>
      <c r="I100" s="97">
        <v>1.4867452361692729E-2</v>
      </c>
    </row>
    <row r="101" spans="1:10" x14ac:dyDescent="0.35">
      <c r="A101" t="s">
        <v>246</v>
      </c>
      <c r="B101" s="162">
        <v>105000</v>
      </c>
      <c r="C101" s="162">
        <v>107100</v>
      </c>
      <c r="D101" s="162">
        <v>214774</v>
      </c>
      <c r="E101" s="162">
        <v>107200</v>
      </c>
      <c r="F101" s="162">
        <v>106750</v>
      </c>
      <c r="G101" s="162">
        <v>198922</v>
      </c>
      <c r="H101" s="50">
        <v>-2.0522388059701521E-2</v>
      </c>
      <c r="I101" s="97">
        <v>3.490894415577817E-3</v>
      </c>
      <c r="J101" s="20"/>
    </row>
    <row r="102" spans="1:10" x14ac:dyDescent="0.35">
      <c r="A102" t="s">
        <v>247</v>
      </c>
      <c r="B102" s="162">
        <v>103000</v>
      </c>
      <c r="C102" s="162">
        <v>105000</v>
      </c>
      <c r="D102" s="162">
        <v>178905</v>
      </c>
      <c r="E102" s="162">
        <v>106300</v>
      </c>
      <c r="F102" s="162">
        <v>105000</v>
      </c>
      <c r="G102" s="162">
        <v>201318</v>
      </c>
      <c r="H102" s="50">
        <v>-3.10442144873001E-2</v>
      </c>
      <c r="I102" s="97">
        <v>1.20449221302823E-2</v>
      </c>
      <c r="J102" s="20"/>
    </row>
    <row r="103" spans="1:10" x14ac:dyDescent="0.35">
      <c r="A103" t="s">
        <v>248</v>
      </c>
      <c r="B103" s="162">
        <v>104000</v>
      </c>
      <c r="C103" s="162">
        <v>103000</v>
      </c>
      <c r="D103" s="162">
        <v>100717</v>
      </c>
      <c r="E103" s="162">
        <v>103600</v>
      </c>
      <c r="F103" s="162">
        <v>103800</v>
      </c>
      <c r="G103" s="162">
        <v>197287</v>
      </c>
      <c r="H103" s="50">
        <v>3.8610038610038533E-3</v>
      </c>
      <c r="I103" s="97">
        <v>-2.002304811293576E-2</v>
      </c>
      <c r="J103" s="20"/>
    </row>
  </sheetData>
  <conditionalFormatting sqref="H87:I88">
    <cfRule type="cellIs" dxfId="20" priority="4" operator="lessThan">
      <formula>0</formula>
    </cfRule>
  </conditionalFormatting>
  <conditionalFormatting sqref="H91:I92">
    <cfRule type="cellIs" dxfId="19" priority="2" operator="lessThan">
      <formula>0</formula>
    </cfRule>
  </conditionalFormatting>
  <conditionalFormatting sqref="H95:I95">
    <cfRule type="cellIs" dxfId="18" priority="1" operator="lessThan">
      <formula>0</formula>
    </cfRule>
  </conditionalFormatting>
  <conditionalFormatting sqref="I78">
    <cfRule type="cellIs" dxfId="17" priority="6" operator="lessThan">
      <formula>0</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9">
    <pageSetUpPr autoPageBreaks="0"/>
  </sheetPr>
  <dimension ref="A1:I111"/>
  <sheetViews>
    <sheetView showGridLines="0" workbookViewId="0">
      <pane xSplit="1" ySplit="1" topLeftCell="B85" activePane="bottomRight" state="frozen"/>
      <selection pane="topRight" activeCell="B1" sqref="B1"/>
      <selection pane="bottomLeft" activeCell="A2" sqref="A2"/>
      <selection pane="bottomRight" activeCell="H110" sqref="H110:I111"/>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70" customWidth="1"/>
  </cols>
  <sheetData>
    <row r="1" spans="1:9" x14ac:dyDescent="0.35">
      <c r="A1" s="8" t="s">
        <v>137</v>
      </c>
      <c r="B1" s="8" t="s">
        <v>138</v>
      </c>
      <c r="C1" s="8" t="s">
        <v>139</v>
      </c>
      <c r="D1" s="8" t="s">
        <v>140</v>
      </c>
      <c r="E1" s="8" t="s">
        <v>141</v>
      </c>
      <c r="F1" s="8" t="s">
        <v>142</v>
      </c>
      <c r="G1" s="8" t="s">
        <v>143</v>
      </c>
      <c r="H1" s="76" t="s">
        <v>194</v>
      </c>
      <c r="I1" s="9" t="s">
        <v>145</v>
      </c>
    </row>
    <row r="2" spans="1:9" x14ac:dyDescent="0.35">
      <c r="A2" s="48" t="s">
        <v>146</v>
      </c>
      <c r="B2" s="34">
        <v>126100</v>
      </c>
      <c r="C2" s="34">
        <v>123900</v>
      </c>
      <c r="D2" s="34">
        <v>412</v>
      </c>
      <c r="E2" s="34">
        <v>126550</v>
      </c>
      <c r="F2" s="34">
        <v>124100</v>
      </c>
      <c r="G2" s="34">
        <v>3897</v>
      </c>
      <c r="H2" s="33">
        <f t="shared" ref="H2:H33" si="0">+B2/E2-1</f>
        <v>-3.5559067562228597E-3</v>
      </c>
      <c r="I2" s="72"/>
    </row>
    <row r="3" spans="1:9" x14ac:dyDescent="0.35">
      <c r="A3" s="48" t="s">
        <v>147</v>
      </c>
      <c r="B3" s="34">
        <v>126100</v>
      </c>
      <c r="C3" s="34">
        <v>126100</v>
      </c>
      <c r="D3" s="34">
        <v>224</v>
      </c>
      <c r="E3" s="34">
        <v>124450</v>
      </c>
      <c r="F3" s="34">
        <v>125800</v>
      </c>
      <c r="G3" s="34">
        <v>3880</v>
      </c>
      <c r="H3" s="33">
        <f t="shared" si="0"/>
        <v>1.3258336681398086E-2</v>
      </c>
      <c r="I3" s="58">
        <f t="shared" ref="I3:I34" si="1">+G3/G2-1</f>
        <v>-4.3623299974339114E-3</v>
      </c>
    </row>
    <row r="4" spans="1:9" x14ac:dyDescent="0.35">
      <c r="A4" s="48" t="s">
        <v>148</v>
      </c>
      <c r="B4" s="34">
        <v>130550</v>
      </c>
      <c r="C4" s="34">
        <v>126100</v>
      </c>
      <c r="D4" s="34">
        <v>969</v>
      </c>
      <c r="E4" s="34">
        <v>125850</v>
      </c>
      <c r="F4" s="34">
        <v>126650</v>
      </c>
      <c r="G4" s="34">
        <v>3855</v>
      </c>
      <c r="H4" s="33">
        <f t="shared" si="0"/>
        <v>3.7346046881207684E-2</v>
      </c>
      <c r="I4" s="58">
        <f t="shared" si="1"/>
        <v>-6.4432989690721421E-3</v>
      </c>
    </row>
    <row r="5" spans="1:9" x14ac:dyDescent="0.35">
      <c r="A5" s="48" t="s">
        <v>149</v>
      </c>
      <c r="B5" s="34">
        <v>127250</v>
      </c>
      <c r="C5" s="34">
        <v>130550</v>
      </c>
      <c r="D5" s="34">
        <v>482</v>
      </c>
      <c r="E5" s="34">
        <v>129500</v>
      </c>
      <c r="F5" s="34">
        <v>131800</v>
      </c>
      <c r="G5" s="34">
        <v>3868</v>
      </c>
      <c r="H5" s="33">
        <f t="shared" si="0"/>
        <v>-1.737451737451734E-2</v>
      </c>
      <c r="I5" s="58">
        <f t="shared" si="1"/>
        <v>3.3722438391698972E-3</v>
      </c>
    </row>
    <row r="6" spans="1:9" x14ac:dyDescent="0.35">
      <c r="A6" s="48" t="s">
        <v>150</v>
      </c>
      <c r="B6" s="34">
        <v>127100</v>
      </c>
      <c r="C6" s="34">
        <v>127250</v>
      </c>
      <c r="D6" s="34">
        <v>539</v>
      </c>
      <c r="E6" s="34">
        <v>130300</v>
      </c>
      <c r="F6" s="34">
        <v>126400</v>
      </c>
      <c r="G6" s="34">
        <v>3850</v>
      </c>
      <c r="H6" s="58">
        <f t="shared" si="0"/>
        <v>-2.4558710667689998E-2</v>
      </c>
      <c r="I6" s="58">
        <f t="shared" si="1"/>
        <v>-4.6535677352637084E-3</v>
      </c>
    </row>
    <row r="7" spans="1:9" x14ac:dyDescent="0.35">
      <c r="A7" s="48" t="s">
        <v>151</v>
      </c>
      <c r="B7" s="34">
        <v>128150</v>
      </c>
      <c r="C7" s="34">
        <v>127100</v>
      </c>
      <c r="D7" s="34">
        <v>390</v>
      </c>
      <c r="E7" s="34">
        <v>127150</v>
      </c>
      <c r="F7" s="34">
        <v>127200</v>
      </c>
      <c r="G7" s="34">
        <v>3864</v>
      </c>
      <c r="H7" s="58">
        <f t="shared" si="0"/>
        <v>7.8647267007472266E-3</v>
      </c>
      <c r="I7" s="58">
        <f t="shared" si="1"/>
        <v>3.6363636363636598E-3</v>
      </c>
    </row>
    <row r="8" spans="1:9" x14ac:dyDescent="0.35">
      <c r="A8" s="48" t="s">
        <v>152</v>
      </c>
      <c r="B8" s="51">
        <v>128150</v>
      </c>
      <c r="C8" s="51">
        <v>128150</v>
      </c>
      <c r="D8" s="51">
        <v>326</v>
      </c>
      <c r="E8" s="51">
        <v>128650</v>
      </c>
      <c r="F8" s="51">
        <v>128150</v>
      </c>
      <c r="G8" s="51">
        <v>3863</v>
      </c>
      <c r="H8" s="58">
        <f t="shared" si="0"/>
        <v>-3.8865137971240138E-3</v>
      </c>
      <c r="I8" s="58">
        <f t="shared" si="1"/>
        <v>-2.5879917184268297E-4</v>
      </c>
    </row>
    <row r="9" spans="1:9" x14ac:dyDescent="0.35">
      <c r="A9" s="48" t="s">
        <v>153</v>
      </c>
      <c r="B9" s="51">
        <v>127900</v>
      </c>
      <c r="C9" s="51">
        <v>128150</v>
      </c>
      <c r="D9" s="51">
        <v>562</v>
      </c>
      <c r="E9" s="51">
        <v>128650</v>
      </c>
      <c r="F9" s="51">
        <v>127650</v>
      </c>
      <c r="G9" s="51">
        <v>3865</v>
      </c>
      <c r="H9" s="58">
        <f t="shared" si="0"/>
        <v>-5.8297706956860207E-3</v>
      </c>
      <c r="I9" s="58">
        <f t="shared" si="1"/>
        <v>5.1773233238416871E-4</v>
      </c>
    </row>
    <row r="10" spans="1:9" x14ac:dyDescent="0.35">
      <c r="A10" s="48" t="s">
        <v>154</v>
      </c>
      <c r="B10" s="51">
        <v>123150</v>
      </c>
      <c r="C10" s="51">
        <v>127900</v>
      </c>
      <c r="D10" s="51">
        <v>1027</v>
      </c>
      <c r="E10" s="51">
        <v>128000</v>
      </c>
      <c r="F10" s="51">
        <v>127700</v>
      </c>
      <c r="G10" s="51">
        <v>3844</v>
      </c>
      <c r="H10" s="58">
        <f t="shared" si="0"/>
        <v>-3.7890624999999956E-2</v>
      </c>
      <c r="I10" s="58">
        <f t="shared" si="1"/>
        <v>-5.433376455368677E-3</v>
      </c>
    </row>
    <row r="11" spans="1:9" x14ac:dyDescent="0.35">
      <c r="A11" s="48" t="s">
        <v>155</v>
      </c>
      <c r="B11" s="51">
        <v>121750</v>
      </c>
      <c r="C11" s="51">
        <v>123150</v>
      </c>
      <c r="D11" s="51">
        <v>918</v>
      </c>
      <c r="E11" s="51">
        <v>124900</v>
      </c>
      <c r="F11" s="51">
        <v>123700</v>
      </c>
      <c r="G11" s="51">
        <v>3872</v>
      </c>
      <c r="H11" s="58">
        <f t="shared" si="0"/>
        <v>-2.5220176140912764E-2</v>
      </c>
      <c r="I11" s="58">
        <f t="shared" si="1"/>
        <v>7.2840790842871872E-3</v>
      </c>
    </row>
    <row r="12" spans="1:9" x14ac:dyDescent="0.35">
      <c r="A12" s="48" t="s">
        <v>156</v>
      </c>
      <c r="B12" s="51">
        <v>115250</v>
      </c>
      <c r="C12" s="51">
        <v>121750</v>
      </c>
      <c r="D12" s="51">
        <v>1698</v>
      </c>
      <c r="E12" s="51">
        <v>122350</v>
      </c>
      <c r="F12" s="51">
        <v>121400</v>
      </c>
      <c r="G12" s="51">
        <v>4026</v>
      </c>
      <c r="H12" s="58">
        <f t="shared" si="0"/>
        <v>-5.8030241111565184E-2</v>
      </c>
      <c r="I12" s="58">
        <f t="shared" si="1"/>
        <v>3.9772727272727293E-2</v>
      </c>
    </row>
    <row r="13" spans="1:9" x14ac:dyDescent="0.35">
      <c r="A13" s="48" t="s">
        <v>157</v>
      </c>
      <c r="B13" s="51">
        <v>113800</v>
      </c>
      <c r="C13" s="51">
        <v>115250</v>
      </c>
      <c r="D13" s="51">
        <v>2141</v>
      </c>
      <c r="E13" s="51">
        <v>116900</v>
      </c>
      <c r="F13" s="51">
        <v>115300</v>
      </c>
      <c r="G13" s="51">
        <v>4060</v>
      </c>
      <c r="H13" s="58">
        <f t="shared" si="0"/>
        <v>-2.6518391787852869E-2</v>
      </c>
      <c r="I13" s="58">
        <f t="shared" si="1"/>
        <v>8.4451068057624923E-3</v>
      </c>
    </row>
    <row r="14" spans="1:9" x14ac:dyDescent="0.35">
      <c r="A14" s="48" t="s">
        <v>158</v>
      </c>
      <c r="B14" s="51">
        <v>115550</v>
      </c>
      <c r="C14" s="51">
        <v>113800</v>
      </c>
      <c r="D14" s="51">
        <v>1328</v>
      </c>
      <c r="E14" s="51">
        <v>113200</v>
      </c>
      <c r="F14" s="51">
        <v>115100</v>
      </c>
      <c r="G14" s="51">
        <v>4141</v>
      </c>
      <c r="H14" s="58">
        <f t="shared" si="0"/>
        <v>2.0759717314487558E-2</v>
      </c>
      <c r="I14" s="58">
        <f t="shared" si="1"/>
        <v>1.9950738916256094E-2</v>
      </c>
    </row>
    <row r="15" spans="1:9" x14ac:dyDescent="0.35">
      <c r="A15" s="48" t="s">
        <v>159</v>
      </c>
      <c r="B15" s="51">
        <v>108250</v>
      </c>
      <c r="C15" s="51">
        <v>115550</v>
      </c>
      <c r="D15" s="51">
        <v>2666</v>
      </c>
      <c r="E15" s="51">
        <v>115650</v>
      </c>
      <c r="F15" s="51">
        <v>117950</v>
      </c>
      <c r="G15" s="51">
        <v>4057</v>
      </c>
      <c r="H15" s="58">
        <f t="shared" si="0"/>
        <v>-6.3986165153480323E-2</v>
      </c>
      <c r="I15" s="58">
        <f t="shared" si="1"/>
        <v>-2.0284955324800791E-2</v>
      </c>
    </row>
    <row r="16" spans="1:9" x14ac:dyDescent="0.35">
      <c r="A16" s="48" t="s">
        <v>160</v>
      </c>
      <c r="B16" s="51">
        <v>109950</v>
      </c>
      <c r="C16" s="51">
        <v>108250</v>
      </c>
      <c r="D16" s="51">
        <v>2078</v>
      </c>
      <c r="E16" s="51">
        <v>111300</v>
      </c>
      <c r="F16" s="51">
        <v>107350</v>
      </c>
      <c r="G16" s="51">
        <v>4162</v>
      </c>
      <c r="H16" s="58">
        <f t="shared" si="0"/>
        <v>-1.2129380053908401E-2</v>
      </c>
      <c r="I16" s="58">
        <f t="shared" si="1"/>
        <v>2.5881192999753555E-2</v>
      </c>
    </row>
    <row r="17" spans="1:9" x14ac:dyDescent="0.35">
      <c r="A17" s="48" t="s">
        <v>161</v>
      </c>
      <c r="B17" s="51">
        <v>111550</v>
      </c>
      <c r="C17" s="51">
        <v>109950</v>
      </c>
      <c r="D17" s="51">
        <v>2542</v>
      </c>
      <c r="E17" s="51">
        <v>108700</v>
      </c>
      <c r="F17" s="51">
        <v>110100</v>
      </c>
      <c r="G17" s="51">
        <v>4338</v>
      </c>
      <c r="H17" s="58">
        <f t="shared" si="0"/>
        <v>2.6218951241950395E-2</v>
      </c>
      <c r="I17" s="58">
        <f t="shared" si="1"/>
        <v>4.2287361845266602E-2</v>
      </c>
    </row>
    <row r="18" spans="1:9" x14ac:dyDescent="0.35">
      <c r="A18" s="48" t="s">
        <v>162</v>
      </c>
      <c r="B18" s="51">
        <v>108000</v>
      </c>
      <c r="C18" s="51">
        <v>111550</v>
      </c>
      <c r="D18" s="51">
        <v>1612</v>
      </c>
      <c r="E18" s="51">
        <v>111500</v>
      </c>
      <c r="F18" s="51">
        <v>112100</v>
      </c>
      <c r="G18" s="51">
        <v>4341</v>
      </c>
      <c r="H18" s="58">
        <f t="shared" si="0"/>
        <v>-3.1390134529147962E-2</v>
      </c>
      <c r="I18" s="58">
        <f t="shared" si="1"/>
        <v>6.9156293222683018E-4</v>
      </c>
    </row>
    <row r="19" spans="1:9" x14ac:dyDescent="0.35">
      <c r="A19" s="48" t="s">
        <v>163</v>
      </c>
      <c r="B19" s="51">
        <v>104300</v>
      </c>
      <c r="C19" s="51">
        <v>108000</v>
      </c>
      <c r="D19" s="51">
        <v>2801</v>
      </c>
      <c r="E19" s="51">
        <v>109250</v>
      </c>
      <c r="F19" s="51">
        <v>107300</v>
      </c>
      <c r="G19" s="51">
        <v>4607</v>
      </c>
      <c r="H19" s="58">
        <f t="shared" si="0"/>
        <v>-4.5308924485125912E-2</v>
      </c>
      <c r="I19" s="58">
        <f t="shared" si="1"/>
        <v>6.1276203639714311E-2</v>
      </c>
    </row>
    <row r="20" spans="1:9" x14ac:dyDescent="0.35">
      <c r="A20" s="48" t="s">
        <v>164</v>
      </c>
      <c r="B20" s="51">
        <v>97500</v>
      </c>
      <c r="C20" s="51">
        <v>104300</v>
      </c>
      <c r="D20" s="51">
        <v>3446</v>
      </c>
      <c r="E20" s="51">
        <v>104800</v>
      </c>
      <c r="F20" s="51">
        <v>104800</v>
      </c>
      <c r="G20" s="51">
        <v>4864</v>
      </c>
      <c r="H20" s="58">
        <f t="shared" si="0"/>
        <v>-6.9656488549618367E-2</v>
      </c>
      <c r="I20" s="58">
        <f t="shared" si="1"/>
        <v>5.5784675493813829E-2</v>
      </c>
    </row>
    <row r="21" spans="1:9" x14ac:dyDescent="0.35">
      <c r="A21" s="48" t="s">
        <v>165</v>
      </c>
      <c r="B21" s="51">
        <v>91350</v>
      </c>
      <c r="C21" s="51">
        <v>97500</v>
      </c>
      <c r="D21" s="51">
        <v>2170</v>
      </c>
      <c r="E21" s="51">
        <v>101450</v>
      </c>
      <c r="F21" s="51">
        <v>96000</v>
      </c>
      <c r="G21" s="51">
        <v>5072</v>
      </c>
      <c r="H21" s="58">
        <f t="shared" si="0"/>
        <v>-9.9556431739773243E-2</v>
      </c>
      <c r="I21" s="58">
        <f t="shared" si="1"/>
        <v>4.2763157894736947E-2</v>
      </c>
    </row>
    <row r="22" spans="1:9" x14ac:dyDescent="0.35">
      <c r="A22" s="48" t="s">
        <v>166</v>
      </c>
      <c r="B22" s="51">
        <v>93150</v>
      </c>
      <c r="C22" s="51">
        <v>91350</v>
      </c>
      <c r="D22" s="51">
        <v>5416</v>
      </c>
      <c r="E22" s="51">
        <v>92600</v>
      </c>
      <c r="F22" s="51">
        <v>87000</v>
      </c>
      <c r="G22" s="51">
        <v>5136</v>
      </c>
      <c r="H22" s="58">
        <f t="shared" si="0"/>
        <v>5.9395248380129662E-3</v>
      </c>
      <c r="I22" s="58">
        <f t="shared" si="1"/>
        <v>1.2618296529968376E-2</v>
      </c>
    </row>
    <row r="23" spans="1:9" x14ac:dyDescent="0.35">
      <c r="A23" s="48" t="s">
        <v>167</v>
      </c>
      <c r="B23" s="51">
        <v>95800</v>
      </c>
      <c r="C23" s="51">
        <v>93150</v>
      </c>
      <c r="D23" s="51">
        <v>1595</v>
      </c>
      <c r="E23" s="51">
        <v>89550</v>
      </c>
      <c r="F23" s="51">
        <v>93250</v>
      </c>
      <c r="G23" s="51">
        <v>5178</v>
      </c>
      <c r="H23" s="58">
        <f t="shared" si="0"/>
        <v>6.9793411501954283E-2</v>
      </c>
      <c r="I23" s="58">
        <f t="shared" si="1"/>
        <v>8.1775700934578754E-3</v>
      </c>
    </row>
    <row r="24" spans="1:9" x14ac:dyDescent="0.35">
      <c r="A24" s="48" t="s">
        <v>168</v>
      </c>
      <c r="B24" s="51">
        <v>102450</v>
      </c>
      <c r="C24" s="51">
        <v>95800</v>
      </c>
      <c r="D24" s="51">
        <v>337</v>
      </c>
      <c r="E24" s="51">
        <v>93150</v>
      </c>
      <c r="F24" s="51">
        <v>99100</v>
      </c>
      <c r="G24" s="51">
        <v>5147</v>
      </c>
      <c r="H24" s="58">
        <f t="shared" si="0"/>
        <v>9.9838969404186795E-2</v>
      </c>
      <c r="I24" s="58">
        <f t="shared" si="1"/>
        <v>-5.9868675164156393E-3</v>
      </c>
    </row>
    <row r="25" spans="1:9" x14ac:dyDescent="0.35">
      <c r="A25" s="48" t="s">
        <v>169</v>
      </c>
      <c r="B25" s="51">
        <v>96550</v>
      </c>
      <c r="C25" s="51">
        <v>102450</v>
      </c>
      <c r="D25" s="51">
        <v>9058</v>
      </c>
      <c r="E25" s="51">
        <v>101650</v>
      </c>
      <c r="F25" s="51">
        <v>113800</v>
      </c>
      <c r="G25" s="51">
        <v>4265</v>
      </c>
      <c r="H25" s="58">
        <f t="shared" si="0"/>
        <v>-5.0172159370388547E-2</v>
      </c>
      <c r="I25" s="58">
        <f t="shared" si="1"/>
        <v>-0.171361958422382</v>
      </c>
    </row>
    <row r="26" spans="1:9" x14ac:dyDescent="0.35">
      <c r="A26" s="48" t="s">
        <v>170</v>
      </c>
      <c r="B26" s="51">
        <v>94750</v>
      </c>
      <c r="C26" s="51">
        <v>96550</v>
      </c>
      <c r="D26" s="51">
        <v>7488</v>
      </c>
      <c r="E26" s="51">
        <v>105250</v>
      </c>
      <c r="F26" s="51">
        <v>97250</v>
      </c>
      <c r="G26" s="51">
        <v>4987</v>
      </c>
      <c r="H26" s="58">
        <f t="shared" si="0"/>
        <v>-9.9762470308788598E-2</v>
      </c>
      <c r="I26" s="58">
        <f t="shared" si="1"/>
        <v>0.16928487690504102</v>
      </c>
    </row>
    <row r="27" spans="1:9" x14ac:dyDescent="0.35">
      <c r="A27" s="48" t="s">
        <v>171</v>
      </c>
      <c r="B27" s="73">
        <v>107500</v>
      </c>
      <c r="C27" s="73">
        <v>94750</v>
      </c>
      <c r="D27" s="73">
        <v>6199</v>
      </c>
      <c r="E27" s="73">
        <v>95150</v>
      </c>
      <c r="F27" s="73">
        <v>93900</v>
      </c>
      <c r="G27" s="73">
        <v>4975</v>
      </c>
      <c r="H27" s="58">
        <f t="shared" si="0"/>
        <v>0.12979506043089861</v>
      </c>
      <c r="I27" s="58">
        <f t="shared" si="1"/>
        <v>-2.406256266292317E-3</v>
      </c>
    </row>
    <row r="28" spans="1:9" x14ac:dyDescent="0.35">
      <c r="A28" s="48" t="s">
        <v>172</v>
      </c>
      <c r="B28" s="74">
        <v>103000</v>
      </c>
      <c r="C28" s="74">
        <v>107500</v>
      </c>
      <c r="D28" s="74">
        <v>6716</v>
      </c>
      <c r="E28" s="74">
        <v>95600</v>
      </c>
      <c r="F28" s="74">
        <v>105850</v>
      </c>
      <c r="G28" s="74">
        <v>5521</v>
      </c>
      <c r="H28" s="58">
        <f t="shared" si="0"/>
        <v>7.7405857740585837E-2</v>
      </c>
      <c r="I28" s="58">
        <f t="shared" si="1"/>
        <v>0.10974874371859289</v>
      </c>
    </row>
    <row r="29" spans="1:9" x14ac:dyDescent="0.35">
      <c r="A29" s="48" t="s">
        <v>173</v>
      </c>
      <c r="B29" s="51">
        <v>104800</v>
      </c>
      <c r="C29" s="51">
        <v>103000</v>
      </c>
      <c r="D29" s="51">
        <v>2726</v>
      </c>
      <c r="E29" s="51">
        <v>100250</v>
      </c>
      <c r="F29" s="51">
        <v>100400</v>
      </c>
      <c r="G29" s="51">
        <v>5583</v>
      </c>
      <c r="H29" s="58">
        <f t="shared" si="0"/>
        <v>4.5386533665835449E-2</v>
      </c>
      <c r="I29" s="58">
        <f t="shared" si="1"/>
        <v>1.1229849664915692E-2</v>
      </c>
    </row>
    <row r="30" spans="1:9" x14ac:dyDescent="0.35">
      <c r="A30" s="48" t="s">
        <v>174</v>
      </c>
      <c r="B30" s="51">
        <v>102750</v>
      </c>
      <c r="C30" s="51">
        <v>104800</v>
      </c>
      <c r="D30" s="51">
        <v>2324</v>
      </c>
      <c r="E30" s="51">
        <v>105100</v>
      </c>
      <c r="F30" s="51">
        <v>102050</v>
      </c>
      <c r="G30" s="51">
        <v>5610</v>
      </c>
      <c r="H30" s="58">
        <f t="shared" si="0"/>
        <v>-2.2359657469077088E-2</v>
      </c>
      <c r="I30" s="58">
        <f t="shared" si="1"/>
        <v>4.8361096184847963E-3</v>
      </c>
    </row>
    <row r="31" spans="1:9" x14ac:dyDescent="0.35">
      <c r="A31" s="48" t="s">
        <v>175</v>
      </c>
      <c r="B31" s="51">
        <v>102000</v>
      </c>
      <c r="C31" s="51">
        <v>102750</v>
      </c>
      <c r="D31" s="51">
        <v>913</v>
      </c>
      <c r="E31" s="51">
        <v>104600</v>
      </c>
      <c r="F31" s="51">
        <v>104250</v>
      </c>
      <c r="G31" s="51">
        <v>5552</v>
      </c>
      <c r="H31" s="58">
        <f t="shared" si="0"/>
        <v>-2.4856596558317401E-2</v>
      </c>
      <c r="I31" s="58">
        <f t="shared" si="1"/>
        <v>-1.0338680926916255E-2</v>
      </c>
    </row>
    <row r="32" spans="1:9" x14ac:dyDescent="0.35">
      <c r="A32" s="48" t="s">
        <v>176</v>
      </c>
      <c r="B32" s="51">
        <v>101100</v>
      </c>
      <c r="C32" s="51">
        <v>102000</v>
      </c>
      <c r="D32" s="51">
        <v>796</v>
      </c>
      <c r="E32" s="51">
        <v>102400</v>
      </c>
      <c r="F32" s="51">
        <v>102000</v>
      </c>
      <c r="G32" s="51">
        <v>5488</v>
      </c>
      <c r="H32" s="58">
        <f t="shared" si="0"/>
        <v>-1.26953125E-2</v>
      </c>
      <c r="I32" s="58">
        <f t="shared" si="1"/>
        <v>-1.1527377521613813E-2</v>
      </c>
    </row>
    <row r="33" spans="1:9" x14ac:dyDescent="0.35">
      <c r="A33" s="48" t="s">
        <v>177</v>
      </c>
      <c r="B33" s="51">
        <v>98050</v>
      </c>
      <c r="C33" s="51">
        <v>101100</v>
      </c>
      <c r="D33" s="51">
        <v>1307</v>
      </c>
      <c r="E33" s="51">
        <v>101950</v>
      </c>
      <c r="F33" s="51">
        <v>100900</v>
      </c>
      <c r="G33" s="51">
        <v>5448</v>
      </c>
      <c r="H33" s="58">
        <f t="shared" si="0"/>
        <v>-3.8254046101029893E-2</v>
      </c>
      <c r="I33" s="58">
        <f t="shared" si="1"/>
        <v>-7.2886297376093534E-3</v>
      </c>
    </row>
    <row r="34" spans="1:9" x14ac:dyDescent="0.35">
      <c r="A34" s="48" t="s">
        <v>178</v>
      </c>
      <c r="B34" s="51">
        <v>101150</v>
      </c>
      <c r="C34" s="51">
        <v>98050</v>
      </c>
      <c r="D34" s="51">
        <v>1410</v>
      </c>
      <c r="E34" s="51">
        <v>98100</v>
      </c>
      <c r="F34" s="51">
        <v>97200</v>
      </c>
      <c r="G34" s="51">
        <v>5387</v>
      </c>
      <c r="H34" s="58">
        <f t="shared" ref="H34:H65" si="2">+B34/E34-1</f>
        <v>3.1090723751274307E-2</v>
      </c>
      <c r="I34" s="58">
        <f t="shared" si="1"/>
        <v>-1.1196769456681355E-2</v>
      </c>
    </row>
    <row r="35" spans="1:9" s="48" customFormat="1" x14ac:dyDescent="0.35">
      <c r="A35" s="48" t="s">
        <v>179</v>
      </c>
      <c r="B35" s="51">
        <v>103000</v>
      </c>
      <c r="C35" s="51">
        <v>101150</v>
      </c>
      <c r="D35" s="51">
        <v>739</v>
      </c>
      <c r="E35" s="51">
        <v>100450</v>
      </c>
      <c r="F35" s="51">
        <v>100700</v>
      </c>
      <c r="G35" s="51">
        <v>5440</v>
      </c>
      <c r="H35" s="58">
        <f t="shared" si="2"/>
        <v>2.5385764061722327E-2</v>
      </c>
      <c r="I35" s="58">
        <f t="shared" ref="I35:I66" si="3">+G35/G34-1</f>
        <v>9.8385000928160604E-3</v>
      </c>
    </row>
    <row r="36" spans="1:9" x14ac:dyDescent="0.35">
      <c r="A36" s="48" t="s">
        <v>180</v>
      </c>
      <c r="B36" s="51">
        <v>107300</v>
      </c>
      <c r="C36" s="51">
        <v>103000</v>
      </c>
      <c r="D36" s="51">
        <v>2222</v>
      </c>
      <c r="E36" s="51">
        <v>102300</v>
      </c>
      <c r="F36" s="51">
        <v>102350</v>
      </c>
      <c r="G36" s="51">
        <v>6300</v>
      </c>
      <c r="H36" s="58">
        <f t="shared" si="2"/>
        <v>4.8875855327468187E-2</v>
      </c>
      <c r="I36" s="58">
        <f t="shared" si="3"/>
        <v>0.15808823529411775</v>
      </c>
    </row>
    <row r="37" spans="1:9" x14ac:dyDescent="0.35">
      <c r="A37" s="48" t="s">
        <v>181</v>
      </c>
      <c r="B37" s="51">
        <v>105850</v>
      </c>
      <c r="C37" s="51">
        <v>107300</v>
      </c>
      <c r="D37" s="51">
        <v>953</v>
      </c>
      <c r="E37" s="51">
        <v>105900</v>
      </c>
      <c r="F37" s="51">
        <v>107050</v>
      </c>
      <c r="G37" s="51">
        <v>6359</v>
      </c>
      <c r="H37" s="58">
        <f t="shared" si="2"/>
        <v>-4.7214353163360645E-4</v>
      </c>
      <c r="I37" s="58">
        <f t="shared" si="3"/>
        <v>9.365079365079465E-3</v>
      </c>
    </row>
    <row r="38" spans="1:9" x14ac:dyDescent="0.35">
      <c r="A38" s="48" t="s">
        <v>182</v>
      </c>
      <c r="B38" s="51">
        <v>106600</v>
      </c>
      <c r="C38" s="51">
        <v>105850</v>
      </c>
      <c r="D38" s="51">
        <v>478</v>
      </c>
      <c r="E38" s="51">
        <v>106050</v>
      </c>
      <c r="F38" s="51">
        <v>105450</v>
      </c>
      <c r="G38" s="51">
        <v>6411</v>
      </c>
      <c r="H38" s="58">
        <f t="shared" si="2"/>
        <v>5.1862329090051063E-3</v>
      </c>
      <c r="I38" s="58">
        <f t="shared" si="3"/>
        <v>8.1773863815064463E-3</v>
      </c>
    </row>
    <row r="39" spans="1:9" s="48" customFormat="1" x14ac:dyDescent="0.35">
      <c r="A39" s="48" t="s">
        <v>183</v>
      </c>
      <c r="B39" s="51">
        <v>107250</v>
      </c>
      <c r="C39" s="51">
        <v>106600</v>
      </c>
      <c r="D39" s="51">
        <v>1171</v>
      </c>
      <c r="E39" s="51">
        <v>106150</v>
      </c>
      <c r="F39" s="51">
        <v>106700</v>
      </c>
      <c r="G39" s="51">
        <v>6621</v>
      </c>
      <c r="H39" s="58">
        <f t="shared" si="2"/>
        <v>1.0362694300518172E-2</v>
      </c>
      <c r="I39" s="58">
        <f t="shared" si="3"/>
        <v>3.2756200280767533E-2</v>
      </c>
    </row>
    <row r="40" spans="1:9" x14ac:dyDescent="0.35">
      <c r="A40" s="48" t="s">
        <v>184</v>
      </c>
      <c r="B40" s="51">
        <v>108250</v>
      </c>
      <c r="C40" s="51">
        <v>107250</v>
      </c>
      <c r="D40" s="51">
        <v>1483</v>
      </c>
      <c r="E40" s="51">
        <v>106500</v>
      </c>
      <c r="F40" s="51">
        <v>106500</v>
      </c>
      <c r="G40" s="51">
        <v>6125</v>
      </c>
      <c r="H40" s="58">
        <f t="shared" si="2"/>
        <v>1.6431924882629012E-2</v>
      </c>
      <c r="I40" s="58">
        <f t="shared" si="3"/>
        <v>-7.4913155112520724E-2</v>
      </c>
    </row>
    <row r="41" spans="1:9" x14ac:dyDescent="0.35">
      <c r="A41" s="48" t="s">
        <v>185</v>
      </c>
      <c r="B41" s="51">
        <v>106600</v>
      </c>
      <c r="C41" s="51">
        <v>108250</v>
      </c>
      <c r="D41" s="51">
        <v>486</v>
      </c>
      <c r="E41" s="51">
        <v>107600</v>
      </c>
      <c r="F41" s="51">
        <v>107700</v>
      </c>
      <c r="G41" s="51">
        <v>6158</v>
      </c>
      <c r="H41" s="58">
        <f t="shared" si="2"/>
        <v>-9.2936802973977439E-3</v>
      </c>
      <c r="I41" s="58">
        <f t="shared" si="3"/>
        <v>5.3877551020409253E-3</v>
      </c>
    </row>
    <row r="42" spans="1:9" x14ac:dyDescent="0.35">
      <c r="A42" s="48" t="s">
        <v>186</v>
      </c>
      <c r="B42" s="51">
        <v>99350</v>
      </c>
      <c r="C42" s="51">
        <v>106600</v>
      </c>
      <c r="D42" s="51">
        <v>675</v>
      </c>
      <c r="E42" s="51">
        <v>107550</v>
      </c>
      <c r="F42" s="51">
        <v>107000</v>
      </c>
      <c r="G42" s="51">
        <v>6089</v>
      </c>
      <c r="H42" s="58">
        <f t="shared" si="2"/>
        <v>-7.6243607624360776E-2</v>
      </c>
      <c r="I42" s="58">
        <f t="shared" si="3"/>
        <v>-1.1204936667749243E-2</v>
      </c>
    </row>
    <row r="43" spans="1:9" x14ac:dyDescent="0.35">
      <c r="A43" s="48" t="s">
        <v>187</v>
      </c>
      <c r="B43" s="51">
        <v>99400</v>
      </c>
      <c r="C43" s="51">
        <v>99350</v>
      </c>
      <c r="D43" s="51">
        <v>583</v>
      </c>
      <c r="E43" s="51">
        <v>103600</v>
      </c>
      <c r="F43" s="51">
        <v>99000</v>
      </c>
      <c r="G43" s="51">
        <v>6040</v>
      </c>
      <c r="H43" s="58">
        <f t="shared" si="2"/>
        <v>-4.0540540540540571E-2</v>
      </c>
      <c r="I43" s="58">
        <f t="shared" si="3"/>
        <v>-8.0472984069633879E-3</v>
      </c>
    </row>
    <row r="44" spans="1:9" x14ac:dyDescent="0.35">
      <c r="A44" s="48" t="s">
        <v>188</v>
      </c>
      <c r="B44" s="51">
        <v>96950</v>
      </c>
      <c r="C44" s="51">
        <v>99400</v>
      </c>
      <c r="D44" s="51">
        <v>763</v>
      </c>
      <c r="E44" s="51">
        <v>98550</v>
      </c>
      <c r="F44" s="51">
        <v>97950</v>
      </c>
      <c r="G44" s="51">
        <v>6124</v>
      </c>
      <c r="H44" s="58">
        <f t="shared" si="2"/>
        <v>-1.6235413495687467E-2</v>
      </c>
      <c r="I44" s="58">
        <f t="shared" si="3"/>
        <v>1.3907284768212014E-2</v>
      </c>
    </row>
    <row r="45" spans="1:9" x14ac:dyDescent="0.35">
      <c r="A45" s="48" t="s">
        <v>189</v>
      </c>
      <c r="B45" s="51">
        <v>98750</v>
      </c>
      <c r="C45" s="51">
        <v>96950</v>
      </c>
      <c r="D45" s="51">
        <v>959</v>
      </c>
      <c r="E45" s="51">
        <v>98450</v>
      </c>
      <c r="F45" s="51">
        <v>96950</v>
      </c>
      <c r="G45" s="51">
        <v>5936</v>
      </c>
      <c r="H45" s="58">
        <f t="shared" si="2"/>
        <v>3.0472320975114542E-3</v>
      </c>
      <c r="I45" s="58">
        <f t="shared" si="3"/>
        <v>-3.0698889614630964E-2</v>
      </c>
    </row>
    <row r="46" spans="1:9" x14ac:dyDescent="0.35">
      <c r="A46" s="48" t="s">
        <v>190</v>
      </c>
      <c r="B46" s="51">
        <v>97850</v>
      </c>
      <c r="C46" s="51">
        <v>98750</v>
      </c>
      <c r="D46" s="51">
        <v>488</v>
      </c>
      <c r="E46" s="51">
        <v>97400</v>
      </c>
      <c r="F46" s="51">
        <v>98100</v>
      </c>
      <c r="G46" s="51">
        <v>5912</v>
      </c>
      <c r="H46" s="58">
        <f t="shared" si="2"/>
        <v>4.62012320328542E-3</v>
      </c>
      <c r="I46" s="58">
        <f t="shared" si="3"/>
        <v>-4.0431266846361336E-3</v>
      </c>
    </row>
    <row r="47" spans="1:9" x14ac:dyDescent="0.35">
      <c r="A47" s="48" t="s">
        <v>191</v>
      </c>
      <c r="B47" s="51">
        <v>104300</v>
      </c>
      <c r="C47" s="51">
        <v>97850</v>
      </c>
      <c r="D47" s="51">
        <v>770</v>
      </c>
      <c r="E47" s="51">
        <v>98300</v>
      </c>
      <c r="F47" s="51">
        <v>98350</v>
      </c>
      <c r="G47" s="51">
        <v>6032</v>
      </c>
      <c r="H47" s="58">
        <f t="shared" si="2"/>
        <v>6.1037639877924654E-2</v>
      </c>
      <c r="I47" s="58">
        <f t="shared" si="3"/>
        <v>2.0297699594046037E-2</v>
      </c>
    </row>
    <row r="48" spans="1:9" x14ac:dyDescent="0.35">
      <c r="A48" s="48" t="s">
        <v>192</v>
      </c>
      <c r="B48" s="51">
        <v>102300</v>
      </c>
      <c r="C48" s="51">
        <v>104300</v>
      </c>
      <c r="D48" s="51">
        <v>394</v>
      </c>
      <c r="E48" s="51">
        <v>102050</v>
      </c>
      <c r="F48" s="51">
        <v>104200</v>
      </c>
      <c r="G48" s="51">
        <v>6029</v>
      </c>
      <c r="H48" s="58">
        <f t="shared" si="2"/>
        <v>2.4497795198432648E-3</v>
      </c>
      <c r="I48" s="58">
        <f t="shared" si="3"/>
        <v>-4.9734748010610286E-4</v>
      </c>
    </row>
    <row r="49" spans="1:9" x14ac:dyDescent="0.35">
      <c r="A49" s="48" t="s">
        <v>193</v>
      </c>
      <c r="B49" s="51">
        <v>102000</v>
      </c>
      <c r="C49" s="51">
        <v>102300</v>
      </c>
      <c r="D49" s="51">
        <v>294</v>
      </c>
      <c r="E49" s="51">
        <v>103650</v>
      </c>
      <c r="F49" s="51">
        <v>101800</v>
      </c>
      <c r="G49" s="51">
        <v>5979</v>
      </c>
      <c r="H49" s="58">
        <f t="shared" si="2"/>
        <v>-1.591895803183796E-2</v>
      </c>
      <c r="I49" s="58">
        <f t="shared" si="3"/>
        <v>-8.2932492950738013E-3</v>
      </c>
    </row>
    <row r="50" spans="1:9" x14ac:dyDescent="0.35">
      <c r="A50" s="48" t="s">
        <v>195</v>
      </c>
      <c r="B50" s="51">
        <v>103600</v>
      </c>
      <c r="C50" s="51">
        <v>102000</v>
      </c>
      <c r="D50" s="51">
        <v>394</v>
      </c>
      <c r="E50" s="51">
        <v>101750</v>
      </c>
      <c r="F50" s="51">
        <v>102000</v>
      </c>
      <c r="G50" s="51">
        <v>6084</v>
      </c>
      <c r="H50" s="58">
        <f t="shared" si="2"/>
        <v>1.8181818181818077E-2</v>
      </c>
      <c r="I50" s="58">
        <f t="shared" si="3"/>
        <v>1.7561465127947873E-2</v>
      </c>
    </row>
    <row r="51" spans="1:9" x14ac:dyDescent="0.35">
      <c r="A51" s="48" t="s">
        <v>196</v>
      </c>
      <c r="B51" s="51">
        <v>101700</v>
      </c>
      <c r="C51" s="51">
        <v>103600</v>
      </c>
      <c r="D51" s="51">
        <v>600</v>
      </c>
      <c r="E51" s="51">
        <v>103300</v>
      </c>
      <c r="F51" s="51">
        <v>104700</v>
      </c>
      <c r="G51" s="51">
        <v>6160</v>
      </c>
      <c r="H51" s="58">
        <f t="shared" si="2"/>
        <v>-1.5488867376573068E-2</v>
      </c>
      <c r="I51" s="58">
        <f t="shared" si="3"/>
        <v>1.2491781722550943E-2</v>
      </c>
    </row>
    <row r="52" spans="1:9" x14ac:dyDescent="0.35">
      <c r="A52" s="48" t="s">
        <v>197</v>
      </c>
      <c r="B52" s="51">
        <v>101850</v>
      </c>
      <c r="C52" s="51">
        <v>101700</v>
      </c>
      <c r="D52" s="51">
        <v>338</v>
      </c>
      <c r="E52" s="51">
        <v>104150</v>
      </c>
      <c r="F52" s="51">
        <v>102500</v>
      </c>
      <c r="G52" s="51">
        <v>6150</v>
      </c>
      <c r="H52" s="58">
        <f t="shared" si="2"/>
        <v>-2.2083533365338415E-2</v>
      </c>
      <c r="I52" s="58">
        <f t="shared" si="3"/>
        <v>-1.6233766233766378E-3</v>
      </c>
    </row>
    <row r="53" spans="1:9" x14ac:dyDescent="0.35">
      <c r="A53" s="48" t="s">
        <v>198</v>
      </c>
      <c r="B53" s="51">
        <v>101350</v>
      </c>
      <c r="C53" s="51">
        <v>101850</v>
      </c>
      <c r="D53" s="51">
        <v>169</v>
      </c>
      <c r="E53" s="51">
        <v>101750</v>
      </c>
      <c r="F53" s="51">
        <v>102500</v>
      </c>
      <c r="G53" s="51">
        <v>6135</v>
      </c>
      <c r="H53" s="58">
        <f t="shared" si="2"/>
        <v>-3.9312039312039415E-3</v>
      </c>
      <c r="I53" s="58">
        <f t="shared" si="3"/>
        <v>-2.4390243902439046E-3</v>
      </c>
    </row>
    <row r="54" spans="1:9" x14ac:dyDescent="0.35">
      <c r="A54" s="48" t="s">
        <v>199</v>
      </c>
      <c r="B54" s="51">
        <v>99850</v>
      </c>
      <c r="C54" s="51">
        <v>101350</v>
      </c>
      <c r="D54" s="51">
        <v>379</v>
      </c>
      <c r="E54" s="51">
        <v>101850</v>
      </c>
      <c r="F54" s="51">
        <v>101150</v>
      </c>
      <c r="G54" s="51">
        <v>6142</v>
      </c>
      <c r="H54" s="58">
        <f t="shared" si="2"/>
        <v>-1.9636720667648544E-2</v>
      </c>
      <c r="I54" s="58">
        <f t="shared" si="3"/>
        <v>1.1409942950284524E-3</v>
      </c>
    </row>
    <row r="55" spans="1:9" x14ac:dyDescent="0.35">
      <c r="A55" s="48" t="s">
        <v>200</v>
      </c>
      <c r="B55" s="51">
        <v>101650</v>
      </c>
      <c r="C55" s="51">
        <v>99850</v>
      </c>
      <c r="D55" s="51">
        <v>232</v>
      </c>
      <c r="E55" s="51">
        <v>100100</v>
      </c>
      <c r="F55" s="51">
        <v>101150</v>
      </c>
      <c r="G55" s="51">
        <v>6141</v>
      </c>
      <c r="H55" s="58">
        <f t="shared" si="2"/>
        <v>1.5484515484515571E-2</v>
      </c>
      <c r="I55" s="58">
        <f t="shared" si="3"/>
        <v>-1.6281341582546904E-4</v>
      </c>
    </row>
    <row r="56" spans="1:9" x14ac:dyDescent="0.35">
      <c r="A56" s="48" t="s">
        <v>201</v>
      </c>
      <c r="B56" s="51">
        <v>102150</v>
      </c>
      <c r="C56" s="51">
        <v>101650</v>
      </c>
      <c r="D56" s="51">
        <v>182</v>
      </c>
      <c r="E56" s="51">
        <v>101000</v>
      </c>
      <c r="F56" s="51">
        <v>102000</v>
      </c>
      <c r="G56" s="51">
        <v>6205</v>
      </c>
      <c r="H56" s="58">
        <f t="shared" si="2"/>
        <v>1.1386138613861396E-2</v>
      </c>
      <c r="I56" s="58">
        <f t="shared" si="3"/>
        <v>1.0421755414427691E-2</v>
      </c>
    </row>
    <row r="57" spans="1:9" x14ac:dyDescent="0.35">
      <c r="A57" s="48" t="s">
        <v>202</v>
      </c>
      <c r="B57" s="51">
        <v>100800</v>
      </c>
      <c r="C57" s="51">
        <v>102150</v>
      </c>
      <c r="D57" s="51">
        <v>438</v>
      </c>
      <c r="E57" s="51">
        <v>101950</v>
      </c>
      <c r="F57" s="51">
        <v>102950</v>
      </c>
      <c r="G57" s="51">
        <v>6264</v>
      </c>
      <c r="H57" s="58">
        <f t="shared" si="2"/>
        <v>-1.1280039234919048E-2</v>
      </c>
      <c r="I57" s="58">
        <f t="shared" si="3"/>
        <v>9.5084609186140145E-3</v>
      </c>
    </row>
    <row r="58" spans="1:9" x14ac:dyDescent="0.35">
      <c r="A58" s="48" t="s">
        <v>203</v>
      </c>
      <c r="B58" s="51">
        <v>100100</v>
      </c>
      <c r="C58" s="51">
        <v>100800</v>
      </c>
      <c r="D58" s="51">
        <v>184</v>
      </c>
      <c r="E58" s="51">
        <v>101000</v>
      </c>
      <c r="F58" s="51">
        <v>101500</v>
      </c>
      <c r="G58" s="51">
        <v>6279</v>
      </c>
      <c r="H58" s="58">
        <f t="shared" si="2"/>
        <v>-8.9108910891089188E-3</v>
      </c>
      <c r="I58" s="58">
        <f t="shared" si="3"/>
        <v>2.3946360153257462E-3</v>
      </c>
    </row>
    <row r="59" spans="1:9" x14ac:dyDescent="0.35">
      <c r="A59" s="48" t="s">
        <v>204</v>
      </c>
      <c r="B59" s="51">
        <v>101950</v>
      </c>
      <c r="C59" s="51">
        <v>100100</v>
      </c>
      <c r="D59" s="51">
        <v>222</v>
      </c>
      <c r="E59" s="51">
        <v>101300</v>
      </c>
      <c r="F59" s="51">
        <v>100800</v>
      </c>
      <c r="G59" s="51">
        <v>6260</v>
      </c>
      <c r="H59" s="58">
        <f t="shared" si="2"/>
        <v>6.4165844027641583E-3</v>
      </c>
      <c r="I59" s="58">
        <f t="shared" si="3"/>
        <v>-3.0259595476986867E-3</v>
      </c>
    </row>
    <row r="60" spans="1:9" x14ac:dyDescent="0.35">
      <c r="A60" s="48" t="s">
        <v>205</v>
      </c>
      <c r="B60" s="48">
        <v>100600</v>
      </c>
      <c r="C60" s="48">
        <v>101950</v>
      </c>
      <c r="D60" s="48">
        <v>94</v>
      </c>
      <c r="E60" s="48">
        <v>101050</v>
      </c>
      <c r="F60" s="48">
        <v>101950</v>
      </c>
      <c r="G60" s="48">
        <v>6250</v>
      </c>
      <c r="H60" s="58">
        <f t="shared" si="2"/>
        <v>-4.4532409698169184E-3</v>
      </c>
      <c r="I60" s="58">
        <f t="shared" si="3"/>
        <v>-1.5974440894568342E-3</v>
      </c>
    </row>
    <row r="61" spans="1:9" x14ac:dyDescent="0.35">
      <c r="A61" s="48" t="s">
        <v>206</v>
      </c>
      <c r="B61" s="51">
        <v>99150</v>
      </c>
      <c r="C61" s="51">
        <v>100600</v>
      </c>
      <c r="D61" s="51">
        <v>1181</v>
      </c>
      <c r="E61" s="51">
        <v>101400</v>
      </c>
      <c r="F61" s="51">
        <v>100800</v>
      </c>
      <c r="G61" s="51">
        <v>6205</v>
      </c>
      <c r="H61" s="58">
        <f t="shared" si="2"/>
        <v>-2.2189349112425982E-2</v>
      </c>
      <c r="I61" s="58">
        <f t="shared" si="3"/>
        <v>-7.1999999999999842E-3</v>
      </c>
    </row>
    <row r="62" spans="1:9" x14ac:dyDescent="0.35">
      <c r="A62" s="48" t="s">
        <v>207</v>
      </c>
      <c r="B62" s="51">
        <v>99450</v>
      </c>
      <c r="C62" s="51">
        <v>99150</v>
      </c>
      <c r="D62" s="51">
        <v>860</v>
      </c>
      <c r="E62" s="51">
        <v>99650</v>
      </c>
      <c r="F62" s="51">
        <v>99000</v>
      </c>
      <c r="G62" s="51">
        <v>6201</v>
      </c>
      <c r="H62" s="58">
        <f t="shared" si="2"/>
        <v>-2.007024586051176E-3</v>
      </c>
      <c r="I62" s="58">
        <f t="shared" si="3"/>
        <v>-6.4464141821107823E-4</v>
      </c>
    </row>
    <row r="63" spans="1:9" x14ac:dyDescent="0.35">
      <c r="A63" s="48" t="s">
        <v>208</v>
      </c>
      <c r="B63" s="51">
        <v>99900</v>
      </c>
      <c r="C63" s="51">
        <v>99450</v>
      </c>
      <c r="D63" s="51">
        <v>1325</v>
      </c>
      <c r="E63" s="51">
        <v>99200</v>
      </c>
      <c r="F63" s="51">
        <v>99500</v>
      </c>
      <c r="G63" s="51">
        <v>6165</v>
      </c>
      <c r="H63" s="58">
        <f t="shared" si="2"/>
        <v>7.0564516129032473E-3</v>
      </c>
      <c r="I63" s="58">
        <f t="shared" si="3"/>
        <v>-5.8055152394774767E-3</v>
      </c>
    </row>
    <row r="64" spans="1:9" x14ac:dyDescent="0.35">
      <c r="A64" s="48" t="s">
        <v>209</v>
      </c>
      <c r="B64" s="51">
        <v>100100</v>
      </c>
      <c r="C64" s="51">
        <v>99900</v>
      </c>
      <c r="D64" s="51">
        <v>710</v>
      </c>
      <c r="E64" s="51">
        <v>100200</v>
      </c>
      <c r="F64" s="51">
        <v>99900</v>
      </c>
      <c r="G64" s="51">
        <v>6123</v>
      </c>
      <c r="H64" s="58">
        <f t="shared" si="2"/>
        <v>-9.9800399201599443E-4</v>
      </c>
      <c r="I64" s="58">
        <f t="shared" si="3"/>
        <v>-6.8126520681265346E-3</v>
      </c>
    </row>
    <row r="65" spans="1:9" x14ac:dyDescent="0.35">
      <c r="A65" s="48" t="s">
        <v>210</v>
      </c>
      <c r="B65" s="51">
        <v>97250</v>
      </c>
      <c r="C65" s="51">
        <v>100100</v>
      </c>
      <c r="D65" s="51">
        <v>1886</v>
      </c>
      <c r="E65" s="51">
        <v>100400</v>
      </c>
      <c r="F65" s="51">
        <v>99950</v>
      </c>
      <c r="G65" s="51">
        <v>6328</v>
      </c>
      <c r="H65" s="58">
        <f t="shared" si="2"/>
        <v>-3.1374501992031845E-2</v>
      </c>
      <c r="I65" s="58">
        <f t="shared" si="3"/>
        <v>3.3480320104523953E-2</v>
      </c>
    </row>
    <row r="66" spans="1:9" x14ac:dyDescent="0.35">
      <c r="A66" s="48" t="s">
        <v>211</v>
      </c>
      <c r="B66" s="51">
        <v>97300</v>
      </c>
      <c r="C66" s="51">
        <v>97250</v>
      </c>
      <c r="D66" s="51">
        <v>207</v>
      </c>
      <c r="E66" s="51">
        <v>98550</v>
      </c>
      <c r="F66" s="51">
        <v>96800</v>
      </c>
      <c r="G66" s="51">
        <v>6328</v>
      </c>
      <c r="H66" s="58">
        <f t="shared" ref="H66:H97" si="4">+B66/E66-1</f>
        <v>-1.2683916793505889E-2</v>
      </c>
      <c r="I66" s="58">
        <f t="shared" si="3"/>
        <v>0</v>
      </c>
    </row>
    <row r="67" spans="1:9" x14ac:dyDescent="0.35">
      <c r="A67" s="48" t="s">
        <v>212</v>
      </c>
      <c r="B67" s="51">
        <v>96200</v>
      </c>
      <c r="C67" s="51">
        <v>97300</v>
      </c>
      <c r="D67" s="51">
        <v>658</v>
      </c>
      <c r="E67" s="51">
        <v>97400</v>
      </c>
      <c r="F67" s="51">
        <v>97750</v>
      </c>
      <c r="G67" s="51">
        <v>6348</v>
      </c>
      <c r="H67" s="58">
        <f t="shared" si="4"/>
        <v>-1.2320328542094416E-2</v>
      </c>
      <c r="I67" s="58">
        <f t="shared" ref="I67:I98" si="5">+G67/G66-1</f>
        <v>3.160556257901348E-3</v>
      </c>
    </row>
    <row r="68" spans="1:9" x14ac:dyDescent="0.35">
      <c r="A68" s="48" t="s">
        <v>213</v>
      </c>
      <c r="B68" s="51">
        <v>94600</v>
      </c>
      <c r="C68" s="51">
        <v>96200</v>
      </c>
      <c r="D68" s="51">
        <v>425</v>
      </c>
      <c r="E68" s="51">
        <v>96950</v>
      </c>
      <c r="F68" s="51">
        <v>97100</v>
      </c>
      <c r="G68" s="51">
        <v>6313</v>
      </c>
      <c r="H68" s="58">
        <f t="shared" si="4"/>
        <v>-2.4239298607529602E-2</v>
      </c>
      <c r="I68" s="58">
        <f t="shared" si="5"/>
        <v>-5.5135475740391016E-3</v>
      </c>
    </row>
    <row r="69" spans="1:9" x14ac:dyDescent="0.35">
      <c r="A69" s="48" t="s">
        <v>214</v>
      </c>
      <c r="B69" s="51">
        <v>92750</v>
      </c>
      <c r="C69" s="51">
        <v>94600</v>
      </c>
      <c r="D69" s="51">
        <v>798</v>
      </c>
      <c r="E69" s="51">
        <v>96050</v>
      </c>
      <c r="F69" s="51">
        <v>94350</v>
      </c>
      <c r="G69" s="51">
        <v>6382</v>
      </c>
      <c r="H69" s="58">
        <f t="shared" si="4"/>
        <v>-3.4357105674128086E-2</v>
      </c>
      <c r="I69" s="58">
        <f t="shared" si="5"/>
        <v>1.0929827340408593E-2</v>
      </c>
    </row>
    <row r="70" spans="1:9" x14ac:dyDescent="0.35">
      <c r="A70" s="48" t="s">
        <v>215</v>
      </c>
      <c r="B70" s="51">
        <v>96950</v>
      </c>
      <c r="C70" s="51">
        <v>92750</v>
      </c>
      <c r="D70" s="51">
        <v>1453</v>
      </c>
      <c r="E70" s="51">
        <v>93200</v>
      </c>
      <c r="F70" s="51">
        <v>93250</v>
      </c>
      <c r="G70" s="51">
        <v>6339</v>
      </c>
      <c r="H70" s="58">
        <f t="shared" si="4"/>
        <v>4.023605150214582E-2</v>
      </c>
      <c r="I70" s="58">
        <f t="shared" si="5"/>
        <v>-6.7376997806329886E-3</v>
      </c>
    </row>
    <row r="71" spans="1:9" x14ac:dyDescent="0.35">
      <c r="A71" t="s">
        <v>216</v>
      </c>
      <c r="B71" s="51">
        <v>114600</v>
      </c>
      <c r="C71" s="51">
        <v>116350</v>
      </c>
      <c r="D71" s="51">
        <v>2536</v>
      </c>
      <c r="E71" s="51">
        <v>116700</v>
      </c>
      <c r="F71" s="51">
        <v>116100</v>
      </c>
      <c r="G71" s="51">
        <v>11954</v>
      </c>
      <c r="H71" s="58">
        <f t="shared" si="4"/>
        <v>-1.7994858611825149E-2</v>
      </c>
      <c r="I71" s="58">
        <f t="shared" si="5"/>
        <v>0.88578640164063738</v>
      </c>
    </row>
    <row r="72" spans="1:9" x14ac:dyDescent="0.35">
      <c r="A72" t="s">
        <v>217</v>
      </c>
      <c r="B72" s="51">
        <v>107000</v>
      </c>
      <c r="C72" s="51">
        <v>114250</v>
      </c>
      <c r="D72" s="51">
        <v>945</v>
      </c>
      <c r="E72" s="51">
        <v>114900</v>
      </c>
      <c r="F72" s="51">
        <v>114200</v>
      </c>
      <c r="G72" s="51">
        <v>11706</v>
      </c>
      <c r="H72" s="58">
        <f t="shared" si="4"/>
        <v>-6.8755439512619643E-2</v>
      </c>
      <c r="I72" s="58">
        <f t="shared" si="5"/>
        <v>-2.0746193742680274E-2</v>
      </c>
    </row>
    <row r="73" spans="1:9" x14ac:dyDescent="0.35">
      <c r="A73" t="s">
        <v>218</v>
      </c>
      <c r="B73">
        <v>108150</v>
      </c>
      <c r="C73">
        <v>107900</v>
      </c>
      <c r="D73">
        <v>1807</v>
      </c>
      <c r="E73">
        <v>107750</v>
      </c>
      <c r="F73">
        <v>108350</v>
      </c>
      <c r="G73">
        <v>12016</v>
      </c>
      <c r="H73" s="58">
        <f t="shared" si="4"/>
        <v>3.7122969837586339E-3</v>
      </c>
      <c r="I73" s="58">
        <f t="shared" si="5"/>
        <v>2.6482145908081289E-2</v>
      </c>
    </row>
    <row r="74" spans="1:9" x14ac:dyDescent="0.35">
      <c r="A74" t="s">
        <v>219</v>
      </c>
      <c r="B74">
        <v>106550</v>
      </c>
      <c r="C74">
        <v>108150</v>
      </c>
      <c r="D74">
        <v>736</v>
      </c>
      <c r="E74">
        <v>108300</v>
      </c>
      <c r="F74">
        <v>108700</v>
      </c>
      <c r="G74">
        <v>12094</v>
      </c>
      <c r="H74" s="58">
        <f t="shared" si="4"/>
        <v>-1.6158818097876226E-2</v>
      </c>
      <c r="I74" s="58">
        <f t="shared" si="5"/>
        <v>6.491344873502003E-3</v>
      </c>
    </row>
    <row r="75" spans="1:9" x14ac:dyDescent="0.35">
      <c r="A75" t="s">
        <v>220</v>
      </c>
      <c r="B75" s="82">
        <v>112200</v>
      </c>
      <c r="C75" s="82">
        <v>106550</v>
      </c>
      <c r="D75" s="82">
        <v>744</v>
      </c>
      <c r="E75" s="82">
        <v>107600</v>
      </c>
      <c r="F75" s="82">
        <v>106550</v>
      </c>
      <c r="G75" s="82">
        <v>12203</v>
      </c>
      <c r="H75" s="58">
        <f t="shared" si="4"/>
        <v>4.2750929368029711E-2</v>
      </c>
      <c r="I75" s="58">
        <f t="shared" si="5"/>
        <v>9.0127335869025771E-3</v>
      </c>
    </row>
    <row r="76" spans="1:9" x14ac:dyDescent="0.35">
      <c r="A76" t="s">
        <v>221</v>
      </c>
      <c r="B76" s="83">
        <v>110850</v>
      </c>
      <c r="C76" s="83">
        <v>112200</v>
      </c>
      <c r="D76" s="83">
        <v>365</v>
      </c>
      <c r="E76" s="83">
        <v>109250</v>
      </c>
      <c r="F76" s="83">
        <v>112200</v>
      </c>
      <c r="G76" s="83">
        <v>12230</v>
      </c>
      <c r="H76" s="58">
        <f t="shared" si="4"/>
        <v>1.4645308924485123E-2</v>
      </c>
      <c r="I76" s="58">
        <f t="shared" si="5"/>
        <v>2.2125706793412192E-3</v>
      </c>
    </row>
    <row r="77" spans="1:9" x14ac:dyDescent="0.35">
      <c r="A77" t="s">
        <v>222</v>
      </c>
      <c r="B77" s="87">
        <v>111500</v>
      </c>
      <c r="C77" s="87">
        <v>110850</v>
      </c>
      <c r="D77" s="87">
        <v>886</v>
      </c>
      <c r="E77" s="87">
        <v>111500</v>
      </c>
      <c r="F77" s="87">
        <v>111500</v>
      </c>
      <c r="G77" s="87">
        <v>12247</v>
      </c>
      <c r="H77" s="58">
        <f t="shared" si="4"/>
        <v>0</v>
      </c>
      <c r="I77" s="58">
        <f t="shared" si="5"/>
        <v>1.3900245298446023E-3</v>
      </c>
    </row>
    <row r="78" spans="1:9" x14ac:dyDescent="0.35">
      <c r="A78" t="s">
        <v>222</v>
      </c>
      <c r="B78" s="89">
        <v>111500</v>
      </c>
      <c r="C78" s="89">
        <v>110850</v>
      </c>
      <c r="D78" s="89">
        <v>886</v>
      </c>
      <c r="E78" s="89">
        <v>111500</v>
      </c>
      <c r="F78" s="89">
        <v>111500</v>
      </c>
      <c r="G78" s="89">
        <v>12247</v>
      </c>
      <c r="H78" s="58">
        <f t="shared" si="4"/>
        <v>0</v>
      </c>
      <c r="I78" s="58">
        <f t="shared" si="5"/>
        <v>0</v>
      </c>
    </row>
    <row r="79" spans="1:9" x14ac:dyDescent="0.35">
      <c r="A79" t="s">
        <v>222</v>
      </c>
      <c r="B79" s="90">
        <v>111500</v>
      </c>
      <c r="C79" s="90">
        <v>110850</v>
      </c>
      <c r="D79" s="90">
        <v>886</v>
      </c>
      <c r="E79" s="90">
        <v>111500</v>
      </c>
      <c r="F79" s="90">
        <v>111500</v>
      </c>
      <c r="G79" s="90">
        <v>12247</v>
      </c>
      <c r="H79" s="58">
        <f t="shared" si="4"/>
        <v>0</v>
      </c>
      <c r="I79" s="58">
        <f t="shared" si="5"/>
        <v>0</v>
      </c>
    </row>
    <row r="80" spans="1:9" x14ac:dyDescent="0.35">
      <c r="A80" t="s">
        <v>222</v>
      </c>
      <c r="B80" s="91">
        <v>111500</v>
      </c>
      <c r="C80" s="91">
        <v>110850</v>
      </c>
      <c r="D80" s="91">
        <v>886</v>
      </c>
      <c r="E80" s="91">
        <v>111500</v>
      </c>
      <c r="F80" s="91">
        <v>111500</v>
      </c>
      <c r="G80" s="91">
        <v>12247</v>
      </c>
      <c r="H80" s="58">
        <f t="shared" si="4"/>
        <v>0</v>
      </c>
      <c r="I80" s="58">
        <f t="shared" si="5"/>
        <v>0</v>
      </c>
    </row>
    <row r="81" spans="1:9" x14ac:dyDescent="0.35">
      <c r="A81" t="s">
        <v>222</v>
      </c>
      <c r="B81" s="92">
        <v>111500</v>
      </c>
      <c r="C81" s="92">
        <v>110850</v>
      </c>
      <c r="D81" s="92">
        <v>886</v>
      </c>
      <c r="E81" s="92">
        <v>111500</v>
      </c>
      <c r="F81" s="92">
        <v>111500</v>
      </c>
      <c r="G81" s="92">
        <v>12247</v>
      </c>
      <c r="H81" s="58">
        <f t="shared" si="4"/>
        <v>0</v>
      </c>
      <c r="I81" s="58">
        <f t="shared" si="5"/>
        <v>0</v>
      </c>
    </row>
    <row r="82" spans="1:9" x14ac:dyDescent="0.35">
      <c r="A82" t="s">
        <v>222</v>
      </c>
      <c r="B82" s="93">
        <v>111500</v>
      </c>
      <c r="C82" s="93">
        <v>110850</v>
      </c>
      <c r="D82" s="93">
        <v>886</v>
      </c>
      <c r="E82" s="93">
        <v>111500</v>
      </c>
      <c r="F82" s="93">
        <v>111500</v>
      </c>
      <c r="G82" s="93">
        <v>12247</v>
      </c>
      <c r="H82" s="58">
        <f t="shared" si="4"/>
        <v>0</v>
      </c>
      <c r="I82" s="58">
        <f t="shared" si="5"/>
        <v>0</v>
      </c>
    </row>
    <row r="83" spans="1:9" x14ac:dyDescent="0.35">
      <c r="A83" t="s">
        <v>222</v>
      </c>
      <c r="B83" s="94">
        <v>111500</v>
      </c>
      <c r="C83" s="94">
        <v>110850</v>
      </c>
      <c r="D83" s="94">
        <v>886</v>
      </c>
      <c r="E83" s="94">
        <v>111500</v>
      </c>
      <c r="F83" s="94">
        <v>111500</v>
      </c>
      <c r="G83" s="94">
        <v>12247</v>
      </c>
      <c r="H83" s="58">
        <f t="shared" si="4"/>
        <v>0</v>
      </c>
      <c r="I83" s="58">
        <f t="shared" si="5"/>
        <v>0</v>
      </c>
    </row>
    <row r="84" spans="1:9" x14ac:dyDescent="0.35">
      <c r="A84" t="s">
        <v>222</v>
      </c>
      <c r="B84" s="95">
        <v>111500</v>
      </c>
      <c r="C84" s="95">
        <v>110850</v>
      </c>
      <c r="D84" s="95">
        <v>886</v>
      </c>
      <c r="E84" s="95">
        <v>111500</v>
      </c>
      <c r="F84" s="95">
        <v>111500</v>
      </c>
      <c r="G84" s="95">
        <v>12247</v>
      </c>
      <c r="H84" s="58">
        <f t="shared" si="4"/>
        <v>0</v>
      </c>
      <c r="I84" s="58">
        <f t="shared" si="5"/>
        <v>0</v>
      </c>
    </row>
    <row r="85" spans="1:9" x14ac:dyDescent="0.35">
      <c r="A85" t="s">
        <v>223</v>
      </c>
      <c r="B85" s="98">
        <v>112900</v>
      </c>
      <c r="C85" s="98">
        <v>111500</v>
      </c>
      <c r="D85" s="98">
        <v>873</v>
      </c>
      <c r="E85" s="98">
        <v>111650</v>
      </c>
      <c r="F85" s="98">
        <v>112600</v>
      </c>
      <c r="G85" s="98">
        <v>12433</v>
      </c>
      <c r="H85" s="58">
        <f t="shared" si="4"/>
        <v>1.119570085087318E-2</v>
      </c>
      <c r="I85" s="58">
        <f t="shared" si="5"/>
        <v>1.5187392830897428E-2</v>
      </c>
    </row>
    <row r="86" spans="1:9" x14ac:dyDescent="0.35">
      <c r="A86" t="s">
        <v>224</v>
      </c>
      <c r="B86" s="102">
        <v>113600</v>
      </c>
      <c r="C86" s="102">
        <v>112900</v>
      </c>
      <c r="D86" s="102">
        <v>691</v>
      </c>
      <c r="E86" s="102">
        <v>113250</v>
      </c>
      <c r="F86" s="102">
        <v>109950</v>
      </c>
      <c r="G86" s="102">
        <v>12501</v>
      </c>
      <c r="H86" s="58">
        <f t="shared" si="4"/>
        <v>3.090507726269287E-3</v>
      </c>
      <c r="I86" s="58">
        <f t="shared" si="5"/>
        <v>5.4693155312475206E-3</v>
      </c>
    </row>
    <row r="87" spans="1:9" x14ac:dyDescent="0.35">
      <c r="A87" t="s">
        <v>225</v>
      </c>
      <c r="B87" s="105">
        <v>115400</v>
      </c>
      <c r="C87" s="105">
        <v>113600</v>
      </c>
      <c r="D87" s="105">
        <v>1270</v>
      </c>
      <c r="E87" s="105">
        <v>112200</v>
      </c>
      <c r="F87" s="105">
        <v>114100</v>
      </c>
      <c r="G87" s="105">
        <v>12754</v>
      </c>
      <c r="H87" s="58">
        <f t="shared" si="4"/>
        <v>2.8520499108734443E-2</v>
      </c>
      <c r="I87" s="58">
        <f t="shared" si="5"/>
        <v>2.0238380929525679E-2</v>
      </c>
    </row>
    <row r="88" spans="1:9" x14ac:dyDescent="0.35">
      <c r="A88" t="s">
        <v>226</v>
      </c>
      <c r="B88" s="108">
        <v>112000</v>
      </c>
      <c r="C88" s="108">
        <v>115400</v>
      </c>
      <c r="D88" s="108">
        <v>1501</v>
      </c>
      <c r="E88" s="108">
        <v>115400</v>
      </c>
      <c r="F88" s="108">
        <v>115400</v>
      </c>
      <c r="G88" s="108">
        <v>12662</v>
      </c>
      <c r="H88" s="58">
        <f t="shared" si="4"/>
        <v>-2.9462738301559765E-2</v>
      </c>
      <c r="I88" s="58">
        <f t="shared" si="5"/>
        <v>-7.2134232397679243E-3</v>
      </c>
    </row>
    <row r="89" spans="1:9" x14ac:dyDescent="0.35">
      <c r="A89" t="s">
        <v>227</v>
      </c>
      <c r="B89" s="111">
        <v>111850</v>
      </c>
      <c r="C89" s="111">
        <v>112000</v>
      </c>
      <c r="D89" s="111">
        <v>1172</v>
      </c>
      <c r="E89" s="111">
        <v>112300</v>
      </c>
      <c r="F89" s="111">
        <v>111100</v>
      </c>
      <c r="G89" s="111">
        <v>12225</v>
      </c>
      <c r="H89" s="58">
        <f t="shared" si="4"/>
        <v>-4.0071237756010847E-3</v>
      </c>
      <c r="I89" s="58">
        <f t="shared" si="5"/>
        <v>-3.4512715210867184E-2</v>
      </c>
    </row>
    <row r="90" spans="1:9" x14ac:dyDescent="0.35">
      <c r="A90" t="s">
        <v>228</v>
      </c>
      <c r="B90" s="114">
        <v>111400</v>
      </c>
      <c r="C90" s="114">
        <v>111850</v>
      </c>
      <c r="D90" s="114">
        <v>680</v>
      </c>
      <c r="E90" s="114">
        <v>112100</v>
      </c>
      <c r="F90" s="114">
        <v>113850</v>
      </c>
      <c r="G90" s="114">
        <v>12182</v>
      </c>
      <c r="H90" s="58">
        <f t="shared" si="4"/>
        <v>-6.2444246208742671E-3</v>
      </c>
      <c r="I90" s="58">
        <f t="shared" si="5"/>
        <v>-3.5173824130879661E-3</v>
      </c>
    </row>
    <row r="91" spans="1:9" x14ac:dyDescent="0.35">
      <c r="A91" t="s">
        <v>229</v>
      </c>
      <c r="B91" s="117">
        <v>107800</v>
      </c>
      <c r="C91" s="117">
        <v>111400</v>
      </c>
      <c r="D91" s="117">
        <v>1234</v>
      </c>
      <c r="E91" s="117">
        <v>112050</v>
      </c>
      <c r="F91" s="117">
        <v>111800</v>
      </c>
      <c r="G91" s="117">
        <v>11793</v>
      </c>
      <c r="H91" s="58">
        <f t="shared" si="4"/>
        <v>-3.7929495760821053E-2</v>
      </c>
      <c r="I91" s="58">
        <f t="shared" si="5"/>
        <v>-3.1932359218519113E-2</v>
      </c>
    </row>
    <row r="92" spans="1:9" x14ac:dyDescent="0.35">
      <c r="A92" t="s">
        <v>230</v>
      </c>
      <c r="B92" s="124">
        <v>109150</v>
      </c>
      <c r="C92" s="124">
        <v>107800</v>
      </c>
      <c r="D92" s="124">
        <v>497</v>
      </c>
      <c r="E92" s="124">
        <v>108550</v>
      </c>
      <c r="F92" s="124">
        <v>108150</v>
      </c>
      <c r="G92" s="124">
        <v>11700</v>
      </c>
      <c r="H92" s="58">
        <f t="shared" si="4"/>
        <v>5.5274067250115078E-3</v>
      </c>
      <c r="I92" s="58">
        <f t="shared" si="5"/>
        <v>-7.8860340880183566E-3</v>
      </c>
    </row>
    <row r="93" spans="1:9" x14ac:dyDescent="0.35">
      <c r="A93" t="s">
        <v>231</v>
      </c>
      <c r="B93" s="127">
        <v>108250</v>
      </c>
      <c r="C93" s="127">
        <v>109150</v>
      </c>
      <c r="D93" s="127">
        <v>1204</v>
      </c>
      <c r="E93" s="127">
        <v>108800</v>
      </c>
      <c r="F93" s="127">
        <v>108850</v>
      </c>
      <c r="G93" s="127">
        <v>11934</v>
      </c>
      <c r="H93" s="58">
        <f t="shared" si="4"/>
        <v>-5.0551470588234837E-3</v>
      </c>
      <c r="I93" s="58">
        <f t="shared" si="5"/>
        <v>2.0000000000000018E-2</v>
      </c>
    </row>
    <row r="94" spans="1:9" x14ac:dyDescent="0.35">
      <c r="A94" t="s">
        <v>232</v>
      </c>
      <c r="B94" s="131">
        <v>107500</v>
      </c>
      <c r="C94" s="131">
        <v>108250</v>
      </c>
      <c r="D94" s="131">
        <v>958</v>
      </c>
      <c r="E94" s="131">
        <v>109450</v>
      </c>
      <c r="F94" s="131">
        <v>107900</v>
      </c>
      <c r="G94" s="131">
        <v>11856</v>
      </c>
      <c r="H94" s="58">
        <f t="shared" si="4"/>
        <v>-1.7816354499771592E-2</v>
      </c>
      <c r="I94" s="58">
        <f t="shared" si="5"/>
        <v>-6.5359477124182774E-3</v>
      </c>
    </row>
    <row r="95" spans="1:9" x14ac:dyDescent="0.35">
      <c r="A95" t="s">
        <v>232</v>
      </c>
      <c r="B95" s="133">
        <v>107500</v>
      </c>
      <c r="C95" s="133">
        <v>108250</v>
      </c>
      <c r="D95" s="133">
        <v>958</v>
      </c>
      <c r="E95" s="133">
        <v>109450</v>
      </c>
      <c r="F95" s="133">
        <v>107900</v>
      </c>
      <c r="G95" s="133">
        <v>11856</v>
      </c>
      <c r="H95" s="58">
        <f t="shared" si="4"/>
        <v>-1.7816354499771592E-2</v>
      </c>
      <c r="I95" s="58">
        <f t="shared" si="5"/>
        <v>0</v>
      </c>
    </row>
    <row r="96" spans="1:9" x14ac:dyDescent="0.35">
      <c r="A96" t="s">
        <v>233</v>
      </c>
      <c r="B96" s="135">
        <v>108100</v>
      </c>
      <c r="C96" s="135">
        <v>107500</v>
      </c>
      <c r="D96" s="135">
        <v>1448</v>
      </c>
      <c r="E96" s="135">
        <v>107750</v>
      </c>
      <c r="F96" s="135">
        <v>108200</v>
      </c>
      <c r="G96" s="135">
        <v>11673</v>
      </c>
      <c r="H96" s="58">
        <f t="shared" si="4"/>
        <v>3.2482598607888047E-3</v>
      </c>
      <c r="I96" s="58">
        <f t="shared" si="5"/>
        <v>-1.5435222672064763E-2</v>
      </c>
    </row>
    <row r="97" spans="1:9" x14ac:dyDescent="0.35">
      <c r="A97" t="s">
        <v>234</v>
      </c>
      <c r="B97" s="138">
        <v>108550</v>
      </c>
      <c r="C97" s="138">
        <v>108100</v>
      </c>
      <c r="D97" s="138">
        <v>1822</v>
      </c>
      <c r="E97" s="138">
        <v>108600</v>
      </c>
      <c r="F97" s="138">
        <v>111050</v>
      </c>
      <c r="G97" s="138">
        <v>11610</v>
      </c>
      <c r="H97" s="58">
        <f t="shared" si="4"/>
        <v>-4.604051565377798E-4</v>
      </c>
      <c r="I97" s="58">
        <f t="shared" si="5"/>
        <v>-5.3970701619121542E-3</v>
      </c>
    </row>
    <row r="98" spans="1:9" x14ac:dyDescent="0.35">
      <c r="A98" t="s">
        <v>235</v>
      </c>
      <c r="B98" s="141">
        <v>109750</v>
      </c>
      <c r="C98" s="141">
        <v>108550</v>
      </c>
      <c r="D98" s="141">
        <v>2194</v>
      </c>
      <c r="E98" s="141">
        <v>108600</v>
      </c>
      <c r="F98" s="141">
        <v>109050</v>
      </c>
      <c r="G98" s="141">
        <v>11583</v>
      </c>
      <c r="H98" s="58">
        <f t="shared" ref="H98:H110" si="6">+B98/E98-1</f>
        <v>1.0589318600368269E-2</v>
      </c>
      <c r="I98" s="58">
        <f t="shared" si="5"/>
        <v>-2.3255813953488857E-3</v>
      </c>
    </row>
    <row r="99" spans="1:9" x14ac:dyDescent="0.35">
      <c r="A99" t="s">
        <v>236</v>
      </c>
      <c r="B99" s="144">
        <v>109100</v>
      </c>
      <c r="C99" s="144">
        <v>109750</v>
      </c>
      <c r="D99" s="144">
        <v>1801</v>
      </c>
      <c r="E99" s="144">
        <v>109850</v>
      </c>
      <c r="F99" s="144">
        <v>109850</v>
      </c>
      <c r="G99" s="144">
        <v>11601</v>
      </c>
      <c r="H99" s="58">
        <f t="shared" si="6"/>
        <v>-6.8274920345926526E-3</v>
      </c>
      <c r="I99" s="58">
        <f t="shared" ref="I99:I110" si="7">+G99/G98-1</f>
        <v>1.5540015540016494E-3</v>
      </c>
    </row>
    <row r="100" spans="1:9" x14ac:dyDescent="0.35">
      <c r="A100" t="s">
        <v>237</v>
      </c>
      <c r="B100" s="147">
        <v>109550</v>
      </c>
      <c r="C100" s="147">
        <v>109100</v>
      </c>
      <c r="D100" s="147">
        <v>559</v>
      </c>
      <c r="E100" s="147">
        <v>109950</v>
      </c>
      <c r="F100" s="147">
        <v>109100</v>
      </c>
      <c r="G100" s="147">
        <v>11641</v>
      </c>
      <c r="H100" s="58">
        <f t="shared" si="6"/>
        <v>-3.6380172805821065E-3</v>
      </c>
      <c r="I100" s="58">
        <f t="shared" si="7"/>
        <v>3.4479786225325437E-3</v>
      </c>
    </row>
    <row r="101" spans="1:9" x14ac:dyDescent="0.35">
      <c r="A101" t="s">
        <v>238</v>
      </c>
      <c r="B101" s="149">
        <v>115400</v>
      </c>
      <c r="C101" s="149">
        <v>109550</v>
      </c>
      <c r="D101" s="149">
        <v>3794</v>
      </c>
      <c r="E101" s="149">
        <v>109200</v>
      </c>
      <c r="F101" s="149">
        <v>109150</v>
      </c>
      <c r="G101" s="149">
        <v>12666</v>
      </c>
      <c r="H101" s="58">
        <f t="shared" si="6"/>
        <v>5.6776556776556797E-2</v>
      </c>
      <c r="I101" s="58">
        <f t="shared" si="7"/>
        <v>8.8050854737565576E-2</v>
      </c>
    </row>
    <row r="102" spans="1:9" x14ac:dyDescent="0.35">
      <c r="A102" t="s">
        <v>239</v>
      </c>
      <c r="B102" s="152">
        <v>111000</v>
      </c>
      <c r="C102" s="152">
        <v>115400</v>
      </c>
      <c r="D102" s="152">
        <v>2588</v>
      </c>
      <c r="E102" s="152">
        <v>114150</v>
      </c>
      <c r="F102" s="152">
        <v>115500</v>
      </c>
      <c r="G102" s="152">
        <v>12688</v>
      </c>
      <c r="H102" s="58">
        <f t="shared" si="6"/>
        <v>-2.7595269382391541E-2</v>
      </c>
      <c r="I102" s="58">
        <f t="shared" si="7"/>
        <v>1.736933522817008E-3</v>
      </c>
    </row>
    <row r="103" spans="1:9" x14ac:dyDescent="0.35">
      <c r="A103" t="s">
        <v>240</v>
      </c>
      <c r="B103" s="155">
        <v>112100</v>
      </c>
      <c r="C103" s="155">
        <v>111000</v>
      </c>
      <c r="D103" s="155">
        <v>849</v>
      </c>
      <c r="E103" s="155">
        <v>112850</v>
      </c>
      <c r="F103" s="155">
        <v>111000</v>
      </c>
      <c r="G103" s="155">
        <v>12700</v>
      </c>
      <c r="H103" s="58">
        <f t="shared" si="6"/>
        <v>-6.64599025254764E-3</v>
      </c>
      <c r="I103" s="58">
        <f t="shared" si="7"/>
        <v>9.4577553593944153E-4</v>
      </c>
    </row>
    <row r="104" spans="1:9" x14ac:dyDescent="0.35">
      <c r="A104" t="s">
        <v>241</v>
      </c>
      <c r="B104" s="160">
        <v>113450</v>
      </c>
      <c r="C104" s="160">
        <v>112100</v>
      </c>
      <c r="D104" s="160">
        <v>1049</v>
      </c>
      <c r="E104" s="160">
        <v>111450</v>
      </c>
      <c r="F104" s="160">
        <v>112250</v>
      </c>
      <c r="G104" s="160">
        <v>12861</v>
      </c>
      <c r="H104" s="58">
        <f t="shared" si="6"/>
        <v>1.794526693584575E-2</v>
      </c>
      <c r="I104" s="58">
        <f t="shared" si="7"/>
        <v>1.2677165354330722E-2</v>
      </c>
    </row>
    <row r="105" spans="1:9" x14ac:dyDescent="0.35">
      <c r="A105" t="s">
        <v>242</v>
      </c>
      <c r="B105" s="163">
        <v>111600</v>
      </c>
      <c r="C105" s="163">
        <v>113450</v>
      </c>
      <c r="D105" s="163">
        <v>967</v>
      </c>
      <c r="E105" s="163">
        <v>113700</v>
      </c>
      <c r="F105" s="163">
        <v>113450</v>
      </c>
      <c r="G105" s="163">
        <v>12977</v>
      </c>
      <c r="H105" s="58">
        <f t="shared" si="6"/>
        <v>-1.8469656992084471E-2</v>
      </c>
      <c r="I105" s="58">
        <f t="shared" si="7"/>
        <v>9.0195163673121304E-3</v>
      </c>
    </row>
    <row r="106" spans="1:9" x14ac:dyDescent="0.35">
      <c r="A106" t="s">
        <v>243</v>
      </c>
      <c r="B106" s="165">
        <v>111350</v>
      </c>
      <c r="C106" s="165">
        <v>111600</v>
      </c>
      <c r="D106" s="165">
        <v>1331</v>
      </c>
      <c r="E106" s="165">
        <v>112050</v>
      </c>
      <c r="F106" s="165">
        <v>110700</v>
      </c>
      <c r="G106" s="165">
        <v>13136</v>
      </c>
      <c r="H106" s="58">
        <f t="shared" si="6"/>
        <v>-6.2472110664881786E-3</v>
      </c>
      <c r="I106" s="58">
        <f t="shared" si="7"/>
        <v>1.2252446636356717E-2</v>
      </c>
    </row>
    <row r="107" spans="1:9" x14ac:dyDescent="0.35">
      <c r="A107" t="s">
        <v>244</v>
      </c>
      <c r="B107" s="167">
        <v>107950</v>
      </c>
      <c r="C107" s="167">
        <v>111350</v>
      </c>
      <c r="D107" s="167">
        <v>4002</v>
      </c>
      <c r="E107" s="167">
        <v>111650</v>
      </c>
      <c r="F107" s="167">
        <v>112100</v>
      </c>
      <c r="G107" s="167">
        <v>14096</v>
      </c>
      <c r="H107" s="58">
        <f t="shared" si="6"/>
        <v>-3.3139274518584894E-2</v>
      </c>
      <c r="I107" s="58">
        <f t="shared" si="7"/>
        <v>7.3081607795371539E-2</v>
      </c>
    </row>
    <row r="108" spans="1:9" x14ac:dyDescent="0.35">
      <c r="A108" t="s">
        <v>245</v>
      </c>
      <c r="B108" s="169">
        <v>106400</v>
      </c>
      <c r="C108" s="169">
        <v>107950</v>
      </c>
      <c r="D108" s="169">
        <v>2742</v>
      </c>
      <c r="E108" s="169">
        <v>108550</v>
      </c>
      <c r="F108" s="169">
        <v>108050</v>
      </c>
      <c r="G108" s="169">
        <v>13115</v>
      </c>
      <c r="H108" s="58">
        <f t="shared" si="6"/>
        <v>-1.9806540764624625E-2</v>
      </c>
      <c r="I108" s="58">
        <f t="shared" si="7"/>
        <v>-6.9594211123722993E-2</v>
      </c>
    </row>
    <row r="109" spans="1:9" x14ac:dyDescent="0.35">
      <c r="A109" t="s">
        <v>246</v>
      </c>
      <c r="B109" s="171">
        <v>104700</v>
      </c>
      <c r="C109" s="171">
        <v>106400</v>
      </c>
      <c r="D109" s="171">
        <v>4796</v>
      </c>
      <c r="E109" s="171">
        <v>106850</v>
      </c>
      <c r="F109" s="171">
        <v>106850</v>
      </c>
      <c r="G109" s="171">
        <v>9782</v>
      </c>
      <c r="H109" s="58">
        <f t="shared" si="6"/>
        <v>-2.0121665886757123E-2</v>
      </c>
      <c r="I109" s="58">
        <f t="shared" si="7"/>
        <v>-0.25413648494090735</v>
      </c>
    </row>
    <row r="110" spans="1:9" x14ac:dyDescent="0.35">
      <c r="A110" t="s">
        <v>247</v>
      </c>
      <c r="B110" s="173">
        <v>102600</v>
      </c>
      <c r="C110" s="173">
        <v>104700</v>
      </c>
      <c r="D110" s="173">
        <v>3129</v>
      </c>
      <c r="E110" s="173">
        <v>106550</v>
      </c>
      <c r="F110" s="173">
        <v>104950</v>
      </c>
      <c r="G110" s="173">
        <v>7537</v>
      </c>
      <c r="H110" s="58">
        <f t="shared" si="6"/>
        <v>-3.7071797278273144E-2</v>
      </c>
      <c r="I110" s="58">
        <f t="shared" si="7"/>
        <v>-0.22950316908607649</v>
      </c>
    </row>
    <row r="111" spans="1:9" x14ac:dyDescent="0.35">
      <c r="A111" t="s">
        <v>248</v>
      </c>
      <c r="B111" s="175">
        <v>103400</v>
      </c>
      <c r="C111" s="175">
        <v>102600</v>
      </c>
      <c r="D111" s="175">
        <v>831</v>
      </c>
      <c r="E111" s="175">
        <v>104000</v>
      </c>
      <c r="F111" s="175">
        <v>103500</v>
      </c>
      <c r="G111" s="175">
        <v>7258</v>
      </c>
      <c r="H111" s="58">
        <f t="shared" ref="H111" si="8">+B111/E111-1</f>
        <v>-5.7692307692307487E-3</v>
      </c>
      <c r="I111" s="58">
        <f t="shared" ref="I111" si="9">+G111/G110-1</f>
        <v>-3.7017380920790766E-2</v>
      </c>
    </row>
  </sheetData>
  <conditionalFormatting sqref="H1:I1048576">
    <cfRule type="cellIs" dxfId="16"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1">
    <pageSetUpPr autoPageBreaks="0"/>
  </sheetPr>
  <dimension ref="A1:I111"/>
  <sheetViews>
    <sheetView showGridLines="0" workbookViewId="0">
      <pane xSplit="1" ySplit="1" topLeftCell="B101" activePane="bottomRight" state="frozen"/>
      <selection pane="topRight" activeCell="B1" sqref="B1"/>
      <selection pane="bottomLeft" activeCell="A2" sqref="A2"/>
      <selection pane="bottomRight" activeCell="H110" sqref="H110:I111"/>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70" customWidth="1"/>
  </cols>
  <sheetData>
    <row r="1" spans="1:9" x14ac:dyDescent="0.35">
      <c r="A1" s="8" t="s">
        <v>137</v>
      </c>
      <c r="B1" s="8" t="s">
        <v>138</v>
      </c>
      <c r="C1" s="8" t="s">
        <v>139</v>
      </c>
      <c r="D1" s="8" t="s">
        <v>140</v>
      </c>
      <c r="E1" s="8" t="s">
        <v>141</v>
      </c>
      <c r="F1" s="8" t="s">
        <v>142</v>
      </c>
      <c r="G1" s="8" t="s">
        <v>143</v>
      </c>
      <c r="H1" s="76" t="s">
        <v>194</v>
      </c>
      <c r="I1" s="9" t="s">
        <v>145</v>
      </c>
    </row>
    <row r="2" spans="1:9" x14ac:dyDescent="0.35">
      <c r="A2" s="48" t="s">
        <v>146</v>
      </c>
      <c r="B2" s="34">
        <v>123000</v>
      </c>
      <c r="C2" s="34">
        <v>121700</v>
      </c>
      <c r="D2" s="34">
        <v>1047</v>
      </c>
      <c r="E2" s="34">
        <v>123350</v>
      </c>
      <c r="F2" s="34">
        <v>121700</v>
      </c>
      <c r="G2" s="34">
        <v>5687</v>
      </c>
      <c r="H2" s="33">
        <f t="shared" ref="H2:H33" si="0">+B2/E2-1</f>
        <v>-2.8374543980542732E-3</v>
      </c>
      <c r="I2" s="72"/>
    </row>
    <row r="3" spans="1:9" x14ac:dyDescent="0.35">
      <c r="A3" s="48" t="s">
        <v>147</v>
      </c>
      <c r="B3" s="34">
        <v>122850</v>
      </c>
      <c r="C3" s="34">
        <v>123000</v>
      </c>
      <c r="D3" s="34">
        <v>1143</v>
      </c>
      <c r="E3" s="34">
        <v>122000</v>
      </c>
      <c r="F3" s="34">
        <v>122750</v>
      </c>
      <c r="G3" s="34">
        <v>5768</v>
      </c>
      <c r="H3" s="33">
        <f t="shared" si="0"/>
        <v>6.9672131147540117E-3</v>
      </c>
      <c r="I3" s="58">
        <f t="shared" ref="I3:I34" si="1">+G3/G2-1</f>
        <v>1.4243010374538345E-2</v>
      </c>
    </row>
    <row r="4" spans="1:9" x14ac:dyDescent="0.35">
      <c r="A4" s="48" t="s">
        <v>148</v>
      </c>
      <c r="B4" s="34">
        <v>127050</v>
      </c>
      <c r="C4" s="34">
        <v>122850</v>
      </c>
      <c r="D4" s="34">
        <v>1047</v>
      </c>
      <c r="E4" s="34">
        <v>122850</v>
      </c>
      <c r="F4" s="34">
        <v>123300</v>
      </c>
      <c r="G4" s="34">
        <v>5677</v>
      </c>
      <c r="H4" s="33">
        <f t="shared" si="0"/>
        <v>3.4188034188034289E-2</v>
      </c>
      <c r="I4" s="58">
        <f t="shared" si="1"/>
        <v>-1.5776699029126262E-2</v>
      </c>
    </row>
    <row r="5" spans="1:9" x14ac:dyDescent="0.35">
      <c r="A5" s="48" t="s">
        <v>149</v>
      </c>
      <c r="B5" s="34">
        <v>123950</v>
      </c>
      <c r="C5" s="34">
        <v>127050</v>
      </c>
      <c r="D5" s="34">
        <v>566</v>
      </c>
      <c r="E5" s="34">
        <v>125950</v>
      </c>
      <c r="F5" s="34">
        <v>128000</v>
      </c>
      <c r="G5" s="34">
        <v>5673</v>
      </c>
      <c r="H5" s="33">
        <f t="shared" si="0"/>
        <v>-1.5879317189360864E-2</v>
      </c>
      <c r="I5" s="58">
        <f t="shared" si="1"/>
        <v>-7.0459749867890498E-4</v>
      </c>
    </row>
    <row r="6" spans="1:9" x14ac:dyDescent="0.35">
      <c r="A6" s="48" t="s">
        <v>150</v>
      </c>
      <c r="B6" s="34">
        <v>124200</v>
      </c>
      <c r="C6" s="34">
        <v>123950</v>
      </c>
      <c r="D6" s="34">
        <v>630</v>
      </c>
      <c r="E6" s="34">
        <v>126800</v>
      </c>
      <c r="F6" s="34">
        <v>123700</v>
      </c>
      <c r="G6" s="34">
        <v>5653</v>
      </c>
      <c r="H6" s="33">
        <f t="shared" si="0"/>
        <v>-2.0504731861198722E-2</v>
      </c>
      <c r="I6" s="58">
        <f t="shared" si="1"/>
        <v>-3.5254715318173702E-3</v>
      </c>
    </row>
    <row r="7" spans="1:9" x14ac:dyDescent="0.35">
      <c r="A7" s="48" t="s">
        <v>151</v>
      </c>
      <c r="B7" s="27">
        <v>125550</v>
      </c>
      <c r="C7" s="27">
        <v>124200</v>
      </c>
      <c r="D7" s="27">
        <v>568</v>
      </c>
      <c r="E7" s="27">
        <v>124100</v>
      </c>
      <c r="F7" s="27">
        <v>125100</v>
      </c>
      <c r="G7" s="27">
        <v>5651</v>
      </c>
      <c r="H7" s="33">
        <f t="shared" si="0"/>
        <v>1.1684125705076598E-2</v>
      </c>
      <c r="I7" s="58">
        <f t="shared" si="1"/>
        <v>-3.5379444542715799E-4</v>
      </c>
    </row>
    <row r="8" spans="1:9" x14ac:dyDescent="0.35">
      <c r="A8" s="48" t="s">
        <v>152</v>
      </c>
      <c r="B8" s="51">
        <v>125900</v>
      </c>
      <c r="C8" s="51">
        <v>125550</v>
      </c>
      <c r="D8" s="51">
        <v>330</v>
      </c>
      <c r="E8" s="51">
        <v>125750</v>
      </c>
      <c r="F8" s="51">
        <v>125400</v>
      </c>
      <c r="G8" s="51">
        <v>5684</v>
      </c>
      <c r="H8" s="33">
        <f t="shared" si="0"/>
        <v>1.1928429423460063E-3</v>
      </c>
      <c r="I8" s="58">
        <f t="shared" si="1"/>
        <v>5.8396743939126416E-3</v>
      </c>
    </row>
    <row r="9" spans="1:9" x14ac:dyDescent="0.35">
      <c r="A9" s="48" t="s">
        <v>153</v>
      </c>
      <c r="B9" s="51">
        <v>125850</v>
      </c>
      <c r="C9" s="51">
        <v>125900</v>
      </c>
      <c r="D9" s="51">
        <v>316</v>
      </c>
      <c r="E9" s="51">
        <v>126100</v>
      </c>
      <c r="F9" s="51">
        <v>124950</v>
      </c>
      <c r="G9" s="51">
        <v>5686</v>
      </c>
      <c r="H9" s="33">
        <f t="shared" si="0"/>
        <v>-1.9825535289452745E-3</v>
      </c>
      <c r="I9" s="58">
        <f t="shared" si="1"/>
        <v>3.5186488388450066E-4</v>
      </c>
    </row>
    <row r="10" spans="1:9" x14ac:dyDescent="0.35">
      <c r="A10" s="48" t="s">
        <v>154</v>
      </c>
      <c r="B10" s="51">
        <v>122250</v>
      </c>
      <c r="C10" s="51">
        <v>125850</v>
      </c>
      <c r="D10" s="51">
        <v>1835</v>
      </c>
      <c r="E10" s="51">
        <v>125850</v>
      </c>
      <c r="F10" s="51">
        <v>125500</v>
      </c>
      <c r="G10" s="51">
        <v>5526</v>
      </c>
      <c r="H10" s="33">
        <f t="shared" si="0"/>
        <v>-2.8605482717520836E-2</v>
      </c>
      <c r="I10" s="58">
        <f t="shared" si="1"/>
        <v>-2.8139289482940533E-2</v>
      </c>
    </row>
    <row r="11" spans="1:9" x14ac:dyDescent="0.35">
      <c r="A11" s="48" t="s">
        <v>155</v>
      </c>
      <c r="B11" s="51">
        <v>121200</v>
      </c>
      <c r="C11" s="51">
        <v>122250</v>
      </c>
      <c r="D11" s="51">
        <v>2380</v>
      </c>
      <c r="E11" s="51">
        <v>123300</v>
      </c>
      <c r="F11" s="51">
        <v>122750</v>
      </c>
      <c r="G11" s="51">
        <v>6065</v>
      </c>
      <c r="H11" s="33">
        <f t="shared" si="0"/>
        <v>-1.7031630170316281E-2</v>
      </c>
      <c r="I11" s="58">
        <f t="shared" si="1"/>
        <v>9.75389069851611E-2</v>
      </c>
    </row>
    <row r="12" spans="1:9" x14ac:dyDescent="0.35">
      <c r="A12" s="48" t="s">
        <v>156</v>
      </c>
      <c r="B12" s="51">
        <v>115000</v>
      </c>
      <c r="C12" s="51">
        <v>121200</v>
      </c>
      <c r="D12" s="51">
        <v>2981</v>
      </c>
      <c r="E12" s="51">
        <v>121500</v>
      </c>
      <c r="F12" s="51">
        <v>121450</v>
      </c>
      <c r="G12" s="51">
        <v>6662</v>
      </c>
      <c r="H12" s="33">
        <f t="shared" si="0"/>
        <v>-5.3497942386831254E-2</v>
      </c>
      <c r="I12" s="58">
        <f t="shared" si="1"/>
        <v>9.8433635614179726E-2</v>
      </c>
    </row>
    <row r="13" spans="1:9" x14ac:dyDescent="0.35">
      <c r="A13" s="48" t="s">
        <v>157</v>
      </c>
      <c r="B13" s="51">
        <v>114150</v>
      </c>
      <c r="C13" s="51">
        <v>115000</v>
      </c>
      <c r="D13" s="51">
        <v>3394</v>
      </c>
      <c r="E13" s="51">
        <v>116200</v>
      </c>
      <c r="F13" s="51">
        <v>115450</v>
      </c>
      <c r="G13" s="51">
        <v>6626</v>
      </c>
      <c r="H13" s="33">
        <f t="shared" si="0"/>
        <v>-1.764199655765919E-2</v>
      </c>
      <c r="I13" s="58">
        <f t="shared" si="1"/>
        <v>-5.4037826478534612E-3</v>
      </c>
    </row>
    <row r="14" spans="1:9" x14ac:dyDescent="0.35">
      <c r="A14" s="48" t="s">
        <v>158</v>
      </c>
      <c r="B14" s="51">
        <v>114900</v>
      </c>
      <c r="C14" s="51">
        <v>114150</v>
      </c>
      <c r="D14" s="51">
        <v>1432</v>
      </c>
      <c r="E14" s="51">
        <v>113050</v>
      </c>
      <c r="F14" s="51">
        <v>114300</v>
      </c>
      <c r="G14" s="51">
        <v>6395</v>
      </c>
      <c r="H14" s="33">
        <f t="shared" si="0"/>
        <v>1.6364440513047418E-2</v>
      </c>
      <c r="I14" s="58">
        <f t="shared" si="1"/>
        <v>-3.4862662239661946E-2</v>
      </c>
    </row>
    <row r="15" spans="1:9" x14ac:dyDescent="0.35">
      <c r="A15" s="48" t="s">
        <v>159</v>
      </c>
      <c r="B15" s="51">
        <v>107950</v>
      </c>
      <c r="C15" s="51">
        <v>114900</v>
      </c>
      <c r="D15" s="51">
        <v>2525</v>
      </c>
      <c r="E15" s="51">
        <v>115150</v>
      </c>
      <c r="F15" s="51">
        <v>114200</v>
      </c>
      <c r="G15" s="51">
        <v>6445</v>
      </c>
      <c r="H15" s="33">
        <f t="shared" si="0"/>
        <v>-6.2527138514980485E-2</v>
      </c>
      <c r="I15" s="58">
        <f t="shared" si="1"/>
        <v>7.8186082877247376E-3</v>
      </c>
    </row>
    <row r="16" spans="1:9" x14ac:dyDescent="0.35">
      <c r="A16" s="48" t="s">
        <v>160</v>
      </c>
      <c r="B16" s="51">
        <v>109550</v>
      </c>
      <c r="C16" s="51">
        <v>107950</v>
      </c>
      <c r="D16" s="51">
        <v>2758</v>
      </c>
      <c r="E16" s="51">
        <v>110900</v>
      </c>
      <c r="F16" s="51">
        <v>106800</v>
      </c>
      <c r="G16" s="51">
        <v>6471</v>
      </c>
      <c r="H16" s="33">
        <f t="shared" si="0"/>
        <v>-1.2173128944995448E-2</v>
      </c>
      <c r="I16" s="58">
        <f t="shared" si="1"/>
        <v>4.0341349883630251E-3</v>
      </c>
    </row>
    <row r="17" spans="1:9" x14ac:dyDescent="0.35">
      <c r="A17" s="48" t="s">
        <v>161</v>
      </c>
      <c r="B17" s="51">
        <v>111250</v>
      </c>
      <c r="C17" s="51">
        <v>109550</v>
      </c>
      <c r="D17" s="51">
        <v>3581</v>
      </c>
      <c r="E17" s="51">
        <v>109100</v>
      </c>
      <c r="F17" s="51">
        <v>109550</v>
      </c>
      <c r="G17" s="51">
        <v>6213</v>
      </c>
      <c r="H17" s="33">
        <f t="shared" si="0"/>
        <v>1.9706691109074193E-2</v>
      </c>
      <c r="I17" s="58">
        <f t="shared" si="1"/>
        <v>-3.9870190078813206E-2</v>
      </c>
    </row>
    <row r="18" spans="1:9" x14ac:dyDescent="0.35">
      <c r="A18" s="48" t="s">
        <v>162</v>
      </c>
      <c r="B18" s="51">
        <v>108100</v>
      </c>
      <c r="C18" s="51">
        <v>111250</v>
      </c>
      <c r="D18" s="51">
        <v>1731</v>
      </c>
      <c r="E18" s="51">
        <v>111400</v>
      </c>
      <c r="F18" s="51">
        <v>111350</v>
      </c>
      <c r="G18" s="51">
        <v>6386</v>
      </c>
      <c r="H18" s="33">
        <f t="shared" si="0"/>
        <v>-2.9622980251346465E-2</v>
      </c>
      <c r="I18" s="58">
        <f t="shared" si="1"/>
        <v>2.784484146145183E-2</v>
      </c>
    </row>
    <row r="19" spans="1:9" x14ac:dyDescent="0.35">
      <c r="A19" s="48" t="s">
        <v>163</v>
      </c>
      <c r="B19" s="51">
        <v>104400</v>
      </c>
      <c r="C19" s="51">
        <v>108100</v>
      </c>
      <c r="D19" s="51">
        <v>3261</v>
      </c>
      <c r="E19" s="51">
        <v>109300</v>
      </c>
      <c r="F19" s="51">
        <v>107400</v>
      </c>
      <c r="G19" s="51">
        <v>6778</v>
      </c>
      <c r="H19" s="33">
        <f t="shared" si="0"/>
        <v>-4.4830741079597392E-2</v>
      </c>
      <c r="I19" s="58">
        <f t="shared" si="1"/>
        <v>6.1384278108362E-2</v>
      </c>
    </row>
    <row r="20" spans="1:9" x14ac:dyDescent="0.35">
      <c r="A20" s="48" t="s">
        <v>164</v>
      </c>
      <c r="B20" s="51">
        <v>97850</v>
      </c>
      <c r="C20" s="51">
        <v>104400</v>
      </c>
      <c r="D20" s="51">
        <v>3708</v>
      </c>
      <c r="E20" s="51">
        <v>105200</v>
      </c>
      <c r="F20" s="51">
        <v>104900</v>
      </c>
      <c r="G20" s="51">
        <v>7433</v>
      </c>
      <c r="H20" s="33">
        <f t="shared" si="0"/>
        <v>-6.9866920152091283E-2</v>
      </c>
      <c r="I20" s="58">
        <f t="shared" si="1"/>
        <v>9.6636175863086482E-2</v>
      </c>
    </row>
    <row r="21" spans="1:9" x14ac:dyDescent="0.35">
      <c r="A21" s="48" t="s">
        <v>165</v>
      </c>
      <c r="B21" s="51">
        <v>91300</v>
      </c>
      <c r="C21" s="51">
        <v>97850</v>
      </c>
      <c r="D21" s="51">
        <v>1562</v>
      </c>
      <c r="E21" s="51">
        <v>101400</v>
      </c>
      <c r="F21" s="51">
        <v>96850</v>
      </c>
      <c r="G21" s="51">
        <v>7278</v>
      </c>
      <c r="H21" s="33">
        <f t="shared" si="0"/>
        <v>-9.9605522682445713E-2</v>
      </c>
      <c r="I21" s="58">
        <f t="shared" si="1"/>
        <v>-2.08529530472219E-2</v>
      </c>
    </row>
    <row r="22" spans="1:9" x14ac:dyDescent="0.35">
      <c r="A22" s="48" t="s">
        <v>166</v>
      </c>
      <c r="B22" s="51">
        <v>93350</v>
      </c>
      <c r="C22" s="51">
        <v>91300</v>
      </c>
      <c r="D22" s="51">
        <v>3837</v>
      </c>
      <c r="E22" s="51">
        <v>93550</v>
      </c>
      <c r="F22" s="51">
        <v>86300</v>
      </c>
      <c r="G22" s="51">
        <v>7504</v>
      </c>
      <c r="H22" s="33">
        <f t="shared" si="0"/>
        <v>-2.137894174238375E-3</v>
      </c>
      <c r="I22" s="58">
        <f t="shared" si="1"/>
        <v>3.1052486946963498E-2</v>
      </c>
    </row>
    <row r="23" spans="1:9" x14ac:dyDescent="0.35">
      <c r="A23" s="48" t="s">
        <v>167</v>
      </c>
      <c r="B23" s="51">
        <v>96050</v>
      </c>
      <c r="C23" s="51">
        <v>93350</v>
      </c>
      <c r="D23" s="51">
        <v>867</v>
      </c>
      <c r="E23" s="51">
        <v>89800</v>
      </c>
      <c r="F23" s="51">
        <v>95650</v>
      </c>
      <c r="G23" s="51">
        <v>7523</v>
      </c>
      <c r="H23" s="33">
        <f t="shared" si="0"/>
        <v>6.9599109131403214E-2</v>
      </c>
      <c r="I23" s="58">
        <f t="shared" si="1"/>
        <v>2.5319829424306217E-3</v>
      </c>
    </row>
    <row r="24" spans="1:9" x14ac:dyDescent="0.35">
      <c r="A24" s="48" t="s">
        <v>168</v>
      </c>
      <c r="B24" s="51">
        <v>103150</v>
      </c>
      <c r="C24" s="51">
        <v>96050</v>
      </c>
      <c r="D24" s="51">
        <v>583</v>
      </c>
      <c r="E24" s="51">
        <v>93800</v>
      </c>
      <c r="F24" s="51">
        <v>98850</v>
      </c>
      <c r="G24" s="51">
        <v>7468</v>
      </c>
      <c r="H24" s="33">
        <f t="shared" si="0"/>
        <v>9.9680170575692895E-2</v>
      </c>
      <c r="I24" s="58">
        <f t="shared" si="1"/>
        <v>-7.3109131995214849E-3</v>
      </c>
    </row>
    <row r="25" spans="1:9" x14ac:dyDescent="0.35">
      <c r="A25" s="48" t="s">
        <v>169</v>
      </c>
      <c r="B25" s="51">
        <v>97100</v>
      </c>
      <c r="C25" s="51">
        <v>103150</v>
      </c>
      <c r="D25" s="51">
        <v>6908</v>
      </c>
      <c r="E25" s="51">
        <v>102100</v>
      </c>
      <c r="F25" s="51">
        <v>114350</v>
      </c>
      <c r="G25" s="51">
        <v>6611</v>
      </c>
      <c r="H25" s="33">
        <f t="shared" si="0"/>
        <v>-4.8971596474045032E-2</v>
      </c>
      <c r="I25" s="58">
        <f t="shared" si="1"/>
        <v>-0.11475629351901451</v>
      </c>
    </row>
    <row r="26" spans="1:9" x14ac:dyDescent="0.35">
      <c r="A26" s="48" t="s">
        <v>170</v>
      </c>
      <c r="B26" s="51">
        <v>95050</v>
      </c>
      <c r="C26" s="51">
        <v>97100</v>
      </c>
      <c r="D26" s="51">
        <v>3280</v>
      </c>
      <c r="E26" s="51">
        <v>105600</v>
      </c>
      <c r="F26" s="51">
        <v>96600</v>
      </c>
      <c r="G26" s="51">
        <v>6915</v>
      </c>
      <c r="H26" s="33">
        <f t="shared" si="0"/>
        <v>-9.9905303030302983E-2</v>
      </c>
      <c r="I26" s="58">
        <f t="shared" si="1"/>
        <v>4.5983966117077557E-2</v>
      </c>
    </row>
    <row r="27" spans="1:9" x14ac:dyDescent="0.35">
      <c r="A27" s="48" t="s">
        <v>171</v>
      </c>
      <c r="B27" s="73">
        <v>108300</v>
      </c>
      <c r="C27" s="73">
        <v>95050</v>
      </c>
      <c r="D27" s="73">
        <v>4906</v>
      </c>
      <c r="E27" s="73">
        <v>95850</v>
      </c>
      <c r="F27" s="73">
        <v>92050</v>
      </c>
      <c r="G27" s="73">
        <v>7368</v>
      </c>
      <c r="H27" s="33">
        <f t="shared" si="0"/>
        <v>0.1298904538341159</v>
      </c>
      <c r="I27" s="58">
        <f t="shared" si="1"/>
        <v>6.5509761388286236E-2</v>
      </c>
    </row>
    <row r="28" spans="1:9" x14ac:dyDescent="0.35">
      <c r="A28" s="48" t="s">
        <v>172</v>
      </c>
      <c r="B28" s="74">
        <v>103250</v>
      </c>
      <c r="C28" s="74">
        <v>108300</v>
      </c>
      <c r="D28" s="74">
        <v>4352</v>
      </c>
      <c r="E28" s="74">
        <v>96750</v>
      </c>
      <c r="F28" s="74">
        <v>108300</v>
      </c>
      <c r="G28" s="74">
        <v>7431</v>
      </c>
      <c r="H28" s="33">
        <f t="shared" si="0"/>
        <v>6.7183462532299787E-2</v>
      </c>
      <c r="I28" s="58">
        <f t="shared" si="1"/>
        <v>8.5504885993485935E-3</v>
      </c>
    </row>
    <row r="29" spans="1:9" x14ac:dyDescent="0.35">
      <c r="A29" s="48" t="s">
        <v>173</v>
      </c>
      <c r="B29" s="51">
        <v>105300</v>
      </c>
      <c r="C29" s="51">
        <v>103250</v>
      </c>
      <c r="D29" s="51">
        <v>2404</v>
      </c>
      <c r="E29" s="51">
        <v>101500</v>
      </c>
      <c r="F29" s="51">
        <v>103000</v>
      </c>
      <c r="G29" s="51">
        <v>7407</v>
      </c>
      <c r="H29" s="33">
        <f t="shared" si="0"/>
        <v>3.743842364532024E-2</v>
      </c>
      <c r="I29" s="58">
        <f t="shared" si="1"/>
        <v>-3.2297133629390906E-3</v>
      </c>
    </row>
    <row r="30" spans="1:9" x14ac:dyDescent="0.35">
      <c r="A30" s="48" t="s">
        <v>174</v>
      </c>
      <c r="B30" s="51">
        <v>104150</v>
      </c>
      <c r="C30" s="51">
        <v>105300</v>
      </c>
      <c r="D30" s="51">
        <v>2547</v>
      </c>
      <c r="E30" s="51">
        <v>105900</v>
      </c>
      <c r="F30" s="51">
        <v>104850</v>
      </c>
      <c r="G30" s="51">
        <v>7516</v>
      </c>
      <c r="H30" s="33">
        <f t="shared" si="0"/>
        <v>-1.6525023607176559E-2</v>
      </c>
      <c r="I30" s="58">
        <f t="shared" si="1"/>
        <v>1.471580936951522E-2</v>
      </c>
    </row>
    <row r="31" spans="1:9" x14ac:dyDescent="0.35">
      <c r="A31" s="48" t="s">
        <v>175</v>
      </c>
      <c r="B31" s="51">
        <v>103150</v>
      </c>
      <c r="C31" s="51">
        <v>104150</v>
      </c>
      <c r="D31" s="51">
        <v>1224</v>
      </c>
      <c r="E31" s="51">
        <v>105150</v>
      </c>
      <c r="F31" s="51">
        <v>102500</v>
      </c>
      <c r="G31" s="51">
        <v>7674</v>
      </c>
      <c r="H31" s="33">
        <f t="shared" si="0"/>
        <v>-1.9020446980504091E-2</v>
      </c>
      <c r="I31" s="58">
        <f t="shared" si="1"/>
        <v>2.1021820117083534E-2</v>
      </c>
    </row>
    <row r="32" spans="1:9" x14ac:dyDescent="0.35">
      <c r="A32" s="48" t="s">
        <v>176</v>
      </c>
      <c r="B32" s="51">
        <v>102850</v>
      </c>
      <c r="C32" s="51">
        <v>103150</v>
      </c>
      <c r="D32" s="51">
        <v>1143</v>
      </c>
      <c r="E32" s="51">
        <v>103400</v>
      </c>
      <c r="F32" s="51">
        <v>102950</v>
      </c>
      <c r="G32" s="51">
        <v>7841</v>
      </c>
      <c r="H32" s="33">
        <f t="shared" si="0"/>
        <v>-5.3191489361702482E-3</v>
      </c>
      <c r="I32" s="58">
        <f t="shared" si="1"/>
        <v>2.1761793067500701E-2</v>
      </c>
    </row>
    <row r="33" spans="1:9" x14ac:dyDescent="0.35">
      <c r="A33" s="48" t="s">
        <v>177</v>
      </c>
      <c r="B33" s="51">
        <v>100250</v>
      </c>
      <c r="C33" s="51">
        <v>102850</v>
      </c>
      <c r="D33" s="51">
        <v>2044</v>
      </c>
      <c r="E33" s="51">
        <v>103200</v>
      </c>
      <c r="F33" s="51">
        <v>101350</v>
      </c>
      <c r="G33" s="51">
        <v>8132</v>
      </c>
      <c r="H33" s="33">
        <f t="shared" si="0"/>
        <v>-2.8585271317829508E-2</v>
      </c>
      <c r="I33" s="58">
        <f t="shared" si="1"/>
        <v>3.7112613187093579E-2</v>
      </c>
    </row>
    <row r="34" spans="1:9" x14ac:dyDescent="0.35">
      <c r="A34" s="48" t="s">
        <v>178</v>
      </c>
      <c r="B34" s="51">
        <v>103050</v>
      </c>
      <c r="C34" s="51">
        <v>100250</v>
      </c>
      <c r="D34" s="51">
        <v>3583</v>
      </c>
      <c r="E34" s="51">
        <v>100150</v>
      </c>
      <c r="F34" s="51">
        <v>99600</v>
      </c>
      <c r="G34" s="51">
        <v>8643</v>
      </c>
      <c r="H34" s="33">
        <f t="shared" ref="H34:H65" si="2">+B34/E34-1</f>
        <v>2.8956565152271629E-2</v>
      </c>
      <c r="I34" s="58">
        <f t="shared" si="1"/>
        <v>6.2838170191834797E-2</v>
      </c>
    </row>
    <row r="35" spans="1:9" s="48" customFormat="1" x14ac:dyDescent="0.35">
      <c r="A35" s="48" t="s">
        <v>179</v>
      </c>
      <c r="B35" s="51">
        <v>104850</v>
      </c>
      <c r="C35" s="51">
        <v>103050</v>
      </c>
      <c r="D35" s="51">
        <v>1265</v>
      </c>
      <c r="E35" s="51">
        <v>103300</v>
      </c>
      <c r="F35" s="51">
        <v>105650</v>
      </c>
      <c r="G35" s="51">
        <v>8610</v>
      </c>
      <c r="H35" s="33">
        <f t="shared" si="2"/>
        <v>1.5004840271055198E-2</v>
      </c>
      <c r="I35" s="58">
        <f t="shared" ref="I35:I66" si="3">+G35/G34-1</f>
        <v>-3.8181187087816815E-3</v>
      </c>
    </row>
    <row r="36" spans="1:9" x14ac:dyDescent="0.35">
      <c r="A36" s="48" t="s">
        <v>180</v>
      </c>
      <c r="B36" s="51">
        <v>108400</v>
      </c>
      <c r="C36" s="51">
        <v>104850</v>
      </c>
      <c r="D36" s="51">
        <v>2599</v>
      </c>
      <c r="E36" s="51">
        <v>104700</v>
      </c>
      <c r="F36" s="51">
        <v>104700</v>
      </c>
      <c r="G36" s="51">
        <v>8489</v>
      </c>
      <c r="H36" s="33">
        <f t="shared" si="2"/>
        <v>3.5339063992359199E-2</v>
      </c>
      <c r="I36" s="58">
        <f t="shared" si="3"/>
        <v>-1.4053426248548218E-2</v>
      </c>
    </row>
    <row r="37" spans="1:9" x14ac:dyDescent="0.35">
      <c r="A37" s="48" t="s">
        <v>181</v>
      </c>
      <c r="B37" s="51">
        <v>107400</v>
      </c>
      <c r="C37" s="51">
        <v>108400</v>
      </c>
      <c r="D37" s="51">
        <v>1861</v>
      </c>
      <c r="E37" s="51">
        <v>107850</v>
      </c>
      <c r="F37" s="51">
        <v>107800</v>
      </c>
      <c r="G37" s="51">
        <v>8574</v>
      </c>
      <c r="H37" s="33">
        <f t="shared" si="2"/>
        <v>-4.1724617524339092E-3</v>
      </c>
      <c r="I37" s="58">
        <f t="shared" si="3"/>
        <v>1.0012957945576551E-2</v>
      </c>
    </row>
    <row r="38" spans="1:9" x14ac:dyDescent="0.35">
      <c r="A38" s="48" t="s">
        <v>182</v>
      </c>
      <c r="B38" s="51">
        <v>108900</v>
      </c>
      <c r="C38" s="51">
        <v>107400</v>
      </c>
      <c r="D38" s="51">
        <v>1171</v>
      </c>
      <c r="E38" s="51">
        <v>108100</v>
      </c>
      <c r="F38" s="51">
        <v>107550</v>
      </c>
      <c r="G38" s="51">
        <v>8656</v>
      </c>
      <c r="H38" s="33">
        <f t="shared" si="2"/>
        <v>7.4005550416280652E-3</v>
      </c>
      <c r="I38" s="58">
        <f t="shared" si="3"/>
        <v>9.5637975274085463E-3</v>
      </c>
    </row>
    <row r="39" spans="1:9" s="48" customFormat="1" x14ac:dyDescent="0.35">
      <c r="A39" s="48" t="s">
        <v>183</v>
      </c>
      <c r="B39" s="51">
        <v>109400</v>
      </c>
      <c r="C39" s="51">
        <v>108900</v>
      </c>
      <c r="D39" s="51">
        <v>1803</v>
      </c>
      <c r="E39" s="51">
        <v>108150</v>
      </c>
      <c r="F39" s="51">
        <v>108550</v>
      </c>
      <c r="G39" s="51">
        <v>8526</v>
      </c>
      <c r="H39" s="33">
        <f t="shared" si="2"/>
        <v>1.15580212667592E-2</v>
      </c>
      <c r="I39" s="58">
        <f t="shared" si="3"/>
        <v>-1.501848428835495E-2</v>
      </c>
    </row>
    <row r="40" spans="1:9" x14ac:dyDescent="0.35">
      <c r="A40" s="48" t="s">
        <v>184</v>
      </c>
      <c r="B40" s="51">
        <v>110400</v>
      </c>
      <c r="C40" s="51">
        <v>109400</v>
      </c>
      <c r="D40" s="51">
        <v>1180</v>
      </c>
      <c r="E40" s="51">
        <v>108650</v>
      </c>
      <c r="F40" s="51">
        <v>108700</v>
      </c>
      <c r="G40" s="51">
        <v>8570</v>
      </c>
      <c r="H40" s="33">
        <f t="shared" si="2"/>
        <v>1.6106764841233412E-2</v>
      </c>
      <c r="I40" s="58">
        <f t="shared" si="3"/>
        <v>5.1606849636405272E-3</v>
      </c>
    </row>
    <row r="41" spans="1:9" x14ac:dyDescent="0.35">
      <c r="A41" s="48" t="s">
        <v>185</v>
      </c>
      <c r="B41" s="51">
        <v>108650</v>
      </c>
      <c r="C41" s="51">
        <v>110400</v>
      </c>
      <c r="D41" s="51">
        <v>1274</v>
      </c>
      <c r="E41" s="51">
        <v>110200</v>
      </c>
      <c r="F41" s="51">
        <v>110400</v>
      </c>
      <c r="G41" s="51">
        <v>8551</v>
      </c>
      <c r="H41" s="33">
        <f t="shared" si="2"/>
        <v>-1.4065335753176034E-2</v>
      </c>
      <c r="I41" s="58">
        <f t="shared" si="3"/>
        <v>-2.2170361726954191E-3</v>
      </c>
    </row>
    <row r="42" spans="1:9" x14ac:dyDescent="0.35">
      <c r="A42" s="48" t="s">
        <v>186</v>
      </c>
      <c r="B42" s="51">
        <v>103000</v>
      </c>
      <c r="C42" s="51">
        <v>108650</v>
      </c>
      <c r="D42" s="51">
        <v>1746</v>
      </c>
      <c r="E42" s="51">
        <v>109700</v>
      </c>
      <c r="F42" s="51">
        <v>109000</v>
      </c>
      <c r="G42" s="51">
        <v>8428</v>
      </c>
      <c r="H42" s="33">
        <f t="shared" si="2"/>
        <v>-6.1075660893345485E-2</v>
      </c>
      <c r="I42" s="58">
        <f t="shared" si="3"/>
        <v>-1.438428254005375E-2</v>
      </c>
    </row>
    <row r="43" spans="1:9" x14ac:dyDescent="0.35">
      <c r="A43" s="48" t="s">
        <v>187</v>
      </c>
      <c r="B43" s="51">
        <v>101550</v>
      </c>
      <c r="C43" s="51">
        <v>103000</v>
      </c>
      <c r="D43" s="51">
        <v>1650</v>
      </c>
      <c r="E43" s="51">
        <v>106000</v>
      </c>
      <c r="F43" s="51">
        <v>101950</v>
      </c>
      <c r="G43" s="51">
        <v>8380</v>
      </c>
      <c r="H43" s="33">
        <f t="shared" si="2"/>
        <v>-4.1981132075471717E-2</v>
      </c>
      <c r="I43" s="58">
        <f t="shared" si="3"/>
        <v>-5.6953013763645366E-3</v>
      </c>
    </row>
    <row r="44" spans="1:9" x14ac:dyDescent="0.35">
      <c r="A44" s="48" t="s">
        <v>188</v>
      </c>
      <c r="B44" s="51">
        <v>99950</v>
      </c>
      <c r="C44" s="51">
        <v>101550</v>
      </c>
      <c r="D44" s="51">
        <v>1089</v>
      </c>
      <c r="E44" s="51">
        <v>101350</v>
      </c>
      <c r="F44" s="51">
        <v>98850</v>
      </c>
      <c r="G44" s="51">
        <v>8410</v>
      </c>
      <c r="H44" s="33">
        <f t="shared" si="2"/>
        <v>-1.3813517513566853E-2</v>
      </c>
      <c r="I44" s="58">
        <f t="shared" si="3"/>
        <v>3.5799522673030104E-3</v>
      </c>
    </row>
    <row r="45" spans="1:9" x14ac:dyDescent="0.35">
      <c r="A45" s="48" t="s">
        <v>189</v>
      </c>
      <c r="B45" s="51">
        <v>100350</v>
      </c>
      <c r="C45" s="51">
        <v>99950</v>
      </c>
      <c r="D45" s="51">
        <v>2357</v>
      </c>
      <c r="E45" s="51">
        <v>101100</v>
      </c>
      <c r="F45" s="51">
        <v>99700</v>
      </c>
      <c r="G45" s="51">
        <v>8890</v>
      </c>
      <c r="H45" s="33">
        <f t="shared" si="2"/>
        <v>-7.4183976261127382E-3</v>
      </c>
      <c r="I45" s="58">
        <f t="shared" si="3"/>
        <v>5.7074910820451796E-2</v>
      </c>
    </row>
    <row r="46" spans="1:9" x14ac:dyDescent="0.35">
      <c r="A46" s="48" t="s">
        <v>190</v>
      </c>
      <c r="B46" s="51">
        <v>99750</v>
      </c>
      <c r="C46" s="51">
        <v>100350</v>
      </c>
      <c r="D46" s="51">
        <v>1316</v>
      </c>
      <c r="E46" s="51">
        <v>100350</v>
      </c>
      <c r="F46" s="51">
        <v>100050</v>
      </c>
      <c r="G46" s="51">
        <v>9162</v>
      </c>
      <c r="H46" s="33">
        <f t="shared" si="2"/>
        <v>-5.9790732436472149E-3</v>
      </c>
      <c r="I46" s="58">
        <f t="shared" si="3"/>
        <v>3.0596175478065257E-2</v>
      </c>
    </row>
    <row r="47" spans="1:9" x14ac:dyDescent="0.35">
      <c r="A47" s="48" t="s">
        <v>191</v>
      </c>
      <c r="B47" s="51">
        <v>105600</v>
      </c>
      <c r="C47" s="51">
        <v>99750</v>
      </c>
      <c r="D47" s="51">
        <v>1807</v>
      </c>
      <c r="E47" s="51">
        <v>100100</v>
      </c>
      <c r="F47" s="51">
        <v>100200</v>
      </c>
      <c r="G47" s="51">
        <v>9778</v>
      </c>
      <c r="H47" s="33">
        <f t="shared" si="2"/>
        <v>5.4945054945054972E-2</v>
      </c>
      <c r="I47" s="58">
        <f t="shared" si="3"/>
        <v>6.7234228334424717E-2</v>
      </c>
    </row>
    <row r="48" spans="1:9" x14ac:dyDescent="0.35">
      <c r="A48" s="48" t="s">
        <v>192</v>
      </c>
      <c r="B48" s="51">
        <v>104050</v>
      </c>
      <c r="C48" s="51">
        <v>105600</v>
      </c>
      <c r="D48" s="51">
        <v>1366</v>
      </c>
      <c r="E48" s="51">
        <v>103300</v>
      </c>
      <c r="F48" s="51">
        <v>105000</v>
      </c>
      <c r="G48" s="51">
        <v>9612</v>
      </c>
      <c r="H48" s="33">
        <f t="shared" si="2"/>
        <v>7.2604065827686082E-3</v>
      </c>
      <c r="I48" s="58">
        <f t="shared" si="3"/>
        <v>-1.6976886888934395E-2</v>
      </c>
    </row>
    <row r="49" spans="1:9" x14ac:dyDescent="0.35">
      <c r="A49" s="48" t="s">
        <v>193</v>
      </c>
      <c r="B49" s="51">
        <v>103500</v>
      </c>
      <c r="C49" s="51">
        <v>104050</v>
      </c>
      <c r="D49" s="51">
        <v>568</v>
      </c>
      <c r="E49" s="51">
        <v>104950</v>
      </c>
      <c r="F49" s="51">
        <v>104500</v>
      </c>
      <c r="G49" s="51">
        <v>9549</v>
      </c>
      <c r="H49" s="33">
        <f t="shared" si="2"/>
        <v>-1.3816102906145766E-2</v>
      </c>
      <c r="I49" s="58">
        <f t="shared" si="3"/>
        <v>-6.5543071161048294E-3</v>
      </c>
    </row>
    <row r="50" spans="1:9" x14ac:dyDescent="0.35">
      <c r="A50" s="48" t="s">
        <v>195</v>
      </c>
      <c r="B50" s="51">
        <v>105150</v>
      </c>
      <c r="C50" s="51">
        <v>103500</v>
      </c>
      <c r="D50" s="51">
        <v>706</v>
      </c>
      <c r="E50" s="51">
        <v>103500</v>
      </c>
      <c r="F50" s="51">
        <v>104450</v>
      </c>
      <c r="G50" s="51">
        <v>9707</v>
      </c>
      <c r="H50" s="33">
        <f t="shared" si="2"/>
        <v>1.5942028985507228E-2</v>
      </c>
      <c r="I50" s="58">
        <f t="shared" si="3"/>
        <v>1.6546235207875126E-2</v>
      </c>
    </row>
    <row r="51" spans="1:9" x14ac:dyDescent="0.35">
      <c r="A51" s="48" t="s">
        <v>196</v>
      </c>
      <c r="B51" s="51">
        <v>103350</v>
      </c>
      <c r="C51" s="51">
        <v>105150</v>
      </c>
      <c r="D51" s="51">
        <v>865</v>
      </c>
      <c r="E51" s="51">
        <v>104700</v>
      </c>
      <c r="F51" s="51">
        <v>105350</v>
      </c>
      <c r="G51" s="51">
        <v>9784</v>
      </c>
      <c r="H51" s="33">
        <f t="shared" si="2"/>
        <v>-1.2893982808022897E-2</v>
      </c>
      <c r="I51" s="58">
        <f t="shared" si="3"/>
        <v>7.9324199031627352E-3</v>
      </c>
    </row>
    <row r="52" spans="1:9" x14ac:dyDescent="0.35">
      <c r="A52" s="48" t="s">
        <v>197</v>
      </c>
      <c r="B52" s="51">
        <v>103450</v>
      </c>
      <c r="C52" s="51">
        <v>103350</v>
      </c>
      <c r="D52" s="51">
        <v>612</v>
      </c>
      <c r="E52" s="51">
        <v>104950</v>
      </c>
      <c r="F52" s="51">
        <v>103500</v>
      </c>
      <c r="G52" s="51">
        <v>9740</v>
      </c>
      <c r="H52" s="33">
        <f t="shared" si="2"/>
        <v>-1.4292520247736973E-2</v>
      </c>
      <c r="I52" s="58">
        <f t="shared" si="3"/>
        <v>-4.4971381847914715E-3</v>
      </c>
    </row>
    <row r="53" spans="1:9" x14ac:dyDescent="0.35">
      <c r="A53" s="48" t="s">
        <v>198</v>
      </c>
      <c r="B53" s="51">
        <v>102950</v>
      </c>
      <c r="C53" s="51">
        <v>103450</v>
      </c>
      <c r="D53" s="51">
        <v>490</v>
      </c>
      <c r="E53" s="51">
        <v>103150</v>
      </c>
      <c r="F53" s="51">
        <v>104000</v>
      </c>
      <c r="G53" s="51">
        <v>9805</v>
      </c>
      <c r="H53" s="33">
        <f t="shared" si="2"/>
        <v>-1.9389238972370437E-3</v>
      </c>
      <c r="I53" s="58">
        <f t="shared" si="3"/>
        <v>6.6735112936344709E-3</v>
      </c>
    </row>
    <row r="54" spans="1:9" x14ac:dyDescent="0.35">
      <c r="A54" s="48" t="s">
        <v>199</v>
      </c>
      <c r="B54" s="51">
        <v>101600</v>
      </c>
      <c r="C54" s="51">
        <v>102950</v>
      </c>
      <c r="D54" s="51">
        <v>1209</v>
      </c>
      <c r="E54" s="51">
        <v>103300</v>
      </c>
      <c r="F54" s="51">
        <v>101550</v>
      </c>
      <c r="G54" s="51">
        <v>9776</v>
      </c>
      <c r="H54" s="33">
        <f t="shared" si="2"/>
        <v>-1.6456921587608919E-2</v>
      </c>
      <c r="I54" s="58">
        <f t="shared" si="3"/>
        <v>-2.9576746557878897E-3</v>
      </c>
    </row>
    <row r="55" spans="1:9" x14ac:dyDescent="0.35">
      <c r="A55" s="48" t="s">
        <v>200</v>
      </c>
      <c r="B55" s="51">
        <v>103550</v>
      </c>
      <c r="C55" s="51">
        <v>101600</v>
      </c>
      <c r="D55" s="51">
        <v>541</v>
      </c>
      <c r="E55" s="51">
        <v>101650</v>
      </c>
      <c r="F55" s="51">
        <v>102950</v>
      </c>
      <c r="G55" s="51">
        <v>9703</v>
      </c>
      <c r="H55" s="33">
        <f t="shared" si="2"/>
        <v>1.8691588785046731E-2</v>
      </c>
      <c r="I55" s="58">
        <f t="shared" si="3"/>
        <v>-7.4672667757773592E-3</v>
      </c>
    </row>
    <row r="56" spans="1:9" x14ac:dyDescent="0.35">
      <c r="A56" s="48" t="s">
        <v>201</v>
      </c>
      <c r="B56" s="51">
        <v>103700</v>
      </c>
      <c r="C56" s="51">
        <v>103550</v>
      </c>
      <c r="D56" s="51">
        <v>261</v>
      </c>
      <c r="E56" s="51">
        <v>103000</v>
      </c>
      <c r="F56" s="51">
        <v>103950</v>
      </c>
      <c r="G56" s="51">
        <v>9641</v>
      </c>
      <c r="H56" s="33">
        <f t="shared" si="2"/>
        <v>6.7961165048544547E-3</v>
      </c>
      <c r="I56" s="58">
        <f t="shared" si="3"/>
        <v>-6.389776357827448E-3</v>
      </c>
    </row>
    <row r="57" spans="1:9" x14ac:dyDescent="0.35">
      <c r="A57" s="48" t="s">
        <v>202</v>
      </c>
      <c r="B57" s="51">
        <v>103350</v>
      </c>
      <c r="C57" s="51">
        <v>103700</v>
      </c>
      <c r="D57" s="51">
        <v>406</v>
      </c>
      <c r="E57" s="51">
        <v>104000</v>
      </c>
      <c r="F57" s="51">
        <v>104000</v>
      </c>
      <c r="G57" s="51">
        <v>9639</v>
      </c>
      <c r="H57" s="33">
        <f t="shared" si="2"/>
        <v>-6.2499999999999778E-3</v>
      </c>
      <c r="I57" s="58">
        <f t="shared" si="3"/>
        <v>-2.074473602323712E-4</v>
      </c>
    </row>
    <row r="58" spans="1:9" x14ac:dyDescent="0.35">
      <c r="A58" s="48" t="s">
        <v>203</v>
      </c>
      <c r="B58" s="51">
        <v>102600</v>
      </c>
      <c r="C58" s="51">
        <v>103350</v>
      </c>
      <c r="D58" s="51">
        <v>614</v>
      </c>
      <c r="E58" s="51">
        <v>103150</v>
      </c>
      <c r="F58" s="51">
        <v>103450</v>
      </c>
      <c r="G58" s="51">
        <v>9573</v>
      </c>
      <c r="H58" s="33">
        <f t="shared" si="2"/>
        <v>-5.332040717401787E-3</v>
      </c>
      <c r="I58" s="58">
        <f t="shared" si="3"/>
        <v>-6.8471833177715657E-3</v>
      </c>
    </row>
    <row r="59" spans="1:9" x14ac:dyDescent="0.35">
      <c r="A59" s="48" t="s">
        <v>204</v>
      </c>
      <c r="B59" s="51">
        <v>103450</v>
      </c>
      <c r="C59" s="51">
        <v>102600</v>
      </c>
      <c r="D59" s="51">
        <v>681</v>
      </c>
      <c r="E59" s="51">
        <v>103450</v>
      </c>
      <c r="F59" s="51">
        <v>102800</v>
      </c>
      <c r="G59" s="51">
        <v>9542</v>
      </c>
      <c r="H59" s="33">
        <f t="shared" si="2"/>
        <v>0</v>
      </c>
      <c r="I59" s="58">
        <f t="shared" si="3"/>
        <v>-3.2382743131724734E-3</v>
      </c>
    </row>
    <row r="60" spans="1:9" x14ac:dyDescent="0.35">
      <c r="A60" s="48" t="s">
        <v>205</v>
      </c>
      <c r="B60" s="48">
        <v>102850</v>
      </c>
      <c r="C60" s="48">
        <v>103450</v>
      </c>
      <c r="D60" s="48">
        <v>194</v>
      </c>
      <c r="E60" s="48">
        <v>103350</v>
      </c>
      <c r="F60" s="48">
        <v>103900</v>
      </c>
      <c r="G60" s="48">
        <v>9523</v>
      </c>
      <c r="H60" s="33">
        <f t="shared" si="2"/>
        <v>-4.8379293662312861E-3</v>
      </c>
      <c r="I60" s="58">
        <f t="shared" si="3"/>
        <v>-1.9911968140851055E-3</v>
      </c>
    </row>
    <row r="61" spans="1:9" x14ac:dyDescent="0.35">
      <c r="A61" s="48" t="s">
        <v>206</v>
      </c>
      <c r="B61" s="51">
        <v>101150</v>
      </c>
      <c r="C61" s="51">
        <v>102850</v>
      </c>
      <c r="D61" s="51">
        <v>1680</v>
      </c>
      <c r="E61" s="51">
        <v>103150</v>
      </c>
      <c r="F61" s="51">
        <v>103050</v>
      </c>
      <c r="G61" s="51">
        <v>9357</v>
      </c>
      <c r="H61" s="33">
        <f t="shared" si="2"/>
        <v>-1.9389238972370326E-2</v>
      </c>
      <c r="I61" s="58">
        <f t="shared" si="3"/>
        <v>-1.743148167594244E-2</v>
      </c>
    </row>
    <row r="62" spans="1:9" x14ac:dyDescent="0.35">
      <c r="A62" s="48" t="s">
        <v>207</v>
      </c>
      <c r="B62" s="51">
        <v>101350</v>
      </c>
      <c r="C62" s="51">
        <v>101150</v>
      </c>
      <c r="D62" s="51">
        <v>1237</v>
      </c>
      <c r="E62" s="51">
        <v>101700</v>
      </c>
      <c r="F62" s="51">
        <v>100850</v>
      </c>
      <c r="G62" s="51">
        <v>9362</v>
      </c>
      <c r="H62" s="33">
        <f t="shared" si="2"/>
        <v>-3.4414945919370998E-3</v>
      </c>
      <c r="I62" s="58">
        <f t="shared" si="3"/>
        <v>5.3435930319545299E-4</v>
      </c>
    </row>
    <row r="63" spans="1:9" x14ac:dyDescent="0.35">
      <c r="A63" s="48" t="s">
        <v>208</v>
      </c>
      <c r="B63" s="51">
        <v>101750</v>
      </c>
      <c r="C63" s="51">
        <v>101350</v>
      </c>
      <c r="D63" s="51">
        <v>1272</v>
      </c>
      <c r="E63" s="51">
        <v>101200</v>
      </c>
      <c r="F63" s="51">
        <v>101400</v>
      </c>
      <c r="G63" s="51">
        <v>9242</v>
      </c>
      <c r="H63" s="33">
        <f t="shared" si="2"/>
        <v>5.4347826086955653E-3</v>
      </c>
      <c r="I63" s="58">
        <f t="shared" si="3"/>
        <v>-1.281777397991879E-2</v>
      </c>
    </row>
    <row r="64" spans="1:9" x14ac:dyDescent="0.35">
      <c r="A64" s="48" t="s">
        <v>209</v>
      </c>
      <c r="B64" s="51">
        <v>102400</v>
      </c>
      <c r="C64" s="51">
        <v>101750</v>
      </c>
      <c r="D64" s="51">
        <v>1199</v>
      </c>
      <c r="E64" s="51">
        <v>102250</v>
      </c>
      <c r="F64" s="51">
        <v>100400</v>
      </c>
      <c r="G64" s="51">
        <v>9065</v>
      </c>
      <c r="H64" s="33">
        <f t="shared" si="2"/>
        <v>1.4669926650365817E-3</v>
      </c>
      <c r="I64" s="58">
        <f t="shared" si="3"/>
        <v>-1.9151698766500802E-2</v>
      </c>
    </row>
    <row r="65" spans="1:9" x14ac:dyDescent="0.35">
      <c r="A65" s="48" t="s">
        <v>210</v>
      </c>
      <c r="B65" s="51">
        <v>99300</v>
      </c>
      <c r="C65" s="51">
        <v>102400</v>
      </c>
      <c r="D65" s="51">
        <v>3117</v>
      </c>
      <c r="E65" s="51">
        <v>102650</v>
      </c>
      <c r="F65" s="51">
        <v>102450</v>
      </c>
      <c r="G65" s="51">
        <v>9340</v>
      </c>
      <c r="H65" s="33">
        <f t="shared" si="2"/>
        <v>-3.263516804676081E-2</v>
      </c>
      <c r="I65" s="58">
        <f t="shared" si="3"/>
        <v>3.0336458907887387E-2</v>
      </c>
    </row>
    <row r="66" spans="1:9" x14ac:dyDescent="0.35">
      <c r="A66" s="48" t="s">
        <v>211</v>
      </c>
      <c r="B66" s="51">
        <v>99350</v>
      </c>
      <c r="C66" s="51">
        <v>99300</v>
      </c>
      <c r="D66" s="51">
        <v>940</v>
      </c>
      <c r="E66" s="51">
        <v>100750</v>
      </c>
      <c r="F66" s="51">
        <v>99300</v>
      </c>
      <c r="G66" s="51">
        <v>9210</v>
      </c>
      <c r="H66" s="33">
        <f t="shared" ref="H66:H97" si="4">+B66/E66-1</f>
        <v>-1.3895781637717097E-2</v>
      </c>
      <c r="I66" s="58">
        <f t="shared" si="3"/>
        <v>-1.3918629550321193E-2</v>
      </c>
    </row>
    <row r="67" spans="1:9" x14ac:dyDescent="0.35">
      <c r="A67" s="48" t="s">
        <v>212</v>
      </c>
      <c r="B67" s="51">
        <v>98300</v>
      </c>
      <c r="C67" s="51">
        <v>99350</v>
      </c>
      <c r="D67" s="51">
        <v>533</v>
      </c>
      <c r="E67" s="51">
        <v>99400</v>
      </c>
      <c r="F67" s="51">
        <v>99650</v>
      </c>
      <c r="G67" s="51">
        <v>9193</v>
      </c>
      <c r="H67" s="33">
        <f t="shared" si="4"/>
        <v>-1.1066398390342069E-2</v>
      </c>
      <c r="I67" s="58">
        <f t="shared" ref="I67:I98" si="5">+G67/G66-1</f>
        <v>-1.845819761129186E-3</v>
      </c>
    </row>
    <row r="68" spans="1:9" x14ac:dyDescent="0.35">
      <c r="A68" s="48" t="s">
        <v>213</v>
      </c>
      <c r="B68" s="51">
        <v>96950</v>
      </c>
      <c r="C68" s="51">
        <v>98300</v>
      </c>
      <c r="D68" s="51">
        <v>521</v>
      </c>
      <c r="E68" s="51">
        <v>98850</v>
      </c>
      <c r="F68" s="51">
        <v>99400</v>
      </c>
      <c r="G68" s="51">
        <v>9301</v>
      </c>
      <c r="H68" s="33">
        <f t="shared" si="4"/>
        <v>-1.9221041982802278E-2</v>
      </c>
      <c r="I68" s="58">
        <f t="shared" si="5"/>
        <v>1.1748069183074028E-2</v>
      </c>
    </row>
    <row r="69" spans="1:9" x14ac:dyDescent="0.35">
      <c r="A69" s="48" t="s">
        <v>214</v>
      </c>
      <c r="B69" s="51">
        <v>94750</v>
      </c>
      <c r="C69" s="51">
        <v>96950</v>
      </c>
      <c r="D69" s="51">
        <v>1452</v>
      </c>
      <c r="E69" s="51">
        <v>98100</v>
      </c>
      <c r="F69" s="51">
        <v>98100</v>
      </c>
      <c r="G69" s="51">
        <v>9822</v>
      </c>
      <c r="H69" s="33">
        <f t="shared" si="4"/>
        <v>-3.4148827726809383E-2</v>
      </c>
      <c r="I69" s="58">
        <f t="shared" si="5"/>
        <v>5.601548220621444E-2</v>
      </c>
    </row>
    <row r="70" spans="1:9" x14ac:dyDescent="0.35">
      <c r="A70" s="48" t="s">
        <v>215</v>
      </c>
      <c r="B70" s="51">
        <v>98600</v>
      </c>
      <c r="C70" s="51">
        <v>94750</v>
      </c>
      <c r="D70" s="51">
        <v>2094</v>
      </c>
      <c r="E70" s="51">
        <v>95750</v>
      </c>
      <c r="F70" s="51">
        <v>94600</v>
      </c>
      <c r="G70" s="51">
        <v>9702</v>
      </c>
      <c r="H70" s="33">
        <f t="shared" si="4"/>
        <v>2.9765013054830369E-2</v>
      </c>
      <c r="I70" s="58">
        <f t="shared" si="5"/>
        <v>-1.2217470983506451E-2</v>
      </c>
    </row>
    <row r="71" spans="1:9" x14ac:dyDescent="0.35">
      <c r="A71" t="s">
        <v>216</v>
      </c>
      <c r="B71" s="51">
        <v>114750</v>
      </c>
      <c r="C71" s="51">
        <v>116800</v>
      </c>
      <c r="D71" s="51">
        <v>5540</v>
      </c>
      <c r="E71" s="51">
        <v>116850</v>
      </c>
      <c r="F71" s="51">
        <v>116850</v>
      </c>
      <c r="G71" s="51">
        <v>16209</v>
      </c>
      <c r="H71" s="33">
        <f t="shared" si="4"/>
        <v>-1.797175866495504E-2</v>
      </c>
      <c r="I71" s="58">
        <f t="shared" si="5"/>
        <v>0.6706864564007422</v>
      </c>
    </row>
    <row r="72" spans="1:9" x14ac:dyDescent="0.35">
      <c r="A72" t="s">
        <v>217</v>
      </c>
      <c r="B72" s="51">
        <v>107550</v>
      </c>
      <c r="C72" s="51">
        <v>114100</v>
      </c>
      <c r="D72" s="51">
        <v>2615</v>
      </c>
      <c r="E72" s="51">
        <v>114750</v>
      </c>
      <c r="F72" s="51">
        <v>114100</v>
      </c>
      <c r="G72" s="51">
        <v>17959</v>
      </c>
      <c r="H72" s="33">
        <f t="shared" si="4"/>
        <v>-6.2745098039215685E-2</v>
      </c>
      <c r="I72" s="58">
        <f t="shared" si="5"/>
        <v>0.10796471096304527</v>
      </c>
    </row>
    <row r="73" spans="1:9" x14ac:dyDescent="0.35">
      <c r="A73" t="s">
        <v>218</v>
      </c>
      <c r="B73" s="51">
        <v>108900</v>
      </c>
      <c r="C73" s="51">
        <v>108750</v>
      </c>
      <c r="D73" s="51">
        <v>1631</v>
      </c>
      <c r="E73" s="51">
        <v>107850</v>
      </c>
      <c r="F73" s="51">
        <v>109100</v>
      </c>
      <c r="G73" s="51">
        <v>17332</v>
      </c>
      <c r="H73" s="33">
        <f t="shared" si="4"/>
        <v>9.7357440890124547E-3</v>
      </c>
      <c r="I73" s="58">
        <f t="shared" si="5"/>
        <v>-3.491285706331082E-2</v>
      </c>
    </row>
    <row r="74" spans="1:9" x14ac:dyDescent="0.35">
      <c r="A74" t="s">
        <v>219</v>
      </c>
      <c r="B74" s="51">
        <v>108050</v>
      </c>
      <c r="C74" s="51">
        <v>108900</v>
      </c>
      <c r="D74" s="51">
        <v>1733</v>
      </c>
      <c r="E74" s="51">
        <v>108800</v>
      </c>
      <c r="F74" s="51">
        <v>109150</v>
      </c>
      <c r="G74" s="51">
        <v>17271</v>
      </c>
      <c r="H74" s="33">
        <f t="shared" si="4"/>
        <v>-6.8933823529411242E-3</v>
      </c>
      <c r="I74" s="58">
        <f t="shared" si="5"/>
        <v>-3.519501500115374E-3</v>
      </c>
    </row>
    <row r="75" spans="1:9" x14ac:dyDescent="0.35">
      <c r="A75" t="s">
        <v>220</v>
      </c>
      <c r="B75" s="82">
        <v>113300</v>
      </c>
      <c r="C75" s="82">
        <v>108050</v>
      </c>
      <c r="D75" s="82">
        <v>2618</v>
      </c>
      <c r="E75" s="82">
        <v>108650</v>
      </c>
      <c r="F75" s="82">
        <v>107750</v>
      </c>
      <c r="G75" s="82">
        <v>17333</v>
      </c>
      <c r="H75" s="33">
        <f t="shared" si="4"/>
        <v>4.279797514956285E-2</v>
      </c>
      <c r="I75" s="58">
        <f t="shared" si="5"/>
        <v>3.5898326674772552E-3</v>
      </c>
    </row>
    <row r="76" spans="1:9" x14ac:dyDescent="0.35">
      <c r="A76" t="s">
        <v>221</v>
      </c>
      <c r="B76" s="83">
        <v>111850</v>
      </c>
      <c r="C76" s="83">
        <v>113300</v>
      </c>
      <c r="D76" s="83">
        <v>1126</v>
      </c>
      <c r="E76" s="83">
        <v>110550</v>
      </c>
      <c r="F76" s="83">
        <v>113450</v>
      </c>
      <c r="G76" s="83">
        <v>17487</v>
      </c>
      <c r="H76" s="33">
        <f t="shared" si="4"/>
        <v>1.1759384893713198E-2</v>
      </c>
      <c r="I76" s="58">
        <f t="shared" si="5"/>
        <v>8.8847862458893978E-3</v>
      </c>
    </row>
    <row r="77" spans="1:9" x14ac:dyDescent="0.35">
      <c r="A77" t="s">
        <v>222</v>
      </c>
      <c r="B77" s="87">
        <v>112600</v>
      </c>
      <c r="C77" s="87">
        <v>111850</v>
      </c>
      <c r="D77" s="87">
        <v>1289</v>
      </c>
      <c r="E77" s="87">
        <v>112150</v>
      </c>
      <c r="F77" s="87">
        <v>112500</v>
      </c>
      <c r="G77" s="87">
        <v>17563</v>
      </c>
      <c r="H77" s="33">
        <f t="shared" si="4"/>
        <v>4.0124832813197564E-3</v>
      </c>
      <c r="I77" s="58">
        <f t="shared" si="5"/>
        <v>4.3460856636359235E-3</v>
      </c>
    </row>
    <row r="78" spans="1:9" x14ac:dyDescent="0.35">
      <c r="A78" t="s">
        <v>222</v>
      </c>
      <c r="B78" s="89">
        <v>112600</v>
      </c>
      <c r="C78" s="89">
        <v>111850</v>
      </c>
      <c r="D78" s="89">
        <v>1289</v>
      </c>
      <c r="E78" s="89">
        <v>112150</v>
      </c>
      <c r="F78" s="89">
        <v>112500</v>
      </c>
      <c r="G78" s="89">
        <v>17563</v>
      </c>
      <c r="H78" s="33">
        <f t="shared" si="4"/>
        <v>4.0124832813197564E-3</v>
      </c>
      <c r="I78" s="58">
        <f t="shared" si="5"/>
        <v>0</v>
      </c>
    </row>
    <row r="79" spans="1:9" x14ac:dyDescent="0.35">
      <c r="A79" t="s">
        <v>222</v>
      </c>
      <c r="B79" s="90">
        <v>112600</v>
      </c>
      <c r="C79" s="90">
        <v>111850</v>
      </c>
      <c r="D79" s="90">
        <v>1289</v>
      </c>
      <c r="E79" s="90">
        <v>112150</v>
      </c>
      <c r="F79" s="90">
        <v>112500</v>
      </c>
      <c r="G79" s="90">
        <v>17563</v>
      </c>
      <c r="H79" s="33">
        <f t="shared" si="4"/>
        <v>4.0124832813197564E-3</v>
      </c>
      <c r="I79" s="58">
        <f t="shared" si="5"/>
        <v>0</v>
      </c>
    </row>
    <row r="80" spans="1:9" x14ac:dyDescent="0.35">
      <c r="A80" t="s">
        <v>222</v>
      </c>
      <c r="B80" s="91">
        <v>112600</v>
      </c>
      <c r="C80" s="91">
        <v>111850</v>
      </c>
      <c r="D80" s="91">
        <v>1289</v>
      </c>
      <c r="E80" s="91">
        <v>112150</v>
      </c>
      <c r="F80" s="91">
        <v>112500</v>
      </c>
      <c r="G80" s="91">
        <v>17563</v>
      </c>
      <c r="H80" s="33">
        <f t="shared" si="4"/>
        <v>4.0124832813197564E-3</v>
      </c>
      <c r="I80" s="58">
        <f t="shared" si="5"/>
        <v>0</v>
      </c>
    </row>
    <row r="81" spans="1:9" x14ac:dyDescent="0.35">
      <c r="A81" t="s">
        <v>222</v>
      </c>
      <c r="B81" s="92">
        <v>112600</v>
      </c>
      <c r="C81" s="92">
        <v>111850</v>
      </c>
      <c r="D81" s="92">
        <v>1289</v>
      </c>
      <c r="E81" s="92">
        <v>112150</v>
      </c>
      <c r="F81" s="92">
        <v>112500</v>
      </c>
      <c r="G81" s="92">
        <v>17563</v>
      </c>
      <c r="H81" s="33">
        <f t="shared" si="4"/>
        <v>4.0124832813197564E-3</v>
      </c>
      <c r="I81" s="58">
        <f t="shared" si="5"/>
        <v>0</v>
      </c>
    </row>
    <row r="82" spans="1:9" x14ac:dyDescent="0.35">
      <c r="A82" t="s">
        <v>222</v>
      </c>
      <c r="B82" s="93">
        <v>112600</v>
      </c>
      <c r="C82" s="93">
        <v>111850</v>
      </c>
      <c r="D82" s="93">
        <v>1289</v>
      </c>
      <c r="E82" s="93">
        <v>112150</v>
      </c>
      <c r="F82" s="93">
        <v>112500</v>
      </c>
      <c r="G82" s="93">
        <v>17563</v>
      </c>
      <c r="H82" s="33">
        <f t="shared" si="4"/>
        <v>4.0124832813197564E-3</v>
      </c>
      <c r="I82" s="58">
        <f t="shared" si="5"/>
        <v>0</v>
      </c>
    </row>
    <row r="83" spans="1:9" x14ac:dyDescent="0.35">
      <c r="A83" t="s">
        <v>222</v>
      </c>
      <c r="B83" s="94">
        <v>112600</v>
      </c>
      <c r="C83" s="94">
        <v>111850</v>
      </c>
      <c r="D83" s="94">
        <v>1289</v>
      </c>
      <c r="E83" s="94">
        <v>112150</v>
      </c>
      <c r="F83" s="94">
        <v>112500</v>
      </c>
      <c r="G83" s="94">
        <v>17563</v>
      </c>
      <c r="H83" s="33">
        <f t="shared" si="4"/>
        <v>4.0124832813197564E-3</v>
      </c>
      <c r="I83" s="58">
        <f t="shared" si="5"/>
        <v>0</v>
      </c>
    </row>
    <row r="84" spans="1:9" x14ac:dyDescent="0.35">
      <c r="A84" t="s">
        <v>222</v>
      </c>
      <c r="B84" s="95">
        <v>112600</v>
      </c>
      <c r="C84" s="95">
        <v>111850</v>
      </c>
      <c r="D84" s="95">
        <v>1289</v>
      </c>
      <c r="E84" s="95">
        <v>112150</v>
      </c>
      <c r="F84" s="95">
        <v>112500</v>
      </c>
      <c r="G84" s="95">
        <v>17563</v>
      </c>
      <c r="H84" s="33">
        <f t="shared" si="4"/>
        <v>4.0124832813197564E-3</v>
      </c>
      <c r="I84" s="58">
        <f t="shared" si="5"/>
        <v>0</v>
      </c>
    </row>
    <row r="85" spans="1:9" x14ac:dyDescent="0.35">
      <c r="A85" t="s">
        <v>223</v>
      </c>
      <c r="B85" s="98">
        <v>113850</v>
      </c>
      <c r="C85" s="98">
        <v>112600</v>
      </c>
      <c r="D85" s="98">
        <v>1567</v>
      </c>
      <c r="E85" s="98">
        <v>113050</v>
      </c>
      <c r="F85" s="98">
        <v>113650</v>
      </c>
      <c r="G85" s="98">
        <v>17745</v>
      </c>
      <c r="H85" s="33">
        <f t="shared" si="4"/>
        <v>7.0765148164528835E-3</v>
      </c>
      <c r="I85" s="58">
        <f t="shared" si="5"/>
        <v>1.0362694300518172E-2</v>
      </c>
    </row>
    <row r="86" spans="1:9" x14ac:dyDescent="0.35">
      <c r="A86" t="s">
        <v>224</v>
      </c>
      <c r="B86" s="102">
        <v>114550</v>
      </c>
      <c r="C86" s="102">
        <v>113850</v>
      </c>
      <c r="D86" s="102">
        <v>1842</v>
      </c>
      <c r="E86" s="102">
        <v>114300</v>
      </c>
      <c r="F86" s="102">
        <v>114800</v>
      </c>
      <c r="G86" s="102">
        <v>18174</v>
      </c>
      <c r="H86" s="33">
        <f t="shared" si="4"/>
        <v>2.1872265966753623E-3</v>
      </c>
      <c r="I86" s="58">
        <f t="shared" si="5"/>
        <v>2.417582417582409E-2</v>
      </c>
    </row>
    <row r="87" spans="1:9" x14ac:dyDescent="0.35">
      <c r="A87" t="s">
        <v>225</v>
      </c>
      <c r="B87" s="105">
        <v>116450</v>
      </c>
      <c r="C87" s="105">
        <v>114550</v>
      </c>
      <c r="D87" s="105">
        <v>2081</v>
      </c>
      <c r="E87" s="105">
        <v>114150</v>
      </c>
      <c r="F87" s="105">
        <v>115500</v>
      </c>
      <c r="G87" s="105">
        <v>18603</v>
      </c>
      <c r="H87" s="33">
        <f t="shared" si="4"/>
        <v>2.0148926850635185E-2</v>
      </c>
      <c r="I87" s="58">
        <f t="shared" si="5"/>
        <v>2.3605150214592197E-2</v>
      </c>
    </row>
    <row r="88" spans="1:9" x14ac:dyDescent="0.35">
      <c r="A88" t="s">
        <v>226</v>
      </c>
      <c r="B88" s="108">
        <v>113200</v>
      </c>
      <c r="C88" s="108">
        <v>116450</v>
      </c>
      <c r="D88" s="108">
        <v>2806</v>
      </c>
      <c r="E88" s="108">
        <v>116750</v>
      </c>
      <c r="F88" s="108">
        <v>116200</v>
      </c>
      <c r="G88" s="108">
        <v>18705</v>
      </c>
      <c r="H88" s="33">
        <f t="shared" si="4"/>
        <v>-3.0406852248394012E-2</v>
      </c>
      <c r="I88" s="58">
        <f t="shared" si="5"/>
        <v>5.4829866150620798E-3</v>
      </c>
    </row>
    <row r="89" spans="1:9" x14ac:dyDescent="0.35">
      <c r="A89" t="s">
        <v>227</v>
      </c>
      <c r="B89" s="111">
        <v>112900</v>
      </c>
      <c r="C89" s="111">
        <v>113200</v>
      </c>
      <c r="D89" s="111">
        <v>2092</v>
      </c>
      <c r="E89" s="111">
        <v>113600</v>
      </c>
      <c r="F89" s="111">
        <v>113000</v>
      </c>
      <c r="G89" s="111">
        <v>18761</v>
      </c>
      <c r="H89" s="33">
        <f t="shared" si="4"/>
        <v>-6.1619718309858795E-3</v>
      </c>
      <c r="I89" s="58">
        <f t="shared" si="5"/>
        <v>2.9938519112535644E-3</v>
      </c>
    </row>
    <row r="90" spans="1:9" x14ac:dyDescent="0.35">
      <c r="A90" t="s">
        <v>228</v>
      </c>
      <c r="B90" s="114">
        <v>112850</v>
      </c>
      <c r="C90" s="114">
        <v>112900</v>
      </c>
      <c r="D90" s="114">
        <v>1274</v>
      </c>
      <c r="E90" s="114">
        <v>113200</v>
      </c>
      <c r="F90" s="114">
        <v>115150</v>
      </c>
      <c r="G90" s="114">
        <v>18761</v>
      </c>
      <c r="H90" s="33">
        <f t="shared" si="4"/>
        <v>-3.0918727915194566E-3</v>
      </c>
      <c r="I90" s="58">
        <f t="shared" si="5"/>
        <v>0</v>
      </c>
    </row>
    <row r="91" spans="1:9" x14ac:dyDescent="0.35">
      <c r="A91" t="s">
        <v>229</v>
      </c>
      <c r="B91" s="117">
        <v>109250</v>
      </c>
      <c r="C91" s="117">
        <v>112850</v>
      </c>
      <c r="D91" s="117">
        <v>1868</v>
      </c>
      <c r="E91" s="117">
        <v>113300</v>
      </c>
      <c r="F91" s="117">
        <v>113150</v>
      </c>
      <c r="G91" s="117">
        <v>18861</v>
      </c>
      <c r="H91" s="33">
        <f t="shared" si="4"/>
        <v>-3.5745807590467749E-2</v>
      </c>
      <c r="I91" s="58">
        <f t="shared" si="5"/>
        <v>5.3302062789830629E-3</v>
      </c>
    </row>
    <row r="92" spans="1:9" x14ac:dyDescent="0.35">
      <c r="A92" t="s">
        <v>230</v>
      </c>
      <c r="B92" s="124">
        <v>110700</v>
      </c>
      <c r="C92" s="124">
        <v>109250</v>
      </c>
      <c r="D92" s="124">
        <v>1214</v>
      </c>
      <c r="E92" s="124">
        <v>109850</v>
      </c>
      <c r="F92" s="124">
        <v>109700</v>
      </c>
      <c r="G92" s="124">
        <v>18807</v>
      </c>
      <c r="H92" s="33">
        <f t="shared" si="4"/>
        <v>7.7378243058716656E-3</v>
      </c>
      <c r="I92" s="58">
        <f t="shared" si="5"/>
        <v>-2.8630507396214533E-3</v>
      </c>
    </row>
    <row r="93" spans="1:9" x14ac:dyDescent="0.35">
      <c r="A93" t="s">
        <v>231</v>
      </c>
      <c r="B93" s="127">
        <v>109700</v>
      </c>
      <c r="C93" s="127">
        <v>110700</v>
      </c>
      <c r="D93" s="127">
        <v>1489</v>
      </c>
      <c r="E93" s="127">
        <v>110650</v>
      </c>
      <c r="F93" s="127">
        <v>110500</v>
      </c>
      <c r="G93" s="127">
        <v>18906</v>
      </c>
      <c r="H93" s="33">
        <f t="shared" si="4"/>
        <v>-8.5856303660190036E-3</v>
      </c>
      <c r="I93" s="58">
        <f t="shared" si="5"/>
        <v>5.2639974477588503E-3</v>
      </c>
    </row>
    <row r="94" spans="1:9" x14ac:dyDescent="0.35">
      <c r="A94" t="s">
        <v>232</v>
      </c>
      <c r="B94" s="131">
        <v>108900</v>
      </c>
      <c r="C94" s="131">
        <v>109700</v>
      </c>
      <c r="D94" s="131">
        <v>2185</v>
      </c>
      <c r="E94" s="131">
        <v>111250</v>
      </c>
      <c r="F94" s="131">
        <v>109400</v>
      </c>
      <c r="G94" s="131">
        <v>19440</v>
      </c>
      <c r="H94" s="33">
        <f t="shared" si="4"/>
        <v>-2.1123595505617931E-2</v>
      </c>
      <c r="I94" s="58">
        <f t="shared" si="5"/>
        <v>2.824500158679788E-2</v>
      </c>
    </row>
    <row r="95" spans="1:9" x14ac:dyDescent="0.35">
      <c r="A95" t="s">
        <v>232</v>
      </c>
      <c r="B95" s="133">
        <v>108900</v>
      </c>
      <c r="C95" s="133">
        <v>109700</v>
      </c>
      <c r="D95" s="133">
        <v>2185</v>
      </c>
      <c r="E95" s="133">
        <v>111250</v>
      </c>
      <c r="F95" s="133">
        <v>109400</v>
      </c>
      <c r="G95" s="133">
        <v>19440</v>
      </c>
      <c r="H95" s="33">
        <f t="shared" si="4"/>
        <v>-2.1123595505617931E-2</v>
      </c>
      <c r="I95" s="58">
        <f t="shared" si="5"/>
        <v>0</v>
      </c>
    </row>
    <row r="96" spans="1:9" x14ac:dyDescent="0.35">
      <c r="A96" t="s">
        <v>233</v>
      </c>
      <c r="B96" s="135">
        <v>110150</v>
      </c>
      <c r="C96" s="135">
        <v>108900</v>
      </c>
      <c r="D96" s="135">
        <v>4173</v>
      </c>
      <c r="E96" s="135">
        <v>109650</v>
      </c>
      <c r="F96" s="135">
        <v>110000</v>
      </c>
      <c r="G96" s="135">
        <v>20162</v>
      </c>
      <c r="H96" s="33">
        <f t="shared" si="4"/>
        <v>4.5599635202917543E-3</v>
      </c>
      <c r="I96" s="58">
        <f t="shared" si="5"/>
        <v>3.7139917695473201E-2</v>
      </c>
    </row>
    <row r="97" spans="1:9" x14ac:dyDescent="0.35">
      <c r="A97" t="s">
        <v>234</v>
      </c>
      <c r="B97" s="138">
        <v>110450</v>
      </c>
      <c r="C97" s="138">
        <v>110150</v>
      </c>
      <c r="D97" s="138">
        <v>2944</v>
      </c>
      <c r="E97" s="138">
        <v>111050</v>
      </c>
      <c r="F97" s="138">
        <v>110450</v>
      </c>
      <c r="G97" s="138">
        <v>20242</v>
      </c>
      <c r="H97" s="33">
        <f t="shared" si="4"/>
        <v>-5.4029716343989564E-3</v>
      </c>
      <c r="I97" s="58">
        <f t="shared" si="5"/>
        <v>3.9678603313162419E-3</v>
      </c>
    </row>
    <row r="98" spans="1:9" x14ac:dyDescent="0.35">
      <c r="A98" t="s">
        <v>235</v>
      </c>
      <c r="B98" s="141">
        <v>111700</v>
      </c>
      <c r="C98" s="141">
        <v>110450</v>
      </c>
      <c r="D98" s="141">
        <v>2709</v>
      </c>
      <c r="E98" s="141">
        <v>110600</v>
      </c>
      <c r="F98" s="141">
        <v>111050</v>
      </c>
      <c r="G98" s="141">
        <v>20635</v>
      </c>
      <c r="H98" s="33">
        <f t="shared" ref="H98:H110" si="6">+B98/E98-1</f>
        <v>9.9457504520794604E-3</v>
      </c>
      <c r="I98" s="58">
        <f t="shared" si="5"/>
        <v>1.9415077561505845E-2</v>
      </c>
    </row>
    <row r="99" spans="1:9" x14ac:dyDescent="0.35">
      <c r="A99" t="s">
        <v>236</v>
      </c>
      <c r="B99" s="144">
        <v>111250</v>
      </c>
      <c r="C99" s="144">
        <v>111700</v>
      </c>
      <c r="D99" s="144">
        <v>2820</v>
      </c>
      <c r="E99" s="144">
        <v>112100</v>
      </c>
      <c r="F99" s="144">
        <v>111700</v>
      </c>
      <c r="G99" s="144">
        <v>20551</v>
      </c>
      <c r="H99" s="33">
        <f t="shared" si="6"/>
        <v>-7.5825156110616021E-3</v>
      </c>
      <c r="I99" s="58">
        <f t="shared" ref="I99:I110" si="7">+G99/G98-1</f>
        <v>-4.0707535740247547E-3</v>
      </c>
    </row>
    <row r="100" spans="1:9" x14ac:dyDescent="0.35">
      <c r="A100" t="s">
        <v>237</v>
      </c>
      <c r="B100" s="147">
        <v>111450</v>
      </c>
      <c r="C100" s="147">
        <v>111250</v>
      </c>
      <c r="D100" s="147">
        <v>1708</v>
      </c>
      <c r="E100" s="147">
        <v>112500</v>
      </c>
      <c r="F100" s="147">
        <v>111000</v>
      </c>
      <c r="G100" s="147">
        <v>20807</v>
      </c>
      <c r="H100" s="33">
        <f t="shared" si="6"/>
        <v>-9.3333333333333046E-3</v>
      </c>
      <c r="I100" s="58">
        <f t="shared" si="7"/>
        <v>1.2456814753539991E-2</v>
      </c>
    </row>
    <row r="101" spans="1:9" x14ac:dyDescent="0.35">
      <c r="A101" t="s">
        <v>238</v>
      </c>
      <c r="B101" s="149">
        <v>116800</v>
      </c>
      <c r="C101" s="149">
        <v>111450</v>
      </c>
      <c r="D101" s="149">
        <v>9281</v>
      </c>
      <c r="E101" s="149">
        <v>111400</v>
      </c>
      <c r="F101" s="149">
        <v>110850</v>
      </c>
      <c r="G101" s="149">
        <v>24995</v>
      </c>
      <c r="H101" s="33">
        <f t="shared" si="6"/>
        <v>4.8473967684021568E-2</v>
      </c>
      <c r="I101" s="58">
        <f t="shared" si="7"/>
        <v>0.20127841591771989</v>
      </c>
    </row>
    <row r="102" spans="1:9" x14ac:dyDescent="0.35">
      <c r="A102" t="s">
        <v>239</v>
      </c>
      <c r="B102" s="152">
        <v>112950</v>
      </c>
      <c r="C102" s="152">
        <v>116800</v>
      </c>
      <c r="D102" s="152">
        <v>6325</v>
      </c>
      <c r="E102" s="152">
        <v>115450</v>
      </c>
      <c r="F102" s="152">
        <v>118200</v>
      </c>
      <c r="G102" s="152">
        <v>25042</v>
      </c>
      <c r="H102" s="33">
        <f t="shared" si="6"/>
        <v>-2.1654395842355956E-2</v>
      </c>
      <c r="I102" s="58">
        <f t="shared" si="7"/>
        <v>1.8803760752150733E-3</v>
      </c>
    </row>
    <row r="103" spans="1:9" x14ac:dyDescent="0.35">
      <c r="A103" t="s">
        <v>240</v>
      </c>
      <c r="B103" s="155">
        <v>113950</v>
      </c>
      <c r="C103" s="155">
        <v>112950</v>
      </c>
      <c r="D103" s="155">
        <v>3119</v>
      </c>
      <c r="E103" s="155">
        <v>115000</v>
      </c>
      <c r="F103" s="155">
        <v>114900</v>
      </c>
      <c r="G103" s="155">
        <v>25145</v>
      </c>
      <c r="H103" s="33">
        <f t="shared" si="6"/>
        <v>-9.1304347826086651E-3</v>
      </c>
      <c r="I103" s="58">
        <f t="shared" si="7"/>
        <v>4.1130900087853473E-3</v>
      </c>
    </row>
    <row r="104" spans="1:9" x14ac:dyDescent="0.35">
      <c r="A104" t="s">
        <v>241</v>
      </c>
      <c r="B104" s="160">
        <v>115350</v>
      </c>
      <c r="C104" s="160">
        <v>113950</v>
      </c>
      <c r="D104" s="160">
        <v>3189</v>
      </c>
      <c r="E104" s="160">
        <v>113400</v>
      </c>
      <c r="F104" s="160">
        <v>114450</v>
      </c>
      <c r="G104" s="160">
        <v>25820</v>
      </c>
      <c r="H104" s="33">
        <f t="shared" si="6"/>
        <v>1.7195767195767209E-2</v>
      </c>
      <c r="I104" s="58">
        <f t="shared" si="7"/>
        <v>2.6844303042354412E-2</v>
      </c>
    </row>
    <row r="105" spans="1:9" x14ac:dyDescent="0.35">
      <c r="A105" t="s">
        <v>242</v>
      </c>
      <c r="B105" s="163">
        <v>113650</v>
      </c>
      <c r="C105" s="163">
        <v>115350</v>
      </c>
      <c r="D105" s="163">
        <v>2493</v>
      </c>
      <c r="E105" s="163">
        <v>115300</v>
      </c>
      <c r="F105" s="163">
        <v>115650</v>
      </c>
      <c r="G105" s="163">
        <v>26116</v>
      </c>
      <c r="H105" s="33">
        <f t="shared" si="6"/>
        <v>-1.4310494362532511E-2</v>
      </c>
      <c r="I105" s="58">
        <f t="shared" si="7"/>
        <v>1.1463981409759905E-2</v>
      </c>
    </row>
    <row r="106" spans="1:9" x14ac:dyDescent="0.35">
      <c r="A106" t="s">
        <v>243</v>
      </c>
      <c r="B106" s="165">
        <v>113300</v>
      </c>
      <c r="C106" s="165">
        <v>113650</v>
      </c>
      <c r="D106" s="165">
        <v>2326</v>
      </c>
      <c r="E106" s="165">
        <v>114000</v>
      </c>
      <c r="F106" s="165">
        <v>114550</v>
      </c>
      <c r="G106" s="165">
        <v>26650</v>
      </c>
      <c r="H106" s="33">
        <f t="shared" si="6"/>
        <v>-6.1403508771930015E-3</v>
      </c>
      <c r="I106" s="58">
        <f t="shared" si="7"/>
        <v>2.0447235411242159E-2</v>
      </c>
    </row>
    <row r="107" spans="1:9" x14ac:dyDescent="0.35">
      <c r="A107" t="s">
        <v>244</v>
      </c>
      <c r="B107" s="167">
        <v>110450</v>
      </c>
      <c r="C107" s="167">
        <v>113300</v>
      </c>
      <c r="D107" s="167">
        <v>5236</v>
      </c>
      <c r="E107" s="167">
        <v>113300</v>
      </c>
      <c r="F107" s="167">
        <v>113000</v>
      </c>
      <c r="G107" s="167">
        <v>26280</v>
      </c>
      <c r="H107" s="33">
        <f t="shared" si="6"/>
        <v>-2.5154457193292123E-2</v>
      </c>
      <c r="I107" s="58">
        <f t="shared" si="7"/>
        <v>-1.3883677298311414E-2</v>
      </c>
    </row>
    <row r="108" spans="1:9" x14ac:dyDescent="0.35">
      <c r="A108" t="s">
        <v>245</v>
      </c>
      <c r="B108" s="169">
        <v>108950</v>
      </c>
      <c r="C108" s="169">
        <v>110450</v>
      </c>
      <c r="D108" s="169">
        <v>2740</v>
      </c>
      <c r="E108" s="169">
        <v>111000</v>
      </c>
      <c r="F108" s="169">
        <v>109950</v>
      </c>
      <c r="G108" s="169">
        <v>26546</v>
      </c>
      <c r="H108" s="33">
        <f t="shared" si="6"/>
        <v>-1.8468468468468502E-2</v>
      </c>
      <c r="I108" s="58">
        <f t="shared" si="7"/>
        <v>1.0121765601217581E-2</v>
      </c>
    </row>
    <row r="109" spans="1:9" x14ac:dyDescent="0.35">
      <c r="A109" t="s">
        <v>246</v>
      </c>
      <c r="B109" s="171">
        <v>107300</v>
      </c>
      <c r="C109" s="171">
        <v>108950</v>
      </c>
      <c r="D109" s="171">
        <v>6760</v>
      </c>
      <c r="E109" s="171">
        <v>109250</v>
      </c>
      <c r="F109" s="171">
        <v>109350</v>
      </c>
      <c r="G109" s="171">
        <v>26448</v>
      </c>
      <c r="H109" s="33">
        <f t="shared" si="6"/>
        <v>-1.7848970251716278E-2</v>
      </c>
      <c r="I109" s="58">
        <f t="shared" si="7"/>
        <v>-3.6917049649665135E-3</v>
      </c>
    </row>
    <row r="110" spans="1:9" x14ac:dyDescent="0.35">
      <c r="A110" t="s">
        <v>247</v>
      </c>
      <c r="B110" s="173">
        <v>105300</v>
      </c>
      <c r="C110" s="173">
        <v>107300</v>
      </c>
      <c r="D110" s="173">
        <v>5295</v>
      </c>
      <c r="E110" s="173">
        <v>108500</v>
      </c>
      <c r="F110" s="173">
        <v>107000</v>
      </c>
      <c r="G110" s="173">
        <v>26228</v>
      </c>
      <c r="H110" s="33">
        <f t="shared" si="6"/>
        <v>-2.9493087557603714E-2</v>
      </c>
      <c r="I110" s="58">
        <f t="shared" si="7"/>
        <v>-8.318209316394487E-3</v>
      </c>
    </row>
    <row r="111" spans="1:9" x14ac:dyDescent="0.35">
      <c r="A111" t="s">
        <v>248</v>
      </c>
      <c r="B111" s="175">
        <v>106600</v>
      </c>
      <c r="C111" s="175">
        <v>105300</v>
      </c>
      <c r="D111" s="175">
        <v>4552</v>
      </c>
      <c r="E111" s="175">
        <v>105850</v>
      </c>
      <c r="F111" s="175">
        <v>105300</v>
      </c>
      <c r="G111" s="175">
        <v>26095</v>
      </c>
      <c r="H111" s="33">
        <f t="shared" ref="H111" si="8">+B111/E111-1</f>
        <v>7.0854983467170118E-3</v>
      </c>
      <c r="I111" s="58">
        <f t="shared" ref="I111" si="9">+G111/G110-1</f>
        <v>-5.0709165777031995E-3</v>
      </c>
    </row>
  </sheetData>
  <conditionalFormatting sqref="H1:I1048576">
    <cfRule type="cellIs" dxfId="15"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2">
    <pageSetUpPr autoPageBreaks="0"/>
  </sheetPr>
  <dimension ref="A1:I111"/>
  <sheetViews>
    <sheetView showGridLines="0" workbookViewId="0">
      <pane xSplit="1" ySplit="1" topLeftCell="B77" activePane="bottomRight" state="frozen"/>
      <selection pane="topRight" activeCell="B1" sqref="B1"/>
      <selection pane="bottomLeft" activeCell="A2" sqref="A2"/>
      <selection pane="bottomRight" activeCell="H110" sqref="H110:I111"/>
    </sheetView>
  </sheetViews>
  <sheetFormatPr defaultRowHeight="14.5" x14ac:dyDescent="0.35"/>
  <cols>
    <col min="1" max="1" width="19.81640625" bestFit="1" customWidth="1"/>
    <col min="2" max="2" width="11.7265625" style="3" bestFit="1" customWidth="1"/>
    <col min="3" max="3" width="11.54296875" style="3" bestFit="1" customWidth="1"/>
    <col min="4" max="4" width="10.54296875" style="3" bestFit="1" customWidth="1"/>
    <col min="5" max="5" width="11.1796875" style="3" bestFit="1" customWidth="1"/>
    <col min="6" max="6" width="11.54296875" style="3" bestFit="1" customWidth="1"/>
    <col min="7" max="7" width="13.7265625" style="3" bestFit="1" customWidth="1"/>
    <col min="8" max="9" width="9.1796875" style="70" customWidth="1"/>
  </cols>
  <sheetData>
    <row r="1" spans="1:9" x14ac:dyDescent="0.35">
      <c r="A1" s="8" t="s">
        <v>137</v>
      </c>
      <c r="B1" s="8" t="s">
        <v>138</v>
      </c>
      <c r="C1" s="8" t="s">
        <v>139</v>
      </c>
      <c r="D1" s="8" t="s">
        <v>140</v>
      </c>
      <c r="E1" s="8" t="s">
        <v>141</v>
      </c>
      <c r="F1" s="8" t="s">
        <v>142</v>
      </c>
      <c r="G1" s="8" t="s">
        <v>143</v>
      </c>
      <c r="H1" s="76" t="s">
        <v>194</v>
      </c>
      <c r="I1" s="9" t="s">
        <v>145</v>
      </c>
    </row>
    <row r="2" spans="1:9" x14ac:dyDescent="0.35">
      <c r="A2" s="48" t="s">
        <v>146</v>
      </c>
      <c r="B2" s="34">
        <v>120950</v>
      </c>
      <c r="C2" s="34">
        <v>120100</v>
      </c>
      <c r="D2" s="34">
        <v>3872</v>
      </c>
      <c r="E2" s="34">
        <v>121350</v>
      </c>
      <c r="F2" s="34">
        <v>120300</v>
      </c>
      <c r="G2" s="34">
        <v>10288</v>
      </c>
      <c r="H2" s="33">
        <f t="shared" ref="H2:H33" si="0">+B2/E2-1</f>
        <v>-3.296250515039123E-3</v>
      </c>
      <c r="I2" s="72"/>
    </row>
    <row r="3" spans="1:9" x14ac:dyDescent="0.35">
      <c r="A3" s="48" t="s">
        <v>147</v>
      </c>
      <c r="B3" s="34">
        <v>120900</v>
      </c>
      <c r="C3" s="34">
        <v>120950</v>
      </c>
      <c r="D3" s="34">
        <v>1854</v>
      </c>
      <c r="E3" s="34">
        <v>120350</v>
      </c>
      <c r="F3" s="34">
        <v>120500</v>
      </c>
      <c r="G3" s="34">
        <v>10234</v>
      </c>
      <c r="H3" s="33">
        <f t="shared" si="0"/>
        <v>4.5700041545493342E-3</v>
      </c>
      <c r="I3" s="58">
        <f t="shared" ref="I3:I34" si="1">+G3/G2-1</f>
        <v>-5.2488335925350293E-3</v>
      </c>
    </row>
    <row r="4" spans="1:9" x14ac:dyDescent="0.35">
      <c r="A4" s="48" t="s">
        <v>148</v>
      </c>
      <c r="B4" s="34">
        <v>124800</v>
      </c>
      <c r="C4" s="34">
        <v>120900</v>
      </c>
      <c r="D4" s="34">
        <v>3738</v>
      </c>
      <c r="E4" s="34">
        <v>121050</v>
      </c>
      <c r="F4" s="34">
        <v>121250</v>
      </c>
      <c r="G4" s="34">
        <v>9884</v>
      </c>
      <c r="H4" s="33">
        <f t="shared" si="0"/>
        <v>3.0978934324659146E-2</v>
      </c>
      <c r="I4" s="58">
        <f t="shared" si="1"/>
        <v>-3.4199726402188824E-2</v>
      </c>
    </row>
    <row r="5" spans="1:9" x14ac:dyDescent="0.35">
      <c r="A5" s="48" t="s">
        <v>149</v>
      </c>
      <c r="B5" s="34">
        <v>122150</v>
      </c>
      <c r="C5" s="34">
        <v>124800</v>
      </c>
      <c r="D5" s="34">
        <v>2736</v>
      </c>
      <c r="E5" s="34">
        <v>123900</v>
      </c>
      <c r="F5" s="34">
        <v>124850</v>
      </c>
      <c r="G5" s="34">
        <v>9663</v>
      </c>
      <c r="H5" s="33">
        <f t="shared" si="0"/>
        <v>-1.4124293785310771E-2</v>
      </c>
      <c r="I5" s="58">
        <f t="shared" si="1"/>
        <v>-2.2359368676649116E-2</v>
      </c>
    </row>
    <row r="6" spans="1:9" x14ac:dyDescent="0.35">
      <c r="A6" s="48" t="s">
        <v>150</v>
      </c>
      <c r="B6" s="34">
        <v>122500</v>
      </c>
      <c r="C6" s="34">
        <v>122150</v>
      </c>
      <c r="D6" s="34">
        <v>2121</v>
      </c>
      <c r="E6" s="34">
        <v>124250</v>
      </c>
      <c r="F6" s="34">
        <v>122150</v>
      </c>
      <c r="G6" s="34">
        <v>9738</v>
      </c>
      <c r="H6" s="33">
        <f t="shared" si="0"/>
        <v>-1.4084507042253502E-2</v>
      </c>
      <c r="I6" s="58">
        <f t="shared" si="1"/>
        <v>7.7615647314499547E-3</v>
      </c>
    </row>
    <row r="7" spans="1:9" x14ac:dyDescent="0.35">
      <c r="A7" s="48" t="s">
        <v>151</v>
      </c>
      <c r="B7" s="34">
        <v>123950</v>
      </c>
      <c r="C7" s="34">
        <v>122500</v>
      </c>
      <c r="D7" s="34">
        <v>2266</v>
      </c>
      <c r="E7" s="34">
        <v>122650</v>
      </c>
      <c r="F7" s="34">
        <v>123500</v>
      </c>
      <c r="G7" s="34">
        <v>9647</v>
      </c>
      <c r="H7" s="33">
        <f t="shared" si="0"/>
        <v>1.0599266204647462E-2</v>
      </c>
      <c r="I7" s="58">
        <f t="shared" si="1"/>
        <v>-9.3448346683097094E-3</v>
      </c>
    </row>
    <row r="8" spans="1:9" x14ac:dyDescent="0.35">
      <c r="A8" s="48" t="s">
        <v>152</v>
      </c>
      <c r="B8" s="51">
        <v>124650</v>
      </c>
      <c r="C8" s="51">
        <v>123950</v>
      </c>
      <c r="D8" s="51">
        <v>1512</v>
      </c>
      <c r="E8" s="51">
        <v>124050</v>
      </c>
      <c r="F8" s="51">
        <v>123850</v>
      </c>
      <c r="G8" s="51">
        <v>9771</v>
      </c>
      <c r="H8" s="33">
        <f t="shared" si="0"/>
        <v>4.8367593712212997E-3</v>
      </c>
      <c r="I8" s="58">
        <f t="shared" si="1"/>
        <v>1.2853736913029934E-2</v>
      </c>
    </row>
    <row r="9" spans="1:9" x14ac:dyDescent="0.35">
      <c r="A9" s="48" t="s">
        <v>153</v>
      </c>
      <c r="B9" s="51">
        <v>124300</v>
      </c>
      <c r="C9" s="51">
        <v>124650</v>
      </c>
      <c r="D9" s="51">
        <v>1708</v>
      </c>
      <c r="E9" s="51">
        <v>124700</v>
      </c>
      <c r="F9" s="51">
        <v>124600</v>
      </c>
      <c r="G9" s="51">
        <v>9598</v>
      </c>
      <c r="H9" s="33">
        <f t="shared" si="0"/>
        <v>-3.2076984763432792E-3</v>
      </c>
      <c r="I9" s="58">
        <f t="shared" si="1"/>
        <v>-1.7705454917613328E-2</v>
      </c>
    </row>
    <row r="10" spans="1:9" x14ac:dyDescent="0.35">
      <c r="A10" s="48" t="s">
        <v>154</v>
      </c>
      <c r="B10" s="51">
        <v>121450</v>
      </c>
      <c r="C10" s="51">
        <v>124300</v>
      </c>
      <c r="D10" s="51">
        <v>3705</v>
      </c>
      <c r="E10" s="51">
        <v>124550</v>
      </c>
      <c r="F10" s="51">
        <v>125000</v>
      </c>
      <c r="G10" s="51">
        <v>9550</v>
      </c>
      <c r="H10" s="33">
        <f t="shared" si="0"/>
        <v>-2.4889602569249325E-2</v>
      </c>
      <c r="I10" s="58">
        <f t="shared" si="1"/>
        <v>-5.0010418837257431E-3</v>
      </c>
    </row>
    <row r="11" spans="1:9" x14ac:dyDescent="0.35">
      <c r="A11" s="48" t="s">
        <v>155</v>
      </c>
      <c r="B11" s="51">
        <v>120500</v>
      </c>
      <c r="C11" s="51">
        <v>121450</v>
      </c>
      <c r="D11" s="51">
        <v>3274</v>
      </c>
      <c r="E11" s="51">
        <v>123000</v>
      </c>
      <c r="F11" s="51">
        <v>121800</v>
      </c>
      <c r="G11" s="51">
        <v>9887</v>
      </c>
      <c r="H11" s="33">
        <f t="shared" si="0"/>
        <v>-2.0325203252032575E-2</v>
      </c>
      <c r="I11" s="58">
        <f t="shared" si="1"/>
        <v>3.528795811518326E-2</v>
      </c>
    </row>
    <row r="12" spans="1:9" x14ac:dyDescent="0.35">
      <c r="A12" s="48" t="s">
        <v>156</v>
      </c>
      <c r="B12" s="51">
        <v>115000</v>
      </c>
      <c r="C12" s="51">
        <v>120500</v>
      </c>
      <c r="D12" s="51">
        <v>7465</v>
      </c>
      <c r="E12" s="51">
        <v>121000</v>
      </c>
      <c r="F12" s="51">
        <v>120500</v>
      </c>
      <c r="G12" s="51">
        <v>10645</v>
      </c>
      <c r="H12" s="33">
        <f t="shared" si="0"/>
        <v>-4.9586776859504078E-2</v>
      </c>
      <c r="I12" s="58">
        <f t="shared" si="1"/>
        <v>7.6666329523616961E-2</v>
      </c>
    </row>
    <row r="13" spans="1:9" x14ac:dyDescent="0.35">
      <c r="A13" s="48" t="s">
        <v>157</v>
      </c>
      <c r="B13" s="51">
        <v>113500</v>
      </c>
      <c r="C13" s="51">
        <v>115000</v>
      </c>
      <c r="D13" s="51">
        <v>6166</v>
      </c>
      <c r="E13" s="51">
        <v>116000</v>
      </c>
      <c r="F13" s="51">
        <v>114800</v>
      </c>
      <c r="G13" s="51">
        <v>10959</v>
      </c>
      <c r="H13" s="33">
        <f t="shared" si="0"/>
        <v>-2.155172413793105E-2</v>
      </c>
      <c r="I13" s="58">
        <f t="shared" si="1"/>
        <v>2.9497416627524586E-2</v>
      </c>
    </row>
    <row r="14" spans="1:9" x14ac:dyDescent="0.35">
      <c r="A14" s="48" t="s">
        <v>158</v>
      </c>
      <c r="B14" s="51">
        <v>114100</v>
      </c>
      <c r="C14" s="51">
        <v>113500</v>
      </c>
      <c r="D14" s="51">
        <v>4273</v>
      </c>
      <c r="E14" s="51">
        <v>112550</v>
      </c>
      <c r="F14" s="51">
        <v>113300</v>
      </c>
      <c r="G14" s="51">
        <v>10718</v>
      </c>
      <c r="H14" s="33">
        <f t="shared" si="0"/>
        <v>1.3771657041314889E-2</v>
      </c>
      <c r="I14" s="58">
        <f t="shared" si="1"/>
        <v>-2.1991057578246154E-2</v>
      </c>
    </row>
    <row r="15" spans="1:9" x14ac:dyDescent="0.35">
      <c r="A15" s="48" t="s">
        <v>159</v>
      </c>
      <c r="B15" s="51">
        <v>107300</v>
      </c>
      <c r="C15" s="51">
        <v>114100</v>
      </c>
      <c r="D15" s="51">
        <v>7315</v>
      </c>
      <c r="E15" s="51">
        <v>114400</v>
      </c>
      <c r="F15" s="51">
        <v>114000</v>
      </c>
      <c r="G15" s="51">
        <v>11526</v>
      </c>
      <c r="H15" s="33">
        <f t="shared" si="0"/>
        <v>-6.2062937062937085E-2</v>
      </c>
      <c r="I15" s="58">
        <f t="shared" si="1"/>
        <v>7.5387199104310465E-2</v>
      </c>
    </row>
    <row r="16" spans="1:9" x14ac:dyDescent="0.35">
      <c r="A16" s="48" t="s">
        <v>160</v>
      </c>
      <c r="B16" s="51">
        <v>108800</v>
      </c>
      <c r="C16" s="51">
        <v>107300</v>
      </c>
      <c r="D16" s="51">
        <v>7635</v>
      </c>
      <c r="E16" s="51">
        <v>110150</v>
      </c>
      <c r="F16" s="51">
        <v>107250</v>
      </c>
      <c r="G16" s="51">
        <v>12046</v>
      </c>
      <c r="H16" s="33">
        <f t="shared" si="0"/>
        <v>-1.2256014525646841E-2</v>
      </c>
      <c r="I16" s="58">
        <f t="shared" si="1"/>
        <v>4.511539128925901E-2</v>
      </c>
    </row>
    <row r="17" spans="1:9" x14ac:dyDescent="0.35">
      <c r="A17" s="48" t="s">
        <v>161</v>
      </c>
      <c r="B17" s="51">
        <v>110550</v>
      </c>
      <c r="C17" s="51">
        <v>108800</v>
      </c>
      <c r="D17" s="51">
        <v>9250</v>
      </c>
      <c r="E17" s="51">
        <v>108300</v>
      </c>
      <c r="F17" s="51">
        <v>108900</v>
      </c>
      <c r="G17" s="51">
        <v>12213</v>
      </c>
      <c r="H17" s="33">
        <f t="shared" si="0"/>
        <v>2.0775623268697974E-2</v>
      </c>
      <c r="I17" s="58">
        <f t="shared" si="1"/>
        <v>1.3863523161215419E-2</v>
      </c>
    </row>
    <row r="18" spans="1:9" x14ac:dyDescent="0.35">
      <c r="A18" s="48" t="s">
        <v>162</v>
      </c>
      <c r="B18" s="51">
        <v>107600</v>
      </c>
      <c r="C18" s="51">
        <v>110550</v>
      </c>
      <c r="D18" s="51">
        <v>5058</v>
      </c>
      <c r="E18" s="51">
        <v>110650</v>
      </c>
      <c r="F18" s="51">
        <v>109800</v>
      </c>
      <c r="G18" s="51">
        <v>12492</v>
      </c>
      <c r="H18" s="33">
        <f t="shared" si="0"/>
        <v>-2.7564392227745094E-2</v>
      </c>
      <c r="I18" s="58">
        <f t="shared" si="1"/>
        <v>2.2844509948415581E-2</v>
      </c>
    </row>
    <row r="19" spans="1:9" x14ac:dyDescent="0.35">
      <c r="A19" s="48" t="s">
        <v>163</v>
      </c>
      <c r="B19" s="51">
        <v>104200</v>
      </c>
      <c r="C19" s="51">
        <v>107600</v>
      </c>
      <c r="D19" s="51">
        <v>9789</v>
      </c>
      <c r="E19" s="51">
        <v>108750</v>
      </c>
      <c r="F19" s="51">
        <v>107700</v>
      </c>
      <c r="G19" s="51">
        <v>13157</v>
      </c>
      <c r="H19" s="33">
        <f t="shared" si="0"/>
        <v>-4.1839080459770139E-2</v>
      </c>
      <c r="I19" s="58">
        <f t="shared" si="1"/>
        <v>5.3234069804674933E-2</v>
      </c>
    </row>
    <row r="20" spans="1:9" x14ac:dyDescent="0.35">
      <c r="A20" s="48" t="s">
        <v>164</v>
      </c>
      <c r="B20" s="51">
        <v>97300</v>
      </c>
      <c r="C20" s="51">
        <v>104200</v>
      </c>
      <c r="D20" s="51">
        <v>9140</v>
      </c>
      <c r="E20" s="51">
        <v>104600</v>
      </c>
      <c r="F20" s="51">
        <v>104000</v>
      </c>
      <c r="G20" s="51">
        <v>13411</v>
      </c>
      <c r="H20" s="33">
        <f t="shared" si="0"/>
        <v>-6.9789674952198899E-2</v>
      </c>
      <c r="I20" s="58">
        <f t="shared" si="1"/>
        <v>1.9305312761267679E-2</v>
      </c>
    </row>
    <row r="21" spans="1:9" x14ac:dyDescent="0.35">
      <c r="A21" s="48" t="s">
        <v>165</v>
      </c>
      <c r="B21" s="51">
        <v>90550</v>
      </c>
      <c r="C21" s="51">
        <v>97300</v>
      </c>
      <c r="D21" s="51">
        <v>5869</v>
      </c>
      <c r="E21" s="51">
        <v>100600</v>
      </c>
      <c r="F21" s="51">
        <v>97300</v>
      </c>
      <c r="G21" s="51">
        <v>13364</v>
      </c>
      <c r="H21" s="33">
        <f t="shared" si="0"/>
        <v>-9.9900596421471199E-2</v>
      </c>
      <c r="I21" s="58">
        <f t="shared" si="1"/>
        <v>-3.5045857877861186E-3</v>
      </c>
    </row>
    <row r="22" spans="1:9" x14ac:dyDescent="0.35">
      <c r="A22" s="48" t="s">
        <v>166</v>
      </c>
      <c r="B22" s="51">
        <v>93000</v>
      </c>
      <c r="C22" s="51">
        <v>90550</v>
      </c>
      <c r="D22" s="51">
        <v>12115</v>
      </c>
      <c r="E22" s="51">
        <v>92750</v>
      </c>
      <c r="F22" s="51">
        <v>86000</v>
      </c>
      <c r="G22" s="51">
        <v>13289</v>
      </c>
      <c r="H22" s="33">
        <f t="shared" si="0"/>
        <v>2.6954177897573484E-3</v>
      </c>
      <c r="I22" s="58">
        <f t="shared" si="1"/>
        <v>-5.6120921879676544E-3</v>
      </c>
    </row>
    <row r="23" spans="1:9" x14ac:dyDescent="0.35">
      <c r="A23" s="48" t="s">
        <v>167</v>
      </c>
      <c r="B23" s="51">
        <v>95250</v>
      </c>
      <c r="C23" s="51">
        <v>93000</v>
      </c>
      <c r="D23" s="51">
        <v>4452</v>
      </c>
      <c r="E23" s="51">
        <v>89050</v>
      </c>
      <c r="F23" s="51">
        <v>92600</v>
      </c>
      <c r="G23" s="51">
        <v>13362</v>
      </c>
      <c r="H23" s="33">
        <f t="shared" si="0"/>
        <v>6.9623806850084291E-2</v>
      </c>
      <c r="I23" s="58">
        <f t="shared" si="1"/>
        <v>5.4932651064789617E-3</v>
      </c>
    </row>
    <row r="24" spans="1:9" x14ac:dyDescent="0.35">
      <c r="A24" s="48" t="s">
        <v>168</v>
      </c>
      <c r="B24" s="51">
        <v>101950</v>
      </c>
      <c r="C24" s="51">
        <v>95250</v>
      </c>
      <c r="D24" s="51">
        <v>1519</v>
      </c>
      <c r="E24" s="51">
        <v>92700</v>
      </c>
      <c r="F24" s="51">
        <v>97350</v>
      </c>
      <c r="G24" s="51">
        <v>12636</v>
      </c>
      <c r="H24" s="33">
        <f t="shared" si="0"/>
        <v>9.9784250269687069E-2</v>
      </c>
      <c r="I24" s="58">
        <f t="shared" si="1"/>
        <v>-5.4333183655141393E-2</v>
      </c>
    </row>
    <row r="25" spans="1:9" x14ac:dyDescent="0.35">
      <c r="A25" s="48" t="s">
        <v>169</v>
      </c>
      <c r="B25" s="51">
        <v>96600</v>
      </c>
      <c r="C25" s="51">
        <v>101950</v>
      </c>
      <c r="D25" s="51">
        <v>20428</v>
      </c>
      <c r="E25" s="51">
        <v>100800</v>
      </c>
      <c r="F25" s="51">
        <v>112850</v>
      </c>
      <c r="G25" s="51">
        <v>11665</v>
      </c>
      <c r="H25" s="33">
        <f t="shared" si="0"/>
        <v>-4.166666666666663E-2</v>
      </c>
      <c r="I25" s="58">
        <f t="shared" si="1"/>
        <v>-7.6843937955049069E-2</v>
      </c>
    </row>
    <row r="26" spans="1:9" x14ac:dyDescent="0.35">
      <c r="A26" s="48" t="s">
        <v>170</v>
      </c>
      <c r="B26" s="51">
        <v>94000</v>
      </c>
      <c r="C26" s="51">
        <v>96600</v>
      </c>
      <c r="D26" s="51">
        <v>9691</v>
      </c>
      <c r="E26" s="51">
        <v>103850</v>
      </c>
      <c r="F26" s="51">
        <v>96600</v>
      </c>
      <c r="G26" s="51">
        <v>11917</v>
      </c>
      <c r="H26" s="33">
        <f t="shared" si="0"/>
        <v>-9.4848338950409228E-2</v>
      </c>
      <c r="I26" s="58">
        <f t="shared" si="1"/>
        <v>2.1603086155165041E-2</v>
      </c>
    </row>
    <row r="27" spans="1:9" x14ac:dyDescent="0.35">
      <c r="A27" s="48" t="s">
        <v>171</v>
      </c>
      <c r="B27" s="73">
        <v>104750</v>
      </c>
      <c r="C27" s="73">
        <v>94000</v>
      </c>
      <c r="D27" s="73">
        <v>9914</v>
      </c>
      <c r="E27" s="73">
        <v>95250</v>
      </c>
      <c r="F27" s="73">
        <v>93400</v>
      </c>
      <c r="G27" s="73">
        <v>11183</v>
      </c>
      <c r="H27" s="33">
        <f t="shared" si="0"/>
        <v>9.9737532808398921E-2</v>
      </c>
      <c r="I27" s="58">
        <f t="shared" si="1"/>
        <v>-6.1592682722161562E-2</v>
      </c>
    </row>
    <row r="28" spans="1:9" x14ac:dyDescent="0.35">
      <c r="A28" s="48" t="s">
        <v>172</v>
      </c>
      <c r="B28" s="74">
        <v>102850</v>
      </c>
      <c r="C28" s="74">
        <v>104750</v>
      </c>
      <c r="D28" s="74">
        <v>12855</v>
      </c>
      <c r="E28" s="74">
        <v>95750</v>
      </c>
      <c r="F28" s="74">
        <v>107850</v>
      </c>
      <c r="G28" s="74">
        <v>10785</v>
      </c>
      <c r="H28" s="33">
        <f t="shared" si="0"/>
        <v>7.4151436031331563E-2</v>
      </c>
      <c r="I28" s="58">
        <f t="shared" si="1"/>
        <v>-3.5589734418313479E-2</v>
      </c>
    </row>
    <row r="29" spans="1:9" x14ac:dyDescent="0.35">
      <c r="A29" s="48" t="s">
        <v>173</v>
      </c>
      <c r="B29" s="51">
        <v>104700</v>
      </c>
      <c r="C29" s="51">
        <v>102850</v>
      </c>
      <c r="D29" s="51">
        <v>5654</v>
      </c>
      <c r="E29" s="51">
        <v>100900</v>
      </c>
      <c r="F29" s="51">
        <v>102200</v>
      </c>
      <c r="G29" s="51">
        <v>10446</v>
      </c>
      <c r="H29" s="33">
        <f t="shared" si="0"/>
        <v>3.7661050545094055E-2</v>
      </c>
      <c r="I29" s="58">
        <f t="shared" si="1"/>
        <v>-3.1432545201668938E-2</v>
      </c>
    </row>
    <row r="30" spans="1:9" x14ac:dyDescent="0.35">
      <c r="A30" s="48" t="s">
        <v>174</v>
      </c>
      <c r="B30" s="51">
        <v>103700</v>
      </c>
      <c r="C30" s="51">
        <v>104700</v>
      </c>
      <c r="D30" s="51">
        <v>5548</v>
      </c>
      <c r="E30" s="51">
        <v>105250</v>
      </c>
      <c r="F30" s="51">
        <v>104700</v>
      </c>
      <c r="G30" s="51">
        <v>10263</v>
      </c>
      <c r="H30" s="33">
        <f t="shared" si="0"/>
        <v>-1.4726840855106893E-2</v>
      </c>
      <c r="I30" s="58">
        <f t="shared" si="1"/>
        <v>-1.7518667432510071E-2</v>
      </c>
    </row>
    <row r="31" spans="1:9" x14ac:dyDescent="0.35">
      <c r="A31" s="48" t="s">
        <v>175</v>
      </c>
      <c r="B31" s="51">
        <v>102500</v>
      </c>
      <c r="C31" s="51">
        <v>103700</v>
      </c>
      <c r="D31" s="51">
        <v>2475</v>
      </c>
      <c r="E31" s="51">
        <v>104300</v>
      </c>
      <c r="F31" s="51">
        <v>103000</v>
      </c>
      <c r="G31" s="51">
        <v>10164</v>
      </c>
      <c r="H31" s="33">
        <f t="shared" si="0"/>
        <v>-1.7257909875359578E-2</v>
      </c>
      <c r="I31" s="58">
        <f t="shared" si="1"/>
        <v>-9.6463022508038732E-3</v>
      </c>
    </row>
    <row r="32" spans="1:9" x14ac:dyDescent="0.35">
      <c r="A32" s="48" t="s">
        <v>176</v>
      </c>
      <c r="B32" s="51">
        <v>102350</v>
      </c>
      <c r="C32" s="51">
        <v>102500</v>
      </c>
      <c r="D32" s="51">
        <v>2404</v>
      </c>
      <c r="E32" s="51">
        <v>102850</v>
      </c>
      <c r="F32" s="51">
        <v>102000</v>
      </c>
      <c r="G32" s="51">
        <v>10089</v>
      </c>
      <c r="H32" s="33">
        <f t="shared" si="0"/>
        <v>-4.8614487117161209E-3</v>
      </c>
      <c r="I32" s="58">
        <f t="shared" si="1"/>
        <v>-7.3789846517119395E-3</v>
      </c>
    </row>
    <row r="33" spans="1:9" x14ac:dyDescent="0.35">
      <c r="A33" s="48" t="s">
        <v>177</v>
      </c>
      <c r="B33" s="51">
        <v>99700</v>
      </c>
      <c r="C33" s="51">
        <v>102350</v>
      </c>
      <c r="D33" s="51">
        <v>4551</v>
      </c>
      <c r="E33" s="51">
        <v>102750</v>
      </c>
      <c r="F33" s="51">
        <v>102000</v>
      </c>
      <c r="G33" s="51">
        <v>10150</v>
      </c>
      <c r="H33" s="33">
        <f t="shared" si="0"/>
        <v>-2.9683698296837036E-2</v>
      </c>
      <c r="I33" s="58">
        <f t="shared" si="1"/>
        <v>6.0461889186242956E-3</v>
      </c>
    </row>
    <row r="34" spans="1:9" x14ac:dyDescent="0.35">
      <c r="A34" s="48" t="s">
        <v>178</v>
      </c>
      <c r="B34" s="51">
        <v>103000</v>
      </c>
      <c r="C34" s="51">
        <v>99700</v>
      </c>
      <c r="D34" s="51">
        <v>4219</v>
      </c>
      <c r="E34" s="51">
        <v>99900</v>
      </c>
      <c r="F34" s="51">
        <v>99600</v>
      </c>
      <c r="G34" s="51">
        <v>9902</v>
      </c>
      <c r="H34" s="33">
        <f t="shared" ref="H34:H65" si="2">+B34/E34-1</f>
        <v>3.1031031031031109E-2</v>
      </c>
      <c r="I34" s="58">
        <f t="shared" si="1"/>
        <v>-2.4433497536945792E-2</v>
      </c>
    </row>
    <row r="35" spans="1:9" s="48" customFormat="1" x14ac:dyDescent="0.35">
      <c r="A35" s="48" t="s">
        <v>179</v>
      </c>
      <c r="B35" s="51">
        <v>104350</v>
      </c>
      <c r="C35" s="51">
        <v>103000</v>
      </c>
      <c r="D35" s="51">
        <v>2089</v>
      </c>
      <c r="E35" s="51">
        <v>102400</v>
      </c>
      <c r="F35" s="51">
        <v>103500</v>
      </c>
      <c r="G35" s="51">
        <v>9669</v>
      </c>
      <c r="H35" s="33">
        <f t="shared" si="2"/>
        <v>1.904296875E-2</v>
      </c>
      <c r="I35" s="58">
        <f t="shared" ref="I35:I66" si="3">+G35/G34-1</f>
        <v>-2.3530599878812342E-2</v>
      </c>
    </row>
    <row r="36" spans="1:9" x14ac:dyDescent="0.35">
      <c r="A36" s="48" t="s">
        <v>180</v>
      </c>
      <c r="B36" s="51">
        <v>107850</v>
      </c>
      <c r="C36" s="51">
        <v>104350</v>
      </c>
      <c r="D36" s="51">
        <v>3686</v>
      </c>
      <c r="E36" s="51">
        <v>104100</v>
      </c>
      <c r="F36" s="51">
        <v>104900</v>
      </c>
      <c r="G36" s="51">
        <v>9161</v>
      </c>
      <c r="H36" s="33">
        <f t="shared" si="2"/>
        <v>3.6023054755043304E-2</v>
      </c>
      <c r="I36" s="58">
        <f t="shared" si="3"/>
        <v>-5.2539042300134398E-2</v>
      </c>
    </row>
    <row r="37" spans="1:9" x14ac:dyDescent="0.35">
      <c r="A37" s="48" t="s">
        <v>181</v>
      </c>
      <c r="B37" s="51">
        <v>107300</v>
      </c>
      <c r="C37" s="51">
        <v>107850</v>
      </c>
      <c r="D37" s="51">
        <v>2990</v>
      </c>
      <c r="E37" s="51">
        <v>107150</v>
      </c>
      <c r="F37" s="51">
        <v>107800</v>
      </c>
      <c r="G37" s="51">
        <v>9070</v>
      </c>
      <c r="H37" s="33">
        <f t="shared" si="2"/>
        <v>1.3999066728884735E-3</v>
      </c>
      <c r="I37" s="58">
        <f t="shared" si="3"/>
        <v>-9.9334133828185012E-3</v>
      </c>
    </row>
    <row r="38" spans="1:9" x14ac:dyDescent="0.35">
      <c r="A38" s="48" t="s">
        <v>182</v>
      </c>
      <c r="B38" s="51">
        <v>107950</v>
      </c>
      <c r="C38" s="51">
        <v>107300</v>
      </c>
      <c r="D38" s="51">
        <v>1427</v>
      </c>
      <c r="E38" s="51">
        <v>107750</v>
      </c>
      <c r="F38" s="51">
        <v>107000</v>
      </c>
      <c r="G38" s="51">
        <v>9035</v>
      </c>
      <c r="H38" s="33">
        <f t="shared" si="2"/>
        <v>1.856148491879317E-3</v>
      </c>
      <c r="I38" s="58">
        <f t="shared" si="3"/>
        <v>-3.8588754134509795E-3</v>
      </c>
    </row>
    <row r="39" spans="1:9" s="48" customFormat="1" x14ac:dyDescent="0.35">
      <c r="A39" s="48" t="s">
        <v>183</v>
      </c>
      <c r="B39" s="51">
        <v>108850</v>
      </c>
      <c r="C39" s="51">
        <v>107950</v>
      </c>
      <c r="D39" s="51">
        <v>2259</v>
      </c>
      <c r="E39" s="51">
        <v>107550</v>
      </c>
      <c r="F39" s="51">
        <v>108150</v>
      </c>
      <c r="G39" s="51">
        <v>8780</v>
      </c>
      <c r="H39" s="33">
        <f t="shared" si="2"/>
        <v>1.2087401208740189E-2</v>
      </c>
      <c r="I39" s="58">
        <f t="shared" si="3"/>
        <v>-2.8223574986164901E-2</v>
      </c>
    </row>
    <row r="40" spans="1:9" x14ac:dyDescent="0.35">
      <c r="A40" s="48" t="s">
        <v>184</v>
      </c>
      <c r="B40" s="51">
        <v>109800</v>
      </c>
      <c r="C40" s="51">
        <v>108850</v>
      </c>
      <c r="D40" s="51">
        <v>1823</v>
      </c>
      <c r="E40" s="51">
        <v>108200</v>
      </c>
      <c r="F40" s="51">
        <v>108900</v>
      </c>
      <c r="G40" s="51">
        <v>8620</v>
      </c>
      <c r="H40" s="33">
        <f t="shared" si="2"/>
        <v>1.4787430683918634E-2</v>
      </c>
      <c r="I40" s="58">
        <f t="shared" si="3"/>
        <v>-1.8223234624145768E-2</v>
      </c>
    </row>
    <row r="41" spans="1:9" x14ac:dyDescent="0.35">
      <c r="A41" s="48" t="s">
        <v>185</v>
      </c>
      <c r="B41" s="51">
        <v>108200</v>
      </c>
      <c r="C41" s="51">
        <v>109800</v>
      </c>
      <c r="D41" s="51">
        <v>1269</v>
      </c>
      <c r="E41" s="51">
        <v>109550</v>
      </c>
      <c r="F41" s="51">
        <v>110100</v>
      </c>
      <c r="G41" s="51">
        <v>8575</v>
      </c>
      <c r="H41" s="33">
        <f t="shared" si="2"/>
        <v>-1.2323140118667308E-2</v>
      </c>
      <c r="I41" s="58">
        <f t="shared" si="3"/>
        <v>-5.2204176334106345E-3</v>
      </c>
    </row>
    <row r="42" spans="1:9" x14ac:dyDescent="0.35">
      <c r="A42" s="48" t="s">
        <v>186</v>
      </c>
      <c r="B42" s="51">
        <v>102600</v>
      </c>
      <c r="C42" s="51">
        <v>108200</v>
      </c>
      <c r="D42" s="51">
        <v>2398</v>
      </c>
      <c r="E42" s="51">
        <v>109200</v>
      </c>
      <c r="F42" s="51">
        <v>107850</v>
      </c>
      <c r="G42" s="51">
        <v>8500</v>
      </c>
      <c r="H42" s="33">
        <f t="shared" si="2"/>
        <v>-6.0439560439560447E-2</v>
      </c>
      <c r="I42" s="58">
        <f t="shared" si="3"/>
        <v>-8.7463556851311575E-3</v>
      </c>
    </row>
    <row r="43" spans="1:9" x14ac:dyDescent="0.35">
      <c r="A43" s="48" t="s">
        <v>187</v>
      </c>
      <c r="B43" s="51">
        <v>101150</v>
      </c>
      <c r="C43" s="51">
        <v>102600</v>
      </c>
      <c r="D43" s="51">
        <v>1711</v>
      </c>
      <c r="E43" s="51">
        <v>105600</v>
      </c>
      <c r="F43" s="51">
        <v>102400</v>
      </c>
      <c r="G43" s="51">
        <v>8522</v>
      </c>
      <c r="H43" s="33">
        <f t="shared" si="2"/>
        <v>-4.2140151515151492E-2</v>
      </c>
      <c r="I43" s="58">
        <f t="shared" si="3"/>
        <v>2.5882352941175579E-3</v>
      </c>
    </row>
    <row r="44" spans="1:9" x14ac:dyDescent="0.35">
      <c r="A44" s="48" t="s">
        <v>188</v>
      </c>
      <c r="B44" s="51">
        <v>99150</v>
      </c>
      <c r="C44" s="51">
        <v>101150</v>
      </c>
      <c r="D44" s="51">
        <v>1522</v>
      </c>
      <c r="E44" s="51">
        <v>100900</v>
      </c>
      <c r="F44" s="51">
        <v>101100</v>
      </c>
      <c r="G44" s="51">
        <v>8478</v>
      </c>
      <c r="H44" s="33">
        <f t="shared" si="2"/>
        <v>-1.7343904856293335E-2</v>
      </c>
      <c r="I44" s="58">
        <f t="shared" si="3"/>
        <v>-5.1631072518187882E-3</v>
      </c>
    </row>
    <row r="45" spans="1:9" x14ac:dyDescent="0.35">
      <c r="A45" s="48" t="s">
        <v>189</v>
      </c>
      <c r="B45" s="51">
        <v>100100</v>
      </c>
      <c r="C45" s="51">
        <v>99150</v>
      </c>
      <c r="D45" s="51">
        <v>1697</v>
      </c>
      <c r="E45" s="51">
        <v>100500</v>
      </c>
      <c r="F45" s="51">
        <v>99000</v>
      </c>
      <c r="G45" s="51">
        <v>8293</v>
      </c>
      <c r="H45" s="33">
        <f t="shared" si="2"/>
        <v>-3.9800995024875663E-3</v>
      </c>
      <c r="I45" s="58">
        <f t="shared" si="3"/>
        <v>-2.1821184241566427E-2</v>
      </c>
    </row>
    <row r="46" spans="1:9" x14ac:dyDescent="0.35">
      <c r="A46" s="48" t="s">
        <v>190</v>
      </c>
      <c r="B46" s="51">
        <v>99200</v>
      </c>
      <c r="C46" s="51">
        <v>100100</v>
      </c>
      <c r="D46" s="51">
        <v>742</v>
      </c>
      <c r="E46" s="51">
        <v>99700</v>
      </c>
      <c r="F46" s="51">
        <v>100150</v>
      </c>
      <c r="G46" s="51">
        <v>8286</v>
      </c>
      <c r="H46" s="33">
        <f t="shared" si="2"/>
        <v>-5.015045135406182E-3</v>
      </c>
      <c r="I46" s="58">
        <f t="shared" si="3"/>
        <v>-8.4408537320634913E-4</v>
      </c>
    </row>
    <row r="47" spans="1:9" x14ac:dyDescent="0.35">
      <c r="A47" s="48" t="s">
        <v>191</v>
      </c>
      <c r="B47" s="51">
        <v>105500</v>
      </c>
      <c r="C47" s="51">
        <v>99200</v>
      </c>
      <c r="D47" s="51">
        <v>1852</v>
      </c>
      <c r="E47" s="51">
        <v>100000</v>
      </c>
      <c r="F47" s="51">
        <v>99700</v>
      </c>
      <c r="G47" s="51">
        <v>8120</v>
      </c>
      <c r="H47" s="33">
        <f t="shared" si="2"/>
        <v>5.4999999999999938E-2</v>
      </c>
      <c r="I47" s="58">
        <f t="shared" si="3"/>
        <v>-2.0033791938208978E-2</v>
      </c>
    </row>
    <row r="48" spans="1:9" x14ac:dyDescent="0.35">
      <c r="A48" s="48" t="s">
        <v>192</v>
      </c>
      <c r="B48" s="51">
        <v>103950</v>
      </c>
      <c r="C48" s="51">
        <v>105500</v>
      </c>
      <c r="D48" s="51">
        <v>1249</v>
      </c>
      <c r="E48" s="51">
        <v>103150</v>
      </c>
      <c r="F48" s="51">
        <v>105700</v>
      </c>
      <c r="G48" s="51">
        <v>8044</v>
      </c>
      <c r="H48" s="33">
        <f t="shared" si="2"/>
        <v>7.7556955889481749E-3</v>
      </c>
      <c r="I48" s="58">
        <f t="shared" si="3"/>
        <v>-9.3596059113300045E-3</v>
      </c>
    </row>
    <row r="49" spans="1:9" x14ac:dyDescent="0.35">
      <c r="A49" s="48" t="s">
        <v>193</v>
      </c>
      <c r="B49" s="51">
        <v>102750</v>
      </c>
      <c r="C49" s="51">
        <v>103950</v>
      </c>
      <c r="D49" s="51">
        <v>773</v>
      </c>
      <c r="E49" s="51">
        <v>104800</v>
      </c>
      <c r="F49" s="51">
        <v>103800</v>
      </c>
      <c r="G49" s="51">
        <v>8065</v>
      </c>
      <c r="H49" s="33">
        <f t="shared" si="2"/>
        <v>-1.956106870229013E-2</v>
      </c>
      <c r="I49" s="58">
        <f t="shared" si="3"/>
        <v>2.6106414719044846E-3</v>
      </c>
    </row>
    <row r="50" spans="1:9" x14ac:dyDescent="0.35">
      <c r="A50" s="48" t="s">
        <v>195</v>
      </c>
      <c r="B50" s="51">
        <v>105100</v>
      </c>
      <c r="C50" s="51">
        <v>102750</v>
      </c>
      <c r="D50" s="51">
        <v>723</v>
      </c>
      <c r="E50" s="51">
        <v>103300</v>
      </c>
      <c r="F50" s="51">
        <v>103100</v>
      </c>
      <c r="G50" s="51">
        <v>8055</v>
      </c>
      <c r="H50" s="33">
        <f t="shared" si="2"/>
        <v>1.742497579864466E-2</v>
      </c>
      <c r="I50" s="58">
        <f t="shared" si="3"/>
        <v>-1.2399256044637319E-3</v>
      </c>
    </row>
    <row r="51" spans="1:9" x14ac:dyDescent="0.35">
      <c r="A51" s="48" t="s">
        <v>196</v>
      </c>
      <c r="B51" s="51">
        <v>103000</v>
      </c>
      <c r="C51" s="51">
        <v>105100</v>
      </c>
      <c r="D51" s="51">
        <v>1148</v>
      </c>
      <c r="E51" s="51">
        <v>104450</v>
      </c>
      <c r="F51" s="51">
        <v>105100</v>
      </c>
      <c r="G51" s="51">
        <v>8084</v>
      </c>
      <c r="H51" s="33">
        <f t="shared" si="2"/>
        <v>-1.3882240306366644E-2</v>
      </c>
      <c r="I51" s="58">
        <f t="shared" si="3"/>
        <v>3.6002482929857749E-3</v>
      </c>
    </row>
    <row r="52" spans="1:9" x14ac:dyDescent="0.35">
      <c r="A52" s="48" t="s">
        <v>197</v>
      </c>
      <c r="B52" s="51">
        <v>103200</v>
      </c>
      <c r="C52" s="51">
        <v>103000</v>
      </c>
      <c r="D52" s="51">
        <v>1296</v>
      </c>
      <c r="E52" s="51">
        <v>104900</v>
      </c>
      <c r="F52" s="51">
        <v>102650</v>
      </c>
      <c r="G52" s="51">
        <v>7964</v>
      </c>
      <c r="H52" s="33">
        <f t="shared" si="2"/>
        <v>-1.6205910390848399E-2</v>
      </c>
      <c r="I52" s="58">
        <f t="shared" si="3"/>
        <v>-1.4844136566056432E-2</v>
      </c>
    </row>
    <row r="53" spans="1:9" x14ac:dyDescent="0.35">
      <c r="A53" s="48" t="s">
        <v>198</v>
      </c>
      <c r="B53" s="51">
        <v>102700</v>
      </c>
      <c r="C53" s="51">
        <v>103200</v>
      </c>
      <c r="D53" s="51">
        <v>505</v>
      </c>
      <c r="E53" s="51">
        <v>103100</v>
      </c>
      <c r="F53" s="51">
        <v>103500</v>
      </c>
      <c r="G53" s="51">
        <v>7952</v>
      </c>
      <c r="H53" s="33">
        <f t="shared" si="2"/>
        <v>-3.8797284190106307E-3</v>
      </c>
      <c r="I53" s="58">
        <f t="shared" si="3"/>
        <v>-1.5067805123053502E-3</v>
      </c>
    </row>
    <row r="54" spans="1:9" x14ac:dyDescent="0.35">
      <c r="A54" s="48" t="s">
        <v>199</v>
      </c>
      <c r="B54" s="51">
        <v>101750</v>
      </c>
      <c r="C54" s="51">
        <v>102700</v>
      </c>
      <c r="D54" s="51">
        <v>1214</v>
      </c>
      <c r="E54" s="51">
        <v>103300</v>
      </c>
      <c r="F54" s="51">
        <v>102600</v>
      </c>
      <c r="G54" s="51">
        <v>8022</v>
      </c>
      <c r="H54" s="33">
        <f t="shared" si="2"/>
        <v>-1.5004840271055198E-2</v>
      </c>
      <c r="I54" s="58">
        <f t="shared" si="3"/>
        <v>8.8028169014084945E-3</v>
      </c>
    </row>
    <row r="55" spans="1:9" x14ac:dyDescent="0.35">
      <c r="A55" s="48" t="s">
        <v>200</v>
      </c>
      <c r="B55" s="51">
        <v>103350</v>
      </c>
      <c r="C55" s="51">
        <v>101750</v>
      </c>
      <c r="D55" s="51">
        <v>953</v>
      </c>
      <c r="E55" s="51">
        <v>101500</v>
      </c>
      <c r="F55" s="51">
        <v>101500</v>
      </c>
      <c r="G55" s="51">
        <v>7818</v>
      </c>
      <c r="H55" s="33">
        <f t="shared" si="2"/>
        <v>1.8226600985221664E-2</v>
      </c>
      <c r="I55" s="58">
        <f t="shared" si="3"/>
        <v>-2.5430067314884064E-2</v>
      </c>
    </row>
    <row r="56" spans="1:9" x14ac:dyDescent="0.35">
      <c r="A56" s="48" t="s">
        <v>201</v>
      </c>
      <c r="B56" s="51">
        <v>104000</v>
      </c>
      <c r="C56" s="51">
        <v>103350</v>
      </c>
      <c r="D56" s="51">
        <v>561</v>
      </c>
      <c r="E56" s="51">
        <v>102650</v>
      </c>
      <c r="F56" s="51">
        <v>103600</v>
      </c>
      <c r="G56" s="51">
        <v>7854</v>
      </c>
      <c r="H56" s="33">
        <f t="shared" si="2"/>
        <v>1.3151485630784165E-2</v>
      </c>
      <c r="I56" s="58">
        <f t="shared" si="3"/>
        <v>4.6047582501917983E-3</v>
      </c>
    </row>
    <row r="57" spans="1:9" x14ac:dyDescent="0.35">
      <c r="A57" s="48" t="s">
        <v>202</v>
      </c>
      <c r="B57" s="51">
        <v>102850</v>
      </c>
      <c r="C57" s="51">
        <v>104000</v>
      </c>
      <c r="D57" s="51">
        <v>547</v>
      </c>
      <c r="E57" s="51">
        <v>103750</v>
      </c>
      <c r="F57" s="51">
        <v>104250</v>
      </c>
      <c r="G57" s="51">
        <v>7875</v>
      </c>
      <c r="H57" s="33">
        <f t="shared" si="2"/>
        <v>-8.6746987951806798E-3</v>
      </c>
      <c r="I57" s="58">
        <f t="shared" si="3"/>
        <v>2.673796791443861E-3</v>
      </c>
    </row>
    <row r="58" spans="1:9" x14ac:dyDescent="0.35">
      <c r="A58" s="48" t="s">
        <v>203</v>
      </c>
      <c r="B58" s="51">
        <v>102550</v>
      </c>
      <c r="C58" s="51">
        <v>102850</v>
      </c>
      <c r="D58" s="51">
        <v>510</v>
      </c>
      <c r="E58" s="51">
        <v>103200</v>
      </c>
      <c r="F58" s="51">
        <v>103200</v>
      </c>
      <c r="G58" s="51">
        <v>7787</v>
      </c>
      <c r="H58" s="33">
        <f t="shared" si="2"/>
        <v>-6.298449612403112E-3</v>
      </c>
      <c r="I58" s="58">
        <f t="shared" si="3"/>
        <v>-1.117460317460317E-2</v>
      </c>
    </row>
    <row r="59" spans="1:9" x14ac:dyDescent="0.35">
      <c r="A59" s="48" t="s">
        <v>204</v>
      </c>
      <c r="B59" s="51">
        <v>103600</v>
      </c>
      <c r="C59" s="51">
        <v>102550</v>
      </c>
      <c r="D59" s="51">
        <v>671</v>
      </c>
      <c r="E59" s="51">
        <v>103200</v>
      </c>
      <c r="F59" s="51">
        <v>102200</v>
      </c>
      <c r="G59" s="51">
        <v>7755</v>
      </c>
      <c r="H59" s="33">
        <f t="shared" si="2"/>
        <v>3.8759689922480689E-3</v>
      </c>
      <c r="I59" s="58">
        <f t="shared" si="3"/>
        <v>-4.1094131244381327E-3</v>
      </c>
    </row>
    <row r="60" spans="1:9" x14ac:dyDescent="0.35">
      <c r="A60" s="48" t="s">
        <v>205</v>
      </c>
      <c r="B60" s="51">
        <v>103000</v>
      </c>
      <c r="C60" s="51">
        <v>103600</v>
      </c>
      <c r="D60" s="51">
        <v>348</v>
      </c>
      <c r="E60" s="51">
        <v>103000</v>
      </c>
      <c r="F60" s="51">
        <v>103250</v>
      </c>
      <c r="G60" s="51">
        <v>7703</v>
      </c>
      <c r="H60" s="33">
        <f t="shared" si="2"/>
        <v>0</v>
      </c>
      <c r="I60" s="58">
        <f t="shared" si="3"/>
        <v>-6.7053513862024294E-3</v>
      </c>
    </row>
    <row r="61" spans="1:9" x14ac:dyDescent="0.35">
      <c r="A61" s="48" t="s">
        <v>206</v>
      </c>
      <c r="B61" s="51">
        <v>101050</v>
      </c>
      <c r="C61" s="51">
        <v>103000</v>
      </c>
      <c r="D61" s="51">
        <v>1272</v>
      </c>
      <c r="E61" s="51">
        <v>103150</v>
      </c>
      <c r="F61" s="51">
        <v>103000</v>
      </c>
      <c r="G61" s="51">
        <v>7595</v>
      </c>
      <c r="H61" s="33">
        <f t="shared" si="2"/>
        <v>-2.0358700920988904E-2</v>
      </c>
      <c r="I61" s="58">
        <f t="shared" si="3"/>
        <v>-1.4020511489030274E-2</v>
      </c>
    </row>
    <row r="62" spans="1:9" x14ac:dyDescent="0.35">
      <c r="A62" s="48" t="s">
        <v>207</v>
      </c>
      <c r="B62" s="51">
        <v>101650</v>
      </c>
      <c r="C62" s="51">
        <v>101050</v>
      </c>
      <c r="D62" s="51">
        <v>1337</v>
      </c>
      <c r="E62" s="51">
        <v>101500</v>
      </c>
      <c r="F62" s="51">
        <v>101050</v>
      </c>
      <c r="G62" s="51">
        <v>7558</v>
      </c>
      <c r="H62" s="33">
        <f t="shared" si="2"/>
        <v>1.477832512315258E-3</v>
      </c>
      <c r="I62" s="58">
        <f t="shared" si="3"/>
        <v>-4.8716260697827529E-3</v>
      </c>
    </row>
    <row r="63" spans="1:9" x14ac:dyDescent="0.35">
      <c r="A63" s="48" t="s">
        <v>208</v>
      </c>
      <c r="B63" s="48">
        <v>101650</v>
      </c>
      <c r="C63" s="48">
        <v>101650</v>
      </c>
      <c r="D63" s="48">
        <v>1254</v>
      </c>
      <c r="E63" s="48">
        <v>101350</v>
      </c>
      <c r="F63" s="48">
        <v>101600</v>
      </c>
      <c r="G63" s="51">
        <v>7358</v>
      </c>
      <c r="H63" s="33">
        <f t="shared" si="2"/>
        <v>2.9600394671929209E-3</v>
      </c>
      <c r="I63" s="58">
        <f t="shared" si="3"/>
        <v>-2.646202699126754E-2</v>
      </c>
    </row>
    <row r="64" spans="1:9" x14ac:dyDescent="0.35">
      <c r="A64" s="48" t="s">
        <v>209</v>
      </c>
      <c r="B64" s="48">
        <v>102650</v>
      </c>
      <c r="C64" s="48">
        <v>101650</v>
      </c>
      <c r="D64" s="48">
        <v>1330</v>
      </c>
      <c r="E64" s="48">
        <v>102300</v>
      </c>
      <c r="F64" s="48">
        <v>101400</v>
      </c>
      <c r="G64" s="51">
        <v>6994</v>
      </c>
      <c r="H64" s="33">
        <f t="shared" si="2"/>
        <v>3.4213098729227731E-3</v>
      </c>
      <c r="I64" s="58">
        <f t="shared" si="3"/>
        <v>-4.9469964664310973E-2</v>
      </c>
    </row>
    <row r="65" spans="1:9" x14ac:dyDescent="0.35">
      <c r="A65" s="48" t="s">
        <v>210</v>
      </c>
      <c r="B65" s="48">
        <v>99750</v>
      </c>
      <c r="C65" s="48">
        <v>102650</v>
      </c>
      <c r="D65" s="48">
        <v>2520</v>
      </c>
      <c r="E65" s="48">
        <v>102850</v>
      </c>
      <c r="F65" s="48">
        <v>102450</v>
      </c>
      <c r="G65" s="51">
        <v>7172</v>
      </c>
      <c r="H65" s="33">
        <f t="shared" si="2"/>
        <v>-3.0140982012639816E-2</v>
      </c>
      <c r="I65" s="58">
        <f t="shared" si="3"/>
        <v>2.5450386045181572E-2</v>
      </c>
    </row>
    <row r="66" spans="1:9" x14ac:dyDescent="0.35">
      <c r="A66" s="48" t="s">
        <v>211</v>
      </c>
      <c r="B66" s="51">
        <v>99600</v>
      </c>
      <c r="C66" s="51">
        <v>99750</v>
      </c>
      <c r="D66" s="51">
        <v>263</v>
      </c>
      <c r="E66" s="51">
        <v>100950</v>
      </c>
      <c r="F66" s="51">
        <v>99450</v>
      </c>
      <c r="G66" s="51">
        <v>7129</v>
      </c>
      <c r="H66" s="33">
        <f t="shared" ref="H66:H97" si="4">+B66/E66-1</f>
        <v>-1.3372956909361022E-2</v>
      </c>
      <c r="I66" s="58">
        <f t="shared" si="3"/>
        <v>-5.9955382041271266E-3</v>
      </c>
    </row>
    <row r="67" spans="1:9" x14ac:dyDescent="0.35">
      <c r="A67" s="48" t="s">
        <v>212</v>
      </c>
      <c r="B67" s="51">
        <v>98850</v>
      </c>
      <c r="C67" s="51">
        <v>99600</v>
      </c>
      <c r="D67" s="51">
        <v>607</v>
      </c>
      <c r="E67" s="51">
        <v>99600</v>
      </c>
      <c r="F67" s="51">
        <v>99850</v>
      </c>
      <c r="G67" s="51">
        <v>7120</v>
      </c>
      <c r="H67" s="33">
        <f t="shared" si="4"/>
        <v>-7.5301204819276935E-3</v>
      </c>
      <c r="I67" s="58">
        <f t="shared" ref="I67:I98" si="5">+G67/G66-1</f>
        <v>-1.2624491513536507E-3</v>
      </c>
    </row>
    <row r="68" spans="1:9" x14ac:dyDescent="0.35">
      <c r="A68" s="48" t="s">
        <v>213</v>
      </c>
      <c r="B68" s="51">
        <v>97300</v>
      </c>
      <c r="C68" s="51">
        <v>98850</v>
      </c>
      <c r="D68" s="51">
        <v>518</v>
      </c>
      <c r="E68" s="51">
        <v>99100</v>
      </c>
      <c r="F68" s="51">
        <v>98900</v>
      </c>
      <c r="G68" s="51">
        <v>7219</v>
      </c>
      <c r="H68" s="33">
        <f t="shared" si="4"/>
        <v>-1.816347124117057E-2</v>
      </c>
      <c r="I68" s="58">
        <f t="shared" si="5"/>
        <v>1.390449438202257E-2</v>
      </c>
    </row>
    <row r="69" spans="1:9" x14ac:dyDescent="0.35">
      <c r="A69" s="48" t="s">
        <v>214</v>
      </c>
      <c r="B69" s="51">
        <v>95150</v>
      </c>
      <c r="C69" s="51">
        <v>97300</v>
      </c>
      <c r="D69" s="51">
        <v>1038</v>
      </c>
      <c r="E69" s="51">
        <v>98450</v>
      </c>
      <c r="F69" s="51">
        <v>97550</v>
      </c>
      <c r="G69" s="51">
        <v>7284</v>
      </c>
      <c r="H69" s="33">
        <f t="shared" si="4"/>
        <v>-3.3519553072625663E-2</v>
      </c>
      <c r="I69" s="58">
        <f t="shared" si="5"/>
        <v>9.0040171768943633E-3</v>
      </c>
    </row>
    <row r="70" spans="1:9" x14ac:dyDescent="0.35">
      <c r="A70" s="48" t="s">
        <v>215</v>
      </c>
      <c r="B70" s="51">
        <v>98900</v>
      </c>
      <c r="C70" s="51">
        <v>95150</v>
      </c>
      <c r="D70" s="51">
        <v>1955</v>
      </c>
      <c r="E70" s="51">
        <v>95900</v>
      </c>
      <c r="F70" s="51">
        <v>95100</v>
      </c>
      <c r="G70" s="51">
        <v>7161</v>
      </c>
      <c r="H70" s="33">
        <f t="shared" si="4"/>
        <v>3.1282586027111536E-2</v>
      </c>
      <c r="I70" s="58">
        <f t="shared" si="5"/>
        <v>-1.6886326194398671E-2</v>
      </c>
    </row>
    <row r="71" spans="1:9" x14ac:dyDescent="0.35">
      <c r="A71" t="s">
        <v>216</v>
      </c>
      <c r="B71" s="51">
        <v>115050</v>
      </c>
      <c r="C71" s="51">
        <v>116750</v>
      </c>
      <c r="D71" s="51">
        <v>4355</v>
      </c>
      <c r="E71" s="51">
        <v>116500</v>
      </c>
      <c r="F71" s="51">
        <v>116300</v>
      </c>
      <c r="G71" s="51">
        <v>7512</v>
      </c>
      <c r="H71" s="33">
        <f t="shared" si="4"/>
        <v>-1.2446351931330479E-2</v>
      </c>
      <c r="I71" s="58">
        <f t="shared" si="5"/>
        <v>4.9015500628403874E-2</v>
      </c>
    </row>
    <row r="72" spans="1:9" x14ac:dyDescent="0.35">
      <c r="A72" t="s">
        <v>217</v>
      </c>
      <c r="B72" s="51">
        <v>107550</v>
      </c>
      <c r="C72" s="51">
        <v>113750</v>
      </c>
      <c r="D72" s="51">
        <v>2583</v>
      </c>
      <c r="E72" s="51">
        <v>114450</v>
      </c>
      <c r="F72" s="51">
        <v>114100</v>
      </c>
      <c r="G72" s="51">
        <v>8805</v>
      </c>
      <c r="H72" s="33">
        <f t="shared" si="4"/>
        <v>-6.0288335517693303E-2</v>
      </c>
      <c r="I72" s="58">
        <f t="shared" si="5"/>
        <v>0.17212460063897761</v>
      </c>
    </row>
    <row r="73" spans="1:9" x14ac:dyDescent="0.35">
      <c r="A73" t="s">
        <v>218</v>
      </c>
      <c r="B73" s="51">
        <v>109100</v>
      </c>
      <c r="C73" s="51">
        <v>108950</v>
      </c>
      <c r="D73" s="51">
        <v>1312</v>
      </c>
      <c r="E73" s="51">
        <v>107850</v>
      </c>
      <c r="F73" s="51">
        <v>108750</v>
      </c>
      <c r="G73" s="51">
        <v>8344</v>
      </c>
      <c r="H73" s="33">
        <f t="shared" si="4"/>
        <v>1.1590171534538785E-2</v>
      </c>
      <c r="I73" s="58">
        <f t="shared" si="5"/>
        <v>-5.2356615559341235E-2</v>
      </c>
    </row>
    <row r="74" spans="1:9" x14ac:dyDescent="0.35">
      <c r="A74" t="s">
        <v>219</v>
      </c>
      <c r="B74" s="51">
        <v>108000</v>
      </c>
      <c r="C74" s="51">
        <v>109100</v>
      </c>
      <c r="D74" s="51">
        <v>1478</v>
      </c>
      <c r="E74" s="51">
        <v>108900</v>
      </c>
      <c r="F74" s="51">
        <v>109150</v>
      </c>
      <c r="G74" s="51">
        <v>8431</v>
      </c>
      <c r="H74" s="33">
        <f t="shared" si="4"/>
        <v>-8.2644628099173278E-3</v>
      </c>
      <c r="I74" s="58">
        <f t="shared" si="5"/>
        <v>1.0426653883029768E-2</v>
      </c>
    </row>
    <row r="75" spans="1:9" x14ac:dyDescent="0.35">
      <c r="A75" t="s">
        <v>220</v>
      </c>
      <c r="B75" s="82">
        <v>112700</v>
      </c>
      <c r="C75" s="82">
        <v>108000</v>
      </c>
      <c r="D75" s="82">
        <v>2432</v>
      </c>
      <c r="E75" s="82">
        <v>108750</v>
      </c>
      <c r="F75" s="82">
        <v>107900</v>
      </c>
      <c r="G75" s="82">
        <v>8119</v>
      </c>
      <c r="H75" s="33">
        <f t="shared" si="4"/>
        <v>3.6321839080459828E-2</v>
      </c>
      <c r="I75" s="58">
        <f t="shared" si="5"/>
        <v>-3.7006286324279491E-2</v>
      </c>
    </row>
    <row r="76" spans="1:9" x14ac:dyDescent="0.35">
      <c r="A76" t="s">
        <v>221</v>
      </c>
      <c r="B76" s="83">
        <v>111800</v>
      </c>
      <c r="C76" s="83">
        <v>112700</v>
      </c>
      <c r="D76" s="83">
        <v>1292</v>
      </c>
      <c r="E76" s="83">
        <v>110500</v>
      </c>
      <c r="F76" s="83">
        <v>112700</v>
      </c>
      <c r="G76" s="83">
        <v>8153</v>
      </c>
      <c r="H76" s="33">
        <f t="shared" si="4"/>
        <v>1.1764705882352899E-2</v>
      </c>
      <c r="I76" s="58">
        <f t="shared" si="5"/>
        <v>4.1877078457939199E-3</v>
      </c>
    </row>
    <row r="77" spans="1:9" x14ac:dyDescent="0.35">
      <c r="A77" t="s">
        <v>222</v>
      </c>
      <c r="B77" s="87">
        <v>112700</v>
      </c>
      <c r="C77" s="87">
        <v>111800</v>
      </c>
      <c r="D77" s="87">
        <v>1645</v>
      </c>
      <c r="E77" s="87">
        <v>112100</v>
      </c>
      <c r="F77" s="87">
        <v>112400</v>
      </c>
      <c r="G77" s="87">
        <v>8115</v>
      </c>
      <c r="H77" s="33">
        <f t="shared" si="4"/>
        <v>5.3523639607493401E-3</v>
      </c>
      <c r="I77" s="58">
        <f t="shared" si="5"/>
        <v>-4.6608610327486533E-3</v>
      </c>
    </row>
    <row r="78" spans="1:9" x14ac:dyDescent="0.35">
      <c r="A78" t="s">
        <v>222</v>
      </c>
      <c r="B78" s="89">
        <v>112700</v>
      </c>
      <c r="C78" s="89">
        <v>111800</v>
      </c>
      <c r="D78" s="89">
        <v>1645</v>
      </c>
      <c r="E78" s="89">
        <v>112100</v>
      </c>
      <c r="F78" s="89">
        <v>112400</v>
      </c>
      <c r="G78" s="89">
        <v>8115</v>
      </c>
      <c r="H78" s="33">
        <f t="shared" si="4"/>
        <v>5.3523639607493401E-3</v>
      </c>
      <c r="I78" s="58">
        <f t="shared" si="5"/>
        <v>0</v>
      </c>
    </row>
    <row r="79" spans="1:9" x14ac:dyDescent="0.35">
      <c r="A79" t="s">
        <v>222</v>
      </c>
      <c r="B79" s="90">
        <v>112700</v>
      </c>
      <c r="C79" s="90">
        <v>111800</v>
      </c>
      <c r="D79" s="90">
        <v>1645</v>
      </c>
      <c r="E79" s="90">
        <v>112100</v>
      </c>
      <c r="F79" s="90">
        <v>112400</v>
      </c>
      <c r="G79" s="90">
        <v>8115</v>
      </c>
      <c r="H79" s="33">
        <f t="shared" si="4"/>
        <v>5.3523639607493401E-3</v>
      </c>
      <c r="I79" s="58">
        <f t="shared" si="5"/>
        <v>0</v>
      </c>
    </row>
    <row r="80" spans="1:9" x14ac:dyDescent="0.35">
      <c r="A80" t="s">
        <v>222</v>
      </c>
      <c r="B80" s="91">
        <v>112700</v>
      </c>
      <c r="C80" s="91">
        <v>111800</v>
      </c>
      <c r="D80" s="91">
        <v>1645</v>
      </c>
      <c r="E80" s="91">
        <v>112100</v>
      </c>
      <c r="F80" s="91">
        <v>112400</v>
      </c>
      <c r="G80" s="91">
        <v>8115</v>
      </c>
      <c r="H80" s="33">
        <f t="shared" si="4"/>
        <v>5.3523639607493401E-3</v>
      </c>
      <c r="I80" s="58">
        <f t="shared" si="5"/>
        <v>0</v>
      </c>
    </row>
    <row r="81" spans="1:9" x14ac:dyDescent="0.35">
      <c r="A81" t="s">
        <v>222</v>
      </c>
      <c r="B81" s="92">
        <v>112700</v>
      </c>
      <c r="C81" s="92">
        <v>111800</v>
      </c>
      <c r="D81" s="92">
        <v>1645</v>
      </c>
      <c r="E81" s="92">
        <v>112100</v>
      </c>
      <c r="F81" s="92">
        <v>112400</v>
      </c>
      <c r="G81" s="92">
        <v>8115</v>
      </c>
      <c r="H81" s="33">
        <f t="shared" si="4"/>
        <v>5.3523639607493401E-3</v>
      </c>
      <c r="I81" s="58">
        <f t="shared" si="5"/>
        <v>0</v>
      </c>
    </row>
    <row r="82" spans="1:9" x14ac:dyDescent="0.35">
      <c r="A82" t="s">
        <v>222</v>
      </c>
      <c r="B82" s="93">
        <v>112700</v>
      </c>
      <c r="C82" s="93">
        <v>111800</v>
      </c>
      <c r="D82" s="93">
        <v>1645</v>
      </c>
      <c r="E82" s="93">
        <v>112100</v>
      </c>
      <c r="F82" s="93">
        <v>112400</v>
      </c>
      <c r="G82" s="93">
        <v>8115</v>
      </c>
      <c r="H82" s="33">
        <f t="shared" si="4"/>
        <v>5.3523639607493401E-3</v>
      </c>
      <c r="I82" s="58">
        <f t="shared" si="5"/>
        <v>0</v>
      </c>
    </row>
    <row r="83" spans="1:9" x14ac:dyDescent="0.35">
      <c r="A83" t="s">
        <v>222</v>
      </c>
      <c r="B83" s="94">
        <v>112700</v>
      </c>
      <c r="C83" s="94">
        <v>111800</v>
      </c>
      <c r="D83" s="94">
        <v>1645</v>
      </c>
      <c r="E83" s="94">
        <v>112100</v>
      </c>
      <c r="F83" s="94">
        <v>112400</v>
      </c>
      <c r="G83" s="94">
        <v>8115</v>
      </c>
      <c r="H83" s="33">
        <f t="shared" si="4"/>
        <v>5.3523639607493401E-3</v>
      </c>
      <c r="I83" s="58">
        <f t="shared" si="5"/>
        <v>0</v>
      </c>
    </row>
    <row r="84" spans="1:9" x14ac:dyDescent="0.35">
      <c r="A84" t="s">
        <v>222</v>
      </c>
      <c r="B84" s="95">
        <v>112700</v>
      </c>
      <c r="C84" s="95">
        <v>111800</v>
      </c>
      <c r="D84" s="95">
        <v>1645</v>
      </c>
      <c r="E84" s="95">
        <v>112100</v>
      </c>
      <c r="F84" s="95">
        <v>112400</v>
      </c>
      <c r="G84" s="95">
        <v>8115</v>
      </c>
      <c r="H84" s="33">
        <f t="shared" si="4"/>
        <v>5.3523639607493401E-3</v>
      </c>
      <c r="I84" s="58">
        <f t="shared" si="5"/>
        <v>0</v>
      </c>
    </row>
    <row r="85" spans="1:9" x14ac:dyDescent="0.35">
      <c r="A85" t="s">
        <v>223</v>
      </c>
      <c r="B85" s="98">
        <v>113850</v>
      </c>
      <c r="C85" s="98">
        <v>112700</v>
      </c>
      <c r="D85" s="98">
        <v>2011</v>
      </c>
      <c r="E85" s="98">
        <v>113150</v>
      </c>
      <c r="F85" s="98">
        <v>113750</v>
      </c>
      <c r="G85" s="98">
        <v>8085</v>
      </c>
      <c r="H85" s="33">
        <f t="shared" si="4"/>
        <v>6.1864781263809565E-3</v>
      </c>
      <c r="I85" s="58">
        <f t="shared" si="5"/>
        <v>-3.6968576709797141E-3</v>
      </c>
    </row>
    <row r="86" spans="1:9" x14ac:dyDescent="0.35">
      <c r="A86" t="s">
        <v>224</v>
      </c>
      <c r="B86" s="102">
        <v>114750</v>
      </c>
      <c r="C86" s="102">
        <v>113850</v>
      </c>
      <c r="D86" s="102">
        <v>1375</v>
      </c>
      <c r="E86" s="102">
        <v>114200</v>
      </c>
      <c r="F86" s="102">
        <v>114650</v>
      </c>
      <c r="G86" s="102">
        <v>8012</v>
      </c>
      <c r="H86" s="33">
        <f t="shared" si="4"/>
        <v>4.8161120840630733E-3</v>
      </c>
      <c r="I86" s="58">
        <f t="shared" si="5"/>
        <v>-9.0290661719233389E-3</v>
      </c>
    </row>
    <row r="87" spans="1:9" x14ac:dyDescent="0.35">
      <c r="A87" t="s">
        <v>225</v>
      </c>
      <c r="B87" s="105">
        <v>116800</v>
      </c>
      <c r="C87" s="105">
        <v>114750</v>
      </c>
      <c r="D87" s="105">
        <v>1622</v>
      </c>
      <c r="E87" s="105">
        <v>114350</v>
      </c>
      <c r="F87" s="105">
        <v>115850</v>
      </c>
      <c r="G87" s="105">
        <v>8083</v>
      </c>
      <c r="H87" s="33">
        <f t="shared" si="4"/>
        <v>2.1425448185395712E-2</v>
      </c>
      <c r="I87" s="58">
        <f t="shared" si="5"/>
        <v>8.8617074388417372E-3</v>
      </c>
    </row>
    <row r="88" spans="1:9" x14ac:dyDescent="0.35">
      <c r="A88" t="s">
        <v>226</v>
      </c>
      <c r="B88" s="108">
        <v>113600</v>
      </c>
      <c r="C88" s="108">
        <v>116800</v>
      </c>
      <c r="D88" s="108">
        <v>1970</v>
      </c>
      <c r="E88" s="108">
        <v>116750</v>
      </c>
      <c r="F88" s="108">
        <v>116200</v>
      </c>
      <c r="G88" s="108">
        <v>8142</v>
      </c>
      <c r="H88" s="33">
        <f t="shared" si="4"/>
        <v>-2.6980728051391845E-2</v>
      </c>
      <c r="I88" s="58">
        <f t="shared" si="5"/>
        <v>7.2992700729928028E-3</v>
      </c>
    </row>
    <row r="89" spans="1:9" x14ac:dyDescent="0.35">
      <c r="A89" t="s">
        <v>227</v>
      </c>
      <c r="B89" s="111">
        <v>113100</v>
      </c>
      <c r="C89" s="111">
        <v>113600</v>
      </c>
      <c r="D89" s="111">
        <v>2178</v>
      </c>
      <c r="E89" s="111">
        <v>113700</v>
      </c>
      <c r="F89" s="111">
        <v>112900</v>
      </c>
      <c r="G89" s="111">
        <v>8429</v>
      </c>
      <c r="H89" s="33">
        <f t="shared" si="4"/>
        <v>-5.2770448548812299E-3</v>
      </c>
      <c r="I89" s="58">
        <f t="shared" si="5"/>
        <v>3.5249324490297163E-2</v>
      </c>
    </row>
    <row r="90" spans="1:9" x14ac:dyDescent="0.35">
      <c r="A90" t="s">
        <v>228</v>
      </c>
      <c r="B90" s="114">
        <v>112950</v>
      </c>
      <c r="C90" s="114">
        <v>113100</v>
      </c>
      <c r="D90" s="114">
        <v>960</v>
      </c>
      <c r="E90" s="114">
        <v>113250</v>
      </c>
      <c r="F90" s="114">
        <v>113800</v>
      </c>
      <c r="G90" s="114">
        <v>8466</v>
      </c>
      <c r="H90" s="33">
        <f t="shared" si="4"/>
        <v>-2.6490066225165476E-3</v>
      </c>
      <c r="I90" s="58">
        <f t="shared" si="5"/>
        <v>4.3896073081028941E-3</v>
      </c>
    </row>
    <row r="91" spans="1:9" x14ac:dyDescent="0.35">
      <c r="A91" t="s">
        <v>229</v>
      </c>
      <c r="B91" s="117">
        <v>109150</v>
      </c>
      <c r="C91" s="117">
        <v>112950</v>
      </c>
      <c r="D91" s="117">
        <v>1492</v>
      </c>
      <c r="E91" s="117">
        <v>113250</v>
      </c>
      <c r="F91" s="117">
        <v>112250</v>
      </c>
      <c r="G91" s="117">
        <v>8384</v>
      </c>
      <c r="H91" s="33">
        <f t="shared" si="4"/>
        <v>-3.6203090507726299E-2</v>
      </c>
      <c r="I91" s="58">
        <f t="shared" si="5"/>
        <v>-9.6858020316560323E-3</v>
      </c>
    </row>
    <row r="92" spans="1:9" x14ac:dyDescent="0.35">
      <c r="A92" t="s">
        <v>230</v>
      </c>
      <c r="B92" s="124">
        <v>110950</v>
      </c>
      <c r="C92" s="124">
        <v>109150</v>
      </c>
      <c r="D92" s="124">
        <v>847</v>
      </c>
      <c r="E92" s="124">
        <v>110250</v>
      </c>
      <c r="F92" s="124">
        <v>109900</v>
      </c>
      <c r="G92" s="124">
        <v>8403</v>
      </c>
      <c r="H92" s="33">
        <f t="shared" si="4"/>
        <v>6.3492063492063266E-3</v>
      </c>
      <c r="I92" s="58">
        <f t="shared" si="5"/>
        <v>2.2662213740458625E-3</v>
      </c>
    </row>
    <row r="93" spans="1:9" x14ac:dyDescent="0.35">
      <c r="A93" t="s">
        <v>231</v>
      </c>
      <c r="B93" s="127">
        <v>109750</v>
      </c>
      <c r="C93" s="127">
        <v>110950</v>
      </c>
      <c r="D93" s="127">
        <v>1204</v>
      </c>
      <c r="E93" s="127">
        <v>110650</v>
      </c>
      <c r="F93" s="127">
        <v>111000</v>
      </c>
      <c r="G93" s="127">
        <v>8375</v>
      </c>
      <c r="H93" s="33">
        <f t="shared" si="4"/>
        <v>-8.1337550835969274E-3</v>
      </c>
      <c r="I93" s="58">
        <f t="shared" si="5"/>
        <v>-3.3321432821611374E-3</v>
      </c>
    </row>
    <row r="94" spans="1:9" x14ac:dyDescent="0.35">
      <c r="A94" t="s">
        <v>232</v>
      </c>
      <c r="B94" s="131">
        <v>108850</v>
      </c>
      <c r="C94" s="131">
        <v>109750</v>
      </c>
      <c r="D94" s="131">
        <v>1185</v>
      </c>
      <c r="E94" s="131">
        <v>111200</v>
      </c>
      <c r="F94" s="131">
        <v>109900</v>
      </c>
      <c r="G94" s="131">
        <v>8254</v>
      </c>
      <c r="H94" s="33">
        <f t="shared" si="4"/>
        <v>-2.1133093525179891E-2</v>
      </c>
      <c r="I94" s="58">
        <f t="shared" si="5"/>
        <v>-1.4447761194029796E-2</v>
      </c>
    </row>
    <row r="95" spans="1:9" x14ac:dyDescent="0.35">
      <c r="A95" t="s">
        <v>232</v>
      </c>
      <c r="B95" s="133">
        <v>108850</v>
      </c>
      <c r="C95" s="133">
        <v>109750</v>
      </c>
      <c r="D95" s="133">
        <v>1185</v>
      </c>
      <c r="E95" s="133">
        <v>111200</v>
      </c>
      <c r="F95" s="133">
        <v>109900</v>
      </c>
      <c r="G95" s="133">
        <v>8254</v>
      </c>
      <c r="H95" s="33">
        <f t="shared" si="4"/>
        <v>-2.1133093525179891E-2</v>
      </c>
      <c r="I95" s="58">
        <f t="shared" si="5"/>
        <v>0</v>
      </c>
    </row>
    <row r="96" spans="1:9" x14ac:dyDescent="0.35">
      <c r="A96" t="s">
        <v>233</v>
      </c>
      <c r="B96" s="135">
        <v>110450</v>
      </c>
      <c r="C96" s="135">
        <v>108850</v>
      </c>
      <c r="D96" s="135">
        <v>1484</v>
      </c>
      <c r="E96" s="135">
        <v>109750</v>
      </c>
      <c r="F96" s="135">
        <v>110000</v>
      </c>
      <c r="G96" s="135">
        <v>8269</v>
      </c>
      <c r="H96" s="33">
        <f t="shared" si="4"/>
        <v>6.3781321184510631E-3</v>
      </c>
      <c r="I96" s="58">
        <f t="shared" si="5"/>
        <v>1.8173007026895949E-3</v>
      </c>
    </row>
    <row r="97" spans="1:9" x14ac:dyDescent="0.35">
      <c r="A97" t="s">
        <v>234</v>
      </c>
      <c r="B97" s="138">
        <v>110700</v>
      </c>
      <c r="C97" s="138">
        <v>110450</v>
      </c>
      <c r="D97" s="138">
        <v>1252</v>
      </c>
      <c r="E97" s="138">
        <v>110900</v>
      </c>
      <c r="F97" s="138">
        <v>110550</v>
      </c>
      <c r="G97" s="138">
        <v>8232</v>
      </c>
      <c r="H97" s="33">
        <f t="shared" si="4"/>
        <v>-1.8034265103696878E-3</v>
      </c>
      <c r="I97" s="58">
        <f t="shared" si="5"/>
        <v>-4.4745434756319202E-3</v>
      </c>
    </row>
    <row r="98" spans="1:9" x14ac:dyDescent="0.35">
      <c r="A98" t="s">
        <v>235</v>
      </c>
      <c r="B98" s="141">
        <v>111600</v>
      </c>
      <c r="C98" s="141">
        <v>110700</v>
      </c>
      <c r="D98" s="141">
        <v>1296</v>
      </c>
      <c r="E98" s="141">
        <v>110600</v>
      </c>
      <c r="F98" s="141">
        <v>111000</v>
      </c>
      <c r="G98" s="141">
        <v>8364</v>
      </c>
      <c r="H98" s="33">
        <f t="shared" ref="H98:H110" si="6">+B98/E98-1</f>
        <v>9.0415913200723175E-3</v>
      </c>
      <c r="I98" s="58">
        <f t="shared" si="5"/>
        <v>1.6034985422740622E-2</v>
      </c>
    </row>
    <row r="99" spans="1:9" x14ac:dyDescent="0.35">
      <c r="A99" t="s">
        <v>236</v>
      </c>
      <c r="B99" s="144">
        <v>111550</v>
      </c>
      <c r="C99" s="144">
        <v>111600</v>
      </c>
      <c r="D99" s="144">
        <v>1355</v>
      </c>
      <c r="E99" s="144">
        <v>112100</v>
      </c>
      <c r="F99" s="144">
        <v>112500</v>
      </c>
      <c r="G99" s="144">
        <v>8392</v>
      </c>
      <c r="H99" s="33">
        <f t="shared" si="6"/>
        <v>-4.9063336306869321E-3</v>
      </c>
      <c r="I99" s="58">
        <f t="shared" ref="I99:I110" si="7">+G99/G98-1</f>
        <v>3.3476805356289496E-3</v>
      </c>
    </row>
    <row r="100" spans="1:9" x14ac:dyDescent="0.35">
      <c r="A100" t="s">
        <v>237</v>
      </c>
      <c r="B100" s="147">
        <v>111500</v>
      </c>
      <c r="C100" s="147">
        <v>111550</v>
      </c>
      <c r="D100" s="147">
        <v>1054</v>
      </c>
      <c r="E100" s="147">
        <v>112150</v>
      </c>
      <c r="F100" s="147">
        <v>111350</v>
      </c>
      <c r="G100" s="147">
        <v>8421</v>
      </c>
      <c r="H100" s="33">
        <f t="shared" si="6"/>
        <v>-5.7958091841283643E-3</v>
      </c>
      <c r="I100" s="58">
        <f t="shared" si="7"/>
        <v>3.4556720686367282E-3</v>
      </c>
    </row>
    <row r="101" spans="1:9" x14ac:dyDescent="0.35">
      <c r="A101" t="s">
        <v>238</v>
      </c>
      <c r="B101" s="149">
        <v>116650</v>
      </c>
      <c r="C101" s="149">
        <v>111500</v>
      </c>
      <c r="D101" s="149">
        <v>3061</v>
      </c>
      <c r="E101" s="149">
        <v>111400</v>
      </c>
      <c r="F101" s="149">
        <v>111000</v>
      </c>
      <c r="G101" s="149">
        <v>8433</v>
      </c>
      <c r="H101" s="33">
        <f t="shared" si="6"/>
        <v>4.7127468581687593E-2</v>
      </c>
      <c r="I101" s="58">
        <f t="shared" si="7"/>
        <v>1.4250089063057025E-3</v>
      </c>
    </row>
    <row r="102" spans="1:9" x14ac:dyDescent="0.35">
      <c r="A102" t="s">
        <v>239</v>
      </c>
      <c r="B102" s="152">
        <v>112900</v>
      </c>
      <c r="C102" s="152">
        <v>116650</v>
      </c>
      <c r="D102" s="152">
        <v>3496</v>
      </c>
      <c r="E102" s="152">
        <v>115150</v>
      </c>
      <c r="F102" s="152">
        <v>116850</v>
      </c>
      <c r="G102" s="152">
        <v>8983</v>
      </c>
      <c r="H102" s="33">
        <f t="shared" si="6"/>
        <v>-1.9539730785931408E-2</v>
      </c>
      <c r="I102" s="58">
        <f t="shared" si="7"/>
        <v>6.5219969168741843E-2</v>
      </c>
    </row>
    <row r="103" spans="1:9" x14ac:dyDescent="0.35">
      <c r="A103" t="s">
        <v>240</v>
      </c>
      <c r="B103" s="155">
        <v>114050</v>
      </c>
      <c r="C103" s="155">
        <v>112900</v>
      </c>
      <c r="D103" s="155">
        <v>1605</v>
      </c>
      <c r="E103" s="155">
        <v>114800</v>
      </c>
      <c r="F103" s="155">
        <v>113900</v>
      </c>
      <c r="G103" s="155">
        <v>9502</v>
      </c>
      <c r="H103" s="33">
        <f t="shared" si="6"/>
        <v>-6.5331010452961413E-3</v>
      </c>
      <c r="I103" s="58">
        <f t="shared" si="7"/>
        <v>5.777579873093619E-2</v>
      </c>
    </row>
    <row r="104" spans="1:9" x14ac:dyDescent="0.35">
      <c r="A104" t="s">
        <v>241</v>
      </c>
      <c r="B104" s="160">
        <v>115150</v>
      </c>
      <c r="C104" s="160">
        <v>114050</v>
      </c>
      <c r="D104" s="160">
        <v>2010</v>
      </c>
      <c r="E104" s="160">
        <v>113650</v>
      </c>
      <c r="F104" s="160">
        <v>114250</v>
      </c>
      <c r="G104" s="160">
        <v>9656</v>
      </c>
      <c r="H104" s="33">
        <f t="shared" si="6"/>
        <v>1.3198416190057127E-2</v>
      </c>
      <c r="I104" s="58">
        <f t="shared" si="7"/>
        <v>1.6207114291728164E-2</v>
      </c>
    </row>
    <row r="105" spans="1:9" x14ac:dyDescent="0.35">
      <c r="A105" t="s">
        <v>242</v>
      </c>
      <c r="B105" s="163">
        <v>113550</v>
      </c>
      <c r="C105" s="163">
        <v>115150</v>
      </c>
      <c r="D105" s="163">
        <v>1483</v>
      </c>
      <c r="E105" s="163">
        <v>115250</v>
      </c>
      <c r="F105" s="163">
        <v>115350</v>
      </c>
      <c r="G105" s="163">
        <v>9856</v>
      </c>
      <c r="H105" s="33">
        <f t="shared" si="6"/>
        <v>-1.4750542299349245E-2</v>
      </c>
      <c r="I105" s="58">
        <f t="shared" si="7"/>
        <v>2.0712510356255098E-2</v>
      </c>
    </row>
    <row r="106" spans="1:9" x14ac:dyDescent="0.35">
      <c r="A106" t="s">
        <v>243</v>
      </c>
      <c r="B106" s="165">
        <v>113600</v>
      </c>
      <c r="C106" s="165">
        <v>113550</v>
      </c>
      <c r="D106" s="165">
        <v>2256</v>
      </c>
      <c r="E106" s="165">
        <v>114050</v>
      </c>
      <c r="F106" s="165">
        <v>114250</v>
      </c>
      <c r="G106" s="165">
        <v>10208</v>
      </c>
      <c r="H106" s="33">
        <f t="shared" si="6"/>
        <v>-3.9456378781236312E-3</v>
      </c>
      <c r="I106" s="58">
        <f t="shared" si="7"/>
        <v>3.5714285714285809E-2</v>
      </c>
    </row>
    <row r="107" spans="1:9" x14ac:dyDescent="0.35">
      <c r="A107" t="s">
        <v>244</v>
      </c>
      <c r="B107" s="167">
        <v>110500</v>
      </c>
      <c r="C107" s="167">
        <v>113600</v>
      </c>
      <c r="D107" s="167">
        <v>3725</v>
      </c>
      <c r="E107" s="167">
        <v>113550</v>
      </c>
      <c r="F107" s="167">
        <v>113900</v>
      </c>
      <c r="G107" s="167">
        <v>10946</v>
      </c>
      <c r="H107" s="33">
        <f t="shared" si="6"/>
        <v>-2.6860413914575054E-2</v>
      </c>
      <c r="I107" s="58">
        <f t="shared" si="7"/>
        <v>7.2296238244514033E-2</v>
      </c>
    </row>
    <row r="108" spans="1:9" x14ac:dyDescent="0.35">
      <c r="A108" t="s">
        <v>245</v>
      </c>
      <c r="B108" s="169">
        <v>109400</v>
      </c>
      <c r="C108" s="169">
        <v>110500</v>
      </c>
      <c r="D108" s="169">
        <v>2113</v>
      </c>
      <c r="E108" s="169">
        <v>111250</v>
      </c>
      <c r="F108" s="169">
        <v>109900</v>
      </c>
      <c r="G108" s="169">
        <v>10895</v>
      </c>
      <c r="H108" s="33">
        <f t="shared" si="6"/>
        <v>-1.6629213483146055E-2</v>
      </c>
      <c r="I108" s="58">
        <f t="shared" si="7"/>
        <v>-4.6592362506852059E-3</v>
      </c>
    </row>
    <row r="109" spans="1:9" x14ac:dyDescent="0.35">
      <c r="A109" t="s">
        <v>246</v>
      </c>
      <c r="B109" s="171">
        <v>107800</v>
      </c>
      <c r="C109" s="171">
        <v>109400</v>
      </c>
      <c r="D109" s="171">
        <v>3306</v>
      </c>
      <c r="E109" s="171">
        <v>109600</v>
      </c>
      <c r="F109" s="171">
        <v>109800</v>
      </c>
      <c r="G109" s="171">
        <v>11105</v>
      </c>
      <c r="H109" s="33">
        <f t="shared" si="6"/>
        <v>-1.6423357664233529E-2</v>
      </c>
      <c r="I109" s="58">
        <f t="shared" si="7"/>
        <v>1.9274896741624525E-2</v>
      </c>
    </row>
    <row r="110" spans="1:9" x14ac:dyDescent="0.35">
      <c r="A110" t="s">
        <v>247</v>
      </c>
      <c r="B110" s="173">
        <v>105600</v>
      </c>
      <c r="C110" s="173">
        <v>107800</v>
      </c>
      <c r="D110" s="173">
        <v>3001</v>
      </c>
      <c r="E110" s="173">
        <v>108750</v>
      </c>
      <c r="F110" s="173">
        <v>107000</v>
      </c>
      <c r="G110" s="173">
        <v>11103</v>
      </c>
      <c r="H110" s="33">
        <f t="shared" si="6"/>
        <v>-2.8965517241379302E-2</v>
      </c>
      <c r="I110" s="58">
        <f t="shared" si="7"/>
        <v>-1.800990544799097E-4</v>
      </c>
    </row>
    <row r="111" spans="1:9" x14ac:dyDescent="0.35">
      <c r="A111" t="s">
        <v>248</v>
      </c>
      <c r="B111" s="175">
        <v>106750</v>
      </c>
      <c r="C111" s="175">
        <v>105600</v>
      </c>
      <c r="D111" s="175">
        <v>1552</v>
      </c>
      <c r="E111" s="175">
        <v>106150</v>
      </c>
      <c r="F111" s="175">
        <v>105800</v>
      </c>
      <c r="G111" s="175">
        <v>11070</v>
      </c>
      <c r="H111" s="33">
        <f t="shared" ref="H111" si="8">+B111/E111-1</f>
        <v>5.6523787093736289E-3</v>
      </c>
      <c r="I111" s="58">
        <f t="shared" ref="I111" si="9">+G111/G110-1</f>
        <v>-2.9721696838692635E-3</v>
      </c>
    </row>
  </sheetData>
  <conditionalFormatting sqref="H1:I1048576">
    <cfRule type="cellIs" dxfId="14"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5"/>
  <dimension ref="A1:I111"/>
  <sheetViews>
    <sheetView showGridLines="0" zoomScale="106" zoomScaleNormal="106" workbookViewId="0">
      <pane xSplit="1" ySplit="13" topLeftCell="B81" activePane="bottomRight" state="frozen"/>
      <selection pane="topRight" activeCell="B1" sqref="B1"/>
      <selection pane="bottomLeft" activeCell="A14" sqref="A14"/>
      <selection pane="bottomRight" activeCell="H110" sqref="H110:I111"/>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70" customWidth="1"/>
    <col min="10" max="81" width="9.1796875" customWidth="1"/>
  </cols>
  <sheetData>
    <row r="1" spans="1:9" x14ac:dyDescent="0.35">
      <c r="A1" s="8" t="s">
        <v>137</v>
      </c>
      <c r="B1" s="8" t="s">
        <v>138</v>
      </c>
      <c r="C1" s="8" t="s">
        <v>139</v>
      </c>
      <c r="D1" s="8" t="s">
        <v>140</v>
      </c>
      <c r="E1" s="8" t="s">
        <v>141</v>
      </c>
      <c r="F1" s="8" t="s">
        <v>142</v>
      </c>
      <c r="G1" s="8" t="s">
        <v>143</v>
      </c>
      <c r="H1" s="76" t="s">
        <v>194</v>
      </c>
      <c r="I1" s="9" t="s">
        <v>145</v>
      </c>
    </row>
    <row r="2" spans="1:9" hidden="1" x14ac:dyDescent="0.35">
      <c r="A2" s="48"/>
      <c r="B2" s="34"/>
      <c r="C2" s="34"/>
      <c r="D2" s="34"/>
      <c r="E2" s="34"/>
      <c r="F2" s="34"/>
      <c r="G2" s="34"/>
      <c r="H2" s="33"/>
      <c r="I2" s="72"/>
    </row>
    <row r="3" spans="1:9" hidden="1" x14ac:dyDescent="0.35">
      <c r="A3" s="48"/>
      <c r="B3" s="34"/>
      <c r="C3" s="34"/>
      <c r="D3" s="34"/>
      <c r="E3" s="34"/>
      <c r="F3" s="34"/>
      <c r="G3" s="34"/>
      <c r="H3" s="33"/>
      <c r="I3" s="58"/>
    </row>
    <row r="4" spans="1:9" hidden="1" x14ac:dyDescent="0.35">
      <c r="A4" s="48"/>
      <c r="B4" s="34"/>
      <c r="C4" s="34"/>
      <c r="D4" s="34"/>
      <c r="E4" s="34"/>
      <c r="F4" s="34"/>
      <c r="G4" s="34"/>
      <c r="H4" s="33"/>
      <c r="I4" s="58"/>
    </row>
    <row r="5" spans="1:9" hidden="1" x14ac:dyDescent="0.35">
      <c r="A5" s="48"/>
      <c r="B5" s="34"/>
      <c r="C5" s="34"/>
      <c r="D5" s="34"/>
      <c r="E5" s="34"/>
      <c r="F5" s="34"/>
      <c r="G5" s="34"/>
      <c r="H5" s="33"/>
      <c r="I5" s="58"/>
    </row>
    <row r="6" spans="1:9" hidden="1" x14ac:dyDescent="0.35">
      <c r="A6" s="48"/>
      <c r="B6" s="34"/>
      <c r="C6" s="34"/>
      <c r="D6" s="34"/>
      <c r="E6" s="34"/>
      <c r="F6" s="34"/>
      <c r="G6" s="34"/>
      <c r="H6" s="33"/>
      <c r="I6" s="58"/>
    </row>
    <row r="7" spans="1:9" hidden="1" x14ac:dyDescent="0.35">
      <c r="A7" s="48"/>
      <c r="B7" s="34"/>
      <c r="C7" s="34"/>
      <c r="D7" s="34"/>
      <c r="E7" s="34"/>
      <c r="F7" s="34"/>
      <c r="G7" s="34"/>
      <c r="H7" s="33"/>
      <c r="I7" s="58"/>
    </row>
    <row r="8" spans="1:9" hidden="1" x14ac:dyDescent="0.35">
      <c r="A8" s="48"/>
      <c r="B8" s="51"/>
      <c r="C8" s="51"/>
      <c r="D8" s="51"/>
      <c r="E8" s="51"/>
      <c r="F8" s="51"/>
      <c r="G8" s="51"/>
      <c r="H8" s="33"/>
      <c r="I8" s="58"/>
    </row>
    <row r="9" spans="1:9" hidden="1" x14ac:dyDescent="0.35">
      <c r="A9" s="48"/>
      <c r="B9" s="51"/>
      <c r="C9" s="51"/>
      <c r="D9" s="51"/>
      <c r="E9" s="51"/>
      <c r="F9" s="51"/>
      <c r="G9" s="51"/>
      <c r="H9" s="33"/>
      <c r="I9" s="58"/>
    </row>
    <row r="10" spans="1:9" hidden="1" x14ac:dyDescent="0.35">
      <c r="A10" s="48"/>
      <c r="B10" s="51"/>
      <c r="C10" s="51"/>
      <c r="D10" s="51"/>
      <c r="E10" s="51"/>
      <c r="F10" s="51"/>
      <c r="G10" s="51"/>
      <c r="H10" s="33"/>
      <c r="I10" s="58"/>
    </row>
    <row r="11" spans="1:9" hidden="1" x14ac:dyDescent="0.35">
      <c r="A11" s="48"/>
      <c r="B11" s="51"/>
      <c r="C11" s="51"/>
      <c r="D11" s="51"/>
      <c r="E11" s="51"/>
      <c r="F11" s="51"/>
      <c r="G11" s="51"/>
      <c r="H11" s="33"/>
      <c r="I11" s="58"/>
    </row>
    <row r="12" spans="1:9" hidden="1" x14ac:dyDescent="0.35">
      <c r="A12" s="48"/>
      <c r="B12" s="51"/>
      <c r="C12" s="51"/>
      <c r="D12" s="51"/>
      <c r="E12" s="51"/>
      <c r="F12" s="51"/>
      <c r="G12" s="51"/>
      <c r="H12" s="33"/>
      <c r="I12" s="58"/>
    </row>
    <row r="13" spans="1:9" hidden="1" x14ac:dyDescent="0.35">
      <c r="A13" s="48"/>
      <c r="B13" s="51"/>
      <c r="C13" s="51"/>
      <c r="D13" s="51"/>
      <c r="E13" s="51"/>
      <c r="F13" s="51"/>
      <c r="G13" s="51"/>
      <c r="H13" s="33"/>
      <c r="I13" s="58"/>
    </row>
    <row r="14" spans="1:9" x14ac:dyDescent="0.35">
      <c r="A14" s="48" t="s">
        <v>158</v>
      </c>
      <c r="B14" s="51">
        <v>113150</v>
      </c>
      <c r="C14" s="51">
        <v>112500</v>
      </c>
      <c r="D14" s="51">
        <v>1382</v>
      </c>
      <c r="E14" s="51">
        <v>111750</v>
      </c>
      <c r="F14" s="51">
        <v>112200</v>
      </c>
      <c r="G14" s="51">
        <v>4499</v>
      </c>
      <c r="H14" s="58">
        <f t="shared" ref="H14:H45" si="0">+B14/E14-1</f>
        <v>1.2527964205816478E-2</v>
      </c>
      <c r="I14" s="75"/>
    </row>
    <row r="15" spans="1:9" x14ac:dyDescent="0.35">
      <c r="A15" s="48" t="s">
        <v>159</v>
      </c>
      <c r="B15" s="51">
        <v>106200</v>
      </c>
      <c r="C15" s="51">
        <v>113150</v>
      </c>
      <c r="D15" s="51">
        <v>2303</v>
      </c>
      <c r="E15" s="51">
        <v>113350</v>
      </c>
      <c r="F15" s="51">
        <v>112900</v>
      </c>
      <c r="G15" s="51">
        <v>4627</v>
      </c>
      <c r="H15" s="58">
        <f t="shared" si="0"/>
        <v>-6.307895897662108E-2</v>
      </c>
      <c r="I15" s="58">
        <f t="shared" ref="I15:I46" si="1">+G15/G14-1</f>
        <v>2.8450766837074815E-2</v>
      </c>
    </row>
    <row r="16" spans="1:9" x14ac:dyDescent="0.35">
      <c r="A16" s="48" t="s">
        <v>160</v>
      </c>
      <c r="B16" s="51">
        <v>108000</v>
      </c>
      <c r="C16" s="51">
        <v>106200</v>
      </c>
      <c r="D16" s="51">
        <v>1671</v>
      </c>
      <c r="E16" s="51">
        <v>109150</v>
      </c>
      <c r="F16" s="51">
        <v>106000</v>
      </c>
      <c r="G16" s="51">
        <v>4742</v>
      </c>
      <c r="H16" s="58">
        <f t="shared" si="0"/>
        <v>-1.0535959688502072E-2</v>
      </c>
      <c r="I16" s="58">
        <f t="shared" si="1"/>
        <v>2.4854117138534582E-2</v>
      </c>
    </row>
    <row r="17" spans="1:9" x14ac:dyDescent="0.35">
      <c r="A17" s="48" t="s">
        <v>161</v>
      </c>
      <c r="B17" s="51">
        <v>109600</v>
      </c>
      <c r="C17" s="51">
        <v>108000</v>
      </c>
      <c r="D17" s="51">
        <v>2156</v>
      </c>
      <c r="E17" s="51">
        <v>107200</v>
      </c>
      <c r="F17" s="51">
        <v>108250</v>
      </c>
      <c r="G17" s="51">
        <v>4802</v>
      </c>
      <c r="H17" s="58">
        <f t="shared" si="0"/>
        <v>2.2388059701492491E-2</v>
      </c>
      <c r="I17" s="58">
        <f t="shared" si="1"/>
        <v>1.2652889076339102E-2</v>
      </c>
    </row>
    <row r="18" spans="1:9" x14ac:dyDescent="0.35">
      <c r="A18" s="48" t="s">
        <v>162</v>
      </c>
      <c r="B18" s="51">
        <v>107000</v>
      </c>
      <c r="C18" s="51">
        <v>109600</v>
      </c>
      <c r="D18" s="51">
        <v>1717</v>
      </c>
      <c r="E18" s="51">
        <v>109550</v>
      </c>
      <c r="F18" s="51">
        <v>110000</v>
      </c>
      <c r="G18" s="51">
        <v>4777</v>
      </c>
      <c r="H18" s="58">
        <f t="shared" si="0"/>
        <v>-2.3277042446371521E-2</v>
      </c>
      <c r="I18" s="58">
        <f t="shared" si="1"/>
        <v>-5.2061640982923318E-3</v>
      </c>
    </row>
    <row r="19" spans="1:9" x14ac:dyDescent="0.35">
      <c r="A19" s="48" t="s">
        <v>163</v>
      </c>
      <c r="B19" s="51">
        <v>103850</v>
      </c>
      <c r="C19" s="51">
        <v>107000</v>
      </c>
      <c r="D19" s="51">
        <v>2854</v>
      </c>
      <c r="E19" s="51">
        <v>107900</v>
      </c>
      <c r="F19" s="51">
        <v>106950</v>
      </c>
      <c r="G19" s="51">
        <v>4755</v>
      </c>
      <c r="H19" s="58">
        <f t="shared" si="0"/>
        <v>-3.7534754402224313E-2</v>
      </c>
      <c r="I19" s="58">
        <f t="shared" si="1"/>
        <v>-4.6054008792129064E-3</v>
      </c>
    </row>
    <row r="20" spans="1:9" x14ac:dyDescent="0.35">
      <c r="A20" s="48" t="s">
        <v>164</v>
      </c>
      <c r="B20" s="51">
        <v>96800</v>
      </c>
      <c r="C20" s="51">
        <v>103850</v>
      </c>
      <c r="D20" s="51">
        <v>3141</v>
      </c>
      <c r="E20" s="51">
        <v>104050</v>
      </c>
      <c r="F20" s="51">
        <v>103650</v>
      </c>
      <c r="G20" s="51">
        <v>4773</v>
      </c>
      <c r="H20" s="58">
        <f t="shared" si="0"/>
        <v>-6.9678039404132641E-2</v>
      </c>
      <c r="I20" s="58">
        <f t="shared" si="1"/>
        <v>3.7854889589905572E-3</v>
      </c>
    </row>
    <row r="21" spans="1:9" x14ac:dyDescent="0.35">
      <c r="A21" s="48" t="s">
        <v>165</v>
      </c>
      <c r="B21" s="51">
        <v>89900</v>
      </c>
      <c r="C21" s="51">
        <v>96800</v>
      </c>
      <c r="D21" s="51">
        <v>3330</v>
      </c>
      <c r="E21" s="51">
        <v>99850</v>
      </c>
      <c r="F21" s="51">
        <v>95000</v>
      </c>
      <c r="G21" s="51">
        <v>4956</v>
      </c>
      <c r="H21" s="58">
        <f t="shared" si="0"/>
        <v>-9.964947421131698E-2</v>
      </c>
      <c r="I21" s="58">
        <f t="shared" si="1"/>
        <v>3.8340666247643096E-2</v>
      </c>
    </row>
    <row r="22" spans="1:9" x14ac:dyDescent="0.35">
      <c r="A22" s="48" t="s">
        <v>166</v>
      </c>
      <c r="B22" s="51">
        <v>92400</v>
      </c>
      <c r="C22" s="51">
        <v>89900</v>
      </c>
      <c r="D22" s="51">
        <v>4531</v>
      </c>
      <c r="E22" s="51">
        <v>91900</v>
      </c>
      <c r="F22" s="51">
        <v>85050</v>
      </c>
      <c r="G22" s="51">
        <v>5036</v>
      </c>
      <c r="H22" s="58">
        <f t="shared" si="0"/>
        <v>5.4406964091404664E-3</v>
      </c>
      <c r="I22" s="58">
        <f t="shared" si="1"/>
        <v>1.6142050040355072E-2</v>
      </c>
    </row>
    <row r="23" spans="1:9" x14ac:dyDescent="0.35">
      <c r="A23" s="48" t="s">
        <v>167</v>
      </c>
      <c r="B23" s="51">
        <v>94550</v>
      </c>
      <c r="C23" s="51">
        <v>92400</v>
      </c>
      <c r="D23" s="51">
        <v>1271</v>
      </c>
      <c r="E23" s="51">
        <v>88400</v>
      </c>
      <c r="F23" s="51">
        <v>91000</v>
      </c>
      <c r="G23" s="51">
        <v>4995</v>
      </c>
      <c r="H23" s="58">
        <f t="shared" si="0"/>
        <v>6.957013574660631E-2</v>
      </c>
      <c r="I23" s="58">
        <f t="shared" si="1"/>
        <v>-8.1413820492454159E-3</v>
      </c>
    </row>
    <row r="24" spans="1:9" x14ac:dyDescent="0.35">
      <c r="A24" s="48" t="s">
        <v>168</v>
      </c>
      <c r="B24" s="51">
        <v>101350</v>
      </c>
      <c r="C24" s="51">
        <v>94550</v>
      </c>
      <c r="D24" s="51">
        <v>691</v>
      </c>
      <c r="E24" s="51">
        <v>92150</v>
      </c>
      <c r="F24" s="51">
        <v>97650</v>
      </c>
      <c r="G24" s="51">
        <v>4812</v>
      </c>
      <c r="H24" s="58">
        <f t="shared" si="0"/>
        <v>9.9837221920781261E-2</v>
      </c>
      <c r="I24" s="58">
        <f t="shared" si="1"/>
        <v>-3.6636636636636633E-2</v>
      </c>
    </row>
    <row r="25" spans="1:9" x14ac:dyDescent="0.35">
      <c r="A25" s="48" t="s">
        <v>169</v>
      </c>
      <c r="B25" s="51">
        <v>96000</v>
      </c>
      <c r="C25" s="51">
        <v>101350</v>
      </c>
      <c r="D25" s="51">
        <v>7900</v>
      </c>
      <c r="E25" s="51">
        <v>100600</v>
      </c>
      <c r="F25" s="51">
        <v>111350</v>
      </c>
      <c r="G25" s="51">
        <v>4359</v>
      </c>
      <c r="H25" s="58">
        <f t="shared" si="0"/>
        <v>-4.5725646123260466E-2</v>
      </c>
      <c r="I25" s="58">
        <f t="shared" si="1"/>
        <v>-9.4139650872817948E-2</v>
      </c>
    </row>
    <row r="26" spans="1:9" x14ac:dyDescent="0.35">
      <c r="A26" s="48" t="s">
        <v>170</v>
      </c>
      <c r="B26" s="51">
        <v>93600</v>
      </c>
      <c r="C26" s="51">
        <v>96000</v>
      </c>
      <c r="D26" s="51">
        <v>3229</v>
      </c>
      <c r="E26" s="51">
        <v>102150</v>
      </c>
      <c r="F26" s="51">
        <v>95500</v>
      </c>
      <c r="G26" s="51">
        <v>4575</v>
      </c>
      <c r="H26" s="58">
        <f t="shared" si="0"/>
        <v>-8.3700440528634346E-2</v>
      </c>
      <c r="I26" s="58">
        <f t="shared" si="1"/>
        <v>4.9552649690296047E-2</v>
      </c>
    </row>
    <row r="27" spans="1:9" x14ac:dyDescent="0.35">
      <c r="A27" s="48" t="s">
        <v>171</v>
      </c>
      <c r="B27" s="73">
        <v>103650</v>
      </c>
      <c r="C27" s="73">
        <v>93600</v>
      </c>
      <c r="D27" s="73">
        <v>1893</v>
      </c>
      <c r="E27" s="73">
        <v>94250</v>
      </c>
      <c r="F27" s="73">
        <v>92500</v>
      </c>
      <c r="G27" s="73">
        <v>4503</v>
      </c>
      <c r="H27" s="58">
        <f t="shared" si="0"/>
        <v>9.9734748010610108E-2</v>
      </c>
      <c r="I27" s="58">
        <f t="shared" si="1"/>
        <v>-1.5737704918032835E-2</v>
      </c>
    </row>
    <row r="28" spans="1:9" x14ac:dyDescent="0.35">
      <c r="A28" s="48" t="s">
        <v>172</v>
      </c>
      <c r="B28" s="74">
        <v>102150</v>
      </c>
      <c r="C28" s="74">
        <v>103650</v>
      </c>
      <c r="D28" s="74">
        <v>2464</v>
      </c>
      <c r="E28" s="74">
        <v>95150</v>
      </c>
      <c r="F28" s="74">
        <v>102600</v>
      </c>
      <c r="G28" s="74">
        <v>4294</v>
      </c>
      <c r="H28" s="58">
        <f t="shared" si="0"/>
        <v>7.3568050446663147E-2</v>
      </c>
      <c r="I28" s="58">
        <f t="shared" si="1"/>
        <v>-4.641350210970463E-2</v>
      </c>
    </row>
    <row r="29" spans="1:9" x14ac:dyDescent="0.35">
      <c r="A29" s="48" t="s">
        <v>173</v>
      </c>
      <c r="B29" s="51">
        <v>104000</v>
      </c>
      <c r="C29" s="51">
        <v>102150</v>
      </c>
      <c r="D29" s="51">
        <v>1008</v>
      </c>
      <c r="E29" s="51">
        <v>100050</v>
      </c>
      <c r="F29" s="51">
        <v>101400</v>
      </c>
      <c r="G29" s="51">
        <v>4338</v>
      </c>
      <c r="H29" s="58">
        <f t="shared" si="0"/>
        <v>3.9480259870064982E-2</v>
      </c>
      <c r="I29" s="58">
        <f t="shared" si="1"/>
        <v>1.0246856078248712E-2</v>
      </c>
    </row>
    <row r="30" spans="1:9" x14ac:dyDescent="0.35">
      <c r="A30" s="48" t="s">
        <v>174</v>
      </c>
      <c r="B30" s="51">
        <v>102650</v>
      </c>
      <c r="C30" s="51">
        <v>104000</v>
      </c>
      <c r="D30" s="51">
        <v>1536</v>
      </c>
      <c r="E30" s="51">
        <v>104300</v>
      </c>
      <c r="F30" s="51">
        <v>103250</v>
      </c>
      <c r="G30" s="51">
        <v>4205</v>
      </c>
      <c r="H30" s="58">
        <f t="shared" si="0"/>
        <v>-1.5819750719079595E-2</v>
      </c>
      <c r="I30" s="58">
        <f t="shared" si="1"/>
        <v>-3.0659289995389583E-2</v>
      </c>
    </row>
    <row r="31" spans="1:9" x14ac:dyDescent="0.35">
      <c r="A31" s="48" t="s">
        <v>175</v>
      </c>
      <c r="B31" s="51">
        <v>101950</v>
      </c>
      <c r="C31" s="51">
        <v>102650</v>
      </c>
      <c r="D31" s="51">
        <v>498</v>
      </c>
      <c r="E31" s="51">
        <v>103350</v>
      </c>
      <c r="F31" s="51">
        <v>102500</v>
      </c>
      <c r="G31" s="51">
        <v>4185</v>
      </c>
      <c r="H31" s="58">
        <f t="shared" si="0"/>
        <v>-1.3546202225447557E-2</v>
      </c>
      <c r="I31" s="58">
        <f t="shared" si="1"/>
        <v>-4.7562425683710385E-3</v>
      </c>
    </row>
    <row r="32" spans="1:9" x14ac:dyDescent="0.35">
      <c r="A32" s="48" t="s">
        <v>176</v>
      </c>
      <c r="B32" s="51">
        <v>102150</v>
      </c>
      <c r="C32" s="51">
        <v>101950</v>
      </c>
      <c r="D32" s="51">
        <v>285</v>
      </c>
      <c r="E32" s="51">
        <v>102100</v>
      </c>
      <c r="F32" s="51">
        <v>102300</v>
      </c>
      <c r="G32" s="51">
        <v>4214</v>
      </c>
      <c r="H32" s="58">
        <f t="shared" si="0"/>
        <v>4.8971596474034484E-4</v>
      </c>
      <c r="I32" s="58">
        <f t="shared" si="1"/>
        <v>6.9295101553166205E-3</v>
      </c>
    </row>
    <row r="33" spans="1:9" x14ac:dyDescent="0.35">
      <c r="A33" s="48" t="s">
        <v>177</v>
      </c>
      <c r="B33" s="51">
        <v>99450</v>
      </c>
      <c r="C33" s="51">
        <v>102150</v>
      </c>
      <c r="D33" s="51">
        <v>692</v>
      </c>
      <c r="E33" s="51">
        <v>102100</v>
      </c>
      <c r="F33" s="51">
        <v>100700</v>
      </c>
      <c r="G33" s="51">
        <v>4218</v>
      </c>
      <c r="H33" s="58">
        <f t="shared" si="0"/>
        <v>-2.5954946131243828E-2</v>
      </c>
      <c r="I33" s="58">
        <f t="shared" si="1"/>
        <v>9.492168960607561E-4</v>
      </c>
    </row>
    <row r="34" spans="1:9" x14ac:dyDescent="0.35">
      <c r="A34" s="48" t="s">
        <v>178</v>
      </c>
      <c r="B34" s="51">
        <v>102000</v>
      </c>
      <c r="C34" s="51">
        <v>99450</v>
      </c>
      <c r="D34" s="51">
        <v>717</v>
      </c>
      <c r="E34" s="51">
        <v>99700</v>
      </c>
      <c r="F34" s="51">
        <v>98950</v>
      </c>
      <c r="G34" s="51">
        <v>4169</v>
      </c>
      <c r="H34" s="58">
        <f t="shared" si="0"/>
        <v>2.3069207622868682E-2</v>
      </c>
      <c r="I34" s="58">
        <f t="shared" si="1"/>
        <v>-1.1616880037932709E-2</v>
      </c>
    </row>
    <row r="35" spans="1:9" s="48" customFormat="1" x14ac:dyDescent="0.35">
      <c r="A35" s="48" t="s">
        <v>179</v>
      </c>
      <c r="B35" s="51">
        <v>103650</v>
      </c>
      <c r="C35" s="51">
        <v>102000</v>
      </c>
      <c r="D35" s="51">
        <v>361</v>
      </c>
      <c r="E35" s="51">
        <v>102000</v>
      </c>
      <c r="F35" s="51">
        <v>102200</v>
      </c>
      <c r="G35" s="51">
        <v>4122</v>
      </c>
      <c r="H35" s="58">
        <f t="shared" si="0"/>
        <v>1.6176470588235237E-2</v>
      </c>
      <c r="I35" s="58">
        <f t="shared" si="1"/>
        <v>-1.1273686735428168E-2</v>
      </c>
    </row>
    <row r="36" spans="1:9" x14ac:dyDescent="0.35">
      <c r="A36" s="48" t="s">
        <v>180</v>
      </c>
      <c r="B36" s="51">
        <v>106800</v>
      </c>
      <c r="C36" s="51">
        <v>103650</v>
      </c>
      <c r="D36" s="51">
        <v>830</v>
      </c>
      <c r="E36" s="51">
        <v>103500</v>
      </c>
      <c r="F36" s="51">
        <v>104000</v>
      </c>
      <c r="G36" s="51">
        <v>4077</v>
      </c>
      <c r="H36" s="58">
        <f t="shared" si="0"/>
        <v>3.1884057971014457E-2</v>
      </c>
      <c r="I36" s="58">
        <f t="shared" si="1"/>
        <v>-1.0917030567685559E-2</v>
      </c>
    </row>
    <row r="37" spans="1:9" x14ac:dyDescent="0.35">
      <c r="A37" s="48" t="s">
        <v>181</v>
      </c>
      <c r="B37" s="51">
        <v>106250</v>
      </c>
      <c r="C37" s="51">
        <v>106800</v>
      </c>
      <c r="D37" s="51">
        <v>756</v>
      </c>
      <c r="E37" s="51">
        <v>106350</v>
      </c>
      <c r="F37" s="51">
        <v>107050</v>
      </c>
      <c r="G37" s="51">
        <v>4107</v>
      </c>
      <c r="H37" s="58">
        <f t="shared" si="0"/>
        <v>-9.4029149036201076E-4</v>
      </c>
      <c r="I37" s="58">
        <f t="shared" si="1"/>
        <v>7.3583517292126199E-3</v>
      </c>
    </row>
    <row r="38" spans="1:9" x14ac:dyDescent="0.35">
      <c r="A38" s="48" t="s">
        <v>182</v>
      </c>
      <c r="B38" s="51">
        <v>107650</v>
      </c>
      <c r="C38" s="51">
        <v>106250</v>
      </c>
      <c r="D38" s="51">
        <v>241</v>
      </c>
      <c r="E38" s="51">
        <v>107100</v>
      </c>
      <c r="F38" s="51">
        <v>106350</v>
      </c>
      <c r="G38" s="51">
        <v>4109</v>
      </c>
      <c r="H38" s="58">
        <f t="shared" si="0"/>
        <v>5.1353874883286466E-3</v>
      </c>
      <c r="I38" s="58">
        <f t="shared" si="1"/>
        <v>4.8697345994641594E-4</v>
      </c>
    </row>
    <row r="39" spans="1:9" s="48" customFormat="1" x14ac:dyDescent="0.35">
      <c r="A39" s="48" t="s">
        <v>183</v>
      </c>
      <c r="B39" s="51">
        <v>107950</v>
      </c>
      <c r="C39" s="51">
        <v>107650</v>
      </c>
      <c r="D39" s="51">
        <v>426</v>
      </c>
      <c r="E39" s="51">
        <v>106900</v>
      </c>
      <c r="F39" s="51">
        <v>107100</v>
      </c>
      <c r="G39" s="51">
        <v>4102</v>
      </c>
      <c r="H39" s="58">
        <f t="shared" si="0"/>
        <v>9.8222637979419325E-3</v>
      </c>
      <c r="I39" s="58">
        <f t="shared" si="1"/>
        <v>-1.7035775127768327E-3</v>
      </c>
    </row>
    <row r="40" spans="1:9" x14ac:dyDescent="0.35">
      <c r="A40" s="48" t="s">
        <v>184</v>
      </c>
      <c r="B40" s="51">
        <v>109100</v>
      </c>
      <c r="C40" s="51">
        <v>107950</v>
      </c>
      <c r="D40" s="51">
        <v>421</v>
      </c>
      <c r="E40" s="51">
        <v>107500</v>
      </c>
      <c r="F40" s="51">
        <v>107250</v>
      </c>
      <c r="G40" s="51">
        <v>4088</v>
      </c>
      <c r="H40" s="58">
        <f t="shared" si="0"/>
        <v>1.4883720930232602E-2</v>
      </c>
      <c r="I40" s="58">
        <f t="shared" si="1"/>
        <v>-3.4129692832765013E-3</v>
      </c>
    </row>
    <row r="41" spans="1:9" x14ac:dyDescent="0.35">
      <c r="A41" s="48" t="s">
        <v>185</v>
      </c>
      <c r="B41" s="51">
        <v>107150</v>
      </c>
      <c r="C41" s="51">
        <v>109100</v>
      </c>
      <c r="D41" s="51">
        <v>347</v>
      </c>
      <c r="E41" s="51">
        <v>108550</v>
      </c>
      <c r="F41" s="51">
        <v>108900</v>
      </c>
      <c r="G41" s="51">
        <v>4070</v>
      </c>
      <c r="H41" s="58">
        <f t="shared" si="0"/>
        <v>-1.2897282358360185E-2</v>
      </c>
      <c r="I41" s="58">
        <f t="shared" si="1"/>
        <v>-4.4031311154598685E-3</v>
      </c>
    </row>
    <row r="42" spans="1:9" x14ac:dyDescent="0.35">
      <c r="A42" s="48" t="s">
        <v>186</v>
      </c>
      <c r="B42" s="51">
        <v>101700</v>
      </c>
      <c r="C42" s="51">
        <v>107150</v>
      </c>
      <c r="D42" s="51">
        <v>473</v>
      </c>
      <c r="E42" s="51">
        <v>108200</v>
      </c>
      <c r="F42" s="51">
        <v>106800</v>
      </c>
      <c r="G42" s="51">
        <v>4084</v>
      </c>
      <c r="H42" s="58">
        <f t="shared" si="0"/>
        <v>-6.0073937153419577E-2</v>
      </c>
      <c r="I42" s="58">
        <f t="shared" si="1"/>
        <v>3.439803439803546E-3</v>
      </c>
    </row>
    <row r="43" spans="1:9" x14ac:dyDescent="0.35">
      <c r="A43" s="48" t="s">
        <v>187</v>
      </c>
      <c r="B43" s="51">
        <v>101000</v>
      </c>
      <c r="C43" s="51">
        <v>101700</v>
      </c>
      <c r="D43" s="51">
        <v>521</v>
      </c>
      <c r="E43" s="51">
        <v>104700</v>
      </c>
      <c r="F43" s="51">
        <v>101500</v>
      </c>
      <c r="G43" s="51">
        <v>4199</v>
      </c>
      <c r="H43" s="58">
        <f t="shared" si="0"/>
        <v>-3.5339063992359088E-2</v>
      </c>
      <c r="I43" s="58">
        <f t="shared" si="1"/>
        <v>2.8158667972575824E-2</v>
      </c>
    </row>
    <row r="44" spans="1:9" x14ac:dyDescent="0.35">
      <c r="A44" s="48" t="s">
        <v>188</v>
      </c>
      <c r="B44" s="51">
        <v>98550</v>
      </c>
      <c r="C44" s="51">
        <v>101000</v>
      </c>
      <c r="D44" s="51">
        <v>430</v>
      </c>
      <c r="E44" s="51">
        <v>100200</v>
      </c>
      <c r="F44" s="51">
        <v>99900</v>
      </c>
      <c r="G44" s="51">
        <v>4164</v>
      </c>
      <c r="H44" s="58">
        <f t="shared" si="0"/>
        <v>-1.646706586826352E-2</v>
      </c>
      <c r="I44" s="58">
        <f t="shared" si="1"/>
        <v>-8.3353179328411464E-3</v>
      </c>
    </row>
    <row r="45" spans="1:9" x14ac:dyDescent="0.35">
      <c r="A45" s="48" t="s">
        <v>189</v>
      </c>
      <c r="B45" s="51">
        <v>99450</v>
      </c>
      <c r="C45" s="51">
        <v>98550</v>
      </c>
      <c r="D45" s="51">
        <v>380</v>
      </c>
      <c r="E45" s="51">
        <v>99950</v>
      </c>
      <c r="F45" s="51">
        <v>98600</v>
      </c>
      <c r="G45" s="51">
        <v>4109</v>
      </c>
      <c r="H45" s="58">
        <f t="shared" si="0"/>
        <v>-5.0025012506252908E-3</v>
      </c>
      <c r="I45" s="58">
        <f t="shared" si="1"/>
        <v>-1.3208453410182508E-2</v>
      </c>
    </row>
    <row r="46" spans="1:9" x14ac:dyDescent="0.35">
      <c r="A46" s="48" t="s">
        <v>190</v>
      </c>
      <c r="B46" s="51">
        <v>98650</v>
      </c>
      <c r="C46" s="51">
        <v>99450</v>
      </c>
      <c r="D46" s="51">
        <v>170</v>
      </c>
      <c r="E46" s="51">
        <v>98850</v>
      </c>
      <c r="F46" s="51">
        <v>98950</v>
      </c>
      <c r="G46" s="51">
        <v>4140</v>
      </c>
      <c r="H46" s="58">
        <f t="shared" ref="H46:H77" si="2">+B46/E46-1</f>
        <v>-2.0232675771371111E-3</v>
      </c>
      <c r="I46" s="58">
        <f t="shared" si="1"/>
        <v>7.5444146994403383E-3</v>
      </c>
    </row>
    <row r="47" spans="1:9" x14ac:dyDescent="0.35">
      <c r="A47" s="48" t="s">
        <v>191</v>
      </c>
      <c r="B47" s="51">
        <v>104950</v>
      </c>
      <c r="C47" s="51">
        <v>98650</v>
      </c>
      <c r="D47" s="51">
        <v>400</v>
      </c>
      <c r="E47" s="51">
        <v>99250</v>
      </c>
      <c r="F47" s="51">
        <v>99550</v>
      </c>
      <c r="G47" s="51">
        <v>4081</v>
      </c>
      <c r="H47" s="58">
        <f t="shared" si="2"/>
        <v>5.7430730478589487E-2</v>
      </c>
      <c r="I47" s="58">
        <f t="shared" ref="I47:I78" si="3">+G47/G46-1</f>
        <v>-1.425120772946864E-2</v>
      </c>
    </row>
    <row r="48" spans="1:9" x14ac:dyDescent="0.35">
      <c r="A48" s="48" t="s">
        <v>192</v>
      </c>
      <c r="B48" s="51">
        <v>103700</v>
      </c>
      <c r="C48" s="51">
        <v>104950</v>
      </c>
      <c r="D48" s="51">
        <v>156</v>
      </c>
      <c r="E48" s="51">
        <v>102650</v>
      </c>
      <c r="F48" s="51">
        <v>105050</v>
      </c>
      <c r="G48" s="51">
        <v>4073</v>
      </c>
      <c r="H48" s="58">
        <f t="shared" si="2"/>
        <v>1.0228933268387808E-2</v>
      </c>
      <c r="I48" s="58">
        <f t="shared" si="3"/>
        <v>-1.9603038470963341E-3</v>
      </c>
    </row>
    <row r="49" spans="1:9" x14ac:dyDescent="0.35">
      <c r="A49" s="48" t="s">
        <v>193</v>
      </c>
      <c r="B49" s="51">
        <v>102600</v>
      </c>
      <c r="C49" s="51">
        <v>103700</v>
      </c>
      <c r="D49" s="51">
        <v>164</v>
      </c>
      <c r="E49" s="51">
        <v>104150</v>
      </c>
      <c r="F49" s="51">
        <v>102600</v>
      </c>
      <c r="G49" s="51">
        <v>4093</v>
      </c>
      <c r="H49" s="58">
        <f t="shared" si="2"/>
        <v>-1.4882381180988946E-2</v>
      </c>
      <c r="I49" s="58">
        <f t="shared" si="3"/>
        <v>4.9103854652590151E-3</v>
      </c>
    </row>
    <row r="50" spans="1:9" x14ac:dyDescent="0.35">
      <c r="A50" s="48" t="s">
        <v>195</v>
      </c>
      <c r="B50" s="51">
        <v>104500</v>
      </c>
      <c r="C50" s="51">
        <v>102600</v>
      </c>
      <c r="D50" s="51">
        <v>154</v>
      </c>
      <c r="E50" s="51">
        <v>102800</v>
      </c>
      <c r="F50" s="51">
        <v>104000</v>
      </c>
      <c r="G50" s="51">
        <v>4118</v>
      </c>
      <c r="H50" s="58">
        <f t="shared" si="2"/>
        <v>1.6536964980544688E-2</v>
      </c>
      <c r="I50" s="58">
        <f t="shared" si="3"/>
        <v>6.1079892499389388E-3</v>
      </c>
    </row>
    <row r="51" spans="1:9" x14ac:dyDescent="0.35">
      <c r="A51" s="48" t="s">
        <v>196</v>
      </c>
      <c r="B51" s="51">
        <v>102700</v>
      </c>
      <c r="C51" s="51">
        <v>104500</v>
      </c>
      <c r="D51" s="51">
        <v>240</v>
      </c>
      <c r="E51" s="51">
        <v>104000</v>
      </c>
      <c r="F51" s="51">
        <v>105900</v>
      </c>
      <c r="G51" s="51">
        <v>4177</v>
      </c>
      <c r="H51" s="58">
        <f t="shared" si="2"/>
        <v>-1.2499999999999956E-2</v>
      </c>
      <c r="I51" s="58">
        <f t="shared" si="3"/>
        <v>1.432734337056818E-2</v>
      </c>
    </row>
    <row r="52" spans="1:9" x14ac:dyDescent="0.35">
      <c r="A52" s="48" t="s">
        <v>197</v>
      </c>
      <c r="B52" s="51">
        <v>103050</v>
      </c>
      <c r="C52" s="51">
        <v>102700</v>
      </c>
      <c r="D52" s="51">
        <v>179</v>
      </c>
      <c r="E52" s="51">
        <v>104500</v>
      </c>
      <c r="F52" s="51">
        <v>102900</v>
      </c>
      <c r="G52" s="51">
        <v>4158</v>
      </c>
      <c r="H52" s="58">
        <f t="shared" si="2"/>
        <v>-1.3875598086124374E-2</v>
      </c>
      <c r="I52" s="58">
        <f t="shared" si="3"/>
        <v>-4.5487191764423951E-3</v>
      </c>
    </row>
    <row r="53" spans="1:9" x14ac:dyDescent="0.35">
      <c r="A53" s="48" t="s">
        <v>198</v>
      </c>
      <c r="B53" s="51">
        <v>102350</v>
      </c>
      <c r="C53" s="51">
        <v>103050</v>
      </c>
      <c r="D53" s="51">
        <v>87</v>
      </c>
      <c r="E53" s="51">
        <v>102900</v>
      </c>
      <c r="F53" s="51">
        <v>103400</v>
      </c>
      <c r="G53" s="51">
        <v>4174</v>
      </c>
      <c r="H53" s="58">
        <f t="shared" si="2"/>
        <v>-5.3449951409134666E-3</v>
      </c>
      <c r="I53" s="58">
        <f t="shared" si="3"/>
        <v>3.848003848003767E-3</v>
      </c>
    </row>
    <row r="54" spans="1:9" x14ac:dyDescent="0.35">
      <c r="A54" s="48" t="s">
        <v>199</v>
      </c>
      <c r="B54" s="51">
        <v>101150</v>
      </c>
      <c r="C54" s="51">
        <v>102350</v>
      </c>
      <c r="D54" s="51">
        <v>374</v>
      </c>
      <c r="E54" s="51">
        <v>102900</v>
      </c>
      <c r="F54" s="51">
        <v>101900</v>
      </c>
      <c r="G54" s="51">
        <v>4107</v>
      </c>
      <c r="H54" s="58">
        <f t="shared" si="2"/>
        <v>-1.7006802721088454E-2</v>
      </c>
      <c r="I54" s="58">
        <f t="shared" si="3"/>
        <v>-1.6051748921897424E-2</v>
      </c>
    </row>
    <row r="55" spans="1:9" x14ac:dyDescent="0.35">
      <c r="A55" s="48" t="s">
        <v>200</v>
      </c>
      <c r="B55" s="51">
        <v>103000</v>
      </c>
      <c r="C55" s="51">
        <v>101150</v>
      </c>
      <c r="D55" s="51">
        <v>163</v>
      </c>
      <c r="E55" s="51">
        <v>101150</v>
      </c>
      <c r="F55" s="51">
        <v>101950</v>
      </c>
      <c r="G55" s="51">
        <v>4094</v>
      </c>
      <c r="H55" s="58">
        <f t="shared" si="2"/>
        <v>1.8289668808699977E-2</v>
      </c>
      <c r="I55" s="58">
        <f t="shared" si="3"/>
        <v>-3.1653274896518147E-3</v>
      </c>
    </row>
    <row r="56" spans="1:9" x14ac:dyDescent="0.35">
      <c r="A56" s="48" t="s">
        <v>201</v>
      </c>
      <c r="B56" s="51">
        <v>103750</v>
      </c>
      <c r="C56" s="51">
        <v>103000</v>
      </c>
      <c r="D56" s="51">
        <v>129</v>
      </c>
      <c r="E56" s="51">
        <v>102350</v>
      </c>
      <c r="F56" s="51">
        <v>103150</v>
      </c>
      <c r="G56" s="51">
        <v>4121</v>
      </c>
      <c r="H56" s="58">
        <f t="shared" si="2"/>
        <v>1.3678553981436359E-2</v>
      </c>
      <c r="I56" s="58">
        <f t="shared" si="3"/>
        <v>6.595017098192546E-3</v>
      </c>
    </row>
    <row r="57" spans="1:9" x14ac:dyDescent="0.35">
      <c r="A57" s="48" t="s">
        <v>202</v>
      </c>
      <c r="B57" s="51">
        <v>102700</v>
      </c>
      <c r="C57" s="51">
        <v>103750</v>
      </c>
      <c r="D57" s="51">
        <v>208</v>
      </c>
      <c r="E57" s="51">
        <v>103350</v>
      </c>
      <c r="F57" s="51">
        <v>103750</v>
      </c>
      <c r="G57" s="51">
        <v>4134</v>
      </c>
      <c r="H57" s="58">
        <f t="shared" si="2"/>
        <v>-6.2893081761006275E-3</v>
      </c>
      <c r="I57" s="58">
        <f t="shared" si="3"/>
        <v>3.154574132492094E-3</v>
      </c>
    </row>
    <row r="58" spans="1:9" x14ac:dyDescent="0.35">
      <c r="A58" s="48" t="s">
        <v>203</v>
      </c>
      <c r="B58" s="51">
        <v>101950</v>
      </c>
      <c r="C58" s="51">
        <v>102700</v>
      </c>
      <c r="D58" s="51">
        <v>122</v>
      </c>
      <c r="E58" s="51">
        <v>102950</v>
      </c>
      <c r="F58" s="51">
        <v>103100</v>
      </c>
      <c r="G58" s="51">
        <v>4139</v>
      </c>
      <c r="H58" s="58">
        <f t="shared" si="2"/>
        <v>-9.7134531325886453E-3</v>
      </c>
      <c r="I58" s="58">
        <f t="shared" si="3"/>
        <v>1.2094823415578215E-3</v>
      </c>
    </row>
    <row r="59" spans="1:9" x14ac:dyDescent="0.35">
      <c r="A59" s="48" t="s">
        <v>204</v>
      </c>
      <c r="B59" s="51">
        <v>103550</v>
      </c>
      <c r="C59" s="51">
        <v>101950</v>
      </c>
      <c r="D59" s="51">
        <v>170</v>
      </c>
      <c r="E59" s="51">
        <v>103000</v>
      </c>
      <c r="F59" s="51">
        <v>102600</v>
      </c>
      <c r="G59" s="51">
        <v>4130</v>
      </c>
      <c r="H59" s="58">
        <f t="shared" si="2"/>
        <v>5.3398058252427383E-3</v>
      </c>
      <c r="I59" s="58">
        <f t="shared" si="3"/>
        <v>-2.1744382701135434E-3</v>
      </c>
    </row>
    <row r="60" spans="1:9" x14ac:dyDescent="0.35">
      <c r="A60" s="48" t="s">
        <v>205</v>
      </c>
      <c r="B60" s="51">
        <v>102400</v>
      </c>
      <c r="C60" s="51">
        <v>103550</v>
      </c>
      <c r="D60" s="51">
        <v>87</v>
      </c>
      <c r="E60" s="51">
        <v>103150</v>
      </c>
      <c r="F60" s="51">
        <v>103350</v>
      </c>
      <c r="G60" s="51">
        <v>4113</v>
      </c>
      <c r="H60" s="58">
        <f t="shared" si="2"/>
        <v>-7.2709646146388307E-3</v>
      </c>
      <c r="I60" s="58">
        <f t="shared" si="3"/>
        <v>-4.1162227602905554E-3</v>
      </c>
    </row>
    <row r="61" spans="1:9" x14ac:dyDescent="0.35">
      <c r="A61" s="48" t="s">
        <v>206</v>
      </c>
      <c r="B61" s="51">
        <v>101750</v>
      </c>
      <c r="C61" s="51">
        <v>102400</v>
      </c>
      <c r="D61" s="51">
        <v>892</v>
      </c>
      <c r="E61" s="51">
        <v>103000</v>
      </c>
      <c r="F61" s="51">
        <v>102850</v>
      </c>
      <c r="G61" s="51">
        <v>4125</v>
      </c>
      <c r="H61" s="58">
        <f t="shared" si="2"/>
        <v>-1.2135922330097082E-2</v>
      </c>
      <c r="I61" s="58">
        <f t="shared" si="3"/>
        <v>2.9175784099197966E-3</v>
      </c>
    </row>
    <row r="62" spans="1:9" x14ac:dyDescent="0.35">
      <c r="A62" s="48" t="s">
        <v>207</v>
      </c>
      <c r="B62" s="51">
        <v>101500</v>
      </c>
      <c r="C62" s="51">
        <v>101750</v>
      </c>
      <c r="D62" s="51">
        <v>897</v>
      </c>
      <c r="E62" s="51">
        <v>101050</v>
      </c>
      <c r="F62" s="51">
        <v>100950</v>
      </c>
      <c r="G62" s="51">
        <v>4117</v>
      </c>
      <c r="H62" s="58">
        <f t="shared" si="2"/>
        <v>4.4532409698170294E-3</v>
      </c>
      <c r="I62" s="58">
        <f t="shared" si="3"/>
        <v>-1.9393939393939075E-3</v>
      </c>
    </row>
    <row r="63" spans="1:9" x14ac:dyDescent="0.35">
      <c r="A63" s="48" t="s">
        <v>208</v>
      </c>
      <c r="B63" s="51">
        <v>101900</v>
      </c>
      <c r="C63" s="51">
        <v>101500</v>
      </c>
      <c r="D63" s="51">
        <v>1047</v>
      </c>
      <c r="E63" s="51">
        <v>101200</v>
      </c>
      <c r="F63" s="51">
        <v>101400</v>
      </c>
      <c r="G63" s="51">
        <v>4090</v>
      </c>
      <c r="H63" s="58">
        <f t="shared" si="2"/>
        <v>6.9169960474309011E-3</v>
      </c>
      <c r="I63" s="58">
        <f t="shared" si="3"/>
        <v>-6.5581734272528447E-3</v>
      </c>
    </row>
    <row r="64" spans="1:9" x14ac:dyDescent="0.35">
      <c r="A64" s="48" t="s">
        <v>209</v>
      </c>
      <c r="B64" s="51">
        <v>103100</v>
      </c>
      <c r="C64" s="51">
        <v>101900</v>
      </c>
      <c r="D64" s="51">
        <v>606</v>
      </c>
      <c r="E64" s="51">
        <v>102300</v>
      </c>
      <c r="F64" s="51">
        <v>102050</v>
      </c>
      <c r="G64" s="51">
        <v>3885</v>
      </c>
      <c r="H64" s="58">
        <f t="shared" si="2"/>
        <v>7.82013685239491E-3</v>
      </c>
      <c r="I64" s="58">
        <f t="shared" si="3"/>
        <v>-5.0122249388753093E-2</v>
      </c>
    </row>
    <row r="65" spans="1:9" x14ac:dyDescent="0.35">
      <c r="A65" s="48" t="s">
        <v>210</v>
      </c>
      <c r="B65" s="51">
        <v>99400</v>
      </c>
      <c r="C65" s="51">
        <v>103100</v>
      </c>
      <c r="D65" s="51">
        <v>1646</v>
      </c>
      <c r="E65" s="51">
        <v>103050</v>
      </c>
      <c r="F65" s="51">
        <v>102600</v>
      </c>
      <c r="G65" s="51">
        <v>4103</v>
      </c>
      <c r="H65" s="58">
        <f t="shared" si="2"/>
        <v>-3.5419699175157637E-2</v>
      </c>
      <c r="I65" s="58">
        <f t="shared" si="3"/>
        <v>5.6113256113256016E-2</v>
      </c>
    </row>
    <row r="66" spans="1:9" x14ac:dyDescent="0.35">
      <c r="A66" s="48" t="s">
        <v>211</v>
      </c>
      <c r="B66" s="51">
        <v>99650</v>
      </c>
      <c r="C66" s="51">
        <v>99400</v>
      </c>
      <c r="D66" s="51">
        <v>100</v>
      </c>
      <c r="E66" s="51">
        <v>100900</v>
      </c>
      <c r="F66" s="51">
        <v>99500</v>
      </c>
      <c r="G66" s="51">
        <v>4108</v>
      </c>
      <c r="H66" s="58">
        <f t="shared" si="2"/>
        <v>-1.2388503468780954E-2</v>
      </c>
      <c r="I66" s="58">
        <f t="shared" si="3"/>
        <v>1.2186205215696244E-3</v>
      </c>
    </row>
    <row r="67" spans="1:9" x14ac:dyDescent="0.35">
      <c r="A67" s="48" t="s">
        <v>212</v>
      </c>
      <c r="B67" s="51">
        <v>99050</v>
      </c>
      <c r="C67" s="51">
        <v>99650</v>
      </c>
      <c r="D67" s="51">
        <v>180</v>
      </c>
      <c r="E67" s="51">
        <v>99750</v>
      </c>
      <c r="F67" s="51">
        <v>100350</v>
      </c>
      <c r="G67" s="51">
        <v>4127</v>
      </c>
      <c r="H67" s="58">
        <f t="shared" si="2"/>
        <v>-7.0175438596491446E-3</v>
      </c>
      <c r="I67" s="58">
        <f t="shared" si="3"/>
        <v>4.6251217137294187E-3</v>
      </c>
    </row>
    <row r="68" spans="1:9" x14ac:dyDescent="0.35">
      <c r="A68" s="48" t="s">
        <v>213</v>
      </c>
      <c r="B68" s="51">
        <v>97700</v>
      </c>
      <c r="C68" s="51">
        <v>99050</v>
      </c>
      <c r="D68" s="51">
        <v>162</v>
      </c>
      <c r="E68" s="51">
        <v>98800</v>
      </c>
      <c r="F68" s="51">
        <v>99850</v>
      </c>
      <c r="G68" s="51">
        <v>4153</v>
      </c>
      <c r="H68" s="58">
        <f t="shared" si="2"/>
        <v>-1.1133603238866363E-2</v>
      </c>
      <c r="I68" s="58">
        <f t="shared" si="3"/>
        <v>6.2999757693240621E-3</v>
      </c>
    </row>
    <row r="69" spans="1:9" x14ac:dyDescent="0.35">
      <c r="A69" s="48" t="s">
        <v>214</v>
      </c>
      <c r="B69" s="51">
        <v>95400</v>
      </c>
      <c r="C69" s="51">
        <v>97700</v>
      </c>
      <c r="D69" s="51">
        <v>339</v>
      </c>
      <c r="E69" s="51">
        <v>98200</v>
      </c>
      <c r="F69" s="51">
        <v>97600</v>
      </c>
      <c r="G69" s="51">
        <v>4205</v>
      </c>
      <c r="H69" s="58">
        <f t="shared" si="2"/>
        <v>-2.8513238289205711E-2</v>
      </c>
      <c r="I69" s="58">
        <f t="shared" si="3"/>
        <v>1.2521069106669946E-2</v>
      </c>
    </row>
    <row r="70" spans="1:9" x14ac:dyDescent="0.35">
      <c r="A70" s="48" t="s">
        <v>215</v>
      </c>
      <c r="B70" s="51">
        <v>98700</v>
      </c>
      <c r="C70" s="51">
        <v>95400</v>
      </c>
      <c r="D70" s="51">
        <v>577</v>
      </c>
      <c r="E70" s="51">
        <v>96350</v>
      </c>
      <c r="F70" s="51">
        <v>95550</v>
      </c>
      <c r="G70" s="51">
        <v>4127</v>
      </c>
      <c r="H70" s="58">
        <f t="shared" si="2"/>
        <v>2.4390243902439046E-2</v>
      </c>
      <c r="I70" s="58">
        <f t="shared" si="3"/>
        <v>-1.8549346016646817E-2</v>
      </c>
    </row>
    <row r="71" spans="1:9" s="51" customFormat="1" x14ac:dyDescent="0.35">
      <c r="A71" s="51" t="s">
        <v>216</v>
      </c>
      <c r="B71" s="51">
        <v>114500</v>
      </c>
      <c r="C71" s="51">
        <v>115500</v>
      </c>
      <c r="D71" s="51">
        <v>2264</v>
      </c>
      <c r="E71" s="51">
        <v>116250</v>
      </c>
      <c r="F71" s="51">
        <v>115900</v>
      </c>
      <c r="G71" s="51">
        <v>5283</v>
      </c>
      <c r="H71" s="58">
        <f t="shared" si="2"/>
        <v>-1.5053763440860179E-2</v>
      </c>
      <c r="I71" s="58">
        <f t="shared" si="3"/>
        <v>0.28010661497455769</v>
      </c>
    </row>
    <row r="72" spans="1:9" x14ac:dyDescent="0.35">
      <c r="A72" t="s">
        <v>217</v>
      </c>
      <c r="B72" s="51">
        <v>107650</v>
      </c>
      <c r="C72" s="51">
        <v>113900</v>
      </c>
      <c r="D72" s="51">
        <v>567</v>
      </c>
      <c r="E72" s="51">
        <v>114300</v>
      </c>
      <c r="F72" s="51">
        <v>114150</v>
      </c>
      <c r="G72" s="51">
        <v>5280</v>
      </c>
      <c r="H72" s="58">
        <f t="shared" si="2"/>
        <v>-5.8180227471566037E-2</v>
      </c>
      <c r="I72" s="58">
        <f t="shared" si="3"/>
        <v>-5.6785917092561089E-4</v>
      </c>
    </row>
    <row r="73" spans="1:9" x14ac:dyDescent="0.35">
      <c r="A73" t="s">
        <v>218</v>
      </c>
      <c r="B73" s="51">
        <v>109050</v>
      </c>
      <c r="C73" s="51">
        <v>108600</v>
      </c>
      <c r="D73" s="51">
        <v>119</v>
      </c>
      <c r="E73" s="51">
        <v>107700</v>
      </c>
      <c r="F73" s="51">
        <v>108450</v>
      </c>
      <c r="G73" s="51">
        <v>5236</v>
      </c>
      <c r="H73" s="58">
        <f t="shared" si="2"/>
        <v>1.2534818941504211E-2</v>
      </c>
      <c r="I73" s="58">
        <f t="shared" si="3"/>
        <v>-8.3333333333333037E-3</v>
      </c>
    </row>
    <row r="74" spans="1:9" x14ac:dyDescent="0.35">
      <c r="A74" t="s">
        <v>219</v>
      </c>
      <c r="B74" s="51">
        <v>108150</v>
      </c>
      <c r="C74" s="51">
        <v>109050</v>
      </c>
      <c r="D74" s="51">
        <v>183</v>
      </c>
      <c r="E74" s="51">
        <v>108750</v>
      </c>
      <c r="F74" s="51">
        <v>108900</v>
      </c>
      <c r="G74" s="51">
        <v>5228</v>
      </c>
      <c r="H74" s="58">
        <f t="shared" si="2"/>
        <v>-5.5172413793103114E-3</v>
      </c>
      <c r="I74" s="58">
        <f t="shared" si="3"/>
        <v>-1.5278838808250317E-3</v>
      </c>
    </row>
    <row r="75" spans="1:9" x14ac:dyDescent="0.35">
      <c r="A75" t="s">
        <v>220</v>
      </c>
      <c r="B75" s="83">
        <v>112500</v>
      </c>
      <c r="C75" s="83">
        <v>108150</v>
      </c>
      <c r="D75" s="83">
        <v>328</v>
      </c>
      <c r="E75" s="83">
        <v>108500</v>
      </c>
      <c r="F75" s="83">
        <v>108250</v>
      </c>
      <c r="G75" s="83">
        <v>5253</v>
      </c>
      <c r="H75" s="58">
        <f t="shared" si="2"/>
        <v>3.6866359447004671E-2</v>
      </c>
      <c r="I75" s="58">
        <f t="shared" si="3"/>
        <v>4.7819433817903878E-3</v>
      </c>
    </row>
    <row r="76" spans="1:9" x14ac:dyDescent="0.35">
      <c r="A76" t="s">
        <v>221</v>
      </c>
      <c r="B76" s="83">
        <v>111850</v>
      </c>
      <c r="C76" s="83">
        <v>112500</v>
      </c>
      <c r="D76" s="83">
        <v>169</v>
      </c>
      <c r="E76" s="83">
        <v>110400</v>
      </c>
      <c r="F76" s="83">
        <v>112550</v>
      </c>
      <c r="G76" s="83">
        <v>5262</v>
      </c>
      <c r="H76" s="58">
        <f t="shared" si="2"/>
        <v>1.3134057971014412E-2</v>
      </c>
      <c r="I76" s="58">
        <f t="shared" si="3"/>
        <v>1.7133066818959541E-3</v>
      </c>
    </row>
    <row r="77" spans="1:9" x14ac:dyDescent="0.35">
      <c r="A77" t="s">
        <v>222</v>
      </c>
      <c r="B77" s="87">
        <v>112700</v>
      </c>
      <c r="C77" s="87">
        <v>111850</v>
      </c>
      <c r="D77" s="87">
        <v>470</v>
      </c>
      <c r="E77" s="87">
        <v>112050</v>
      </c>
      <c r="F77" s="87">
        <v>112500</v>
      </c>
      <c r="G77" s="87">
        <v>5284</v>
      </c>
      <c r="H77" s="58">
        <f t="shared" si="2"/>
        <v>5.8009817045960865E-3</v>
      </c>
      <c r="I77" s="58">
        <f t="shared" si="3"/>
        <v>4.1809198023565752E-3</v>
      </c>
    </row>
    <row r="78" spans="1:9" x14ac:dyDescent="0.35">
      <c r="A78" t="s">
        <v>222</v>
      </c>
      <c r="B78" s="89">
        <v>112700</v>
      </c>
      <c r="C78" s="89">
        <v>111850</v>
      </c>
      <c r="D78" s="89">
        <v>470</v>
      </c>
      <c r="E78" s="89">
        <v>112050</v>
      </c>
      <c r="F78" s="89">
        <v>112500</v>
      </c>
      <c r="G78" s="89">
        <v>5284</v>
      </c>
      <c r="H78" s="58">
        <f t="shared" ref="H78:H110" si="4">+B78/E78-1</f>
        <v>5.8009817045960865E-3</v>
      </c>
      <c r="I78" s="58">
        <f t="shared" si="3"/>
        <v>0</v>
      </c>
    </row>
    <row r="79" spans="1:9" x14ac:dyDescent="0.35">
      <c r="A79" t="s">
        <v>222</v>
      </c>
      <c r="B79" s="90">
        <v>112700</v>
      </c>
      <c r="C79" s="90">
        <v>111850</v>
      </c>
      <c r="D79" s="90">
        <v>470</v>
      </c>
      <c r="E79" s="90">
        <v>112050</v>
      </c>
      <c r="F79" s="90">
        <v>112500</v>
      </c>
      <c r="G79" s="90">
        <v>5284</v>
      </c>
      <c r="H79" s="58">
        <f t="shared" si="4"/>
        <v>5.8009817045960865E-3</v>
      </c>
      <c r="I79" s="58">
        <f t="shared" ref="I79:I110" si="5">+G79/G78-1</f>
        <v>0</v>
      </c>
    </row>
    <row r="80" spans="1:9" x14ac:dyDescent="0.35">
      <c r="A80" t="s">
        <v>222</v>
      </c>
      <c r="B80" s="91">
        <v>112700</v>
      </c>
      <c r="C80" s="91">
        <v>111850</v>
      </c>
      <c r="D80" s="91">
        <v>470</v>
      </c>
      <c r="E80" s="91">
        <v>112050</v>
      </c>
      <c r="F80" s="91">
        <v>112500</v>
      </c>
      <c r="G80" s="91">
        <v>5284</v>
      </c>
      <c r="H80" s="58">
        <f t="shared" si="4"/>
        <v>5.8009817045960865E-3</v>
      </c>
      <c r="I80" s="58">
        <f t="shared" si="5"/>
        <v>0</v>
      </c>
    </row>
    <row r="81" spans="1:9" x14ac:dyDescent="0.35">
      <c r="A81" t="s">
        <v>222</v>
      </c>
      <c r="B81" s="92">
        <v>112700</v>
      </c>
      <c r="C81" s="92">
        <v>111850</v>
      </c>
      <c r="D81" s="92">
        <v>470</v>
      </c>
      <c r="E81" s="92">
        <v>112050</v>
      </c>
      <c r="F81" s="92">
        <v>112500</v>
      </c>
      <c r="G81" s="92">
        <v>5284</v>
      </c>
      <c r="H81" s="58">
        <f t="shared" si="4"/>
        <v>5.8009817045960865E-3</v>
      </c>
      <c r="I81" s="58">
        <f t="shared" si="5"/>
        <v>0</v>
      </c>
    </row>
    <row r="82" spans="1:9" x14ac:dyDescent="0.35">
      <c r="A82" t="s">
        <v>222</v>
      </c>
      <c r="B82" s="93">
        <v>112700</v>
      </c>
      <c r="C82" s="93">
        <v>111850</v>
      </c>
      <c r="D82" s="93">
        <v>470</v>
      </c>
      <c r="E82" s="93">
        <v>112050</v>
      </c>
      <c r="F82" s="93">
        <v>112500</v>
      </c>
      <c r="G82" s="93">
        <v>5284</v>
      </c>
      <c r="H82" s="58">
        <f t="shared" si="4"/>
        <v>5.8009817045960865E-3</v>
      </c>
      <c r="I82" s="58">
        <f t="shared" si="5"/>
        <v>0</v>
      </c>
    </row>
    <row r="83" spans="1:9" x14ac:dyDescent="0.35">
      <c r="A83" t="s">
        <v>222</v>
      </c>
      <c r="B83" s="94">
        <v>112700</v>
      </c>
      <c r="C83" s="94">
        <v>111850</v>
      </c>
      <c r="D83" s="94">
        <v>470</v>
      </c>
      <c r="E83" s="94">
        <v>112050</v>
      </c>
      <c r="F83" s="94">
        <v>112500</v>
      </c>
      <c r="G83" s="94">
        <v>5284</v>
      </c>
      <c r="H83" s="58">
        <f t="shared" si="4"/>
        <v>5.8009817045960865E-3</v>
      </c>
      <c r="I83" s="58">
        <f t="shared" si="5"/>
        <v>0</v>
      </c>
    </row>
    <row r="84" spans="1:9" x14ac:dyDescent="0.35">
      <c r="A84" t="s">
        <v>222</v>
      </c>
      <c r="B84" s="95">
        <v>112700</v>
      </c>
      <c r="C84" s="95">
        <v>111850</v>
      </c>
      <c r="D84" s="95">
        <v>470</v>
      </c>
      <c r="E84" s="95">
        <v>112050</v>
      </c>
      <c r="F84" s="95">
        <v>112500</v>
      </c>
      <c r="G84" s="95">
        <v>5284</v>
      </c>
      <c r="H84" s="58">
        <f t="shared" si="4"/>
        <v>5.8009817045960865E-3</v>
      </c>
      <c r="I84" s="58">
        <f t="shared" si="5"/>
        <v>0</v>
      </c>
    </row>
    <row r="85" spans="1:9" x14ac:dyDescent="0.35">
      <c r="A85" t="s">
        <v>223</v>
      </c>
      <c r="B85" s="98">
        <v>113950</v>
      </c>
      <c r="C85" s="98">
        <v>112700</v>
      </c>
      <c r="D85" s="98">
        <v>311</v>
      </c>
      <c r="E85" s="98">
        <v>113200</v>
      </c>
      <c r="F85" s="98">
        <v>112800</v>
      </c>
      <c r="G85" s="98">
        <v>5323</v>
      </c>
      <c r="H85" s="58">
        <f t="shared" si="4"/>
        <v>6.6254416961131213E-3</v>
      </c>
      <c r="I85" s="58">
        <f t="shared" si="5"/>
        <v>7.3807721423164718E-3</v>
      </c>
    </row>
    <row r="86" spans="1:9" x14ac:dyDescent="0.35">
      <c r="A86" t="s">
        <v>224</v>
      </c>
      <c r="B86" s="102">
        <v>114700</v>
      </c>
      <c r="C86" s="102">
        <v>113950</v>
      </c>
      <c r="D86" s="102">
        <v>220</v>
      </c>
      <c r="E86" s="102">
        <v>114300</v>
      </c>
      <c r="F86" s="102">
        <v>114800</v>
      </c>
      <c r="G86" s="102">
        <v>5324</v>
      </c>
      <c r="H86" s="58">
        <f t="shared" si="4"/>
        <v>3.4995625546807574E-3</v>
      </c>
      <c r="I86" s="58">
        <f t="shared" si="5"/>
        <v>1.8786398647385738E-4</v>
      </c>
    </row>
    <row r="87" spans="1:9" x14ac:dyDescent="0.35">
      <c r="A87" t="s">
        <v>225</v>
      </c>
      <c r="B87" s="105">
        <v>116400</v>
      </c>
      <c r="C87" s="105">
        <v>114700</v>
      </c>
      <c r="D87" s="105">
        <v>233</v>
      </c>
      <c r="E87" s="105">
        <v>114000</v>
      </c>
      <c r="F87" s="105">
        <v>115200</v>
      </c>
      <c r="G87" s="105">
        <v>5352</v>
      </c>
      <c r="H87" s="58">
        <f t="shared" si="4"/>
        <v>2.1052631578947434E-2</v>
      </c>
      <c r="I87" s="58">
        <f t="shared" si="5"/>
        <v>5.259203606311047E-3</v>
      </c>
    </row>
    <row r="88" spans="1:9" x14ac:dyDescent="0.35">
      <c r="A88" t="s">
        <v>226</v>
      </c>
      <c r="B88" s="108">
        <v>113550</v>
      </c>
      <c r="C88" s="108">
        <v>116400</v>
      </c>
      <c r="D88" s="108">
        <v>311</v>
      </c>
      <c r="E88" s="108">
        <v>116550</v>
      </c>
      <c r="F88" s="108">
        <v>116550</v>
      </c>
      <c r="G88" s="108">
        <v>5345</v>
      </c>
      <c r="H88" s="58">
        <f t="shared" si="4"/>
        <v>-2.5740025740025763E-2</v>
      </c>
      <c r="I88" s="58">
        <f t="shared" si="5"/>
        <v>-1.3079222720477901E-3</v>
      </c>
    </row>
    <row r="89" spans="1:9" x14ac:dyDescent="0.35">
      <c r="A89" t="s">
        <v>227</v>
      </c>
      <c r="B89" s="111">
        <v>113350</v>
      </c>
      <c r="C89" s="111">
        <v>113550</v>
      </c>
      <c r="D89" s="111">
        <v>368</v>
      </c>
      <c r="E89" s="111">
        <v>113600</v>
      </c>
      <c r="F89" s="111">
        <v>112050</v>
      </c>
      <c r="G89" s="111">
        <v>5375</v>
      </c>
      <c r="H89" s="58">
        <f t="shared" si="4"/>
        <v>-2.2007042253521236E-3</v>
      </c>
      <c r="I89" s="58">
        <f t="shared" si="5"/>
        <v>5.6127221702526597E-3</v>
      </c>
    </row>
    <row r="90" spans="1:9" x14ac:dyDescent="0.35">
      <c r="A90" t="s">
        <v>228</v>
      </c>
      <c r="B90" s="114">
        <v>113350</v>
      </c>
      <c r="C90" s="114">
        <v>113350</v>
      </c>
      <c r="D90" s="114">
        <v>174</v>
      </c>
      <c r="E90" s="114">
        <v>113300</v>
      </c>
      <c r="F90" s="114">
        <v>114200</v>
      </c>
      <c r="G90" s="114">
        <v>5400</v>
      </c>
      <c r="H90" s="58">
        <f t="shared" si="4"/>
        <v>4.4130626654892424E-4</v>
      </c>
      <c r="I90" s="58">
        <f t="shared" si="5"/>
        <v>4.6511627906977715E-3</v>
      </c>
    </row>
    <row r="91" spans="1:9" x14ac:dyDescent="0.35">
      <c r="A91" t="s">
        <v>229</v>
      </c>
      <c r="B91" s="117">
        <v>109700</v>
      </c>
      <c r="C91" s="117">
        <v>113350</v>
      </c>
      <c r="D91" s="117">
        <v>288</v>
      </c>
      <c r="E91" s="117">
        <v>113350</v>
      </c>
      <c r="F91" s="117">
        <v>112300</v>
      </c>
      <c r="G91" s="117">
        <v>5419</v>
      </c>
      <c r="H91" s="58">
        <f t="shared" si="4"/>
        <v>-3.2201146890163179E-2</v>
      </c>
      <c r="I91" s="58">
        <f t="shared" si="5"/>
        <v>3.5185185185184764E-3</v>
      </c>
    </row>
    <row r="92" spans="1:9" x14ac:dyDescent="0.35">
      <c r="A92" t="s">
        <v>230</v>
      </c>
      <c r="B92" s="124">
        <v>110600</v>
      </c>
      <c r="C92" s="124">
        <v>109700</v>
      </c>
      <c r="D92" s="124">
        <v>160</v>
      </c>
      <c r="E92" s="124">
        <v>110500</v>
      </c>
      <c r="F92" s="124">
        <v>110050</v>
      </c>
      <c r="G92" s="124">
        <v>5402</v>
      </c>
      <c r="H92" s="58">
        <f t="shared" si="4"/>
        <v>9.0497737556560764E-4</v>
      </c>
      <c r="I92" s="58">
        <f t="shared" si="5"/>
        <v>-3.1371101679276148E-3</v>
      </c>
    </row>
    <row r="93" spans="1:9" x14ac:dyDescent="0.35">
      <c r="A93" t="s">
        <v>231</v>
      </c>
      <c r="B93" s="127">
        <v>110350</v>
      </c>
      <c r="C93" s="127">
        <v>110600</v>
      </c>
      <c r="D93" s="127">
        <v>330</v>
      </c>
      <c r="E93" s="127">
        <v>110750</v>
      </c>
      <c r="F93" s="127">
        <v>110800</v>
      </c>
      <c r="G93" s="127">
        <v>5437</v>
      </c>
      <c r="H93" s="58">
        <f t="shared" si="4"/>
        <v>-3.6117381489841893E-3</v>
      </c>
      <c r="I93" s="58">
        <f t="shared" si="5"/>
        <v>6.4790818215476609E-3</v>
      </c>
    </row>
    <row r="94" spans="1:9" x14ac:dyDescent="0.35">
      <c r="A94" t="s">
        <v>232</v>
      </c>
      <c r="B94" s="131">
        <v>109500</v>
      </c>
      <c r="C94" s="131">
        <v>110350</v>
      </c>
      <c r="D94" s="131">
        <v>172</v>
      </c>
      <c r="E94" s="131">
        <v>111300</v>
      </c>
      <c r="F94" s="131">
        <v>109600</v>
      </c>
      <c r="G94" s="131">
        <v>5461</v>
      </c>
      <c r="H94" s="58">
        <f t="shared" si="4"/>
        <v>-1.6172506738544423E-2</v>
      </c>
      <c r="I94" s="58">
        <f t="shared" si="5"/>
        <v>4.4141990068051751E-3</v>
      </c>
    </row>
    <row r="95" spans="1:9" x14ac:dyDescent="0.35">
      <c r="A95" t="s">
        <v>232</v>
      </c>
      <c r="B95" s="133">
        <v>109500</v>
      </c>
      <c r="C95" s="133">
        <v>110350</v>
      </c>
      <c r="D95" s="133">
        <v>172</v>
      </c>
      <c r="E95" s="133">
        <v>111300</v>
      </c>
      <c r="F95" s="133">
        <v>109600</v>
      </c>
      <c r="G95" s="133">
        <v>5461</v>
      </c>
      <c r="H95" s="58">
        <f t="shared" si="4"/>
        <v>-1.6172506738544423E-2</v>
      </c>
      <c r="I95" s="58">
        <f t="shared" si="5"/>
        <v>0</v>
      </c>
    </row>
    <row r="96" spans="1:9" x14ac:dyDescent="0.35">
      <c r="A96" t="s">
        <v>233</v>
      </c>
      <c r="B96" s="135">
        <v>110550</v>
      </c>
      <c r="C96" s="135">
        <v>109500</v>
      </c>
      <c r="D96" s="135">
        <v>464</v>
      </c>
      <c r="E96" s="135">
        <v>110250</v>
      </c>
      <c r="F96" s="135">
        <v>110100</v>
      </c>
      <c r="G96" s="135">
        <v>5448</v>
      </c>
      <c r="H96" s="58">
        <f t="shared" si="4"/>
        <v>2.7210884353741083E-3</v>
      </c>
      <c r="I96" s="58">
        <f t="shared" si="5"/>
        <v>-2.3805163889397685E-3</v>
      </c>
    </row>
    <row r="97" spans="1:9" x14ac:dyDescent="0.35">
      <c r="A97" t="s">
        <v>234</v>
      </c>
      <c r="B97" s="138">
        <v>110650</v>
      </c>
      <c r="C97" s="138">
        <v>110550</v>
      </c>
      <c r="D97" s="138">
        <v>337</v>
      </c>
      <c r="E97" s="138">
        <v>111100</v>
      </c>
      <c r="F97" s="138">
        <v>111000</v>
      </c>
      <c r="G97" s="138">
        <v>5452</v>
      </c>
      <c r="H97" s="58">
        <f t="shared" si="4"/>
        <v>-4.0504050405040237E-3</v>
      </c>
      <c r="I97" s="58">
        <f t="shared" si="5"/>
        <v>7.3421439060195048E-4</v>
      </c>
    </row>
    <row r="98" spans="1:9" x14ac:dyDescent="0.35">
      <c r="A98" t="s">
        <v>235</v>
      </c>
      <c r="B98" s="141">
        <v>111400</v>
      </c>
      <c r="C98" s="141">
        <v>110650</v>
      </c>
      <c r="D98" s="141">
        <v>546</v>
      </c>
      <c r="E98" s="141">
        <v>110550</v>
      </c>
      <c r="F98" s="141">
        <v>111250</v>
      </c>
      <c r="G98" s="141">
        <v>5387</v>
      </c>
      <c r="H98" s="58">
        <f t="shared" si="4"/>
        <v>7.6888285843510484E-3</v>
      </c>
      <c r="I98" s="58">
        <f t="shared" si="5"/>
        <v>-1.1922230374174614E-2</v>
      </c>
    </row>
    <row r="99" spans="1:9" x14ac:dyDescent="0.35">
      <c r="A99" t="s">
        <v>236</v>
      </c>
      <c r="B99" s="144">
        <v>111150</v>
      </c>
      <c r="C99" s="144">
        <v>111400</v>
      </c>
      <c r="D99" s="144">
        <v>208</v>
      </c>
      <c r="E99" s="144">
        <v>111950</v>
      </c>
      <c r="F99" s="144">
        <v>111850</v>
      </c>
      <c r="G99" s="144">
        <v>5381</v>
      </c>
      <c r="H99" s="58">
        <f t="shared" si="4"/>
        <v>-7.1460473425636328E-3</v>
      </c>
      <c r="I99" s="58">
        <f t="shared" si="5"/>
        <v>-1.1137924633376484E-3</v>
      </c>
    </row>
    <row r="100" spans="1:9" x14ac:dyDescent="0.35">
      <c r="A100" t="s">
        <v>237</v>
      </c>
      <c r="B100" s="147">
        <v>111950</v>
      </c>
      <c r="C100" s="147">
        <v>111150</v>
      </c>
      <c r="D100" s="147">
        <v>126</v>
      </c>
      <c r="E100" s="147">
        <v>111950</v>
      </c>
      <c r="F100" s="147">
        <v>111450</v>
      </c>
      <c r="G100" s="147">
        <v>5401</v>
      </c>
      <c r="H100" s="58">
        <f t="shared" si="4"/>
        <v>0</v>
      </c>
      <c r="I100" s="58">
        <f t="shared" si="5"/>
        <v>3.7167812674223644E-3</v>
      </c>
    </row>
    <row r="101" spans="1:9" x14ac:dyDescent="0.35">
      <c r="A101" t="s">
        <v>238</v>
      </c>
      <c r="B101" s="149">
        <v>116100</v>
      </c>
      <c r="C101" s="149">
        <v>111950</v>
      </c>
      <c r="D101" s="149">
        <v>1033</v>
      </c>
      <c r="E101" s="149">
        <v>111450</v>
      </c>
      <c r="F101" s="149">
        <v>111750</v>
      </c>
      <c r="G101" s="149">
        <v>5613</v>
      </c>
      <c r="H101" s="58">
        <f t="shared" si="4"/>
        <v>4.1722745625841107E-2</v>
      </c>
      <c r="I101" s="58">
        <f t="shared" si="5"/>
        <v>3.9251990372153323E-2</v>
      </c>
    </row>
    <row r="102" spans="1:9" x14ac:dyDescent="0.35">
      <c r="A102" t="s">
        <v>239</v>
      </c>
      <c r="B102" s="152">
        <v>113200</v>
      </c>
      <c r="C102" s="152">
        <v>116100</v>
      </c>
      <c r="D102" s="152">
        <v>352</v>
      </c>
      <c r="E102" s="152">
        <v>115200</v>
      </c>
      <c r="F102" s="152">
        <v>115850</v>
      </c>
      <c r="G102" s="152">
        <v>5573</v>
      </c>
      <c r="H102" s="58">
        <f t="shared" si="4"/>
        <v>-1.736111111111116E-2</v>
      </c>
      <c r="I102" s="58">
        <f t="shared" si="5"/>
        <v>-7.1263139141278797E-3</v>
      </c>
    </row>
    <row r="103" spans="1:9" x14ac:dyDescent="0.35">
      <c r="A103" t="s">
        <v>240</v>
      </c>
      <c r="B103" s="155">
        <v>114250</v>
      </c>
      <c r="C103" s="155">
        <v>113200</v>
      </c>
      <c r="D103" s="155">
        <v>184</v>
      </c>
      <c r="E103" s="155">
        <v>114800</v>
      </c>
      <c r="F103" s="155">
        <v>113400</v>
      </c>
      <c r="G103" s="155">
        <v>5598</v>
      </c>
      <c r="H103" s="58">
        <f t="shared" si="4"/>
        <v>-4.790940766550511E-3</v>
      </c>
      <c r="I103" s="58">
        <f t="shared" si="5"/>
        <v>4.4859142293198762E-3</v>
      </c>
    </row>
    <row r="104" spans="1:9" x14ac:dyDescent="0.35">
      <c r="A104" t="s">
        <v>241</v>
      </c>
      <c r="B104" s="160">
        <v>115450</v>
      </c>
      <c r="C104" s="160">
        <v>114250</v>
      </c>
      <c r="D104" s="160">
        <v>226</v>
      </c>
      <c r="E104" s="160">
        <v>113650</v>
      </c>
      <c r="F104" s="160">
        <v>114500</v>
      </c>
      <c r="G104" s="160">
        <v>5642</v>
      </c>
      <c r="H104" s="58">
        <f t="shared" si="4"/>
        <v>1.5838099428068686E-2</v>
      </c>
      <c r="I104" s="58">
        <f t="shared" si="5"/>
        <v>7.8599499821365715E-3</v>
      </c>
    </row>
    <row r="105" spans="1:9" x14ac:dyDescent="0.35">
      <c r="A105" t="s">
        <v>242</v>
      </c>
      <c r="B105" s="163">
        <v>113550</v>
      </c>
      <c r="C105" s="163">
        <v>115450</v>
      </c>
      <c r="D105" s="163">
        <v>207</v>
      </c>
      <c r="E105" s="163">
        <v>115400</v>
      </c>
      <c r="F105" s="163">
        <v>115350</v>
      </c>
      <c r="G105" s="163">
        <v>5653</v>
      </c>
      <c r="H105" s="58">
        <f t="shared" si="4"/>
        <v>-1.6031195840554568E-2</v>
      </c>
      <c r="I105" s="58">
        <f t="shared" si="5"/>
        <v>1.9496632399857994E-3</v>
      </c>
    </row>
    <row r="106" spans="1:9" x14ac:dyDescent="0.35">
      <c r="A106" t="s">
        <v>243</v>
      </c>
      <c r="B106" s="165">
        <v>113650</v>
      </c>
      <c r="C106" s="165">
        <v>113550</v>
      </c>
      <c r="D106" s="165">
        <v>418</v>
      </c>
      <c r="E106" s="165">
        <v>114500</v>
      </c>
      <c r="F106" s="165">
        <v>114250</v>
      </c>
      <c r="G106" s="165">
        <v>5731</v>
      </c>
      <c r="H106" s="58">
        <f t="shared" si="4"/>
        <v>-7.4235807860262293E-3</v>
      </c>
      <c r="I106" s="58">
        <f t="shared" si="5"/>
        <v>1.3797983371661049E-2</v>
      </c>
    </row>
    <row r="107" spans="1:9" x14ac:dyDescent="0.35">
      <c r="A107" t="s">
        <v>244</v>
      </c>
      <c r="B107" s="167">
        <v>111100</v>
      </c>
      <c r="C107" s="167">
        <v>113650</v>
      </c>
      <c r="D107" s="167">
        <v>733</v>
      </c>
      <c r="E107" s="167">
        <v>113800</v>
      </c>
      <c r="F107" s="167">
        <v>113850</v>
      </c>
      <c r="G107" s="167">
        <v>5798</v>
      </c>
      <c r="H107" s="58">
        <f t="shared" si="4"/>
        <v>-2.3725834797891032E-2</v>
      </c>
      <c r="I107" s="58">
        <f t="shared" si="5"/>
        <v>1.1690804397138432E-2</v>
      </c>
    </row>
    <row r="108" spans="1:9" x14ac:dyDescent="0.35">
      <c r="A108" t="s">
        <v>245</v>
      </c>
      <c r="B108" s="169">
        <v>109850</v>
      </c>
      <c r="C108" s="169">
        <v>111100</v>
      </c>
      <c r="D108" s="169">
        <v>849</v>
      </c>
      <c r="E108" s="169">
        <v>111500</v>
      </c>
      <c r="F108" s="169">
        <v>110200</v>
      </c>
      <c r="G108" s="169">
        <v>5753</v>
      </c>
      <c r="H108" s="58">
        <f t="shared" si="4"/>
        <v>-1.479820627802686E-2</v>
      </c>
      <c r="I108" s="58">
        <f t="shared" si="5"/>
        <v>-7.7612969989651059E-3</v>
      </c>
    </row>
    <row r="109" spans="1:9" x14ac:dyDescent="0.35">
      <c r="A109" t="s">
        <v>246</v>
      </c>
      <c r="B109" s="171">
        <v>108650</v>
      </c>
      <c r="C109" s="171">
        <v>109850</v>
      </c>
      <c r="D109" s="171">
        <v>1210</v>
      </c>
      <c r="E109" s="171">
        <v>109900</v>
      </c>
      <c r="F109" s="171">
        <v>109950</v>
      </c>
      <c r="G109" s="171">
        <v>5722</v>
      </c>
      <c r="H109" s="58">
        <f t="shared" si="4"/>
        <v>-1.1373976342129222E-2</v>
      </c>
      <c r="I109" s="58">
        <f t="shared" si="5"/>
        <v>-5.388492960194724E-3</v>
      </c>
    </row>
    <row r="110" spans="1:9" x14ac:dyDescent="0.35">
      <c r="A110" t="s">
        <v>247</v>
      </c>
      <c r="B110" s="173">
        <v>105800</v>
      </c>
      <c r="C110" s="173">
        <v>108650</v>
      </c>
      <c r="D110" s="173">
        <v>1677</v>
      </c>
      <c r="E110" s="173">
        <v>108800</v>
      </c>
      <c r="F110" s="173">
        <v>108000</v>
      </c>
      <c r="G110" s="173">
        <v>5911</v>
      </c>
      <c r="H110" s="58">
        <f t="shared" si="4"/>
        <v>-2.7573529411764719E-2</v>
      </c>
      <c r="I110" s="58">
        <f t="shared" si="5"/>
        <v>3.3030408947920309E-2</v>
      </c>
    </row>
    <row r="111" spans="1:9" x14ac:dyDescent="0.35">
      <c r="A111" t="s">
        <v>248</v>
      </c>
      <c r="B111" s="175">
        <v>107250</v>
      </c>
      <c r="C111" s="175">
        <v>105800</v>
      </c>
      <c r="D111" s="175">
        <v>391</v>
      </c>
      <c r="E111" s="175">
        <v>106000</v>
      </c>
      <c r="F111" s="175">
        <v>105950</v>
      </c>
      <c r="G111" s="175">
        <v>5949</v>
      </c>
      <c r="H111" s="58">
        <f t="shared" ref="H111" si="6">+B111/E111-1</f>
        <v>1.1792452830188704E-2</v>
      </c>
      <c r="I111" s="58">
        <f t="shared" ref="I111" si="7">+G111/G110-1</f>
        <v>6.4286922686516146E-3</v>
      </c>
    </row>
  </sheetData>
  <conditionalFormatting sqref="H1:I1048576">
    <cfRule type="cellIs" dxfId="13"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6"/>
  <dimension ref="A1:I111"/>
  <sheetViews>
    <sheetView showGridLines="0" workbookViewId="0">
      <pane xSplit="1" ySplit="13" topLeftCell="B106" activePane="bottomRight" state="frozen"/>
      <selection pane="topRight" activeCell="B1" sqref="B1"/>
      <selection pane="bottomLeft" activeCell="A14" sqref="A14"/>
      <selection pane="bottomRight" activeCell="H110" sqref="H110:I111"/>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8" width="9.1796875" style="70" customWidth="1"/>
    <col min="9" max="9" width="9.1796875" style="58" customWidth="1"/>
    <col min="10" max="81" width="9.1796875" customWidth="1"/>
  </cols>
  <sheetData>
    <row r="1" spans="1:9" x14ac:dyDescent="0.35">
      <c r="A1" s="8" t="s">
        <v>137</v>
      </c>
      <c r="B1" s="8" t="s">
        <v>138</v>
      </c>
      <c r="C1" s="8" t="s">
        <v>139</v>
      </c>
      <c r="D1" s="8" t="s">
        <v>140</v>
      </c>
      <c r="E1" s="8" t="s">
        <v>141</v>
      </c>
      <c r="F1" s="8" t="s">
        <v>142</v>
      </c>
      <c r="G1" s="8" t="s">
        <v>143</v>
      </c>
      <c r="H1" s="76" t="s">
        <v>194</v>
      </c>
      <c r="I1" s="58" t="s">
        <v>145</v>
      </c>
    </row>
    <row r="2" spans="1:9" hidden="1" x14ac:dyDescent="0.35">
      <c r="A2" s="48"/>
      <c r="B2" s="34"/>
      <c r="C2" s="34"/>
      <c r="D2" s="34"/>
      <c r="E2" s="34"/>
      <c r="F2" s="34"/>
      <c r="G2" s="34"/>
      <c r="H2" s="33"/>
    </row>
    <row r="3" spans="1:9" hidden="1" x14ac:dyDescent="0.35">
      <c r="A3" s="48"/>
      <c r="B3" s="34"/>
      <c r="C3" s="34"/>
      <c r="D3" s="34"/>
      <c r="E3" s="34"/>
      <c r="F3" s="34"/>
      <c r="G3" s="34"/>
      <c r="H3" s="33"/>
    </row>
    <row r="4" spans="1:9" hidden="1" x14ac:dyDescent="0.35">
      <c r="A4" s="48"/>
      <c r="B4" s="34"/>
      <c r="C4" s="34"/>
      <c r="D4" s="34"/>
      <c r="E4" s="34"/>
      <c r="F4" s="34"/>
      <c r="G4" s="34"/>
      <c r="H4" s="33"/>
    </row>
    <row r="5" spans="1:9" hidden="1" x14ac:dyDescent="0.35">
      <c r="A5" s="48"/>
      <c r="B5" s="34"/>
      <c r="C5" s="34"/>
      <c r="D5" s="34"/>
      <c r="E5" s="34"/>
      <c r="F5" s="34"/>
      <c r="G5" s="34"/>
      <c r="H5" s="33"/>
    </row>
    <row r="6" spans="1:9" hidden="1" x14ac:dyDescent="0.35">
      <c r="A6" s="48"/>
      <c r="B6" s="34"/>
      <c r="C6" s="34"/>
      <c r="D6" s="34"/>
      <c r="E6" s="34"/>
      <c r="F6" s="34"/>
      <c r="G6" s="34"/>
      <c r="H6" s="33"/>
    </row>
    <row r="7" spans="1:9" hidden="1" x14ac:dyDescent="0.35">
      <c r="A7" s="48"/>
      <c r="B7" s="34"/>
      <c r="C7" s="34"/>
      <c r="D7" s="34"/>
      <c r="E7" s="34"/>
      <c r="F7" s="34"/>
      <c r="G7" s="34"/>
      <c r="H7" s="33"/>
    </row>
    <row r="8" spans="1:9" hidden="1" x14ac:dyDescent="0.35">
      <c r="A8" s="48"/>
      <c r="B8" s="51"/>
      <c r="C8" s="51"/>
      <c r="D8" s="51"/>
      <c r="E8" s="51"/>
      <c r="F8" s="51"/>
      <c r="G8" s="51"/>
      <c r="H8" s="33"/>
    </row>
    <row r="9" spans="1:9" hidden="1" x14ac:dyDescent="0.35">
      <c r="A9" s="48"/>
      <c r="B9" s="51"/>
      <c r="C9" s="51"/>
      <c r="D9" s="51"/>
      <c r="E9" s="51"/>
      <c r="F9" s="51"/>
      <c r="G9" s="51"/>
      <c r="H9" s="33"/>
    </row>
    <row r="10" spans="1:9" hidden="1" x14ac:dyDescent="0.35">
      <c r="A10" s="48"/>
      <c r="B10" s="51"/>
      <c r="C10" s="51"/>
      <c r="D10" s="51"/>
      <c r="E10" s="51"/>
      <c r="F10" s="51"/>
      <c r="G10" s="51"/>
      <c r="H10" s="33"/>
    </row>
    <row r="11" spans="1:9" hidden="1" x14ac:dyDescent="0.35">
      <c r="A11" s="48"/>
      <c r="B11" s="51"/>
      <c r="C11" s="51"/>
      <c r="D11" s="51"/>
      <c r="E11" s="51"/>
      <c r="F11" s="51"/>
      <c r="G11" s="51"/>
      <c r="H11" s="33"/>
    </row>
    <row r="12" spans="1:9" hidden="1" x14ac:dyDescent="0.35">
      <c r="A12" s="48"/>
      <c r="B12" s="51"/>
      <c r="C12" s="51"/>
      <c r="D12" s="51"/>
      <c r="E12" s="51"/>
      <c r="F12" s="51"/>
      <c r="G12" s="51"/>
      <c r="H12" s="33"/>
    </row>
    <row r="13" spans="1:9" hidden="1" x14ac:dyDescent="0.35">
      <c r="A13" s="48"/>
      <c r="B13" s="51"/>
      <c r="C13" s="51"/>
      <c r="D13" s="51"/>
      <c r="E13" s="51"/>
      <c r="F13" s="51"/>
      <c r="G13" s="51"/>
      <c r="H13" s="33"/>
    </row>
    <row r="14" spans="1:9" x14ac:dyDescent="0.35">
      <c r="A14" s="48" t="s">
        <v>158</v>
      </c>
      <c r="B14" s="51">
        <v>112050</v>
      </c>
      <c r="C14" s="51">
        <v>111650</v>
      </c>
      <c r="D14" s="51">
        <v>1004</v>
      </c>
      <c r="E14" s="51">
        <v>110800</v>
      </c>
      <c r="F14" s="51">
        <v>111450</v>
      </c>
      <c r="G14" s="51">
        <v>2325</v>
      </c>
      <c r="H14" s="58">
        <f t="shared" ref="H14:H45" si="0">+B14/E14-1</f>
        <v>1.1281588447653368E-2</v>
      </c>
    </row>
    <row r="15" spans="1:9" x14ac:dyDescent="0.35">
      <c r="A15" s="48" t="s">
        <v>159</v>
      </c>
      <c r="B15" s="51">
        <v>105200</v>
      </c>
      <c r="C15" s="51">
        <v>112050</v>
      </c>
      <c r="D15" s="51">
        <v>2558</v>
      </c>
      <c r="E15" s="51">
        <v>112150</v>
      </c>
      <c r="F15" s="51">
        <v>111050</v>
      </c>
      <c r="G15" s="51">
        <v>2800</v>
      </c>
      <c r="H15" s="58">
        <f t="shared" si="0"/>
        <v>-6.1970575122603622E-2</v>
      </c>
      <c r="I15" s="58">
        <f t="shared" ref="I15:I46" si="1">+G15/G14-1</f>
        <v>0.20430107526881724</v>
      </c>
    </row>
    <row r="16" spans="1:9" x14ac:dyDescent="0.35">
      <c r="A16" s="48" t="s">
        <v>160</v>
      </c>
      <c r="B16" s="51">
        <v>106800</v>
      </c>
      <c r="C16" s="51">
        <v>105200</v>
      </c>
      <c r="D16" s="51">
        <v>2080</v>
      </c>
      <c r="E16" s="51">
        <v>107950</v>
      </c>
      <c r="F16" s="51">
        <v>105700</v>
      </c>
      <c r="G16" s="51">
        <v>2937</v>
      </c>
      <c r="H16" s="58">
        <f t="shared" si="0"/>
        <v>-1.0653080129689685E-2</v>
      </c>
      <c r="I16" s="58">
        <f t="shared" si="1"/>
        <v>4.8928571428571432E-2</v>
      </c>
    </row>
    <row r="17" spans="1:9" x14ac:dyDescent="0.35">
      <c r="A17" s="48" t="s">
        <v>161</v>
      </c>
      <c r="B17" s="51">
        <v>108850</v>
      </c>
      <c r="C17" s="51">
        <v>106800</v>
      </c>
      <c r="D17" s="51">
        <v>2147</v>
      </c>
      <c r="E17" s="51">
        <v>106550</v>
      </c>
      <c r="F17" s="51">
        <v>107100</v>
      </c>
      <c r="G17" s="51">
        <v>2894</v>
      </c>
      <c r="H17" s="58">
        <f t="shared" si="0"/>
        <v>2.1586109807602005E-2</v>
      </c>
      <c r="I17" s="58">
        <f t="shared" si="1"/>
        <v>-1.4640789921688824E-2</v>
      </c>
    </row>
    <row r="18" spans="1:9" x14ac:dyDescent="0.35">
      <c r="A18" s="48" t="s">
        <v>162</v>
      </c>
      <c r="B18" s="51">
        <v>106150</v>
      </c>
      <c r="C18" s="51">
        <v>108850</v>
      </c>
      <c r="D18" s="51">
        <v>1253</v>
      </c>
      <c r="E18" s="51">
        <v>108500</v>
      </c>
      <c r="F18" s="51">
        <v>108850</v>
      </c>
      <c r="G18" s="51">
        <v>3129</v>
      </c>
      <c r="H18" s="58">
        <f t="shared" si="0"/>
        <v>-2.1658986175115191E-2</v>
      </c>
      <c r="I18" s="58">
        <f t="shared" si="1"/>
        <v>8.1202487906012477E-2</v>
      </c>
    </row>
    <row r="19" spans="1:9" x14ac:dyDescent="0.35">
      <c r="A19" s="48" t="s">
        <v>163</v>
      </c>
      <c r="B19" s="51">
        <v>102900</v>
      </c>
      <c r="C19" s="51">
        <v>106150</v>
      </c>
      <c r="D19" s="51">
        <v>3043</v>
      </c>
      <c r="E19" s="51">
        <v>107200</v>
      </c>
      <c r="F19" s="51">
        <v>106050</v>
      </c>
      <c r="G19" s="51">
        <v>3608</v>
      </c>
      <c r="H19" s="58">
        <f t="shared" si="0"/>
        <v>-4.0111940298507509E-2</v>
      </c>
      <c r="I19" s="58">
        <f t="shared" si="1"/>
        <v>0.15308405241291156</v>
      </c>
    </row>
    <row r="20" spans="1:9" x14ac:dyDescent="0.35">
      <c r="A20" s="48" t="s">
        <v>164</v>
      </c>
      <c r="B20" s="51">
        <v>96050</v>
      </c>
      <c r="C20" s="51">
        <v>102900</v>
      </c>
      <c r="D20" s="51">
        <v>3831</v>
      </c>
      <c r="E20" s="51">
        <v>103250</v>
      </c>
      <c r="F20" s="51">
        <v>102950</v>
      </c>
      <c r="G20" s="51">
        <v>4562</v>
      </c>
      <c r="H20" s="58">
        <f t="shared" si="0"/>
        <v>-6.9733656174334135E-2</v>
      </c>
      <c r="I20" s="58">
        <f t="shared" si="1"/>
        <v>0.26441241685144123</v>
      </c>
    </row>
    <row r="21" spans="1:9" x14ac:dyDescent="0.35">
      <c r="A21" s="48" t="s">
        <v>165</v>
      </c>
      <c r="B21" s="51">
        <v>92050</v>
      </c>
      <c r="C21" s="51">
        <v>96050</v>
      </c>
      <c r="D21" s="51">
        <v>2418</v>
      </c>
      <c r="E21" s="51">
        <v>98950</v>
      </c>
      <c r="F21" s="51">
        <v>96000</v>
      </c>
      <c r="G21" s="51">
        <v>5254</v>
      </c>
      <c r="H21" s="58">
        <f t="shared" si="0"/>
        <v>-6.9732187973724158E-2</v>
      </c>
      <c r="I21" s="58">
        <f t="shared" si="1"/>
        <v>0.15168785620341962</v>
      </c>
    </row>
    <row r="22" spans="1:9" x14ac:dyDescent="0.35">
      <c r="A22" s="48" t="s">
        <v>166</v>
      </c>
      <c r="B22" s="51">
        <v>92150</v>
      </c>
      <c r="C22" s="51">
        <v>92050</v>
      </c>
      <c r="D22" s="51">
        <v>6158</v>
      </c>
      <c r="E22" s="51">
        <v>93300</v>
      </c>
      <c r="F22" s="51">
        <v>88500</v>
      </c>
      <c r="G22" s="51">
        <v>5389</v>
      </c>
      <c r="H22" s="58">
        <f t="shared" si="0"/>
        <v>-1.2325830653804881E-2</v>
      </c>
      <c r="I22" s="58">
        <f t="shared" si="1"/>
        <v>2.569470879330038E-2</v>
      </c>
    </row>
    <row r="23" spans="1:9" x14ac:dyDescent="0.35">
      <c r="A23" s="48" t="s">
        <v>167</v>
      </c>
      <c r="B23" s="51">
        <v>94100</v>
      </c>
      <c r="C23" s="51">
        <v>92150</v>
      </c>
      <c r="D23" s="51">
        <v>2511</v>
      </c>
      <c r="E23" s="51">
        <v>87950</v>
      </c>
      <c r="F23" s="51">
        <v>91900</v>
      </c>
      <c r="G23" s="51">
        <v>5496</v>
      </c>
      <c r="H23" s="58">
        <f t="shared" si="0"/>
        <v>6.9926094371802083E-2</v>
      </c>
      <c r="I23" s="58">
        <f t="shared" si="1"/>
        <v>1.9855260716273859E-2</v>
      </c>
    </row>
    <row r="24" spans="1:9" x14ac:dyDescent="0.35">
      <c r="A24" s="48" t="s">
        <v>168</v>
      </c>
      <c r="B24" s="51">
        <v>100850</v>
      </c>
      <c r="C24" s="51">
        <v>94100</v>
      </c>
      <c r="D24" s="51">
        <v>4490</v>
      </c>
      <c r="E24" s="51">
        <v>91700</v>
      </c>
      <c r="F24" s="51">
        <v>97050</v>
      </c>
      <c r="G24" s="51">
        <v>7421</v>
      </c>
      <c r="H24" s="58">
        <f t="shared" si="0"/>
        <v>9.9781897491821203E-2</v>
      </c>
      <c r="I24" s="58">
        <f t="shared" si="1"/>
        <v>0.35025473071324598</v>
      </c>
    </row>
    <row r="25" spans="1:9" x14ac:dyDescent="0.35">
      <c r="A25" s="48" t="s">
        <v>169</v>
      </c>
      <c r="B25" s="51">
        <v>95650</v>
      </c>
      <c r="C25" s="51">
        <v>100850</v>
      </c>
      <c r="D25" s="51">
        <v>14380</v>
      </c>
      <c r="E25" s="51">
        <v>100200</v>
      </c>
      <c r="F25" s="51">
        <v>104050</v>
      </c>
      <c r="G25" s="51">
        <v>6493</v>
      </c>
      <c r="H25" s="58">
        <f t="shared" si="0"/>
        <v>-4.5409181636726581E-2</v>
      </c>
      <c r="I25" s="58">
        <f t="shared" si="1"/>
        <v>-0.12505053227327856</v>
      </c>
    </row>
    <row r="26" spans="1:9" x14ac:dyDescent="0.35">
      <c r="A26" s="48" t="s">
        <v>170</v>
      </c>
      <c r="B26" s="51">
        <v>92950</v>
      </c>
      <c r="C26" s="51">
        <v>95650</v>
      </c>
      <c r="D26" s="51">
        <v>8183</v>
      </c>
      <c r="E26" s="51">
        <v>100800</v>
      </c>
      <c r="F26" s="51">
        <v>94850</v>
      </c>
      <c r="G26" s="51">
        <v>7420</v>
      </c>
      <c r="H26" s="58">
        <f t="shared" si="0"/>
        <v>-7.7876984126984072E-2</v>
      </c>
      <c r="I26" s="58">
        <f t="shared" si="1"/>
        <v>0.14276913599260732</v>
      </c>
    </row>
    <row r="27" spans="1:9" x14ac:dyDescent="0.35">
      <c r="A27" s="48" t="s">
        <v>171</v>
      </c>
      <c r="B27" s="73">
        <v>102700</v>
      </c>
      <c r="C27" s="73">
        <v>92950</v>
      </c>
      <c r="D27" s="73">
        <v>6097</v>
      </c>
      <c r="E27" s="73">
        <v>93400</v>
      </c>
      <c r="F27" s="73">
        <v>92300</v>
      </c>
      <c r="G27" s="73">
        <v>7285</v>
      </c>
      <c r="H27" s="58">
        <f t="shared" si="0"/>
        <v>9.9571734475374818E-2</v>
      </c>
      <c r="I27" s="58">
        <f t="shared" si="1"/>
        <v>-1.819407008086249E-2</v>
      </c>
    </row>
    <row r="28" spans="1:9" x14ac:dyDescent="0.35">
      <c r="A28" s="48" t="s">
        <v>172</v>
      </c>
      <c r="B28" s="74">
        <v>101550</v>
      </c>
      <c r="C28" s="74">
        <v>102700</v>
      </c>
      <c r="D28" s="74">
        <v>5785</v>
      </c>
      <c r="E28" s="74">
        <v>94350</v>
      </c>
      <c r="F28" s="74">
        <v>101500</v>
      </c>
      <c r="G28" s="74">
        <v>7254</v>
      </c>
      <c r="H28" s="58">
        <f t="shared" si="0"/>
        <v>7.6311605723370368E-2</v>
      </c>
      <c r="I28" s="58">
        <f t="shared" si="1"/>
        <v>-4.2553191489361764E-3</v>
      </c>
    </row>
    <row r="29" spans="1:9" x14ac:dyDescent="0.35">
      <c r="A29" s="48" t="s">
        <v>173</v>
      </c>
      <c r="B29" s="51">
        <v>103450</v>
      </c>
      <c r="C29" s="51">
        <v>101550</v>
      </c>
      <c r="D29" s="51">
        <v>3019</v>
      </c>
      <c r="E29" s="51">
        <v>99300</v>
      </c>
      <c r="F29" s="51">
        <v>101000</v>
      </c>
      <c r="G29" s="51">
        <v>7067</v>
      </c>
      <c r="H29" s="58">
        <f t="shared" si="0"/>
        <v>4.1792547834843985E-2</v>
      </c>
      <c r="I29" s="58">
        <f t="shared" si="1"/>
        <v>-2.5778880617590261E-2</v>
      </c>
    </row>
    <row r="30" spans="1:9" x14ac:dyDescent="0.35">
      <c r="A30" s="48" t="s">
        <v>174</v>
      </c>
      <c r="B30" s="51">
        <v>101850</v>
      </c>
      <c r="C30" s="51">
        <v>103450</v>
      </c>
      <c r="D30" s="51">
        <v>2692</v>
      </c>
      <c r="E30" s="51">
        <v>103900</v>
      </c>
      <c r="F30" s="51">
        <v>103900</v>
      </c>
      <c r="G30" s="51">
        <v>7103</v>
      </c>
      <c r="H30" s="58">
        <f t="shared" si="0"/>
        <v>-1.9730510105871013E-2</v>
      </c>
      <c r="I30" s="58">
        <f t="shared" si="1"/>
        <v>5.0940993349370967E-3</v>
      </c>
    </row>
    <row r="31" spans="1:9" x14ac:dyDescent="0.35">
      <c r="A31" s="48" t="s">
        <v>175</v>
      </c>
      <c r="B31" s="51">
        <v>101600</v>
      </c>
      <c r="C31" s="51">
        <v>101850</v>
      </c>
      <c r="D31" s="51">
        <v>915</v>
      </c>
      <c r="E31" s="51">
        <v>103000</v>
      </c>
      <c r="F31" s="51">
        <v>102000</v>
      </c>
      <c r="G31" s="51">
        <v>7171</v>
      </c>
      <c r="H31" s="58">
        <f t="shared" si="0"/>
        <v>-1.3592233009708687E-2</v>
      </c>
      <c r="I31" s="58">
        <f t="shared" si="1"/>
        <v>9.5734196818246797E-3</v>
      </c>
    </row>
    <row r="32" spans="1:9" x14ac:dyDescent="0.35">
      <c r="A32" s="48" t="s">
        <v>176</v>
      </c>
      <c r="B32" s="51">
        <v>101700</v>
      </c>
      <c r="C32" s="51">
        <v>101600</v>
      </c>
      <c r="D32" s="51">
        <v>1090</v>
      </c>
      <c r="E32" s="51">
        <v>101600</v>
      </c>
      <c r="F32" s="51">
        <v>101500</v>
      </c>
      <c r="G32" s="51">
        <v>7043</v>
      </c>
      <c r="H32" s="58">
        <f t="shared" si="0"/>
        <v>9.8425196850393526E-4</v>
      </c>
      <c r="I32" s="58">
        <f t="shared" si="1"/>
        <v>-1.7849672291172736E-2</v>
      </c>
    </row>
    <row r="33" spans="1:9" x14ac:dyDescent="0.35">
      <c r="A33" s="48" t="s">
        <v>177</v>
      </c>
      <c r="B33" s="51">
        <v>99300</v>
      </c>
      <c r="C33" s="51">
        <v>101700</v>
      </c>
      <c r="D33" s="51">
        <v>1836</v>
      </c>
      <c r="E33" s="51">
        <v>101650</v>
      </c>
      <c r="F33" s="51">
        <v>101000</v>
      </c>
      <c r="G33" s="51">
        <v>7249</v>
      </c>
      <c r="H33" s="58">
        <f t="shared" si="0"/>
        <v>-2.3118544023610466E-2</v>
      </c>
      <c r="I33" s="58">
        <f t="shared" si="1"/>
        <v>2.9248899616640678E-2</v>
      </c>
    </row>
    <row r="34" spans="1:9" x14ac:dyDescent="0.35">
      <c r="A34" s="48" t="s">
        <v>178</v>
      </c>
      <c r="B34" s="51">
        <v>101400</v>
      </c>
      <c r="C34" s="51">
        <v>99300</v>
      </c>
      <c r="D34" s="51">
        <v>1622</v>
      </c>
      <c r="E34" s="51">
        <v>99100</v>
      </c>
      <c r="F34" s="51">
        <v>98600</v>
      </c>
      <c r="G34" s="51">
        <v>7103</v>
      </c>
      <c r="H34" s="58">
        <f t="shared" si="0"/>
        <v>2.3208879919273562E-2</v>
      </c>
      <c r="I34" s="58">
        <f t="shared" si="1"/>
        <v>-2.0140709063319107E-2</v>
      </c>
    </row>
    <row r="35" spans="1:9" s="48" customFormat="1" x14ac:dyDescent="0.35">
      <c r="A35" s="48" t="s">
        <v>179</v>
      </c>
      <c r="B35" s="51">
        <v>102950</v>
      </c>
      <c r="C35" s="51">
        <v>101400</v>
      </c>
      <c r="D35" s="51">
        <v>1186</v>
      </c>
      <c r="E35" s="51">
        <v>101100</v>
      </c>
      <c r="F35" s="51">
        <v>102100</v>
      </c>
      <c r="G35" s="51">
        <v>6851</v>
      </c>
      <c r="H35" s="58">
        <f t="shared" si="0"/>
        <v>1.8298714144411532E-2</v>
      </c>
      <c r="I35" s="58">
        <f t="shared" si="1"/>
        <v>-3.5477967056173454E-2</v>
      </c>
    </row>
    <row r="36" spans="1:9" x14ac:dyDescent="0.35">
      <c r="A36" s="48" t="s">
        <v>180</v>
      </c>
      <c r="B36" s="51">
        <v>106250</v>
      </c>
      <c r="C36" s="51">
        <v>102950</v>
      </c>
      <c r="D36" s="51">
        <v>1826</v>
      </c>
      <c r="E36" s="51">
        <v>103200</v>
      </c>
      <c r="F36" s="51">
        <v>103300</v>
      </c>
      <c r="G36" s="51">
        <v>6612</v>
      </c>
      <c r="H36" s="58">
        <f t="shared" si="0"/>
        <v>2.9554263565891414E-2</v>
      </c>
      <c r="I36" s="58">
        <f t="shared" si="1"/>
        <v>-3.4885418187125983E-2</v>
      </c>
    </row>
    <row r="37" spans="1:9" x14ac:dyDescent="0.35">
      <c r="A37" s="48" t="s">
        <v>181</v>
      </c>
      <c r="B37" s="51">
        <v>106100</v>
      </c>
      <c r="C37" s="51">
        <v>106250</v>
      </c>
      <c r="D37" s="51">
        <v>2168</v>
      </c>
      <c r="E37" s="51">
        <v>105800</v>
      </c>
      <c r="F37" s="51">
        <v>106450</v>
      </c>
      <c r="G37" s="51">
        <v>6452</v>
      </c>
      <c r="H37" s="58">
        <f t="shared" si="0"/>
        <v>2.835538752362865E-3</v>
      </c>
      <c r="I37" s="58">
        <f t="shared" si="1"/>
        <v>-2.4198427102238407E-2</v>
      </c>
    </row>
    <row r="38" spans="1:9" x14ac:dyDescent="0.35">
      <c r="A38" s="48" t="s">
        <v>182</v>
      </c>
      <c r="B38" s="51">
        <v>107650</v>
      </c>
      <c r="C38" s="51">
        <v>106100</v>
      </c>
      <c r="D38" s="51">
        <v>992</v>
      </c>
      <c r="E38" s="51">
        <v>106700</v>
      </c>
      <c r="F38" s="51">
        <v>105950</v>
      </c>
      <c r="G38" s="51">
        <v>6434</v>
      </c>
      <c r="H38" s="58">
        <f t="shared" si="0"/>
        <v>8.9034676663541923E-3</v>
      </c>
      <c r="I38" s="58">
        <f t="shared" si="1"/>
        <v>-2.7898326100433968E-3</v>
      </c>
    </row>
    <row r="39" spans="1:9" s="48" customFormat="1" x14ac:dyDescent="0.35">
      <c r="A39" s="48" t="s">
        <v>183</v>
      </c>
      <c r="B39" s="51">
        <v>107350</v>
      </c>
      <c r="C39" s="51">
        <v>107650</v>
      </c>
      <c r="D39" s="51">
        <v>969</v>
      </c>
      <c r="E39" s="51">
        <v>106600</v>
      </c>
      <c r="F39" s="51">
        <v>107000</v>
      </c>
      <c r="G39" s="51">
        <v>6364</v>
      </c>
      <c r="H39" s="58">
        <f t="shared" si="0"/>
        <v>7.0356472795496394E-3</v>
      </c>
      <c r="I39" s="58">
        <f t="shared" si="1"/>
        <v>-1.0879701585327917E-2</v>
      </c>
    </row>
    <row r="40" spans="1:9" x14ac:dyDescent="0.35">
      <c r="A40" s="48" t="s">
        <v>184</v>
      </c>
      <c r="B40" s="51">
        <v>108350</v>
      </c>
      <c r="C40" s="51">
        <v>107350</v>
      </c>
      <c r="D40" s="51">
        <v>857</v>
      </c>
      <c r="E40" s="51">
        <v>107150</v>
      </c>
      <c r="F40" s="51">
        <v>107050</v>
      </c>
      <c r="G40" s="51">
        <v>6269</v>
      </c>
      <c r="H40" s="58">
        <f t="shared" si="0"/>
        <v>1.1199253383107788E-2</v>
      </c>
      <c r="I40" s="58">
        <f t="shared" si="1"/>
        <v>-1.492771841609053E-2</v>
      </c>
    </row>
    <row r="41" spans="1:9" x14ac:dyDescent="0.35">
      <c r="A41" s="48" t="s">
        <v>185</v>
      </c>
      <c r="B41" s="51">
        <v>106950</v>
      </c>
      <c r="C41" s="51">
        <v>108350</v>
      </c>
      <c r="D41" s="51">
        <v>691</v>
      </c>
      <c r="E41" s="51">
        <v>107800</v>
      </c>
      <c r="F41" s="51">
        <v>108550</v>
      </c>
      <c r="G41" s="51">
        <v>6277</v>
      </c>
      <c r="H41" s="58">
        <f t="shared" si="0"/>
        <v>-7.8849721706865106E-3</v>
      </c>
      <c r="I41" s="58">
        <f t="shared" si="1"/>
        <v>1.2761205933959907E-3</v>
      </c>
    </row>
    <row r="42" spans="1:9" x14ac:dyDescent="0.35">
      <c r="A42" s="48" t="s">
        <v>186</v>
      </c>
      <c r="B42" s="51">
        <v>101650</v>
      </c>
      <c r="C42" s="51">
        <v>106950</v>
      </c>
      <c r="D42" s="51">
        <v>1336</v>
      </c>
      <c r="E42" s="51">
        <v>107650</v>
      </c>
      <c r="F42" s="51">
        <v>106600</v>
      </c>
      <c r="G42" s="51">
        <v>6486</v>
      </c>
      <c r="H42" s="58">
        <f t="shared" si="0"/>
        <v>-5.5736182071528084E-2</v>
      </c>
      <c r="I42" s="58">
        <f t="shared" si="1"/>
        <v>3.3296160586267387E-2</v>
      </c>
    </row>
    <row r="43" spans="1:9" x14ac:dyDescent="0.35">
      <c r="A43" s="48" t="s">
        <v>187</v>
      </c>
      <c r="B43" s="51">
        <v>100500</v>
      </c>
      <c r="C43" s="51">
        <v>101650</v>
      </c>
      <c r="D43" s="51">
        <v>1008</v>
      </c>
      <c r="E43" s="51">
        <v>104550</v>
      </c>
      <c r="F43" s="51">
        <v>101300</v>
      </c>
      <c r="G43" s="51">
        <v>6695</v>
      </c>
      <c r="H43" s="58">
        <f t="shared" si="0"/>
        <v>-3.8737446197991354E-2</v>
      </c>
      <c r="I43" s="58">
        <f t="shared" si="1"/>
        <v>3.2223250077089149E-2</v>
      </c>
    </row>
    <row r="44" spans="1:9" x14ac:dyDescent="0.35">
      <c r="A44" s="48" t="s">
        <v>188</v>
      </c>
      <c r="B44" s="51">
        <v>98650</v>
      </c>
      <c r="C44" s="51">
        <v>100500</v>
      </c>
      <c r="D44" s="51">
        <v>1012</v>
      </c>
      <c r="E44" s="51">
        <v>100000</v>
      </c>
      <c r="F44" s="51">
        <v>100000</v>
      </c>
      <c r="G44" s="51">
        <v>6914</v>
      </c>
      <c r="H44" s="58">
        <f t="shared" si="0"/>
        <v>-1.3499999999999956E-2</v>
      </c>
      <c r="I44" s="58">
        <f t="shared" si="1"/>
        <v>3.2710978342046282E-2</v>
      </c>
    </row>
    <row r="45" spans="1:9" x14ac:dyDescent="0.35">
      <c r="A45" s="48" t="s">
        <v>189</v>
      </c>
      <c r="B45" s="51">
        <v>99150</v>
      </c>
      <c r="C45" s="51">
        <v>98650</v>
      </c>
      <c r="D45" s="51">
        <v>1072</v>
      </c>
      <c r="E45" s="51">
        <v>99550</v>
      </c>
      <c r="F45" s="51">
        <v>98650</v>
      </c>
      <c r="G45" s="51">
        <v>6735</v>
      </c>
      <c r="H45" s="58">
        <f t="shared" si="0"/>
        <v>-4.0180813661476744E-3</v>
      </c>
      <c r="I45" s="58">
        <f t="shared" si="1"/>
        <v>-2.5889499566097762E-2</v>
      </c>
    </row>
    <row r="46" spans="1:9" x14ac:dyDescent="0.35">
      <c r="A46" s="48" t="s">
        <v>190</v>
      </c>
      <c r="B46" s="51">
        <v>98400</v>
      </c>
      <c r="C46" s="51">
        <v>99150</v>
      </c>
      <c r="D46" s="51">
        <v>498</v>
      </c>
      <c r="E46" s="51">
        <v>98800</v>
      </c>
      <c r="F46" s="51">
        <v>99000</v>
      </c>
      <c r="G46" s="51">
        <v>6696</v>
      </c>
      <c r="H46" s="58">
        <f t="shared" ref="H46:H77" si="2">+B46/E46-1</f>
        <v>-4.0485829959514552E-3</v>
      </c>
      <c r="I46" s="58">
        <f t="shared" si="1"/>
        <v>-5.7906458797327698E-3</v>
      </c>
    </row>
    <row r="47" spans="1:9" x14ac:dyDescent="0.35">
      <c r="A47" s="48" t="s">
        <v>191</v>
      </c>
      <c r="B47" s="51">
        <v>104650</v>
      </c>
      <c r="C47" s="51">
        <v>98400</v>
      </c>
      <c r="D47" s="51">
        <v>1317</v>
      </c>
      <c r="E47" s="51">
        <v>99100</v>
      </c>
      <c r="F47" s="51">
        <v>98650</v>
      </c>
      <c r="G47" s="51">
        <v>6499</v>
      </c>
      <c r="H47" s="58">
        <f t="shared" si="2"/>
        <v>5.6004036326942508E-2</v>
      </c>
      <c r="I47" s="58">
        <f t="shared" ref="I47:I78" si="3">+G47/G46-1</f>
        <v>-2.9420549581839928E-2</v>
      </c>
    </row>
    <row r="48" spans="1:9" x14ac:dyDescent="0.35">
      <c r="A48" s="48" t="s">
        <v>192</v>
      </c>
      <c r="B48" s="51">
        <v>103500</v>
      </c>
      <c r="C48" s="51">
        <v>104650</v>
      </c>
      <c r="D48" s="51">
        <v>510</v>
      </c>
      <c r="E48" s="51">
        <v>102250</v>
      </c>
      <c r="F48" s="51">
        <v>104500</v>
      </c>
      <c r="G48" s="51">
        <v>6468</v>
      </c>
      <c r="H48" s="58">
        <f t="shared" si="2"/>
        <v>1.2224938875305513E-2</v>
      </c>
      <c r="I48" s="58">
        <f t="shared" si="3"/>
        <v>-4.7699646099399473E-3</v>
      </c>
    </row>
    <row r="49" spans="1:9" x14ac:dyDescent="0.35">
      <c r="A49" s="48" t="s">
        <v>193</v>
      </c>
      <c r="B49" s="51">
        <v>102700</v>
      </c>
      <c r="C49" s="51">
        <v>103500</v>
      </c>
      <c r="D49" s="51">
        <v>485</v>
      </c>
      <c r="E49" s="51">
        <v>104000</v>
      </c>
      <c r="F49" s="51">
        <v>102450</v>
      </c>
      <c r="G49" s="51">
        <v>6519</v>
      </c>
      <c r="H49" s="58">
        <f t="shared" si="2"/>
        <v>-1.2499999999999956E-2</v>
      </c>
      <c r="I49" s="58">
        <f t="shared" si="3"/>
        <v>7.8849721706863996E-3</v>
      </c>
    </row>
    <row r="50" spans="1:9" x14ac:dyDescent="0.35">
      <c r="A50" s="48" t="s">
        <v>195</v>
      </c>
      <c r="B50" s="51">
        <v>104400</v>
      </c>
      <c r="C50" s="51">
        <v>102700</v>
      </c>
      <c r="D50" s="51">
        <v>565</v>
      </c>
      <c r="E50" s="51">
        <v>102350</v>
      </c>
      <c r="F50" s="51">
        <v>103100</v>
      </c>
      <c r="G50" s="51">
        <v>6501</v>
      </c>
      <c r="H50" s="58">
        <f t="shared" si="2"/>
        <v>2.0029311187103049E-2</v>
      </c>
      <c r="I50" s="58">
        <f t="shared" si="3"/>
        <v>-2.7611596870685817E-3</v>
      </c>
    </row>
    <row r="51" spans="1:9" x14ac:dyDescent="0.35">
      <c r="A51" s="48" t="s">
        <v>196</v>
      </c>
      <c r="B51" s="51">
        <v>102650</v>
      </c>
      <c r="C51" s="51">
        <v>104400</v>
      </c>
      <c r="D51" s="51">
        <v>913</v>
      </c>
      <c r="E51" s="51">
        <v>103850</v>
      </c>
      <c r="F51" s="51">
        <v>104500</v>
      </c>
      <c r="G51" s="51">
        <v>6627</v>
      </c>
      <c r="H51" s="58">
        <f t="shared" si="2"/>
        <v>-1.1555127587867142E-2</v>
      </c>
      <c r="I51" s="58">
        <f t="shared" si="3"/>
        <v>1.9381633594831582E-2</v>
      </c>
    </row>
    <row r="52" spans="1:9" x14ac:dyDescent="0.35">
      <c r="A52" s="48" t="s">
        <v>197</v>
      </c>
      <c r="B52" s="51">
        <v>102850</v>
      </c>
      <c r="C52" s="51">
        <v>102650</v>
      </c>
      <c r="D52" s="51">
        <v>713</v>
      </c>
      <c r="E52" s="51">
        <v>104600</v>
      </c>
      <c r="F52" s="51">
        <v>102100</v>
      </c>
      <c r="G52" s="51">
        <v>6651</v>
      </c>
      <c r="H52" s="58">
        <f t="shared" si="2"/>
        <v>-1.6730401529636674E-2</v>
      </c>
      <c r="I52" s="58">
        <f t="shared" si="3"/>
        <v>3.6215482118606701E-3</v>
      </c>
    </row>
    <row r="53" spans="1:9" x14ac:dyDescent="0.35">
      <c r="A53" s="48" t="s">
        <v>198</v>
      </c>
      <c r="B53" s="51">
        <v>102200</v>
      </c>
      <c r="C53" s="51">
        <v>102850</v>
      </c>
      <c r="D53" s="51">
        <v>300</v>
      </c>
      <c r="E53" s="51">
        <v>102700</v>
      </c>
      <c r="F53" s="51">
        <v>103400</v>
      </c>
      <c r="G53" s="51">
        <v>6732</v>
      </c>
      <c r="H53" s="58">
        <f t="shared" si="2"/>
        <v>-4.8685491723466923E-3</v>
      </c>
      <c r="I53" s="58">
        <f t="shared" si="3"/>
        <v>1.2178619756427533E-2</v>
      </c>
    </row>
    <row r="54" spans="1:9" x14ac:dyDescent="0.35">
      <c r="A54" s="48" t="s">
        <v>199</v>
      </c>
      <c r="B54" s="51">
        <v>100750</v>
      </c>
      <c r="C54" s="51">
        <v>102200</v>
      </c>
      <c r="D54" s="51">
        <v>703</v>
      </c>
      <c r="E54" s="51">
        <v>102850</v>
      </c>
      <c r="F54" s="51">
        <v>102700</v>
      </c>
      <c r="G54" s="51">
        <v>6741</v>
      </c>
      <c r="H54" s="58">
        <f t="shared" si="2"/>
        <v>-2.0418084589207575E-2</v>
      </c>
      <c r="I54" s="58">
        <f t="shared" si="3"/>
        <v>1.3368983957218195E-3</v>
      </c>
    </row>
    <row r="55" spans="1:9" x14ac:dyDescent="0.35">
      <c r="A55" s="48" t="s">
        <v>200</v>
      </c>
      <c r="B55" s="51">
        <v>103050</v>
      </c>
      <c r="C55" s="51">
        <v>100750</v>
      </c>
      <c r="D55" s="51">
        <v>548</v>
      </c>
      <c r="E55" s="51">
        <v>101200</v>
      </c>
      <c r="F55" s="51">
        <v>101500</v>
      </c>
      <c r="G55" s="51">
        <v>6788</v>
      </c>
      <c r="H55" s="58">
        <f t="shared" si="2"/>
        <v>1.8280632411067144E-2</v>
      </c>
      <c r="I55" s="58">
        <f t="shared" si="3"/>
        <v>6.9722593087078177E-3</v>
      </c>
    </row>
    <row r="56" spans="1:9" x14ac:dyDescent="0.35">
      <c r="A56" s="48" t="s">
        <v>201</v>
      </c>
      <c r="B56" s="51">
        <v>103750</v>
      </c>
      <c r="C56" s="51">
        <v>103050</v>
      </c>
      <c r="D56" s="51">
        <v>354</v>
      </c>
      <c r="E56" s="51">
        <v>102400</v>
      </c>
      <c r="F56" s="51">
        <v>103400</v>
      </c>
      <c r="G56" s="51">
        <v>6898</v>
      </c>
      <c r="H56" s="58">
        <f t="shared" si="2"/>
        <v>1.318359375E-2</v>
      </c>
      <c r="I56" s="58">
        <f t="shared" si="3"/>
        <v>1.6205067766646986E-2</v>
      </c>
    </row>
    <row r="57" spans="1:9" x14ac:dyDescent="0.35">
      <c r="A57" s="48" t="s">
        <v>202</v>
      </c>
      <c r="B57" s="51">
        <v>102650</v>
      </c>
      <c r="C57" s="51">
        <v>103750</v>
      </c>
      <c r="D57" s="51">
        <v>560</v>
      </c>
      <c r="E57" s="51">
        <v>103450</v>
      </c>
      <c r="F57" s="51">
        <v>104000</v>
      </c>
      <c r="G57" s="51">
        <v>7016</v>
      </c>
      <c r="H57" s="58">
        <f t="shared" si="2"/>
        <v>-7.7332044465925343E-3</v>
      </c>
      <c r="I57" s="58">
        <f t="shared" si="3"/>
        <v>1.710640765439253E-2</v>
      </c>
    </row>
    <row r="58" spans="1:9" x14ac:dyDescent="0.35">
      <c r="A58" s="48" t="s">
        <v>203</v>
      </c>
      <c r="B58" s="51">
        <v>102300</v>
      </c>
      <c r="C58" s="51">
        <v>102650</v>
      </c>
      <c r="D58" s="51">
        <v>348</v>
      </c>
      <c r="E58" s="51">
        <v>103400</v>
      </c>
      <c r="F58" s="51">
        <v>103050</v>
      </c>
      <c r="G58" s="51">
        <v>7078</v>
      </c>
      <c r="H58" s="58">
        <f t="shared" si="2"/>
        <v>-1.0638297872340385E-2</v>
      </c>
      <c r="I58" s="58">
        <f t="shared" si="3"/>
        <v>8.8369441277080796E-3</v>
      </c>
    </row>
    <row r="59" spans="1:9" x14ac:dyDescent="0.35">
      <c r="A59" s="48" t="s">
        <v>204</v>
      </c>
      <c r="B59" s="51">
        <v>103450</v>
      </c>
      <c r="C59" s="51">
        <v>102300</v>
      </c>
      <c r="D59" s="51">
        <v>470</v>
      </c>
      <c r="E59" s="51">
        <v>103100</v>
      </c>
      <c r="F59" s="51">
        <v>102050</v>
      </c>
      <c r="G59" s="51">
        <v>7142</v>
      </c>
      <c r="H59" s="58">
        <f t="shared" si="2"/>
        <v>3.3947623666343851E-3</v>
      </c>
      <c r="I59" s="58">
        <f t="shared" si="3"/>
        <v>9.0421022887821056E-3</v>
      </c>
    </row>
    <row r="60" spans="1:9" x14ac:dyDescent="0.35">
      <c r="A60" s="48" t="s">
        <v>205</v>
      </c>
      <c r="B60" s="51">
        <v>102800</v>
      </c>
      <c r="C60" s="51">
        <v>103450</v>
      </c>
      <c r="D60" s="51">
        <v>178</v>
      </c>
      <c r="E60" s="51">
        <v>103350</v>
      </c>
      <c r="F60" s="51">
        <v>103800</v>
      </c>
      <c r="G60" s="51">
        <v>7130</v>
      </c>
      <c r="H60" s="58">
        <f t="shared" si="2"/>
        <v>-5.3217223028543259E-3</v>
      </c>
      <c r="I60" s="58">
        <f t="shared" si="3"/>
        <v>-1.6802016241949103E-3</v>
      </c>
    </row>
    <row r="61" spans="1:9" x14ac:dyDescent="0.35">
      <c r="A61" s="48" t="s">
        <v>206</v>
      </c>
      <c r="B61" s="51">
        <v>101050</v>
      </c>
      <c r="C61" s="51">
        <v>102800</v>
      </c>
      <c r="D61" s="51">
        <v>1124</v>
      </c>
      <c r="E61" s="51">
        <v>103150</v>
      </c>
      <c r="F61" s="51">
        <v>103000</v>
      </c>
      <c r="G61" s="51">
        <v>7204</v>
      </c>
      <c r="H61" s="58">
        <f t="shared" si="2"/>
        <v>-2.0358700920988904E-2</v>
      </c>
      <c r="I61" s="58">
        <f t="shared" si="3"/>
        <v>1.0378681626928454E-2</v>
      </c>
    </row>
    <row r="62" spans="1:9" x14ac:dyDescent="0.35">
      <c r="A62" s="48" t="s">
        <v>207</v>
      </c>
      <c r="B62" s="51">
        <v>101400</v>
      </c>
      <c r="C62" s="51">
        <v>101050</v>
      </c>
      <c r="D62" s="51">
        <v>471</v>
      </c>
      <c r="E62" s="51">
        <v>101400</v>
      </c>
      <c r="F62" s="51">
        <v>101050</v>
      </c>
      <c r="G62" s="51">
        <v>7139</v>
      </c>
      <c r="H62" s="58">
        <f t="shared" si="2"/>
        <v>0</v>
      </c>
      <c r="I62" s="58">
        <f t="shared" si="3"/>
        <v>-9.022765130483057E-3</v>
      </c>
    </row>
    <row r="63" spans="1:9" x14ac:dyDescent="0.35">
      <c r="A63" s="48" t="s">
        <v>208</v>
      </c>
      <c r="B63" s="51">
        <v>101450</v>
      </c>
      <c r="C63" s="51">
        <v>101400</v>
      </c>
      <c r="D63" s="51">
        <v>492</v>
      </c>
      <c r="E63" s="51">
        <v>101200</v>
      </c>
      <c r="F63" s="51">
        <v>101450</v>
      </c>
      <c r="G63" s="51">
        <v>7044</v>
      </c>
      <c r="H63" s="58">
        <f t="shared" si="2"/>
        <v>2.4703557312253377E-3</v>
      </c>
      <c r="I63" s="58">
        <f t="shared" si="3"/>
        <v>-1.3307185880375383E-2</v>
      </c>
    </row>
    <row r="64" spans="1:9" x14ac:dyDescent="0.35">
      <c r="A64" s="48" t="s">
        <v>209</v>
      </c>
      <c r="B64" s="51">
        <v>103200</v>
      </c>
      <c r="C64" s="51">
        <v>101450</v>
      </c>
      <c r="D64" s="51">
        <v>674</v>
      </c>
      <c r="E64" s="51">
        <v>102200</v>
      </c>
      <c r="F64" s="51">
        <v>102000</v>
      </c>
      <c r="G64" s="51">
        <v>6942</v>
      </c>
      <c r="H64" s="58">
        <f t="shared" si="2"/>
        <v>9.7847358121330164E-3</v>
      </c>
      <c r="I64" s="58">
        <f t="shared" si="3"/>
        <v>-1.4480408858603022E-2</v>
      </c>
    </row>
    <row r="65" spans="1:9" x14ac:dyDescent="0.35">
      <c r="A65" s="48" t="s">
        <v>210</v>
      </c>
      <c r="B65" s="51">
        <v>99650</v>
      </c>
      <c r="C65" s="51">
        <v>103200</v>
      </c>
      <c r="D65" s="51">
        <v>1261</v>
      </c>
      <c r="E65" s="51">
        <v>103150</v>
      </c>
      <c r="F65" s="51">
        <v>103100</v>
      </c>
      <c r="G65" s="51">
        <v>7262</v>
      </c>
      <c r="H65" s="58">
        <f t="shared" si="2"/>
        <v>-3.3931168201648099E-2</v>
      </c>
      <c r="I65" s="58">
        <f t="shared" si="3"/>
        <v>4.6096225871506746E-2</v>
      </c>
    </row>
    <row r="66" spans="1:9" x14ac:dyDescent="0.35">
      <c r="A66" s="48" t="s">
        <v>211</v>
      </c>
      <c r="B66" s="51">
        <v>99850</v>
      </c>
      <c r="C66" s="51">
        <v>99650</v>
      </c>
      <c r="D66" s="51">
        <v>226</v>
      </c>
      <c r="E66" s="51">
        <v>100550</v>
      </c>
      <c r="F66" s="51">
        <v>99750</v>
      </c>
      <c r="G66" s="51">
        <v>7237</v>
      </c>
      <c r="H66" s="58">
        <f t="shared" si="2"/>
        <v>-6.9617105917454403E-3</v>
      </c>
      <c r="I66" s="58">
        <f t="shared" si="3"/>
        <v>-3.4425778022583176E-3</v>
      </c>
    </row>
    <row r="67" spans="1:9" x14ac:dyDescent="0.35">
      <c r="A67" s="48" t="s">
        <v>212</v>
      </c>
      <c r="B67" s="51">
        <v>98850</v>
      </c>
      <c r="C67" s="51">
        <v>99850</v>
      </c>
      <c r="D67" s="51">
        <v>317</v>
      </c>
      <c r="E67" s="51">
        <v>99900</v>
      </c>
      <c r="F67" s="51">
        <v>99750</v>
      </c>
      <c r="G67" s="51">
        <v>7213</v>
      </c>
      <c r="H67" s="58">
        <f t="shared" si="2"/>
        <v>-1.0510510510510551E-2</v>
      </c>
      <c r="I67" s="58">
        <f t="shared" si="3"/>
        <v>-3.3162912809174827E-3</v>
      </c>
    </row>
    <row r="68" spans="1:9" x14ac:dyDescent="0.35">
      <c r="A68" s="48" t="s">
        <v>213</v>
      </c>
      <c r="B68" s="51">
        <v>97450</v>
      </c>
      <c r="C68" s="51">
        <v>98850</v>
      </c>
      <c r="D68" s="51">
        <v>277</v>
      </c>
      <c r="E68" s="51">
        <v>99300</v>
      </c>
      <c r="F68" s="51">
        <v>99900</v>
      </c>
      <c r="G68" s="51">
        <v>7242</v>
      </c>
      <c r="H68" s="58">
        <f t="shared" si="2"/>
        <v>-1.8630412890231596E-2</v>
      </c>
      <c r="I68" s="58">
        <f t="shared" si="3"/>
        <v>4.0205185082489159E-3</v>
      </c>
    </row>
    <row r="69" spans="1:9" x14ac:dyDescent="0.35">
      <c r="A69" s="48" t="s">
        <v>214</v>
      </c>
      <c r="B69" s="51">
        <v>95500</v>
      </c>
      <c r="C69" s="51">
        <v>97450</v>
      </c>
      <c r="D69" s="51">
        <v>790</v>
      </c>
      <c r="E69" s="51">
        <v>98650</v>
      </c>
      <c r="F69" s="51">
        <v>98000</v>
      </c>
      <c r="G69" s="51">
        <v>7514</v>
      </c>
      <c r="H69" s="58">
        <f t="shared" si="2"/>
        <v>-3.193106943740498E-2</v>
      </c>
      <c r="I69" s="58">
        <f t="shared" si="3"/>
        <v>3.7558685446009488E-2</v>
      </c>
    </row>
    <row r="70" spans="1:9" x14ac:dyDescent="0.35">
      <c r="A70" s="48" t="s">
        <v>215</v>
      </c>
      <c r="B70" s="51">
        <v>99000</v>
      </c>
      <c r="C70" s="51">
        <v>95500</v>
      </c>
      <c r="D70" s="51">
        <v>1736</v>
      </c>
      <c r="E70" s="51">
        <v>96350</v>
      </c>
      <c r="F70" s="51">
        <v>95800</v>
      </c>
      <c r="G70" s="51">
        <v>7487</v>
      </c>
      <c r="H70" s="58">
        <f t="shared" si="2"/>
        <v>2.7503892060197099E-2</v>
      </c>
      <c r="I70" s="58">
        <f t="shared" si="3"/>
        <v>-3.5932925206281219E-3</v>
      </c>
    </row>
    <row r="71" spans="1:9" x14ac:dyDescent="0.35">
      <c r="A71" t="s">
        <v>216</v>
      </c>
      <c r="B71">
        <v>114150</v>
      </c>
      <c r="C71">
        <v>116000</v>
      </c>
      <c r="D71">
        <v>4137</v>
      </c>
      <c r="E71">
        <v>116150</v>
      </c>
      <c r="F71">
        <v>115500</v>
      </c>
      <c r="G71">
        <v>15028</v>
      </c>
      <c r="H71" s="58">
        <f t="shared" si="2"/>
        <v>-1.7219113215669379E-2</v>
      </c>
      <c r="I71" s="58">
        <f t="shared" si="3"/>
        <v>1.0072125016695606</v>
      </c>
    </row>
    <row r="72" spans="1:9" x14ac:dyDescent="0.35">
      <c r="A72" t="s">
        <v>217</v>
      </c>
      <c r="B72" s="51">
        <v>107500</v>
      </c>
      <c r="C72" s="51">
        <v>114150</v>
      </c>
      <c r="D72" s="51">
        <v>2419</v>
      </c>
      <c r="E72" s="51">
        <v>114350</v>
      </c>
      <c r="F72" s="51">
        <v>114450</v>
      </c>
      <c r="G72" s="51">
        <v>15228</v>
      </c>
      <c r="H72" s="58">
        <f t="shared" si="2"/>
        <v>-5.990380411018803E-2</v>
      </c>
      <c r="I72" s="58">
        <f t="shared" si="3"/>
        <v>1.330849081714125E-2</v>
      </c>
    </row>
    <row r="73" spans="1:9" x14ac:dyDescent="0.35">
      <c r="A73" t="s">
        <v>218</v>
      </c>
      <c r="B73" s="51">
        <v>108950</v>
      </c>
      <c r="C73" s="51">
        <v>108300</v>
      </c>
      <c r="D73" s="51">
        <v>1527</v>
      </c>
      <c r="E73" s="51">
        <v>107850</v>
      </c>
      <c r="F73" s="51">
        <v>107950</v>
      </c>
      <c r="G73" s="51">
        <v>15431</v>
      </c>
      <c r="H73" s="58">
        <f t="shared" si="2"/>
        <v>1.0199350950394148E-2</v>
      </c>
      <c r="I73" s="58">
        <f t="shared" si="3"/>
        <v>1.3330706593117858E-2</v>
      </c>
    </row>
    <row r="74" spans="1:9" x14ac:dyDescent="0.35">
      <c r="A74" t="s">
        <v>219</v>
      </c>
      <c r="B74" s="51">
        <v>108150</v>
      </c>
      <c r="C74" s="51">
        <v>108950</v>
      </c>
      <c r="D74" s="51">
        <v>1894</v>
      </c>
      <c r="E74" s="51">
        <v>108850</v>
      </c>
      <c r="F74" s="51">
        <v>109250</v>
      </c>
      <c r="G74" s="51">
        <v>15439</v>
      </c>
      <c r="H74" s="58">
        <f t="shared" si="2"/>
        <v>-6.4308681672026191E-3</v>
      </c>
      <c r="I74" s="58">
        <f t="shared" si="3"/>
        <v>5.1843691270825332E-4</v>
      </c>
    </row>
    <row r="75" spans="1:9" x14ac:dyDescent="0.35">
      <c r="A75" t="s">
        <v>220</v>
      </c>
      <c r="B75" s="82">
        <v>112900</v>
      </c>
      <c r="C75" s="82">
        <v>108150</v>
      </c>
      <c r="D75" s="82">
        <v>3118</v>
      </c>
      <c r="E75" s="82">
        <v>108500</v>
      </c>
      <c r="F75" s="82">
        <v>108350</v>
      </c>
      <c r="G75" s="82">
        <v>15231</v>
      </c>
      <c r="H75" s="58">
        <f t="shared" si="2"/>
        <v>4.0552995391704982E-2</v>
      </c>
      <c r="I75" s="58">
        <f t="shared" si="3"/>
        <v>-1.3472375153831262E-2</v>
      </c>
    </row>
    <row r="76" spans="1:9" x14ac:dyDescent="0.35">
      <c r="A76" t="s">
        <v>221</v>
      </c>
      <c r="B76" s="83">
        <v>111700</v>
      </c>
      <c r="C76" s="83">
        <v>112900</v>
      </c>
      <c r="D76" s="83">
        <v>1462</v>
      </c>
      <c r="E76" s="83">
        <v>110500</v>
      </c>
      <c r="F76" s="83">
        <v>112550</v>
      </c>
      <c r="G76" s="83">
        <v>15088</v>
      </c>
      <c r="H76" s="58">
        <f t="shared" si="2"/>
        <v>1.0859728506787292E-2</v>
      </c>
      <c r="I76" s="58">
        <f t="shared" si="3"/>
        <v>-9.3887466351519899E-3</v>
      </c>
    </row>
    <row r="77" spans="1:9" x14ac:dyDescent="0.35">
      <c r="A77" t="s">
        <v>222</v>
      </c>
      <c r="B77" s="87">
        <v>112700</v>
      </c>
      <c r="C77" s="87">
        <v>111700</v>
      </c>
      <c r="D77" s="87">
        <v>2027</v>
      </c>
      <c r="E77" s="87">
        <v>112250</v>
      </c>
      <c r="F77" s="87">
        <v>112400</v>
      </c>
      <c r="G77" s="87">
        <v>15023</v>
      </c>
      <c r="H77" s="58">
        <f t="shared" si="2"/>
        <v>4.008908685968926E-3</v>
      </c>
      <c r="I77" s="58">
        <f t="shared" si="3"/>
        <v>-4.3080593849417204E-3</v>
      </c>
    </row>
    <row r="78" spans="1:9" x14ac:dyDescent="0.35">
      <c r="A78" t="s">
        <v>222</v>
      </c>
      <c r="B78" s="89">
        <v>112700</v>
      </c>
      <c r="C78" s="89">
        <v>111700</v>
      </c>
      <c r="D78" s="89">
        <v>2027</v>
      </c>
      <c r="E78" s="89">
        <v>112250</v>
      </c>
      <c r="F78" s="89">
        <v>112400</v>
      </c>
      <c r="G78" s="89">
        <v>15023</v>
      </c>
      <c r="H78" s="58">
        <f t="shared" ref="H78:H110" si="4">+B78/E78-1</f>
        <v>4.008908685968926E-3</v>
      </c>
      <c r="I78" s="58">
        <f t="shared" si="3"/>
        <v>0</v>
      </c>
    </row>
    <row r="79" spans="1:9" x14ac:dyDescent="0.35">
      <c r="A79" t="s">
        <v>222</v>
      </c>
      <c r="B79" s="90">
        <v>112700</v>
      </c>
      <c r="C79" s="90">
        <v>111700</v>
      </c>
      <c r="D79" s="90">
        <v>2027</v>
      </c>
      <c r="E79" s="90">
        <v>112250</v>
      </c>
      <c r="F79" s="90">
        <v>112400</v>
      </c>
      <c r="G79" s="90">
        <v>15023</v>
      </c>
      <c r="H79" s="58">
        <f t="shared" si="4"/>
        <v>4.008908685968926E-3</v>
      </c>
      <c r="I79" s="58">
        <f t="shared" ref="I79:I110" si="5">+G79/G78-1</f>
        <v>0</v>
      </c>
    </row>
    <row r="80" spans="1:9" x14ac:dyDescent="0.35">
      <c r="A80" t="s">
        <v>222</v>
      </c>
      <c r="B80" s="91">
        <v>112700</v>
      </c>
      <c r="C80" s="91">
        <v>111700</v>
      </c>
      <c r="D80" s="91">
        <v>2027</v>
      </c>
      <c r="E80" s="91">
        <v>112250</v>
      </c>
      <c r="F80" s="91">
        <v>112400</v>
      </c>
      <c r="G80" s="91">
        <v>15023</v>
      </c>
      <c r="H80" s="58">
        <f t="shared" si="4"/>
        <v>4.008908685968926E-3</v>
      </c>
      <c r="I80" s="58">
        <f t="shared" si="5"/>
        <v>0</v>
      </c>
    </row>
    <row r="81" spans="1:9" x14ac:dyDescent="0.35">
      <c r="A81" t="s">
        <v>222</v>
      </c>
      <c r="B81" s="92">
        <v>112700</v>
      </c>
      <c r="C81" s="92">
        <v>111700</v>
      </c>
      <c r="D81" s="92">
        <v>2027</v>
      </c>
      <c r="E81" s="92">
        <v>112250</v>
      </c>
      <c r="F81" s="92">
        <v>112400</v>
      </c>
      <c r="G81" s="92">
        <v>15023</v>
      </c>
      <c r="H81" s="58">
        <f t="shared" si="4"/>
        <v>4.008908685968926E-3</v>
      </c>
      <c r="I81" s="58">
        <f t="shared" si="5"/>
        <v>0</v>
      </c>
    </row>
    <row r="82" spans="1:9" x14ac:dyDescent="0.35">
      <c r="A82" t="s">
        <v>222</v>
      </c>
      <c r="B82" s="93">
        <v>112700</v>
      </c>
      <c r="C82" s="93">
        <v>111700</v>
      </c>
      <c r="D82" s="93">
        <v>2027</v>
      </c>
      <c r="E82" s="93">
        <v>112250</v>
      </c>
      <c r="F82" s="93">
        <v>112400</v>
      </c>
      <c r="G82" s="93">
        <v>15023</v>
      </c>
      <c r="H82" s="58">
        <f t="shared" si="4"/>
        <v>4.008908685968926E-3</v>
      </c>
      <c r="I82" s="58">
        <f t="shared" si="5"/>
        <v>0</v>
      </c>
    </row>
    <row r="83" spans="1:9" x14ac:dyDescent="0.35">
      <c r="A83" t="s">
        <v>222</v>
      </c>
      <c r="B83" s="94">
        <v>112700</v>
      </c>
      <c r="C83" s="94">
        <v>111700</v>
      </c>
      <c r="D83" s="94">
        <v>2027</v>
      </c>
      <c r="E83" s="94">
        <v>112250</v>
      </c>
      <c r="F83" s="94">
        <v>112400</v>
      </c>
      <c r="G83" s="94">
        <v>15023</v>
      </c>
      <c r="H83" s="58">
        <f t="shared" si="4"/>
        <v>4.008908685968926E-3</v>
      </c>
      <c r="I83" s="58">
        <f t="shared" si="5"/>
        <v>0</v>
      </c>
    </row>
    <row r="84" spans="1:9" x14ac:dyDescent="0.35">
      <c r="A84" t="s">
        <v>222</v>
      </c>
      <c r="B84" s="95">
        <v>112700</v>
      </c>
      <c r="C84" s="95">
        <v>111700</v>
      </c>
      <c r="D84" s="95">
        <v>2027</v>
      </c>
      <c r="E84" s="95">
        <v>112250</v>
      </c>
      <c r="F84" s="95">
        <v>112400</v>
      </c>
      <c r="G84" s="95">
        <v>15023</v>
      </c>
      <c r="H84" s="58">
        <f t="shared" si="4"/>
        <v>4.008908685968926E-3</v>
      </c>
      <c r="I84" s="58">
        <f t="shared" si="5"/>
        <v>0</v>
      </c>
    </row>
    <row r="85" spans="1:9" x14ac:dyDescent="0.35">
      <c r="A85" t="s">
        <v>223</v>
      </c>
      <c r="B85" s="98">
        <v>113750</v>
      </c>
      <c r="C85" s="98">
        <v>112700</v>
      </c>
      <c r="D85" s="98">
        <v>1555</v>
      </c>
      <c r="E85" s="98">
        <v>112900</v>
      </c>
      <c r="F85" s="98">
        <v>112350</v>
      </c>
      <c r="G85" s="98">
        <v>14934</v>
      </c>
      <c r="H85" s="58">
        <f t="shared" si="4"/>
        <v>7.5287865367581475E-3</v>
      </c>
      <c r="I85" s="58">
        <f t="shared" si="5"/>
        <v>-5.9242494841242888E-3</v>
      </c>
    </row>
    <row r="86" spans="1:9" x14ac:dyDescent="0.35">
      <c r="A86" t="s">
        <v>224</v>
      </c>
      <c r="B86" s="102">
        <v>114750</v>
      </c>
      <c r="C86" s="102">
        <v>113750</v>
      </c>
      <c r="D86" s="102">
        <v>1525</v>
      </c>
      <c r="E86" s="102">
        <v>114150</v>
      </c>
      <c r="F86" s="102">
        <v>113800</v>
      </c>
      <c r="G86" s="102">
        <v>15000</v>
      </c>
      <c r="H86" s="58">
        <f t="shared" si="4"/>
        <v>5.2562417871222511E-3</v>
      </c>
      <c r="I86" s="58">
        <f t="shared" si="5"/>
        <v>4.4194455604660288E-3</v>
      </c>
    </row>
    <row r="87" spans="1:9" x14ac:dyDescent="0.35">
      <c r="A87" t="s">
        <v>225</v>
      </c>
      <c r="B87" s="105">
        <v>116650</v>
      </c>
      <c r="C87" s="105">
        <v>114750</v>
      </c>
      <c r="D87" s="105">
        <v>3096</v>
      </c>
      <c r="E87" s="105">
        <v>114100</v>
      </c>
      <c r="F87" s="105">
        <v>115250</v>
      </c>
      <c r="G87" s="105">
        <v>14866</v>
      </c>
      <c r="H87" s="58">
        <f t="shared" si="4"/>
        <v>2.2348816827344464E-2</v>
      </c>
      <c r="I87" s="58">
        <f t="shared" si="5"/>
        <v>-8.9333333333333487E-3</v>
      </c>
    </row>
    <row r="88" spans="1:9" x14ac:dyDescent="0.35">
      <c r="A88" t="s">
        <v>226</v>
      </c>
      <c r="B88" s="108">
        <v>113450</v>
      </c>
      <c r="C88" s="108">
        <v>116650</v>
      </c>
      <c r="D88" s="108">
        <v>2705</v>
      </c>
      <c r="E88" s="108">
        <v>116850</v>
      </c>
      <c r="F88" s="108">
        <v>115900</v>
      </c>
      <c r="G88" s="108">
        <v>14928</v>
      </c>
      <c r="H88" s="58">
        <f t="shared" si="4"/>
        <v>-2.9097133076593895E-2</v>
      </c>
      <c r="I88" s="58">
        <f t="shared" si="5"/>
        <v>4.1705906094444689E-3</v>
      </c>
    </row>
    <row r="89" spans="1:9" x14ac:dyDescent="0.35">
      <c r="A89" t="s">
        <v>227</v>
      </c>
      <c r="B89" s="111">
        <v>113150</v>
      </c>
      <c r="C89" s="111">
        <v>113450</v>
      </c>
      <c r="D89" s="111">
        <v>2257</v>
      </c>
      <c r="E89" s="111">
        <v>113650</v>
      </c>
      <c r="F89" s="111">
        <v>112500</v>
      </c>
      <c r="G89" s="111">
        <v>14944</v>
      </c>
      <c r="H89" s="58">
        <f t="shared" si="4"/>
        <v>-4.3994720633524498E-3</v>
      </c>
      <c r="I89" s="58">
        <f t="shared" si="5"/>
        <v>1.071811361200492E-3</v>
      </c>
    </row>
    <row r="90" spans="1:9" x14ac:dyDescent="0.35">
      <c r="A90" t="s">
        <v>228</v>
      </c>
      <c r="B90" s="114">
        <v>113400</v>
      </c>
      <c r="C90" s="114">
        <v>113150</v>
      </c>
      <c r="D90" s="114">
        <v>1634</v>
      </c>
      <c r="E90" s="114">
        <v>112900</v>
      </c>
      <c r="F90" s="114">
        <v>115650</v>
      </c>
      <c r="G90" s="114">
        <v>15321</v>
      </c>
      <c r="H90" s="58">
        <f t="shared" si="4"/>
        <v>4.4286979627989886E-3</v>
      </c>
      <c r="I90" s="58">
        <f t="shared" si="5"/>
        <v>2.52275160599571E-2</v>
      </c>
    </row>
    <row r="91" spans="1:9" x14ac:dyDescent="0.35">
      <c r="A91" t="s">
        <v>229</v>
      </c>
      <c r="B91" s="117">
        <v>109700</v>
      </c>
      <c r="C91" s="117">
        <v>113400</v>
      </c>
      <c r="D91" s="117">
        <v>2784</v>
      </c>
      <c r="E91" s="117">
        <v>113500</v>
      </c>
      <c r="F91" s="117">
        <v>113300</v>
      </c>
      <c r="G91" s="117">
        <v>15545</v>
      </c>
      <c r="H91" s="58">
        <f t="shared" si="4"/>
        <v>-3.3480176211453716E-2</v>
      </c>
      <c r="I91" s="58">
        <f t="shared" si="5"/>
        <v>1.4620455583839176E-2</v>
      </c>
    </row>
    <row r="92" spans="1:9" x14ac:dyDescent="0.35">
      <c r="A92" t="s">
        <v>230</v>
      </c>
      <c r="B92" s="124">
        <v>110850</v>
      </c>
      <c r="C92" s="124">
        <v>109700</v>
      </c>
      <c r="D92" s="124">
        <v>1794</v>
      </c>
      <c r="E92" s="124">
        <v>110550</v>
      </c>
      <c r="F92" s="124">
        <v>110000</v>
      </c>
      <c r="G92" s="124">
        <v>15380</v>
      </c>
      <c r="H92" s="58">
        <f t="shared" si="4"/>
        <v>2.7137042062415073E-3</v>
      </c>
      <c r="I92" s="58">
        <f t="shared" si="5"/>
        <v>-1.0614345448697327E-2</v>
      </c>
    </row>
    <row r="93" spans="1:9" x14ac:dyDescent="0.35">
      <c r="A93" t="s">
        <v>231</v>
      </c>
      <c r="B93" s="127">
        <v>110100</v>
      </c>
      <c r="C93" s="127">
        <v>110850</v>
      </c>
      <c r="D93" s="127">
        <v>5541</v>
      </c>
      <c r="E93" s="127">
        <v>110850</v>
      </c>
      <c r="F93" s="127">
        <v>110550</v>
      </c>
      <c r="G93" s="127">
        <v>15437</v>
      </c>
      <c r="H93" s="58">
        <f t="shared" si="4"/>
        <v>-6.7658998646820123E-3</v>
      </c>
      <c r="I93" s="58">
        <f t="shared" si="5"/>
        <v>3.7061118335499632E-3</v>
      </c>
    </row>
    <row r="94" spans="1:9" x14ac:dyDescent="0.35">
      <c r="A94" t="s">
        <v>232</v>
      </c>
      <c r="B94" s="131">
        <v>109050</v>
      </c>
      <c r="C94" s="131">
        <v>110100</v>
      </c>
      <c r="D94" s="131">
        <v>2311</v>
      </c>
      <c r="E94" s="131">
        <v>111550</v>
      </c>
      <c r="F94" s="131">
        <v>109200</v>
      </c>
      <c r="G94" s="131">
        <v>15618</v>
      </c>
      <c r="H94" s="58">
        <f t="shared" si="4"/>
        <v>-2.2411474675033571E-2</v>
      </c>
      <c r="I94" s="58">
        <f t="shared" si="5"/>
        <v>1.1725076115825628E-2</v>
      </c>
    </row>
    <row r="95" spans="1:9" x14ac:dyDescent="0.35">
      <c r="A95" t="s">
        <v>232</v>
      </c>
      <c r="B95" s="133">
        <v>109050</v>
      </c>
      <c r="C95" s="133">
        <v>110100</v>
      </c>
      <c r="D95" s="133">
        <v>2311</v>
      </c>
      <c r="E95" s="133">
        <v>111550</v>
      </c>
      <c r="F95" s="133">
        <v>109200</v>
      </c>
      <c r="G95" s="133">
        <v>15618</v>
      </c>
      <c r="H95" s="58">
        <f t="shared" si="4"/>
        <v>-2.2411474675033571E-2</v>
      </c>
      <c r="I95" s="58">
        <f t="shared" si="5"/>
        <v>0</v>
      </c>
    </row>
    <row r="96" spans="1:9" x14ac:dyDescent="0.35">
      <c r="A96" t="s">
        <v>233</v>
      </c>
      <c r="B96" s="135">
        <v>110550</v>
      </c>
      <c r="C96" s="135">
        <v>109050</v>
      </c>
      <c r="D96" s="135">
        <v>4274</v>
      </c>
      <c r="E96" s="135">
        <v>110100</v>
      </c>
      <c r="F96" s="135">
        <v>110050</v>
      </c>
      <c r="G96" s="135">
        <v>15832</v>
      </c>
      <c r="H96" s="58">
        <f t="shared" si="4"/>
        <v>4.0871934604904681E-3</v>
      </c>
      <c r="I96" s="58">
        <f t="shared" si="5"/>
        <v>1.3702138558074006E-2</v>
      </c>
    </row>
    <row r="97" spans="1:9" x14ac:dyDescent="0.35">
      <c r="A97" t="s">
        <v>234</v>
      </c>
      <c r="B97" s="138">
        <v>110950</v>
      </c>
      <c r="C97" s="138">
        <v>110550</v>
      </c>
      <c r="D97" s="138">
        <v>3666</v>
      </c>
      <c r="E97" s="138">
        <v>111100</v>
      </c>
      <c r="F97" s="138">
        <v>110700</v>
      </c>
      <c r="G97" s="138">
        <v>16267</v>
      </c>
      <c r="H97" s="58">
        <f t="shared" si="4"/>
        <v>-1.3501350135013412E-3</v>
      </c>
      <c r="I97" s="58">
        <f t="shared" si="5"/>
        <v>2.7475997978777089E-2</v>
      </c>
    </row>
    <row r="98" spans="1:9" x14ac:dyDescent="0.35">
      <c r="A98" t="s">
        <v>235</v>
      </c>
      <c r="B98" s="141">
        <v>111450</v>
      </c>
      <c r="C98" s="141">
        <v>110950</v>
      </c>
      <c r="D98" s="141">
        <v>4324</v>
      </c>
      <c r="E98" s="141">
        <v>110750</v>
      </c>
      <c r="F98" s="141">
        <v>110950</v>
      </c>
      <c r="G98" s="141">
        <v>16993</v>
      </c>
      <c r="H98" s="58">
        <f t="shared" si="4"/>
        <v>6.3205417607223868E-3</v>
      </c>
      <c r="I98" s="58">
        <f t="shared" si="5"/>
        <v>4.463023298702895E-2</v>
      </c>
    </row>
    <row r="99" spans="1:9" x14ac:dyDescent="0.35">
      <c r="A99" t="s">
        <v>236</v>
      </c>
      <c r="B99" s="144">
        <v>111050</v>
      </c>
      <c r="C99" s="144">
        <v>111450</v>
      </c>
      <c r="D99" s="144">
        <v>2720</v>
      </c>
      <c r="E99" s="144">
        <v>112000</v>
      </c>
      <c r="F99" s="144">
        <v>111750</v>
      </c>
      <c r="G99" s="144">
        <v>16975</v>
      </c>
      <c r="H99" s="58">
        <f t="shared" si="4"/>
        <v>-8.4821428571428825E-3</v>
      </c>
      <c r="I99" s="58">
        <f t="shared" si="5"/>
        <v>-1.0592596951686239E-3</v>
      </c>
    </row>
    <row r="100" spans="1:9" x14ac:dyDescent="0.35">
      <c r="A100" t="s">
        <v>237</v>
      </c>
      <c r="B100" s="147">
        <v>111700</v>
      </c>
      <c r="C100" s="147">
        <v>111050</v>
      </c>
      <c r="D100" s="147">
        <v>1320</v>
      </c>
      <c r="E100" s="147">
        <v>112100</v>
      </c>
      <c r="F100" s="147">
        <v>111500</v>
      </c>
      <c r="G100" s="147">
        <v>17144</v>
      </c>
      <c r="H100" s="58">
        <f t="shared" si="4"/>
        <v>-3.5682426404995971E-3</v>
      </c>
      <c r="I100" s="58">
        <f t="shared" si="5"/>
        <v>9.9558173784977111E-3</v>
      </c>
    </row>
    <row r="101" spans="1:9" x14ac:dyDescent="0.35">
      <c r="A101" t="s">
        <v>238</v>
      </c>
      <c r="B101" s="149">
        <v>116200</v>
      </c>
      <c r="C101" s="149">
        <v>111700</v>
      </c>
      <c r="D101" s="149">
        <v>6774</v>
      </c>
      <c r="E101" s="149">
        <v>111500</v>
      </c>
      <c r="F101" s="149">
        <v>111000</v>
      </c>
      <c r="G101" s="149">
        <v>19095</v>
      </c>
      <c r="H101" s="58">
        <f t="shared" si="4"/>
        <v>4.2152466367713082E-2</v>
      </c>
      <c r="I101" s="58">
        <f t="shared" si="5"/>
        <v>0.11380074661689221</v>
      </c>
    </row>
    <row r="102" spans="1:9" x14ac:dyDescent="0.35">
      <c r="A102" t="s">
        <v>239</v>
      </c>
      <c r="B102" s="152">
        <v>113050</v>
      </c>
      <c r="C102" s="152">
        <v>116200</v>
      </c>
      <c r="D102" s="152">
        <v>5488</v>
      </c>
      <c r="E102" s="152">
        <v>114650</v>
      </c>
      <c r="F102" s="152">
        <v>116200</v>
      </c>
      <c r="G102" s="152">
        <v>18947</v>
      </c>
      <c r="H102" s="58">
        <f t="shared" si="4"/>
        <v>-1.3955516790231104E-2</v>
      </c>
      <c r="I102" s="58">
        <f t="shared" si="5"/>
        <v>-7.750720083791518E-3</v>
      </c>
    </row>
    <row r="103" spans="1:9" x14ac:dyDescent="0.35">
      <c r="A103" t="s">
        <v>240</v>
      </c>
      <c r="B103" s="155">
        <v>114500</v>
      </c>
      <c r="C103" s="155">
        <v>113050</v>
      </c>
      <c r="D103" s="155">
        <v>3376</v>
      </c>
      <c r="E103" s="155">
        <v>114500</v>
      </c>
      <c r="F103" s="155">
        <v>113500</v>
      </c>
      <c r="G103" s="155">
        <v>20020</v>
      </c>
      <c r="H103" s="58">
        <f t="shared" si="4"/>
        <v>0</v>
      </c>
      <c r="I103" s="58">
        <f t="shared" si="5"/>
        <v>5.6631656726658486E-2</v>
      </c>
    </row>
    <row r="104" spans="1:9" x14ac:dyDescent="0.35">
      <c r="A104" t="s">
        <v>241</v>
      </c>
      <c r="B104" s="160">
        <v>115650</v>
      </c>
      <c r="C104" s="160">
        <v>114500</v>
      </c>
      <c r="D104" s="160">
        <v>4548</v>
      </c>
      <c r="E104" s="160">
        <v>113800</v>
      </c>
      <c r="F104" s="160">
        <v>114150</v>
      </c>
      <c r="G104" s="160">
        <v>21059</v>
      </c>
      <c r="H104" s="58">
        <f t="shared" si="4"/>
        <v>1.6256590509666102E-2</v>
      </c>
      <c r="I104" s="58">
        <f t="shared" si="5"/>
        <v>5.1898101898101956E-2</v>
      </c>
    </row>
    <row r="105" spans="1:9" x14ac:dyDescent="0.35">
      <c r="A105" t="s">
        <v>242</v>
      </c>
      <c r="B105" s="163">
        <v>113950</v>
      </c>
      <c r="C105" s="163">
        <v>115650</v>
      </c>
      <c r="D105" s="163">
        <v>3628</v>
      </c>
      <c r="E105" s="163">
        <v>115400</v>
      </c>
      <c r="F105" s="163">
        <v>115900</v>
      </c>
      <c r="G105" s="163">
        <v>21479</v>
      </c>
      <c r="H105" s="58">
        <f t="shared" si="4"/>
        <v>-1.256499133448874E-2</v>
      </c>
      <c r="I105" s="58">
        <f t="shared" si="5"/>
        <v>1.9943966949997671E-2</v>
      </c>
    </row>
    <row r="106" spans="1:9" x14ac:dyDescent="0.35">
      <c r="A106" t="s">
        <v>243</v>
      </c>
      <c r="B106" s="165">
        <v>113900</v>
      </c>
      <c r="C106" s="165">
        <v>113950</v>
      </c>
      <c r="D106" s="165">
        <v>5615</v>
      </c>
      <c r="E106" s="165">
        <v>114300</v>
      </c>
      <c r="F106" s="165">
        <v>113950</v>
      </c>
      <c r="G106" s="165">
        <v>22707</v>
      </c>
      <c r="H106" s="58">
        <f t="shared" si="4"/>
        <v>-3.4995625546806464E-3</v>
      </c>
      <c r="I106" s="58">
        <f t="shared" si="5"/>
        <v>5.7172121607151238E-2</v>
      </c>
    </row>
    <row r="107" spans="1:9" x14ac:dyDescent="0.35">
      <c r="A107" t="s">
        <v>244</v>
      </c>
      <c r="B107" s="167">
        <v>111100</v>
      </c>
      <c r="C107" s="167">
        <v>113900</v>
      </c>
      <c r="D107" s="167">
        <v>9032</v>
      </c>
      <c r="E107" s="167">
        <v>114000</v>
      </c>
      <c r="F107" s="167">
        <v>113500</v>
      </c>
      <c r="G107" s="167">
        <v>24687</v>
      </c>
      <c r="H107" s="58">
        <f t="shared" si="4"/>
        <v>-2.5438596491228038E-2</v>
      </c>
      <c r="I107" s="58">
        <f t="shared" si="5"/>
        <v>8.7197780420134707E-2</v>
      </c>
    </row>
    <row r="108" spans="1:9" x14ac:dyDescent="0.35">
      <c r="A108" t="s">
        <v>245</v>
      </c>
      <c r="B108" s="169">
        <v>110100</v>
      </c>
      <c r="C108" s="169">
        <v>111100</v>
      </c>
      <c r="D108" s="169">
        <v>5894</v>
      </c>
      <c r="E108" s="169">
        <v>111750</v>
      </c>
      <c r="F108" s="169">
        <v>111000</v>
      </c>
      <c r="G108" s="169">
        <v>26157</v>
      </c>
      <c r="H108" s="58">
        <f t="shared" si="4"/>
        <v>-1.4765100671140896E-2</v>
      </c>
      <c r="I108" s="58">
        <f t="shared" si="5"/>
        <v>5.9545509782476636E-2</v>
      </c>
    </row>
    <row r="109" spans="1:9" x14ac:dyDescent="0.35">
      <c r="A109" t="s">
        <v>246</v>
      </c>
      <c r="B109" s="171">
        <v>108550</v>
      </c>
      <c r="C109" s="171">
        <v>110100</v>
      </c>
      <c r="D109" s="171">
        <v>10410</v>
      </c>
      <c r="E109" s="171">
        <v>110200</v>
      </c>
      <c r="F109" s="171">
        <v>110100</v>
      </c>
      <c r="G109" s="171">
        <v>28307</v>
      </c>
      <c r="H109" s="58">
        <f t="shared" si="4"/>
        <v>-1.4972776769510032E-2</v>
      </c>
      <c r="I109" s="58">
        <f t="shared" si="5"/>
        <v>8.2195970485912095E-2</v>
      </c>
    </row>
    <row r="110" spans="1:9" x14ac:dyDescent="0.35">
      <c r="A110" t="s">
        <v>247</v>
      </c>
      <c r="B110" s="173">
        <v>106450</v>
      </c>
      <c r="C110" s="173">
        <v>108550</v>
      </c>
      <c r="D110" s="173">
        <v>12295</v>
      </c>
      <c r="E110" s="173">
        <v>109650</v>
      </c>
      <c r="F110" s="173">
        <v>108000</v>
      </c>
      <c r="G110" s="173">
        <v>28970</v>
      </c>
      <c r="H110" s="58">
        <f t="shared" si="4"/>
        <v>-2.9183766529867761E-2</v>
      </c>
      <c r="I110" s="58">
        <f t="shared" si="5"/>
        <v>2.3421768467163595E-2</v>
      </c>
    </row>
    <row r="111" spans="1:9" x14ac:dyDescent="0.35">
      <c r="A111" t="s">
        <v>248</v>
      </c>
      <c r="B111" s="175">
        <v>107700</v>
      </c>
      <c r="C111" s="175">
        <v>106450</v>
      </c>
      <c r="D111" s="175">
        <v>4596</v>
      </c>
      <c r="E111" s="175">
        <v>107100</v>
      </c>
      <c r="F111" s="175">
        <v>107000</v>
      </c>
      <c r="G111" s="175">
        <v>29187</v>
      </c>
      <c r="H111" s="58">
        <f t="shared" ref="H111" si="6">+B111/E111-1</f>
        <v>5.6022408963585235E-3</v>
      </c>
      <c r="I111" s="58">
        <f t="shared" ref="I111" si="7">+G111/G110-1</f>
        <v>7.4905074214703937E-3</v>
      </c>
    </row>
  </sheetData>
  <conditionalFormatting sqref="H1:I1048576">
    <cfRule type="cellIs" dxfId="12"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7"/>
  <dimension ref="A1:I111"/>
  <sheetViews>
    <sheetView showGridLines="0" workbookViewId="0">
      <pane xSplit="1" ySplit="1" topLeftCell="B80" activePane="bottomRight" state="frozen"/>
      <selection pane="topRight" activeCell="B1" sqref="B1"/>
      <selection pane="bottomLeft" activeCell="A2" sqref="A2"/>
      <selection pane="bottomRight" activeCell="H110" sqref="H110:I111"/>
    </sheetView>
  </sheetViews>
  <sheetFormatPr defaultColWidth="10.26953125" defaultRowHeight="14.5" x14ac:dyDescent="0.35"/>
  <cols>
    <col min="1" max="1" width="19.54296875" bestFit="1" customWidth="1"/>
    <col min="2" max="3" width="9.81640625" bestFit="1" customWidth="1"/>
    <col min="4" max="4" width="6.26953125" bestFit="1" customWidth="1"/>
    <col min="5" max="6" width="9.81640625" bestFit="1" customWidth="1"/>
    <col min="7" max="7" width="7.81640625" bestFit="1" customWidth="1"/>
    <col min="8" max="8" width="6.453125" bestFit="1" customWidth="1"/>
    <col min="9" max="9" width="3.453125" bestFit="1" customWidth="1"/>
  </cols>
  <sheetData>
    <row r="1" spans="1:9" x14ac:dyDescent="0.35">
      <c r="A1" s="8" t="s">
        <v>137</v>
      </c>
      <c r="B1" s="8" t="s">
        <v>138</v>
      </c>
      <c r="C1" s="8" t="s">
        <v>139</v>
      </c>
      <c r="D1" s="8" t="s">
        <v>140</v>
      </c>
      <c r="E1" s="8" t="s">
        <v>141</v>
      </c>
      <c r="F1" s="8" t="s">
        <v>142</v>
      </c>
      <c r="G1" s="8" t="s">
        <v>143</v>
      </c>
      <c r="H1" s="76" t="s">
        <v>194</v>
      </c>
      <c r="I1" s="58" t="s">
        <v>145</v>
      </c>
    </row>
    <row r="3" spans="1:9" hidden="1" x14ac:dyDescent="0.35">
      <c r="A3" s="48"/>
      <c r="B3" s="48"/>
      <c r="C3" s="48"/>
      <c r="D3" s="48"/>
      <c r="E3" s="48"/>
      <c r="F3" s="48"/>
      <c r="G3" s="48"/>
      <c r="H3" s="48"/>
      <c r="I3" s="48"/>
    </row>
    <row r="4" spans="1:9" hidden="1" x14ac:dyDescent="0.35">
      <c r="A4" s="48"/>
      <c r="B4" s="48"/>
      <c r="C4" s="48"/>
      <c r="D4" s="48"/>
      <c r="E4" s="48"/>
      <c r="F4" s="48"/>
      <c r="G4" s="48"/>
      <c r="H4" s="48"/>
      <c r="I4" s="48"/>
    </row>
    <row r="5" spans="1:9" hidden="1" x14ac:dyDescent="0.35">
      <c r="A5" s="48"/>
      <c r="B5" s="48"/>
      <c r="C5" s="48"/>
      <c r="D5" s="48"/>
      <c r="E5" s="48"/>
      <c r="F5" s="48"/>
      <c r="G5" s="48"/>
      <c r="H5" s="48"/>
      <c r="I5" s="48"/>
    </row>
    <row r="6" spans="1:9" hidden="1" x14ac:dyDescent="0.35">
      <c r="A6" s="48"/>
      <c r="B6" s="48"/>
      <c r="C6" s="48"/>
      <c r="D6" s="48"/>
      <c r="E6" s="48"/>
      <c r="F6" s="48"/>
      <c r="G6" s="48"/>
      <c r="H6" s="48"/>
      <c r="I6" s="48"/>
    </row>
    <row r="7" spans="1:9" hidden="1" x14ac:dyDescent="0.35">
      <c r="A7" s="48"/>
      <c r="B7" s="48"/>
      <c r="C7" s="48"/>
      <c r="D7" s="48"/>
      <c r="E7" s="48"/>
      <c r="F7" s="48"/>
      <c r="G7" s="48"/>
      <c r="H7" s="48"/>
      <c r="I7" s="48"/>
    </row>
    <row r="8" spans="1:9" hidden="1" x14ac:dyDescent="0.35">
      <c r="A8" s="48"/>
      <c r="B8" s="48"/>
      <c r="C8" s="48"/>
      <c r="D8" s="48"/>
      <c r="E8" s="48"/>
      <c r="F8" s="48"/>
      <c r="G8" s="48"/>
      <c r="H8" s="48"/>
      <c r="I8" s="48"/>
    </row>
    <row r="9" spans="1:9" hidden="1" x14ac:dyDescent="0.35">
      <c r="A9" s="48"/>
      <c r="B9" s="48"/>
      <c r="C9" s="48"/>
      <c r="D9" s="48"/>
      <c r="E9" s="48"/>
      <c r="F9" s="48"/>
      <c r="G9" s="48"/>
      <c r="H9" s="48"/>
      <c r="I9" s="48"/>
    </row>
    <row r="10" spans="1:9" hidden="1" x14ac:dyDescent="0.35">
      <c r="A10" s="48"/>
      <c r="B10" s="48"/>
      <c r="C10" s="48"/>
      <c r="D10" s="48"/>
      <c r="E10" s="48"/>
      <c r="F10" s="48"/>
      <c r="G10" s="48"/>
      <c r="H10" s="48"/>
      <c r="I10" s="48"/>
    </row>
    <row r="11" spans="1:9" hidden="1" x14ac:dyDescent="0.35">
      <c r="A11" s="48"/>
      <c r="B11" s="48"/>
      <c r="C11" s="48"/>
      <c r="D11" s="48"/>
      <c r="E11" s="48"/>
      <c r="F11" s="48"/>
      <c r="G11" s="48"/>
      <c r="H11" s="48"/>
      <c r="I11" s="48"/>
    </row>
    <row r="12" spans="1:9" hidden="1" x14ac:dyDescent="0.35">
      <c r="A12" s="48"/>
      <c r="B12" s="48"/>
      <c r="C12" s="48"/>
      <c r="D12" s="48"/>
      <c r="E12" s="48"/>
      <c r="F12" s="48"/>
      <c r="G12" s="48"/>
      <c r="H12" s="48"/>
      <c r="I12" s="48"/>
    </row>
    <row r="13" spans="1:9" hidden="1" x14ac:dyDescent="0.35">
      <c r="A13" s="48"/>
      <c r="B13" s="48"/>
      <c r="C13" s="48"/>
      <c r="D13" s="48"/>
      <c r="E13" s="48"/>
      <c r="F13" s="48"/>
      <c r="G13" s="48"/>
      <c r="H13" s="48"/>
      <c r="I13" s="48"/>
    </row>
    <row r="14" spans="1:9" hidden="1" x14ac:dyDescent="0.35">
      <c r="A14" s="48"/>
      <c r="B14" s="48"/>
      <c r="C14" s="48"/>
      <c r="D14" s="48"/>
      <c r="E14" s="48"/>
      <c r="F14" s="48"/>
      <c r="G14" s="48"/>
      <c r="H14" s="48"/>
      <c r="I14" s="48"/>
    </row>
    <row r="15" spans="1:9" hidden="1" x14ac:dyDescent="0.35">
      <c r="A15" s="48"/>
      <c r="B15" s="48"/>
      <c r="C15" s="48"/>
      <c r="D15" s="48"/>
      <c r="E15" s="48"/>
      <c r="F15" s="48"/>
      <c r="G15" s="48"/>
      <c r="H15" s="48"/>
      <c r="I15" s="48"/>
    </row>
    <row r="16" spans="1:9" hidden="1" x14ac:dyDescent="0.35">
      <c r="A16" s="48"/>
      <c r="B16" s="48"/>
      <c r="C16" s="48"/>
      <c r="D16" s="48"/>
      <c r="E16" s="48"/>
      <c r="F16" s="48"/>
      <c r="G16" s="48"/>
      <c r="H16" s="48"/>
      <c r="I16" s="48"/>
    </row>
    <row r="17" spans="1:9" hidden="1" x14ac:dyDescent="0.35">
      <c r="A17" s="48"/>
      <c r="B17" s="48"/>
      <c r="C17" s="48"/>
      <c r="D17" s="48"/>
      <c r="E17" s="48"/>
      <c r="F17" s="48"/>
      <c r="G17" s="48"/>
      <c r="H17" s="48"/>
      <c r="I17" s="48"/>
    </row>
    <row r="18" spans="1:9" hidden="1" x14ac:dyDescent="0.35">
      <c r="A18" s="48"/>
      <c r="B18" s="48"/>
      <c r="C18" s="48"/>
      <c r="D18" s="48"/>
      <c r="E18" s="48"/>
      <c r="F18" s="48"/>
      <c r="G18" s="48"/>
      <c r="H18" s="48"/>
      <c r="I18" s="48"/>
    </row>
    <row r="19" spans="1:9" hidden="1" x14ac:dyDescent="0.35">
      <c r="A19" s="48"/>
      <c r="B19" s="48"/>
      <c r="C19" s="48"/>
      <c r="D19" s="48"/>
      <c r="E19" s="48"/>
      <c r="F19" s="48"/>
      <c r="G19" s="48"/>
      <c r="H19" s="48"/>
      <c r="I19" s="48"/>
    </row>
    <row r="20" spans="1:9" hidden="1" x14ac:dyDescent="0.35">
      <c r="A20" s="48"/>
      <c r="B20" s="48"/>
      <c r="C20" s="48"/>
      <c r="D20" s="48"/>
      <c r="E20" s="48"/>
      <c r="F20" s="48"/>
      <c r="G20" s="48"/>
      <c r="H20" s="48"/>
      <c r="I20" s="48"/>
    </row>
    <row r="21" spans="1:9" hidden="1" x14ac:dyDescent="0.35">
      <c r="A21" s="48"/>
      <c r="B21" s="48"/>
      <c r="C21" s="48"/>
      <c r="D21" s="48"/>
      <c r="E21" s="48"/>
      <c r="F21" s="48"/>
      <c r="G21" s="48"/>
      <c r="H21" s="48"/>
      <c r="I21" s="48"/>
    </row>
    <row r="22" spans="1:9" hidden="1" x14ac:dyDescent="0.35">
      <c r="A22" s="48"/>
      <c r="B22" s="48"/>
      <c r="C22" s="48"/>
      <c r="D22" s="48"/>
      <c r="E22" s="48"/>
      <c r="F22" s="48"/>
      <c r="G22" s="48"/>
      <c r="H22" s="48"/>
      <c r="I22" s="48"/>
    </row>
    <row r="23" spans="1:9" hidden="1" x14ac:dyDescent="0.35">
      <c r="A23" s="48"/>
      <c r="B23" s="48"/>
      <c r="C23" s="48"/>
      <c r="D23" s="48"/>
      <c r="E23" s="48"/>
      <c r="F23" s="48"/>
      <c r="G23" s="48"/>
      <c r="H23" s="48"/>
      <c r="I23" s="48"/>
    </row>
    <row r="24" spans="1:9" hidden="1" x14ac:dyDescent="0.35">
      <c r="A24" s="48"/>
      <c r="B24" s="48"/>
      <c r="C24" s="48"/>
      <c r="D24" s="48"/>
      <c r="E24" s="48"/>
      <c r="F24" s="48"/>
      <c r="G24" s="48"/>
      <c r="H24" s="48"/>
      <c r="I24" s="48"/>
    </row>
    <row r="25" spans="1:9" hidden="1" x14ac:dyDescent="0.35">
      <c r="A25" s="48"/>
      <c r="B25" s="48"/>
      <c r="C25" s="48"/>
      <c r="D25" s="48"/>
      <c r="E25" s="48"/>
      <c r="F25" s="48"/>
      <c r="G25" s="48"/>
      <c r="H25" s="48"/>
      <c r="I25" s="48"/>
    </row>
    <row r="26" spans="1:9" hidden="1" x14ac:dyDescent="0.35">
      <c r="A26" s="48"/>
      <c r="B26" s="48"/>
      <c r="C26" s="48"/>
      <c r="D26" s="48"/>
      <c r="E26" s="48"/>
      <c r="F26" s="48"/>
      <c r="G26" s="48"/>
      <c r="H26" s="48"/>
      <c r="I26" s="48"/>
    </row>
    <row r="27" spans="1:9" hidden="1" x14ac:dyDescent="0.35">
      <c r="A27" s="48"/>
      <c r="B27" s="48"/>
      <c r="C27" s="48"/>
      <c r="D27" s="48"/>
      <c r="E27" s="48"/>
      <c r="F27" s="48"/>
      <c r="G27" s="48"/>
      <c r="H27" s="48"/>
      <c r="I27" s="48"/>
    </row>
    <row r="28" spans="1:9" hidden="1" x14ac:dyDescent="0.35">
      <c r="A28" s="48"/>
      <c r="B28" s="48"/>
      <c r="C28" s="48"/>
      <c r="D28" s="48"/>
      <c r="E28" s="48"/>
      <c r="F28" s="48"/>
      <c r="G28" s="48"/>
      <c r="H28" s="48"/>
      <c r="I28" s="48"/>
    </row>
    <row r="29" spans="1:9" x14ac:dyDescent="0.35">
      <c r="A29" s="48" t="s">
        <v>173</v>
      </c>
      <c r="B29" s="51">
        <v>104650</v>
      </c>
      <c r="C29" s="51"/>
      <c r="D29" s="51">
        <v>177</v>
      </c>
      <c r="E29" s="51">
        <v>99300</v>
      </c>
      <c r="F29" s="51">
        <v>98700</v>
      </c>
      <c r="G29" s="51">
        <v>70</v>
      </c>
      <c r="H29" s="16">
        <f t="shared" ref="H29:H60" si="0">+B29/E29-1</f>
        <v>5.387713997985899E-2</v>
      </c>
      <c r="I29" s="48"/>
    </row>
    <row r="30" spans="1:9" x14ac:dyDescent="0.35">
      <c r="A30" s="48" t="s">
        <v>174</v>
      </c>
      <c r="B30" s="51">
        <v>102500</v>
      </c>
      <c r="C30" s="51">
        <v>104650</v>
      </c>
      <c r="D30" s="51">
        <v>229</v>
      </c>
      <c r="E30" s="51">
        <v>104200</v>
      </c>
      <c r="F30" s="51">
        <v>105050</v>
      </c>
      <c r="G30" s="51">
        <v>122</v>
      </c>
      <c r="H30" s="16">
        <f t="shared" si="0"/>
        <v>-1.6314779270633406E-2</v>
      </c>
      <c r="I30" s="17">
        <f t="shared" ref="I30:I61" si="1">+G30/G29-1</f>
        <v>0.74285714285714288</v>
      </c>
    </row>
    <row r="31" spans="1:9" x14ac:dyDescent="0.35">
      <c r="A31" s="48" t="s">
        <v>175</v>
      </c>
      <c r="B31" s="51">
        <v>101350</v>
      </c>
      <c r="C31" s="51">
        <v>102500</v>
      </c>
      <c r="D31" s="51">
        <v>43</v>
      </c>
      <c r="E31" s="51">
        <v>103050</v>
      </c>
      <c r="F31" s="51">
        <v>101900</v>
      </c>
      <c r="G31" s="51">
        <v>137</v>
      </c>
      <c r="H31" s="16">
        <f t="shared" si="0"/>
        <v>-1.6496846191169312E-2</v>
      </c>
      <c r="I31" s="17">
        <f t="shared" si="1"/>
        <v>0.12295081967213117</v>
      </c>
    </row>
    <row r="32" spans="1:9" x14ac:dyDescent="0.35">
      <c r="A32" s="48" t="s">
        <v>176</v>
      </c>
      <c r="B32" s="51">
        <v>101400</v>
      </c>
      <c r="C32" s="51">
        <v>101350</v>
      </c>
      <c r="D32" s="51">
        <v>71</v>
      </c>
      <c r="E32" s="51">
        <v>102000</v>
      </c>
      <c r="F32" s="51">
        <v>102500</v>
      </c>
      <c r="G32" s="51">
        <v>160</v>
      </c>
      <c r="H32" s="16">
        <f t="shared" si="0"/>
        <v>-5.8823529411764497E-3</v>
      </c>
      <c r="I32" s="17">
        <f t="shared" si="1"/>
        <v>0.16788321167883202</v>
      </c>
    </row>
    <row r="33" spans="1:9" x14ac:dyDescent="0.35">
      <c r="A33" s="48" t="s">
        <v>177</v>
      </c>
      <c r="B33" s="51">
        <v>98500</v>
      </c>
      <c r="C33" s="51">
        <v>101400</v>
      </c>
      <c r="D33" s="51">
        <v>105</v>
      </c>
      <c r="E33" s="51">
        <v>101950</v>
      </c>
      <c r="F33" s="51">
        <v>100800</v>
      </c>
      <c r="G33" s="51">
        <v>197</v>
      </c>
      <c r="H33" s="16">
        <f t="shared" si="0"/>
        <v>-3.3840117704757255E-2</v>
      </c>
      <c r="I33" s="17">
        <f t="shared" si="1"/>
        <v>0.23124999999999996</v>
      </c>
    </row>
    <row r="34" spans="1:9" x14ac:dyDescent="0.35">
      <c r="A34" s="48" t="s">
        <v>178</v>
      </c>
      <c r="B34" s="51">
        <v>103200</v>
      </c>
      <c r="C34" s="51">
        <v>98500</v>
      </c>
      <c r="D34" s="51">
        <v>194</v>
      </c>
      <c r="E34" s="51">
        <v>99650</v>
      </c>
      <c r="F34" s="51">
        <v>99250</v>
      </c>
      <c r="G34" s="51">
        <v>216</v>
      </c>
      <c r="H34" s="16">
        <f t="shared" si="0"/>
        <v>3.5624686402408345E-2</v>
      </c>
      <c r="I34" s="17">
        <f t="shared" si="1"/>
        <v>9.6446700507614169E-2</v>
      </c>
    </row>
    <row r="35" spans="1:9" x14ac:dyDescent="0.35">
      <c r="A35" s="48" t="s">
        <v>179</v>
      </c>
      <c r="B35" s="51">
        <v>104450</v>
      </c>
      <c r="C35" s="51">
        <v>103200</v>
      </c>
      <c r="D35" s="51">
        <v>133</v>
      </c>
      <c r="E35" s="51">
        <v>102200</v>
      </c>
      <c r="F35" s="51">
        <v>103600</v>
      </c>
      <c r="G35" s="51">
        <v>209</v>
      </c>
      <c r="H35" s="16">
        <f t="shared" si="0"/>
        <v>2.2015655577299453E-2</v>
      </c>
      <c r="I35" s="17">
        <f t="shared" si="1"/>
        <v>-3.240740740740744E-2</v>
      </c>
    </row>
    <row r="36" spans="1:9" x14ac:dyDescent="0.35">
      <c r="A36" s="48" t="s">
        <v>180</v>
      </c>
      <c r="B36" s="51">
        <v>107600</v>
      </c>
      <c r="C36" s="51">
        <v>104450</v>
      </c>
      <c r="D36" s="51">
        <v>247</v>
      </c>
      <c r="E36" s="51">
        <v>104550</v>
      </c>
      <c r="F36" s="51">
        <v>105000</v>
      </c>
      <c r="G36" s="51">
        <v>275</v>
      </c>
      <c r="H36" s="16">
        <f t="shared" si="0"/>
        <v>2.9172644667623038E-2</v>
      </c>
      <c r="I36" s="17">
        <f t="shared" si="1"/>
        <v>0.31578947368421062</v>
      </c>
    </row>
    <row r="37" spans="1:9" x14ac:dyDescent="0.35">
      <c r="A37" s="48" t="s">
        <v>181</v>
      </c>
      <c r="B37" s="51">
        <v>107650</v>
      </c>
      <c r="C37" s="51">
        <v>107600</v>
      </c>
      <c r="D37" s="51">
        <v>261</v>
      </c>
      <c r="E37" s="51">
        <v>106750</v>
      </c>
      <c r="F37" s="51">
        <v>107450</v>
      </c>
      <c r="G37" s="51">
        <v>259</v>
      </c>
      <c r="H37" s="16">
        <f t="shared" si="0"/>
        <v>8.4309133489461896E-3</v>
      </c>
      <c r="I37" s="17">
        <f t="shared" si="1"/>
        <v>-5.8181818181818223E-2</v>
      </c>
    </row>
    <row r="38" spans="1:9" x14ac:dyDescent="0.35">
      <c r="A38" s="48" t="s">
        <v>182</v>
      </c>
      <c r="B38" s="51">
        <v>108600</v>
      </c>
      <c r="C38" s="51">
        <v>107650</v>
      </c>
      <c r="D38" s="51">
        <v>75</v>
      </c>
      <c r="E38" s="51">
        <v>108500</v>
      </c>
      <c r="F38" s="51">
        <v>108050</v>
      </c>
      <c r="G38" s="51">
        <v>260</v>
      </c>
      <c r="H38" s="16">
        <f t="shared" si="0"/>
        <v>9.2165898617513342E-4</v>
      </c>
      <c r="I38" s="17">
        <f t="shared" si="1"/>
        <v>3.8610038610038533E-3</v>
      </c>
    </row>
    <row r="39" spans="1:9" x14ac:dyDescent="0.35">
      <c r="A39" s="48" t="s">
        <v>183</v>
      </c>
      <c r="B39" s="51">
        <v>110000</v>
      </c>
      <c r="C39" s="51">
        <v>108600</v>
      </c>
      <c r="D39" s="51">
        <v>140</v>
      </c>
      <c r="E39" s="51">
        <v>107800</v>
      </c>
      <c r="F39" s="51">
        <v>108050</v>
      </c>
      <c r="G39" s="51">
        <v>260</v>
      </c>
      <c r="H39" s="16">
        <f t="shared" si="0"/>
        <v>2.0408163265306145E-2</v>
      </c>
      <c r="I39" s="17">
        <f t="shared" si="1"/>
        <v>0</v>
      </c>
    </row>
    <row r="40" spans="1:9" x14ac:dyDescent="0.35">
      <c r="A40" s="48" t="s">
        <v>184</v>
      </c>
      <c r="B40" s="51">
        <v>110200</v>
      </c>
      <c r="C40" s="51">
        <v>110000</v>
      </c>
      <c r="D40" s="51">
        <v>121</v>
      </c>
      <c r="E40" s="51">
        <v>108400</v>
      </c>
      <c r="F40" s="51">
        <v>108300</v>
      </c>
      <c r="G40" s="51">
        <v>283</v>
      </c>
      <c r="H40" s="16">
        <f t="shared" si="0"/>
        <v>1.6605166051660625E-2</v>
      </c>
      <c r="I40" s="17">
        <f t="shared" si="1"/>
        <v>8.8461538461538369E-2</v>
      </c>
    </row>
    <row r="41" spans="1:9" x14ac:dyDescent="0.35">
      <c r="A41" s="48" t="s">
        <v>185</v>
      </c>
      <c r="B41" s="51">
        <v>108300</v>
      </c>
      <c r="C41" s="51">
        <v>110200</v>
      </c>
      <c r="D41" s="51">
        <v>142</v>
      </c>
      <c r="E41" s="51">
        <v>109550</v>
      </c>
      <c r="F41" s="51">
        <v>109800</v>
      </c>
      <c r="G41" s="51">
        <v>306</v>
      </c>
      <c r="H41" s="16">
        <f t="shared" si="0"/>
        <v>-1.1410314924691911E-2</v>
      </c>
      <c r="I41" s="17">
        <f t="shared" si="1"/>
        <v>8.1272084805653622E-2</v>
      </c>
    </row>
    <row r="42" spans="1:9" x14ac:dyDescent="0.35">
      <c r="A42" s="48" t="s">
        <v>186</v>
      </c>
      <c r="B42" s="51">
        <v>102650</v>
      </c>
      <c r="C42" s="51">
        <v>108300</v>
      </c>
      <c r="D42" s="51">
        <v>347</v>
      </c>
      <c r="E42" s="51">
        <v>108700</v>
      </c>
      <c r="F42" s="51">
        <v>107250</v>
      </c>
      <c r="G42" s="51">
        <v>412</v>
      </c>
      <c r="H42" s="16">
        <f t="shared" si="0"/>
        <v>-5.5657773689052448E-2</v>
      </c>
      <c r="I42" s="17">
        <f t="shared" si="1"/>
        <v>0.34640522875817004</v>
      </c>
    </row>
    <row r="43" spans="1:9" x14ac:dyDescent="0.35">
      <c r="A43" s="48" t="s">
        <v>187</v>
      </c>
      <c r="B43" s="51">
        <v>100700</v>
      </c>
      <c r="C43" s="51">
        <v>102650</v>
      </c>
      <c r="D43" s="51">
        <v>208</v>
      </c>
      <c r="E43" s="51">
        <v>105300</v>
      </c>
      <c r="F43" s="51">
        <v>100250</v>
      </c>
      <c r="G43" s="51">
        <v>421</v>
      </c>
      <c r="H43" s="16">
        <f t="shared" si="0"/>
        <v>-4.3684710351376999E-2</v>
      </c>
      <c r="I43" s="17">
        <f t="shared" si="1"/>
        <v>2.1844660194174859E-2</v>
      </c>
    </row>
    <row r="44" spans="1:9" x14ac:dyDescent="0.35">
      <c r="A44" s="48" t="s">
        <v>188</v>
      </c>
      <c r="B44" s="51">
        <v>99400</v>
      </c>
      <c r="C44" s="51">
        <v>100700</v>
      </c>
      <c r="D44" s="51">
        <v>168</v>
      </c>
      <c r="E44" s="51">
        <v>101200</v>
      </c>
      <c r="F44" s="51">
        <v>102150</v>
      </c>
      <c r="G44" s="51">
        <v>428</v>
      </c>
      <c r="H44" s="16">
        <f t="shared" si="0"/>
        <v>-1.7786561264822143E-2</v>
      </c>
      <c r="I44" s="17">
        <f t="shared" si="1"/>
        <v>1.6627078384798155E-2</v>
      </c>
    </row>
    <row r="45" spans="1:9" x14ac:dyDescent="0.35">
      <c r="A45" s="48" t="s">
        <v>189</v>
      </c>
      <c r="B45" s="51">
        <v>100250</v>
      </c>
      <c r="C45" s="51">
        <v>99400</v>
      </c>
      <c r="D45" s="51">
        <v>174</v>
      </c>
      <c r="E45" s="51">
        <v>101200</v>
      </c>
      <c r="F45" s="51">
        <v>99050</v>
      </c>
      <c r="G45" s="51">
        <v>453</v>
      </c>
      <c r="H45" s="16">
        <f t="shared" si="0"/>
        <v>-9.3873517786561278E-3</v>
      </c>
      <c r="I45" s="17">
        <f t="shared" si="1"/>
        <v>5.8411214953270951E-2</v>
      </c>
    </row>
    <row r="46" spans="1:9" x14ac:dyDescent="0.35">
      <c r="A46" s="48" t="s">
        <v>190</v>
      </c>
      <c r="B46" s="51">
        <v>99750</v>
      </c>
      <c r="C46" s="51">
        <v>100250</v>
      </c>
      <c r="D46" s="51">
        <v>147</v>
      </c>
      <c r="E46" s="51">
        <v>99800</v>
      </c>
      <c r="F46" s="51">
        <v>100700</v>
      </c>
      <c r="G46" s="51">
        <v>465</v>
      </c>
      <c r="H46" s="16">
        <f t="shared" si="0"/>
        <v>-5.0100200400804429E-4</v>
      </c>
      <c r="I46" s="17">
        <f t="shared" si="1"/>
        <v>2.6490066225165476E-2</v>
      </c>
    </row>
    <row r="47" spans="1:9" x14ac:dyDescent="0.35">
      <c r="A47" s="48" t="s">
        <v>191</v>
      </c>
      <c r="B47" s="51">
        <v>105450</v>
      </c>
      <c r="C47" s="51">
        <v>99750</v>
      </c>
      <c r="D47" s="51">
        <v>225</v>
      </c>
      <c r="E47" s="51">
        <v>100050</v>
      </c>
      <c r="F47" s="51">
        <v>100550</v>
      </c>
      <c r="G47" s="51">
        <v>460</v>
      </c>
      <c r="H47" s="16">
        <f t="shared" si="0"/>
        <v>5.3973013493253452E-2</v>
      </c>
      <c r="I47" s="17">
        <f t="shared" si="1"/>
        <v>-1.0752688172043001E-2</v>
      </c>
    </row>
    <row r="48" spans="1:9" x14ac:dyDescent="0.35">
      <c r="A48" s="48" t="s">
        <v>192</v>
      </c>
      <c r="B48" s="51">
        <v>104400</v>
      </c>
      <c r="C48" s="51">
        <v>105450</v>
      </c>
      <c r="D48" s="51">
        <v>108</v>
      </c>
      <c r="E48" s="51">
        <v>103600</v>
      </c>
      <c r="F48" s="51">
        <v>106050</v>
      </c>
      <c r="G48" s="51">
        <v>458</v>
      </c>
      <c r="H48" s="16">
        <f t="shared" si="0"/>
        <v>7.7220077220077066E-3</v>
      </c>
      <c r="I48" s="17">
        <f t="shared" si="1"/>
        <v>-4.3478260869564966E-3</v>
      </c>
    </row>
    <row r="49" spans="1:9" x14ac:dyDescent="0.35">
      <c r="A49" s="48" t="s">
        <v>193</v>
      </c>
      <c r="B49" s="51">
        <v>103850</v>
      </c>
      <c r="C49" s="51">
        <v>104400</v>
      </c>
      <c r="D49" s="51">
        <v>106</v>
      </c>
      <c r="E49" s="51">
        <v>104800</v>
      </c>
      <c r="F49" s="51">
        <v>104250</v>
      </c>
      <c r="G49" s="51">
        <v>471</v>
      </c>
      <c r="H49" s="16">
        <f t="shared" si="0"/>
        <v>-9.0648854961832281E-3</v>
      </c>
      <c r="I49" s="17">
        <f t="shared" si="1"/>
        <v>2.8384279475982543E-2</v>
      </c>
    </row>
    <row r="50" spans="1:9" x14ac:dyDescent="0.35">
      <c r="A50" s="48" t="s">
        <v>195</v>
      </c>
      <c r="B50" s="51">
        <v>105400</v>
      </c>
      <c r="C50" s="51">
        <v>103850</v>
      </c>
      <c r="D50" s="51">
        <v>186</v>
      </c>
      <c r="E50" s="51">
        <v>103750</v>
      </c>
      <c r="F50" s="51">
        <v>104050</v>
      </c>
      <c r="G50" s="51">
        <v>527</v>
      </c>
      <c r="H50" s="16">
        <f t="shared" si="0"/>
        <v>1.5903614457831283E-2</v>
      </c>
      <c r="I50" s="17">
        <f t="shared" si="1"/>
        <v>0.11889596602972397</v>
      </c>
    </row>
    <row r="51" spans="1:9" x14ac:dyDescent="0.35">
      <c r="A51" s="48" t="s">
        <v>196</v>
      </c>
      <c r="B51" s="51">
        <v>103750</v>
      </c>
      <c r="C51" s="51">
        <v>105400</v>
      </c>
      <c r="D51" s="51">
        <v>224</v>
      </c>
      <c r="E51" s="51">
        <v>104750</v>
      </c>
      <c r="F51" s="51">
        <v>105550</v>
      </c>
      <c r="G51" s="51">
        <v>599</v>
      </c>
      <c r="H51" s="16">
        <f t="shared" si="0"/>
        <v>-9.5465393794749165E-3</v>
      </c>
      <c r="I51" s="17">
        <f t="shared" si="1"/>
        <v>0.13662239089184069</v>
      </c>
    </row>
    <row r="52" spans="1:9" x14ac:dyDescent="0.35">
      <c r="A52" s="48" t="s">
        <v>197</v>
      </c>
      <c r="B52" s="51">
        <v>104100</v>
      </c>
      <c r="C52" s="51">
        <v>103750</v>
      </c>
      <c r="D52" s="51">
        <v>152</v>
      </c>
      <c r="E52" s="51">
        <v>105250</v>
      </c>
      <c r="F52" s="51">
        <v>103850</v>
      </c>
      <c r="G52" s="51">
        <v>603</v>
      </c>
      <c r="H52" s="16">
        <f t="shared" si="0"/>
        <v>-1.092636579572448E-2</v>
      </c>
      <c r="I52" s="17">
        <f t="shared" si="1"/>
        <v>6.6777963272119933E-3</v>
      </c>
    </row>
    <row r="53" spans="1:9" x14ac:dyDescent="0.35">
      <c r="A53" s="48" t="s">
        <v>198</v>
      </c>
      <c r="B53" s="51">
        <v>103100</v>
      </c>
      <c r="C53" s="51">
        <v>104100</v>
      </c>
      <c r="D53" s="51">
        <v>88</v>
      </c>
      <c r="E53" s="51">
        <v>103700</v>
      </c>
      <c r="F53" s="51">
        <v>104200</v>
      </c>
      <c r="G53" s="51">
        <v>611</v>
      </c>
      <c r="H53" s="16">
        <f t="shared" si="0"/>
        <v>-5.7859209257473676E-3</v>
      </c>
      <c r="I53" s="17">
        <f t="shared" si="1"/>
        <v>1.3266998341625147E-2</v>
      </c>
    </row>
    <row r="54" spans="1:9" x14ac:dyDescent="0.35">
      <c r="A54" s="48" t="s">
        <v>199</v>
      </c>
      <c r="B54" s="51">
        <v>101400</v>
      </c>
      <c r="C54" s="51">
        <v>103100</v>
      </c>
      <c r="D54" s="51">
        <v>184</v>
      </c>
      <c r="E54" s="51">
        <v>103700</v>
      </c>
      <c r="F54" s="51">
        <v>102050</v>
      </c>
      <c r="G54" s="51">
        <v>614</v>
      </c>
      <c r="H54" s="16">
        <f t="shared" si="0"/>
        <v>-2.2179363548698205E-2</v>
      </c>
      <c r="I54" s="17">
        <f t="shared" si="1"/>
        <v>4.9099836333879043E-3</v>
      </c>
    </row>
    <row r="55" spans="1:9" x14ac:dyDescent="0.35">
      <c r="A55" s="48" t="s">
        <v>200</v>
      </c>
      <c r="B55" s="51">
        <v>103400</v>
      </c>
      <c r="C55" s="51">
        <v>101400</v>
      </c>
      <c r="D55" s="51">
        <v>42</v>
      </c>
      <c r="E55" s="51">
        <v>101950</v>
      </c>
      <c r="F55" s="51">
        <v>101950</v>
      </c>
      <c r="G55" s="51">
        <v>622</v>
      </c>
      <c r="H55" s="16">
        <f t="shared" si="0"/>
        <v>1.4222658165767621E-2</v>
      </c>
      <c r="I55" s="17">
        <f t="shared" si="1"/>
        <v>1.3029315960912058E-2</v>
      </c>
    </row>
    <row r="56" spans="1:9" x14ac:dyDescent="0.35">
      <c r="A56" s="48" t="s">
        <v>201</v>
      </c>
      <c r="B56" s="51">
        <v>104550</v>
      </c>
      <c r="C56" s="51">
        <v>103400</v>
      </c>
      <c r="D56" s="51">
        <v>55</v>
      </c>
      <c r="E56" s="51">
        <v>103300</v>
      </c>
      <c r="F56" s="51">
        <v>103300</v>
      </c>
      <c r="G56" s="51">
        <v>637</v>
      </c>
      <c r="H56" s="16">
        <f t="shared" si="0"/>
        <v>1.2100677637947754E-2</v>
      </c>
      <c r="I56" s="17">
        <f t="shared" si="1"/>
        <v>2.4115755627009738E-2</v>
      </c>
    </row>
    <row r="57" spans="1:9" x14ac:dyDescent="0.35">
      <c r="A57" s="48" t="s">
        <v>202</v>
      </c>
      <c r="B57" s="51">
        <v>103400</v>
      </c>
      <c r="C57" s="51">
        <v>104550</v>
      </c>
      <c r="D57" s="51">
        <v>182</v>
      </c>
      <c r="E57" s="51">
        <v>104150</v>
      </c>
      <c r="F57" s="51">
        <v>104250</v>
      </c>
      <c r="G57" s="51">
        <v>665</v>
      </c>
      <c r="H57" s="16">
        <f t="shared" si="0"/>
        <v>-7.2011521843494686E-3</v>
      </c>
      <c r="I57" s="17">
        <f t="shared" si="1"/>
        <v>4.3956043956044022E-2</v>
      </c>
    </row>
    <row r="58" spans="1:9" x14ac:dyDescent="0.35">
      <c r="A58" s="48" t="s">
        <v>203</v>
      </c>
      <c r="B58" s="51">
        <v>103550</v>
      </c>
      <c r="C58" s="51">
        <v>103400</v>
      </c>
      <c r="D58" s="51">
        <v>121</v>
      </c>
      <c r="E58" s="51">
        <v>103800</v>
      </c>
      <c r="F58" s="51">
        <v>103600</v>
      </c>
      <c r="G58" s="51">
        <v>680</v>
      </c>
      <c r="H58" s="16">
        <f t="shared" si="0"/>
        <v>-2.40847784200382E-3</v>
      </c>
      <c r="I58" s="17">
        <f t="shared" si="1"/>
        <v>2.2556390977443552E-2</v>
      </c>
    </row>
    <row r="59" spans="1:9" x14ac:dyDescent="0.35">
      <c r="A59" s="48" t="s">
        <v>204</v>
      </c>
      <c r="B59" s="51">
        <v>103900</v>
      </c>
      <c r="C59" s="51">
        <v>103550</v>
      </c>
      <c r="D59" s="51">
        <v>114</v>
      </c>
      <c r="E59" s="51">
        <v>103750</v>
      </c>
      <c r="F59" s="51">
        <v>103500</v>
      </c>
      <c r="G59" s="51">
        <v>707</v>
      </c>
      <c r="H59" s="16">
        <f t="shared" si="0"/>
        <v>1.4457831325300763E-3</v>
      </c>
      <c r="I59" s="17">
        <f t="shared" si="1"/>
        <v>3.9705882352941257E-2</v>
      </c>
    </row>
    <row r="60" spans="1:9" x14ac:dyDescent="0.35">
      <c r="A60" s="48" t="s">
        <v>205</v>
      </c>
      <c r="B60" s="51">
        <v>103500</v>
      </c>
      <c r="C60" s="51">
        <v>103900</v>
      </c>
      <c r="D60" s="51">
        <v>59</v>
      </c>
      <c r="E60" s="51">
        <v>103900</v>
      </c>
      <c r="F60" s="51">
        <v>104250</v>
      </c>
      <c r="G60" s="51">
        <v>708</v>
      </c>
      <c r="H60" s="16">
        <f t="shared" si="0"/>
        <v>-3.8498556304138454E-3</v>
      </c>
      <c r="I60" s="17">
        <f t="shared" si="1"/>
        <v>1.4144271570013522E-3</v>
      </c>
    </row>
    <row r="61" spans="1:9" x14ac:dyDescent="0.35">
      <c r="A61" s="48" t="s">
        <v>206</v>
      </c>
      <c r="B61" s="51">
        <v>102850</v>
      </c>
      <c r="C61" s="51">
        <v>103500</v>
      </c>
      <c r="D61" s="51">
        <v>151</v>
      </c>
      <c r="E61" s="51">
        <v>103650</v>
      </c>
      <c r="F61" s="51">
        <v>103500</v>
      </c>
      <c r="G61" s="51">
        <v>685</v>
      </c>
      <c r="H61" s="16">
        <f t="shared" ref="H61:H92" si="2">+B61/E61-1</f>
        <v>-7.7182826821032835E-3</v>
      </c>
      <c r="I61" s="17">
        <f t="shared" si="1"/>
        <v>-3.248587570621464E-2</v>
      </c>
    </row>
    <row r="62" spans="1:9" x14ac:dyDescent="0.35">
      <c r="A62" s="48" t="s">
        <v>207</v>
      </c>
      <c r="B62" s="51">
        <v>102200</v>
      </c>
      <c r="C62" s="51">
        <v>102850</v>
      </c>
      <c r="D62" s="51">
        <v>30</v>
      </c>
      <c r="E62" s="51">
        <v>103300</v>
      </c>
      <c r="F62" s="51">
        <v>102300</v>
      </c>
      <c r="G62" s="51">
        <v>679</v>
      </c>
      <c r="H62" s="16">
        <f t="shared" si="2"/>
        <v>-1.0648596321394033E-2</v>
      </c>
      <c r="I62" s="17">
        <f t="shared" ref="I62:I93" si="3">+G62/G61-1</f>
        <v>-8.7591240875912746E-3</v>
      </c>
    </row>
    <row r="63" spans="1:9" x14ac:dyDescent="0.35">
      <c r="A63" s="48" t="s">
        <v>208</v>
      </c>
      <c r="B63" s="51">
        <v>103000</v>
      </c>
      <c r="C63" s="51">
        <v>102200</v>
      </c>
      <c r="D63" s="51">
        <v>53</v>
      </c>
      <c r="E63" s="51">
        <v>102500</v>
      </c>
      <c r="F63" s="51">
        <v>103200</v>
      </c>
      <c r="G63" s="51">
        <v>686</v>
      </c>
      <c r="H63" s="16">
        <f t="shared" si="2"/>
        <v>4.8780487804878092E-3</v>
      </c>
      <c r="I63" s="17">
        <f t="shared" si="3"/>
        <v>1.0309278350515427E-2</v>
      </c>
    </row>
    <row r="64" spans="1:9" x14ac:dyDescent="0.35">
      <c r="A64" s="48" t="s">
        <v>209</v>
      </c>
      <c r="B64" s="51">
        <v>103850</v>
      </c>
      <c r="C64" s="51">
        <v>103000</v>
      </c>
      <c r="D64" s="51">
        <v>84</v>
      </c>
      <c r="E64" s="51">
        <v>103200</v>
      </c>
      <c r="F64" s="51">
        <v>103650</v>
      </c>
      <c r="G64" s="51">
        <v>722</v>
      </c>
      <c r="H64" s="16">
        <f t="shared" si="2"/>
        <v>6.2984496124030009E-3</v>
      </c>
      <c r="I64" s="17">
        <f t="shared" si="3"/>
        <v>5.2478134110787167E-2</v>
      </c>
    </row>
    <row r="65" spans="1:9" x14ac:dyDescent="0.35">
      <c r="A65" s="48" t="s">
        <v>210</v>
      </c>
      <c r="B65" s="51">
        <v>101450</v>
      </c>
      <c r="C65" s="51">
        <v>103850</v>
      </c>
      <c r="D65" s="51">
        <v>218</v>
      </c>
      <c r="E65" s="51">
        <v>103850</v>
      </c>
      <c r="F65" s="51">
        <v>103450</v>
      </c>
      <c r="G65" s="51">
        <v>699</v>
      </c>
      <c r="H65" s="16">
        <f t="shared" si="2"/>
        <v>-2.3110255175734284E-2</v>
      </c>
      <c r="I65" s="17">
        <f t="shared" si="3"/>
        <v>-3.1855955678670389E-2</v>
      </c>
    </row>
    <row r="66" spans="1:9" x14ac:dyDescent="0.35">
      <c r="A66" s="48" t="s">
        <v>211</v>
      </c>
      <c r="B66" s="51">
        <v>100700</v>
      </c>
      <c r="C66" s="51">
        <v>101450</v>
      </c>
      <c r="D66" s="51">
        <v>67</v>
      </c>
      <c r="E66" s="51">
        <v>101600</v>
      </c>
      <c r="F66" s="51">
        <v>101250</v>
      </c>
      <c r="G66" s="51">
        <v>698</v>
      </c>
      <c r="H66" s="16">
        <f t="shared" si="2"/>
        <v>-8.8582677165354173E-3</v>
      </c>
      <c r="I66" s="17">
        <f t="shared" si="3"/>
        <v>-1.4306151645206988E-3</v>
      </c>
    </row>
    <row r="67" spans="1:9" x14ac:dyDescent="0.35">
      <c r="A67" s="48" t="s">
        <v>212</v>
      </c>
      <c r="B67" s="51">
        <v>100200</v>
      </c>
      <c r="C67" s="51">
        <v>100700</v>
      </c>
      <c r="D67" s="51">
        <v>115</v>
      </c>
      <c r="E67" s="51">
        <v>101200</v>
      </c>
      <c r="F67" s="51">
        <v>102200</v>
      </c>
      <c r="G67" s="51">
        <v>675</v>
      </c>
      <c r="H67" s="16">
        <f t="shared" si="2"/>
        <v>-9.8814229249012397E-3</v>
      </c>
      <c r="I67" s="17">
        <f t="shared" si="3"/>
        <v>-3.2951289398280847E-2</v>
      </c>
    </row>
    <row r="68" spans="1:9" x14ac:dyDescent="0.35">
      <c r="A68" s="48" t="s">
        <v>213</v>
      </c>
      <c r="B68" s="51">
        <v>99500</v>
      </c>
      <c r="C68" s="51">
        <v>100200</v>
      </c>
      <c r="D68" s="51">
        <v>102</v>
      </c>
      <c r="E68" s="51">
        <v>100850</v>
      </c>
      <c r="F68" s="51">
        <v>101750</v>
      </c>
      <c r="G68" s="51">
        <v>696</v>
      </c>
      <c r="H68" s="16">
        <f t="shared" si="2"/>
        <v>-1.3386217154189417E-2</v>
      </c>
      <c r="I68" s="17">
        <f t="shared" si="3"/>
        <v>3.1111111111111089E-2</v>
      </c>
    </row>
    <row r="69" spans="1:9" x14ac:dyDescent="0.35">
      <c r="A69" s="48" t="s">
        <v>214</v>
      </c>
      <c r="B69" s="51">
        <v>98300</v>
      </c>
      <c r="C69" s="51">
        <v>99500</v>
      </c>
      <c r="D69" s="51">
        <v>463</v>
      </c>
      <c r="E69" s="51">
        <v>100550</v>
      </c>
      <c r="F69" s="51">
        <v>98900</v>
      </c>
      <c r="G69" s="51">
        <v>864</v>
      </c>
      <c r="H69" s="16">
        <f t="shared" si="2"/>
        <v>-2.2376926902038741E-2</v>
      </c>
      <c r="I69" s="17">
        <f t="shared" si="3"/>
        <v>0.24137931034482762</v>
      </c>
    </row>
    <row r="70" spans="1:9" x14ac:dyDescent="0.35">
      <c r="A70" s="48" t="s">
        <v>215</v>
      </c>
      <c r="B70" s="51">
        <v>100150</v>
      </c>
      <c r="C70" s="51">
        <v>98300</v>
      </c>
      <c r="D70" s="51">
        <v>1180</v>
      </c>
      <c r="E70" s="51">
        <v>98500</v>
      </c>
      <c r="F70" s="51">
        <v>97550</v>
      </c>
      <c r="G70" s="51">
        <v>1106</v>
      </c>
      <c r="H70" s="16">
        <f t="shared" si="2"/>
        <v>1.6751269035532923E-2</v>
      </c>
      <c r="I70" s="17">
        <f t="shared" si="3"/>
        <v>0.28009259259259256</v>
      </c>
    </row>
    <row r="71" spans="1:9" x14ac:dyDescent="0.35">
      <c r="A71" t="s">
        <v>216</v>
      </c>
      <c r="B71" s="51">
        <v>114400</v>
      </c>
      <c r="C71" s="51">
        <v>115300</v>
      </c>
      <c r="D71" s="51">
        <v>697</v>
      </c>
      <c r="E71" s="51">
        <v>116200</v>
      </c>
      <c r="F71" s="51">
        <v>116350</v>
      </c>
      <c r="G71" s="51">
        <v>4505</v>
      </c>
      <c r="H71" s="16">
        <f t="shared" si="2"/>
        <v>-1.5490533562822706E-2</v>
      </c>
      <c r="I71" s="17">
        <f t="shared" si="3"/>
        <v>3.0732368896925859</v>
      </c>
    </row>
    <row r="72" spans="1:9" x14ac:dyDescent="0.35">
      <c r="A72" t="s">
        <v>217</v>
      </c>
      <c r="B72" s="51">
        <v>108250</v>
      </c>
      <c r="C72" s="51">
        <v>114100</v>
      </c>
      <c r="D72" s="51">
        <v>348</v>
      </c>
      <c r="E72" s="51">
        <v>114350</v>
      </c>
      <c r="F72" s="51">
        <v>114250</v>
      </c>
      <c r="G72" s="51">
        <v>4825</v>
      </c>
      <c r="H72" s="16">
        <f t="shared" si="2"/>
        <v>-5.334499344118937E-2</v>
      </c>
      <c r="I72" s="17">
        <f t="shared" si="3"/>
        <v>7.1032186459489388E-2</v>
      </c>
    </row>
    <row r="73" spans="1:9" x14ac:dyDescent="0.35">
      <c r="A73" t="s">
        <v>218</v>
      </c>
      <c r="B73" s="51">
        <v>109500</v>
      </c>
      <c r="C73" s="51">
        <v>108650</v>
      </c>
      <c r="D73" s="51">
        <v>120</v>
      </c>
      <c r="E73" s="51">
        <v>108200</v>
      </c>
      <c r="F73" s="51">
        <v>109200</v>
      </c>
      <c r="G73" s="51">
        <v>4871</v>
      </c>
      <c r="H73" s="16">
        <f t="shared" si="2"/>
        <v>1.201478743068396E-2</v>
      </c>
      <c r="I73" s="17">
        <f t="shared" si="3"/>
        <v>9.5336787564765935E-3</v>
      </c>
    </row>
    <row r="74" spans="1:9" x14ac:dyDescent="0.35">
      <c r="A74" t="s">
        <v>219</v>
      </c>
      <c r="B74" s="51">
        <v>109000</v>
      </c>
      <c r="C74" s="51">
        <v>109500</v>
      </c>
      <c r="D74" s="51">
        <v>504</v>
      </c>
      <c r="E74" s="51">
        <v>109100</v>
      </c>
      <c r="F74" s="51">
        <v>109100</v>
      </c>
      <c r="G74" s="51">
        <v>4997</v>
      </c>
      <c r="H74" s="16">
        <f t="shared" si="2"/>
        <v>-9.1659028414303734E-4</v>
      </c>
      <c r="I74" s="17">
        <f t="shared" si="3"/>
        <v>2.5867378361732696E-2</v>
      </c>
    </row>
    <row r="75" spans="1:9" x14ac:dyDescent="0.35">
      <c r="A75" t="s">
        <v>220</v>
      </c>
      <c r="B75" s="82">
        <v>112850</v>
      </c>
      <c r="C75" s="82">
        <v>109000</v>
      </c>
      <c r="D75" s="82">
        <v>508</v>
      </c>
      <c r="E75" s="82">
        <v>108900</v>
      </c>
      <c r="F75" s="82">
        <v>108250</v>
      </c>
      <c r="G75" s="82">
        <v>4938</v>
      </c>
      <c r="H75" s="16">
        <f t="shared" si="2"/>
        <v>3.6271808999081667E-2</v>
      </c>
      <c r="I75" s="17">
        <f t="shared" si="3"/>
        <v>-1.1807084250550326E-2</v>
      </c>
    </row>
    <row r="76" spans="1:9" x14ac:dyDescent="0.35">
      <c r="A76" t="s">
        <v>221</v>
      </c>
      <c r="B76" s="83">
        <v>112050</v>
      </c>
      <c r="C76" s="83">
        <v>112850</v>
      </c>
      <c r="D76" s="83">
        <v>110</v>
      </c>
      <c r="E76" s="83">
        <v>111150</v>
      </c>
      <c r="F76" s="83">
        <v>113300</v>
      </c>
      <c r="G76" s="83">
        <v>4937</v>
      </c>
      <c r="H76" s="16">
        <f t="shared" si="2"/>
        <v>8.0971659919029104E-3</v>
      </c>
      <c r="I76" s="17">
        <f t="shared" si="3"/>
        <v>-2.0251113811264876E-4</v>
      </c>
    </row>
    <row r="77" spans="1:9" x14ac:dyDescent="0.35">
      <c r="A77" t="s">
        <v>222</v>
      </c>
      <c r="B77" s="87">
        <v>112900</v>
      </c>
      <c r="C77" s="87">
        <v>112050</v>
      </c>
      <c r="D77" s="87">
        <v>185</v>
      </c>
      <c r="E77" s="87">
        <v>112400</v>
      </c>
      <c r="F77" s="87">
        <v>113100</v>
      </c>
      <c r="G77" s="87">
        <v>4915</v>
      </c>
      <c r="H77" s="16">
        <f t="shared" si="2"/>
        <v>4.4483985765124689E-3</v>
      </c>
      <c r="I77" s="17">
        <f t="shared" si="3"/>
        <v>-4.4561474579704052E-3</v>
      </c>
    </row>
    <row r="78" spans="1:9" x14ac:dyDescent="0.35">
      <c r="A78" t="s">
        <v>222</v>
      </c>
      <c r="B78" s="89">
        <v>112900</v>
      </c>
      <c r="C78" s="89">
        <v>112050</v>
      </c>
      <c r="D78" s="89">
        <v>185</v>
      </c>
      <c r="E78" s="89">
        <v>112400</v>
      </c>
      <c r="F78" s="89">
        <v>113100</v>
      </c>
      <c r="G78" s="89">
        <v>4915</v>
      </c>
      <c r="H78" s="16">
        <f t="shared" si="2"/>
        <v>4.4483985765124689E-3</v>
      </c>
      <c r="I78" s="17">
        <f t="shared" si="3"/>
        <v>0</v>
      </c>
    </row>
    <row r="79" spans="1:9" x14ac:dyDescent="0.35">
      <c r="A79" t="s">
        <v>222</v>
      </c>
      <c r="B79" s="90">
        <v>112900</v>
      </c>
      <c r="C79" s="90">
        <v>112050</v>
      </c>
      <c r="D79" s="90">
        <v>185</v>
      </c>
      <c r="E79" s="90">
        <v>112400</v>
      </c>
      <c r="F79" s="90">
        <v>113100</v>
      </c>
      <c r="G79" s="90">
        <v>4915</v>
      </c>
      <c r="H79" s="16">
        <f t="shared" si="2"/>
        <v>4.4483985765124689E-3</v>
      </c>
      <c r="I79" s="17">
        <f t="shared" si="3"/>
        <v>0</v>
      </c>
    </row>
    <row r="80" spans="1:9" x14ac:dyDescent="0.35">
      <c r="A80" t="s">
        <v>222</v>
      </c>
      <c r="B80" s="91">
        <v>112900</v>
      </c>
      <c r="C80" s="91">
        <v>112050</v>
      </c>
      <c r="D80" s="91">
        <v>185</v>
      </c>
      <c r="E80" s="91">
        <v>112400</v>
      </c>
      <c r="F80" s="91">
        <v>113100</v>
      </c>
      <c r="G80" s="91">
        <v>4915</v>
      </c>
      <c r="H80" s="16">
        <f t="shared" si="2"/>
        <v>4.4483985765124689E-3</v>
      </c>
      <c r="I80" s="17">
        <f t="shared" si="3"/>
        <v>0</v>
      </c>
    </row>
    <row r="81" spans="1:9" x14ac:dyDescent="0.35">
      <c r="A81" t="s">
        <v>222</v>
      </c>
      <c r="B81" s="92">
        <v>112900</v>
      </c>
      <c r="C81" s="92">
        <v>112050</v>
      </c>
      <c r="D81" s="92">
        <v>185</v>
      </c>
      <c r="E81" s="92">
        <v>112400</v>
      </c>
      <c r="F81" s="92">
        <v>113100</v>
      </c>
      <c r="G81" s="92">
        <v>4915</v>
      </c>
      <c r="H81" s="16">
        <f t="shared" si="2"/>
        <v>4.4483985765124689E-3</v>
      </c>
      <c r="I81" s="17">
        <f t="shared" si="3"/>
        <v>0</v>
      </c>
    </row>
    <row r="82" spans="1:9" x14ac:dyDescent="0.35">
      <c r="A82" t="s">
        <v>222</v>
      </c>
      <c r="B82" s="93">
        <v>112900</v>
      </c>
      <c r="C82" s="93">
        <v>112050</v>
      </c>
      <c r="D82" s="93">
        <v>185</v>
      </c>
      <c r="E82" s="93">
        <v>112400</v>
      </c>
      <c r="F82" s="93">
        <v>113100</v>
      </c>
      <c r="G82" s="93">
        <v>4915</v>
      </c>
      <c r="H82" s="16">
        <f t="shared" si="2"/>
        <v>4.4483985765124689E-3</v>
      </c>
      <c r="I82" s="17">
        <f t="shared" si="3"/>
        <v>0</v>
      </c>
    </row>
    <row r="83" spans="1:9" x14ac:dyDescent="0.35">
      <c r="A83" t="s">
        <v>222</v>
      </c>
      <c r="B83" s="94">
        <v>112900</v>
      </c>
      <c r="C83" s="94">
        <v>112050</v>
      </c>
      <c r="D83" s="94">
        <v>185</v>
      </c>
      <c r="E83" s="94">
        <v>112400</v>
      </c>
      <c r="F83" s="94">
        <v>113100</v>
      </c>
      <c r="G83" s="94">
        <v>4915</v>
      </c>
      <c r="H83" s="16">
        <f t="shared" si="2"/>
        <v>4.4483985765124689E-3</v>
      </c>
      <c r="I83" s="17">
        <f t="shared" si="3"/>
        <v>0</v>
      </c>
    </row>
    <row r="84" spans="1:9" x14ac:dyDescent="0.35">
      <c r="A84" t="s">
        <v>222</v>
      </c>
      <c r="B84" s="95">
        <v>112900</v>
      </c>
      <c r="C84" s="95">
        <v>112050</v>
      </c>
      <c r="D84" s="95">
        <v>185</v>
      </c>
      <c r="E84" s="95">
        <v>112400</v>
      </c>
      <c r="F84" s="95">
        <v>113100</v>
      </c>
      <c r="G84" s="95">
        <v>4915</v>
      </c>
      <c r="H84" s="16">
        <f t="shared" si="2"/>
        <v>4.4483985765124689E-3</v>
      </c>
      <c r="I84" s="17">
        <f t="shared" si="3"/>
        <v>0</v>
      </c>
    </row>
    <row r="85" spans="1:9" x14ac:dyDescent="0.35">
      <c r="A85" t="s">
        <v>223</v>
      </c>
      <c r="B85" s="98">
        <v>114300</v>
      </c>
      <c r="C85" s="98">
        <v>112900</v>
      </c>
      <c r="D85" s="98">
        <v>264</v>
      </c>
      <c r="E85" s="98">
        <v>113400</v>
      </c>
      <c r="F85" s="98">
        <v>113300</v>
      </c>
      <c r="G85" s="98">
        <v>4868</v>
      </c>
      <c r="H85" s="16">
        <f t="shared" si="2"/>
        <v>7.9365079365079083E-3</v>
      </c>
      <c r="I85" s="17">
        <f t="shared" si="3"/>
        <v>-9.5625635808749276E-3</v>
      </c>
    </row>
    <row r="86" spans="1:9" x14ac:dyDescent="0.35">
      <c r="A86" t="s">
        <v>224</v>
      </c>
      <c r="B86" s="102">
        <v>114650</v>
      </c>
      <c r="C86" s="102">
        <v>114300</v>
      </c>
      <c r="D86" s="102">
        <v>232</v>
      </c>
      <c r="E86" s="102">
        <v>114500</v>
      </c>
      <c r="F86" s="102">
        <v>114450</v>
      </c>
      <c r="G86" s="102">
        <v>4897</v>
      </c>
      <c r="H86" s="16">
        <f t="shared" si="2"/>
        <v>1.3100436681223737E-3</v>
      </c>
      <c r="I86" s="17">
        <f t="shared" si="3"/>
        <v>5.9572719802793994E-3</v>
      </c>
    </row>
    <row r="87" spans="1:9" x14ac:dyDescent="0.35">
      <c r="A87" t="s">
        <v>225</v>
      </c>
      <c r="B87" s="105">
        <v>116750</v>
      </c>
      <c r="C87" s="105">
        <v>114650</v>
      </c>
      <c r="D87" s="105">
        <v>390</v>
      </c>
      <c r="E87" s="105">
        <v>114450</v>
      </c>
      <c r="F87" s="105">
        <v>116000</v>
      </c>
      <c r="G87" s="105">
        <v>4830</v>
      </c>
      <c r="H87" s="16">
        <f t="shared" si="2"/>
        <v>2.0096111839231101E-2</v>
      </c>
      <c r="I87" s="17">
        <f t="shared" si="3"/>
        <v>-1.3681846028180566E-2</v>
      </c>
    </row>
    <row r="88" spans="1:9" x14ac:dyDescent="0.35">
      <c r="A88" t="s">
        <v>226</v>
      </c>
      <c r="B88" s="108">
        <v>113600</v>
      </c>
      <c r="C88" s="108">
        <v>116750</v>
      </c>
      <c r="D88" s="108">
        <v>304</v>
      </c>
      <c r="E88" s="108">
        <v>116950</v>
      </c>
      <c r="F88" s="108">
        <v>115600</v>
      </c>
      <c r="G88" s="108">
        <v>4819</v>
      </c>
      <c r="H88" s="16">
        <f t="shared" si="2"/>
        <v>-2.8644719965797316E-2</v>
      </c>
      <c r="I88" s="17">
        <f t="shared" si="3"/>
        <v>-2.2774327122153659E-3</v>
      </c>
    </row>
    <row r="89" spans="1:9" x14ac:dyDescent="0.35">
      <c r="A89" t="s">
        <v>227</v>
      </c>
      <c r="B89" s="111">
        <v>113250</v>
      </c>
      <c r="C89" s="111">
        <v>113600</v>
      </c>
      <c r="D89" s="111">
        <v>1023</v>
      </c>
      <c r="E89" s="111">
        <v>113750</v>
      </c>
      <c r="F89" s="111">
        <v>112500</v>
      </c>
      <c r="G89" s="111">
        <v>5232</v>
      </c>
      <c r="H89" s="16">
        <f t="shared" si="2"/>
        <v>-4.39560439560438E-3</v>
      </c>
      <c r="I89" s="17">
        <f t="shared" si="3"/>
        <v>8.5702427889603694E-2</v>
      </c>
    </row>
    <row r="90" spans="1:9" x14ac:dyDescent="0.35">
      <c r="A90" t="s">
        <v>228</v>
      </c>
      <c r="B90" s="114">
        <v>113500</v>
      </c>
      <c r="C90" s="114">
        <v>113250</v>
      </c>
      <c r="D90" s="114">
        <v>232</v>
      </c>
      <c r="E90" s="114">
        <v>113000</v>
      </c>
      <c r="F90" s="114">
        <v>113600</v>
      </c>
      <c r="G90" s="114">
        <v>5308</v>
      </c>
      <c r="H90" s="16">
        <f t="shared" si="2"/>
        <v>4.4247787610618428E-3</v>
      </c>
      <c r="I90" s="17">
        <f t="shared" si="3"/>
        <v>1.4525993883792054E-2</v>
      </c>
    </row>
    <row r="91" spans="1:9" x14ac:dyDescent="0.35">
      <c r="A91" t="s">
        <v>229</v>
      </c>
      <c r="B91" s="117">
        <v>110100</v>
      </c>
      <c r="C91" s="117">
        <v>113500</v>
      </c>
      <c r="D91" s="117">
        <v>306</v>
      </c>
      <c r="E91" s="117">
        <v>113650</v>
      </c>
      <c r="F91" s="117">
        <v>112500</v>
      </c>
      <c r="G91" s="117">
        <v>5301</v>
      </c>
      <c r="H91" s="16">
        <f t="shared" si="2"/>
        <v>-3.1236251649802038E-2</v>
      </c>
      <c r="I91" s="17">
        <f t="shared" si="3"/>
        <v>-1.3187641296156238E-3</v>
      </c>
    </row>
    <row r="92" spans="1:9" x14ac:dyDescent="0.35">
      <c r="A92" t="s">
        <v>230</v>
      </c>
      <c r="B92" s="124">
        <v>111200</v>
      </c>
      <c r="C92" s="124">
        <v>110100</v>
      </c>
      <c r="D92" s="124">
        <v>275</v>
      </c>
      <c r="E92" s="124">
        <v>110750</v>
      </c>
      <c r="F92" s="124">
        <v>110550</v>
      </c>
      <c r="G92" s="124">
        <v>5338</v>
      </c>
      <c r="H92" s="16">
        <f t="shared" si="2"/>
        <v>4.0632054176072963E-3</v>
      </c>
      <c r="I92" s="17">
        <f t="shared" si="3"/>
        <v>6.9798151292208566E-3</v>
      </c>
    </row>
    <row r="93" spans="1:9" x14ac:dyDescent="0.35">
      <c r="A93" t="s">
        <v>231</v>
      </c>
      <c r="B93" s="127">
        <v>110750</v>
      </c>
      <c r="C93" s="127">
        <v>111200</v>
      </c>
      <c r="D93" s="127">
        <v>442</v>
      </c>
      <c r="E93" s="127">
        <v>111150</v>
      </c>
      <c r="F93" s="127">
        <v>111050</v>
      </c>
      <c r="G93" s="127">
        <v>5391</v>
      </c>
      <c r="H93" s="16">
        <f t="shared" ref="H93:H110" si="4">+B93/E93-1</f>
        <v>-3.598740440845738E-3</v>
      </c>
      <c r="I93" s="17">
        <f t="shared" si="3"/>
        <v>9.9288122892469133E-3</v>
      </c>
    </row>
    <row r="94" spans="1:9" x14ac:dyDescent="0.35">
      <c r="A94" t="s">
        <v>232</v>
      </c>
      <c r="B94" s="131">
        <v>109400</v>
      </c>
      <c r="C94" s="131">
        <v>110750</v>
      </c>
      <c r="D94" s="131">
        <v>332</v>
      </c>
      <c r="E94" s="131">
        <v>111650</v>
      </c>
      <c r="F94" s="131">
        <v>111000</v>
      </c>
      <c r="G94" s="131">
        <v>5404</v>
      </c>
      <c r="H94" s="16">
        <f t="shared" si="4"/>
        <v>-2.0152261531571902E-2</v>
      </c>
      <c r="I94" s="17">
        <f t="shared" ref="I94:I110" si="5">+G94/G93-1</f>
        <v>2.4114264514931705E-3</v>
      </c>
    </row>
    <row r="95" spans="1:9" x14ac:dyDescent="0.35">
      <c r="A95" t="s">
        <v>232</v>
      </c>
      <c r="B95" s="133">
        <v>109400</v>
      </c>
      <c r="C95" s="133">
        <v>110750</v>
      </c>
      <c r="D95" s="133">
        <v>332</v>
      </c>
      <c r="E95" s="133">
        <v>111650</v>
      </c>
      <c r="F95" s="133">
        <v>111000</v>
      </c>
      <c r="G95" s="133">
        <v>5404</v>
      </c>
      <c r="H95" s="16">
        <f t="shared" si="4"/>
        <v>-2.0152261531571902E-2</v>
      </c>
      <c r="I95" s="17">
        <f t="shared" si="5"/>
        <v>0</v>
      </c>
    </row>
    <row r="96" spans="1:9" x14ac:dyDescent="0.35">
      <c r="A96" t="s">
        <v>233</v>
      </c>
      <c r="B96" s="135">
        <v>110650</v>
      </c>
      <c r="C96" s="135">
        <v>109400</v>
      </c>
      <c r="D96" s="135">
        <v>2307</v>
      </c>
      <c r="E96" s="135">
        <v>110550</v>
      </c>
      <c r="F96" s="135">
        <v>110800</v>
      </c>
      <c r="G96" s="135">
        <v>6383</v>
      </c>
      <c r="H96" s="16">
        <f t="shared" si="4"/>
        <v>9.0456806874716911E-4</v>
      </c>
      <c r="I96" s="17">
        <f t="shared" si="5"/>
        <v>0.18116210214655815</v>
      </c>
    </row>
    <row r="97" spans="1:9" x14ac:dyDescent="0.35">
      <c r="A97" t="s">
        <v>234</v>
      </c>
      <c r="B97" s="138">
        <v>111150</v>
      </c>
      <c r="C97" s="138">
        <v>110650</v>
      </c>
      <c r="D97" s="138">
        <v>1905</v>
      </c>
      <c r="E97" s="138">
        <v>111400</v>
      </c>
      <c r="F97" s="138">
        <v>111450</v>
      </c>
      <c r="G97" s="138">
        <v>7104</v>
      </c>
      <c r="H97" s="16">
        <f t="shared" si="4"/>
        <v>-2.244165170556589E-3</v>
      </c>
      <c r="I97" s="17">
        <f t="shared" si="5"/>
        <v>0.11295629014569952</v>
      </c>
    </row>
    <row r="98" spans="1:9" x14ac:dyDescent="0.35">
      <c r="A98" t="s">
        <v>235</v>
      </c>
      <c r="B98" s="141">
        <v>111750</v>
      </c>
      <c r="C98" s="141">
        <v>111150</v>
      </c>
      <c r="D98" s="141">
        <v>1043</v>
      </c>
      <c r="E98" s="141">
        <v>110900</v>
      </c>
      <c r="F98" s="141">
        <v>111600</v>
      </c>
      <c r="G98" s="141">
        <v>7711</v>
      </c>
      <c r="H98" s="16">
        <f t="shared" si="4"/>
        <v>7.6645626690712287E-3</v>
      </c>
      <c r="I98" s="17">
        <f t="shared" si="5"/>
        <v>8.5444819819819884E-2</v>
      </c>
    </row>
    <row r="99" spans="1:9" x14ac:dyDescent="0.35">
      <c r="A99" t="s">
        <v>236</v>
      </c>
      <c r="B99" s="144">
        <v>111250</v>
      </c>
      <c r="C99" s="144">
        <v>111750</v>
      </c>
      <c r="D99" s="144">
        <v>746</v>
      </c>
      <c r="E99" s="144">
        <v>112050</v>
      </c>
      <c r="F99" s="144">
        <v>112250</v>
      </c>
      <c r="G99" s="144">
        <v>7873</v>
      </c>
      <c r="H99" s="16">
        <f t="shared" si="4"/>
        <v>-7.1396697902722517E-3</v>
      </c>
      <c r="I99" s="17">
        <f t="shared" si="5"/>
        <v>2.1008948255738513E-2</v>
      </c>
    </row>
    <row r="100" spans="1:9" x14ac:dyDescent="0.35">
      <c r="A100" t="s">
        <v>237</v>
      </c>
      <c r="B100" s="147">
        <v>111800</v>
      </c>
      <c r="C100" s="147">
        <v>111250</v>
      </c>
      <c r="D100" s="147">
        <v>370</v>
      </c>
      <c r="E100" s="147">
        <v>112150</v>
      </c>
      <c r="F100" s="147">
        <v>111600</v>
      </c>
      <c r="G100" s="147">
        <v>7967</v>
      </c>
      <c r="H100" s="16">
        <f t="shared" si="4"/>
        <v>-3.1208203299153414E-3</v>
      </c>
      <c r="I100" s="17">
        <f t="shared" si="5"/>
        <v>1.1939540200685883E-2</v>
      </c>
    </row>
    <row r="101" spans="1:9" x14ac:dyDescent="0.35">
      <c r="A101" t="s">
        <v>238</v>
      </c>
      <c r="B101" s="149">
        <v>116200</v>
      </c>
      <c r="C101" s="149">
        <v>111800</v>
      </c>
      <c r="D101" s="149">
        <v>1188</v>
      </c>
      <c r="E101" s="149">
        <v>111600</v>
      </c>
      <c r="F101" s="149">
        <v>111700</v>
      </c>
      <c r="G101" s="149">
        <v>8018</v>
      </c>
      <c r="H101" s="16">
        <f t="shared" si="4"/>
        <v>4.1218637992831431E-2</v>
      </c>
      <c r="I101" s="17">
        <f t="shared" si="5"/>
        <v>6.4014057989205675E-3</v>
      </c>
    </row>
    <row r="102" spans="1:9" x14ac:dyDescent="0.35">
      <c r="A102" t="s">
        <v>239</v>
      </c>
      <c r="B102" s="152">
        <v>113450</v>
      </c>
      <c r="C102" s="152">
        <v>116200</v>
      </c>
      <c r="D102" s="152">
        <v>498</v>
      </c>
      <c r="E102" s="152">
        <v>115400</v>
      </c>
      <c r="F102" s="152">
        <v>117050</v>
      </c>
      <c r="G102" s="152">
        <v>8084</v>
      </c>
      <c r="H102" s="16">
        <f t="shared" si="4"/>
        <v>-1.6897746967071026E-2</v>
      </c>
      <c r="I102" s="17">
        <f t="shared" si="5"/>
        <v>8.2314791718633984E-3</v>
      </c>
    </row>
    <row r="103" spans="1:9" x14ac:dyDescent="0.35">
      <c r="A103" t="s">
        <v>240</v>
      </c>
      <c r="B103" s="155">
        <v>114600</v>
      </c>
      <c r="C103" s="155">
        <v>113450</v>
      </c>
      <c r="D103" s="155">
        <v>219</v>
      </c>
      <c r="E103" s="155">
        <v>114650</v>
      </c>
      <c r="F103" s="155">
        <v>113450</v>
      </c>
      <c r="G103" s="155">
        <v>8143</v>
      </c>
      <c r="H103" s="16">
        <f t="shared" si="4"/>
        <v>-4.3610989969466996E-4</v>
      </c>
      <c r="I103" s="17">
        <f t="shared" si="5"/>
        <v>7.2983671449777798E-3</v>
      </c>
    </row>
    <row r="104" spans="1:9" x14ac:dyDescent="0.35">
      <c r="A104" t="s">
        <v>241</v>
      </c>
      <c r="B104" s="160">
        <v>115800</v>
      </c>
      <c r="C104" s="160">
        <v>114600</v>
      </c>
      <c r="D104" s="160">
        <v>249</v>
      </c>
      <c r="E104" s="160">
        <v>114050</v>
      </c>
      <c r="F104" s="160">
        <v>115200</v>
      </c>
      <c r="G104" s="160">
        <v>8156</v>
      </c>
      <c r="H104" s="16">
        <f t="shared" si="4"/>
        <v>1.534414730381406E-2</v>
      </c>
      <c r="I104" s="17">
        <f t="shared" si="5"/>
        <v>1.5964632199434448E-3</v>
      </c>
    </row>
    <row r="105" spans="1:9" x14ac:dyDescent="0.35">
      <c r="A105" t="s">
        <v>242</v>
      </c>
      <c r="B105" s="163">
        <v>114350</v>
      </c>
      <c r="C105" s="163">
        <v>115800</v>
      </c>
      <c r="D105" s="163">
        <v>349</v>
      </c>
      <c r="E105" s="163">
        <v>115800</v>
      </c>
      <c r="F105" s="163">
        <v>115550</v>
      </c>
      <c r="G105" s="163">
        <v>8188</v>
      </c>
      <c r="H105" s="16">
        <f t="shared" si="4"/>
        <v>-1.2521588946459383E-2</v>
      </c>
      <c r="I105" s="17">
        <f t="shared" si="5"/>
        <v>3.9234919077979491E-3</v>
      </c>
    </row>
    <row r="106" spans="1:9" x14ac:dyDescent="0.35">
      <c r="A106" t="s">
        <v>243</v>
      </c>
      <c r="B106" s="165">
        <v>114200</v>
      </c>
      <c r="C106" s="165">
        <v>114350</v>
      </c>
      <c r="D106" s="165">
        <v>378</v>
      </c>
      <c r="E106" s="165">
        <v>114750</v>
      </c>
      <c r="F106" s="165">
        <v>114800</v>
      </c>
      <c r="G106" s="165">
        <v>8307</v>
      </c>
      <c r="H106" s="16">
        <f t="shared" si="4"/>
        <v>-4.7930283224401071E-3</v>
      </c>
      <c r="I106" s="17">
        <f t="shared" si="5"/>
        <v>1.4533463605276076E-2</v>
      </c>
    </row>
    <row r="107" spans="1:9" x14ac:dyDescent="0.35">
      <c r="A107" t="s">
        <v>244</v>
      </c>
      <c r="B107" s="167">
        <v>112150</v>
      </c>
      <c r="C107" s="167">
        <v>114200</v>
      </c>
      <c r="D107" s="167">
        <v>763</v>
      </c>
      <c r="E107" s="167">
        <v>114300</v>
      </c>
      <c r="F107" s="167">
        <v>114300</v>
      </c>
      <c r="G107" s="167">
        <v>8446</v>
      </c>
      <c r="H107" s="16">
        <f t="shared" si="4"/>
        <v>-1.8810148731408627E-2</v>
      </c>
      <c r="I107" s="17">
        <f t="shared" si="5"/>
        <v>1.6732875887805365E-2</v>
      </c>
    </row>
    <row r="108" spans="1:9" x14ac:dyDescent="0.35">
      <c r="A108" t="s">
        <v>245</v>
      </c>
      <c r="B108" s="169">
        <v>110950</v>
      </c>
      <c r="C108" s="169">
        <v>112150</v>
      </c>
      <c r="D108" s="169">
        <v>529</v>
      </c>
      <c r="E108" s="169">
        <v>112550</v>
      </c>
      <c r="F108" s="169">
        <v>111050</v>
      </c>
      <c r="G108" s="169">
        <v>8446</v>
      </c>
      <c r="H108" s="16">
        <f t="shared" si="4"/>
        <v>-1.421590404264772E-2</v>
      </c>
      <c r="I108" s="17">
        <f t="shared" si="5"/>
        <v>0</v>
      </c>
    </row>
    <row r="109" spans="1:9" x14ac:dyDescent="0.35">
      <c r="A109" t="s">
        <v>246</v>
      </c>
      <c r="B109" s="171">
        <v>109750</v>
      </c>
      <c r="C109" s="171">
        <v>110950</v>
      </c>
      <c r="D109" s="171">
        <v>852</v>
      </c>
      <c r="E109" s="171">
        <v>111050</v>
      </c>
      <c r="F109" s="171">
        <v>111300</v>
      </c>
      <c r="G109" s="171">
        <v>8438</v>
      </c>
      <c r="H109" s="16">
        <f t="shared" si="4"/>
        <v>-1.1706438541197683E-2</v>
      </c>
      <c r="I109" s="17">
        <f t="shared" si="5"/>
        <v>-9.4719393795883455E-4</v>
      </c>
    </row>
    <row r="110" spans="1:9" x14ac:dyDescent="0.35">
      <c r="A110" t="s">
        <v>247</v>
      </c>
      <c r="B110" s="173">
        <v>107200</v>
      </c>
      <c r="C110" s="173">
        <v>109750</v>
      </c>
      <c r="D110" s="173">
        <v>1796</v>
      </c>
      <c r="E110" s="173">
        <v>110750</v>
      </c>
      <c r="F110" s="173">
        <v>109900</v>
      </c>
      <c r="G110" s="173">
        <v>8659</v>
      </c>
      <c r="H110" s="16">
        <f t="shared" si="4"/>
        <v>-3.2054176072234708E-2</v>
      </c>
      <c r="I110" s="17">
        <f t="shared" si="5"/>
        <v>2.6191040530931575E-2</v>
      </c>
    </row>
    <row r="111" spans="1:9" x14ac:dyDescent="0.35">
      <c r="A111" t="s">
        <v>248</v>
      </c>
      <c r="B111" s="175">
        <v>108350</v>
      </c>
      <c r="C111" s="175">
        <v>107200</v>
      </c>
      <c r="D111" s="175">
        <v>308</v>
      </c>
      <c r="E111" s="175">
        <v>108500</v>
      </c>
      <c r="F111" s="175">
        <v>108400</v>
      </c>
      <c r="G111" s="175">
        <v>8630</v>
      </c>
      <c r="H111" s="16">
        <f t="shared" ref="H111" si="6">+B111/E111-1</f>
        <v>-1.3824884792627001E-3</v>
      </c>
      <c r="I111" s="17">
        <f t="shared" ref="I111" si="7">+G111/G110-1</f>
        <v>-3.3491165261577693E-3</v>
      </c>
    </row>
  </sheetData>
  <conditionalFormatting sqref="H1:I1048576">
    <cfRule type="cellIs" dxfId="11" priority="1" operator="lessThan">
      <formula>0</formula>
    </cfRule>
  </conditionalFormatting>
  <conditionalFormatting sqref="H2:I1048576">
    <cfRule type="cellIs" dxfId="1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9"/>
  <dimension ref="A1:I111"/>
  <sheetViews>
    <sheetView showGridLines="0" workbookViewId="0">
      <pane xSplit="1" ySplit="1" topLeftCell="B106" activePane="bottomRight" state="frozen"/>
      <selection pane="topRight" activeCell="B1" sqref="B1"/>
      <selection pane="bottomLeft" activeCell="A2" sqref="A2"/>
      <selection pane="bottomRight" activeCell="H110" sqref="H110:I111"/>
    </sheetView>
  </sheetViews>
  <sheetFormatPr defaultColWidth="10.26953125" defaultRowHeight="14.5" x14ac:dyDescent="0.35"/>
  <cols>
    <col min="1" max="1" width="19.1796875" bestFit="1" customWidth="1"/>
    <col min="2" max="2" width="9"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9" width="7.7265625" bestFit="1" customWidth="1"/>
    <col min="10" max="39" width="10.26953125" customWidth="1"/>
  </cols>
  <sheetData>
    <row r="1" spans="1:9" x14ac:dyDescent="0.35">
      <c r="A1" s="8" t="s">
        <v>137</v>
      </c>
      <c r="B1" s="8" t="s">
        <v>138</v>
      </c>
      <c r="C1" s="8" t="s">
        <v>139</v>
      </c>
      <c r="D1" s="8" t="s">
        <v>140</v>
      </c>
      <c r="E1" s="8" t="s">
        <v>141</v>
      </c>
      <c r="F1" s="8" t="s">
        <v>142</v>
      </c>
      <c r="G1" s="8" t="s">
        <v>143</v>
      </c>
      <c r="H1" s="76" t="s">
        <v>194</v>
      </c>
      <c r="I1" s="58" t="s">
        <v>145</v>
      </c>
    </row>
    <row r="2" spans="1:9" hidden="1" x14ac:dyDescent="0.35">
      <c r="A2" s="48"/>
      <c r="B2" s="48"/>
      <c r="C2" s="48"/>
      <c r="D2" s="48"/>
      <c r="E2" s="48"/>
      <c r="F2" s="48"/>
      <c r="G2" s="48"/>
      <c r="H2" s="48"/>
      <c r="I2" s="48"/>
    </row>
    <row r="3" spans="1:9" hidden="1" x14ac:dyDescent="0.35">
      <c r="A3" s="48"/>
      <c r="B3" s="48"/>
      <c r="C3" s="48"/>
      <c r="D3" s="48"/>
      <c r="E3" s="48"/>
      <c r="F3" s="48"/>
      <c r="G3" s="48"/>
      <c r="H3" s="48"/>
      <c r="I3" s="48"/>
    </row>
    <row r="4" spans="1:9" hidden="1" x14ac:dyDescent="0.35">
      <c r="A4" s="48"/>
      <c r="B4" s="48"/>
      <c r="C4" s="48"/>
      <c r="D4" s="48"/>
      <c r="E4" s="48"/>
      <c r="F4" s="48"/>
      <c r="G4" s="48"/>
      <c r="H4" s="48"/>
      <c r="I4" s="48"/>
    </row>
    <row r="5" spans="1:9" hidden="1" x14ac:dyDescent="0.35">
      <c r="A5" s="48"/>
      <c r="B5" s="48"/>
      <c r="C5" s="48"/>
      <c r="D5" s="48"/>
      <c r="E5" s="48"/>
      <c r="F5" s="48"/>
      <c r="G5" s="48"/>
      <c r="H5" s="48"/>
      <c r="I5" s="48"/>
    </row>
    <row r="6" spans="1:9" hidden="1" x14ac:dyDescent="0.35">
      <c r="A6" s="48"/>
      <c r="B6" s="48"/>
      <c r="C6" s="48"/>
      <c r="D6" s="48"/>
      <c r="E6" s="48"/>
      <c r="F6" s="48"/>
      <c r="G6" s="48"/>
      <c r="H6" s="48"/>
      <c r="I6" s="48"/>
    </row>
    <row r="7" spans="1:9" hidden="1" x14ac:dyDescent="0.35">
      <c r="A7" s="48"/>
      <c r="B7" s="48"/>
      <c r="C7" s="48"/>
      <c r="D7" s="48"/>
      <c r="E7" s="48"/>
      <c r="F7" s="48"/>
      <c r="G7" s="48"/>
      <c r="H7" s="48"/>
      <c r="I7" s="48"/>
    </row>
    <row r="8" spans="1:9" hidden="1" x14ac:dyDescent="0.35">
      <c r="A8" s="48"/>
      <c r="B8" s="48"/>
      <c r="C8" s="48"/>
      <c r="D8" s="48"/>
      <c r="E8" s="48"/>
      <c r="F8" s="48"/>
      <c r="G8" s="48"/>
      <c r="H8" s="48"/>
      <c r="I8" s="48"/>
    </row>
    <row r="9" spans="1:9" hidden="1" x14ac:dyDescent="0.35">
      <c r="A9" s="48"/>
      <c r="B9" s="48"/>
      <c r="C9" s="48"/>
      <c r="D9" s="48"/>
      <c r="E9" s="48"/>
      <c r="F9" s="48"/>
      <c r="G9" s="48"/>
      <c r="H9" s="48"/>
      <c r="I9" s="48"/>
    </row>
    <row r="10" spans="1:9" hidden="1" x14ac:dyDescent="0.35">
      <c r="A10" s="48"/>
      <c r="B10" s="48"/>
      <c r="C10" s="48"/>
      <c r="D10" s="48"/>
      <c r="E10" s="48"/>
      <c r="F10" s="48"/>
      <c r="G10" s="48"/>
      <c r="H10" s="48"/>
      <c r="I10" s="48"/>
    </row>
    <row r="11" spans="1:9" hidden="1" x14ac:dyDescent="0.35">
      <c r="A11" s="48"/>
      <c r="B11" s="48"/>
      <c r="C11" s="48"/>
      <c r="D11" s="48"/>
      <c r="E11" s="48"/>
      <c r="F11" s="48"/>
      <c r="G11" s="48"/>
      <c r="H11" s="48"/>
      <c r="I11" s="48"/>
    </row>
    <row r="12" spans="1:9" hidden="1" x14ac:dyDescent="0.35">
      <c r="A12" s="48"/>
      <c r="B12" s="48"/>
      <c r="C12" s="48"/>
      <c r="D12" s="48"/>
      <c r="E12" s="48"/>
      <c r="F12" s="48"/>
      <c r="G12" s="48"/>
      <c r="H12" s="48"/>
      <c r="I12" s="48"/>
    </row>
    <row r="13" spans="1:9" hidden="1" x14ac:dyDescent="0.35">
      <c r="A13" s="48"/>
      <c r="B13" s="48"/>
      <c r="C13" s="48"/>
      <c r="D13" s="48"/>
      <c r="E13" s="48"/>
      <c r="F13" s="48"/>
      <c r="G13" s="48"/>
      <c r="H13" s="48"/>
      <c r="I13" s="48"/>
    </row>
    <row r="14" spans="1:9" hidden="1" x14ac:dyDescent="0.35">
      <c r="A14" s="48"/>
      <c r="B14" s="48"/>
      <c r="C14" s="48"/>
      <c r="D14" s="48"/>
      <c r="E14" s="48"/>
      <c r="F14" s="48"/>
      <c r="G14" s="48"/>
      <c r="H14" s="48"/>
      <c r="I14" s="48"/>
    </row>
    <row r="15" spans="1:9" hidden="1" x14ac:dyDescent="0.35">
      <c r="A15" s="48"/>
      <c r="B15" s="48"/>
      <c r="C15" s="48"/>
      <c r="D15" s="48"/>
      <c r="E15" s="48"/>
      <c r="F15" s="48"/>
      <c r="G15" s="48"/>
      <c r="H15" s="48"/>
      <c r="I15" s="48"/>
    </row>
    <row r="16" spans="1:9" hidden="1" x14ac:dyDescent="0.35">
      <c r="A16" s="48"/>
      <c r="B16" s="48"/>
      <c r="C16" s="48"/>
      <c r="D16" s="48"/>
      <c r="E16" s="48"/>
      <c r="F16" s="48"/>
      <c r="G16" s="48"/>
      <c r="H16" s="48"/>
      <c r="I16" s="48"/>
    </row>
    <row r="17" spans="2:9" hidden="1" x14ac:dyDescent="0.35">
      <c r="B17" s="48"/>
      <c r="C17" s="48"/>
      <c r="D17" s="48"/>
      <c r="E17" s="48"/>
      <c r="F17" s="48"/>
      <c r="G17" s="48"/>
      <c r="H17" s="48"/>
      <c r="I17" s="48"/>
    </row>
    <row r="18" spans="2:9" hidden="1" x14ac:dyDescent="0.35">
      <c r="B18" s="48"/>
      <c r="C18" s="48"/>
      <c r="D18" s="48"/>
      <c r="E18" s="48"/>
      <c r="F18" s="48"/>
      <c r="G18" s="48"/>
      <c r="H18" s="48"/>
      <c r="I18" s="48"/>
    </row>
    <row r="19" spans="2:9" hidden="1" x14ac:dyDescent="0.35">
      <c r="B19" s="48"/>
      <c r="C19" s="48"/>
      <c r="D19" s="48"/>
      <c r="E19" s="48"/>
      <c r="F19" s="48"/>
      <c r="G19" s="48"/>
      <c r="H19" s="48"/>
      <c r="I19" s="48"/>
    </row>
    <row r="20" spans="2:9" hidden="1" x14ac:dyDescent="0.35">
      <c r="B20" s="48"/>
      <c r="C20" s="48"/>
      <c r="D20" s="48"/>
      <c r="E20" s="48"/>
      <c r="F20" s="48"/>
      <c r="G20" s="48"/>
      <c r="H20" s="48"/>
      <c r="I20" s="48"/>
    </row>
    <row r="21" spans="2:9" hidden="1" x14ac:dyDescent="0.35">
      <c r="B21" s="48"/>
      <c r="C21" s="48"/>
      <c r="D21" s="48"/>
      <c r="E21" s="48"/>
      <c r="F21" s="48"/>
      <c r="G21" s="48"/>
      <c r="H21" s="48"/>
      <c r="I21" s="48"/>
    </row>
    <row r="22" spans="2:9" hidden="1" x14ac:dyDescent="0.35">
      <c r="B22" s="48"/>
      <c r="C22" s="48"/>
      <c r="D22" s="48"/>
      <c r="E22" s="48"/>
      <c r="F22" s="48"/>
      <c r="G22" s="48"/>
      <c r="H22" s="48"/>
      <c r="I22" s="48"/>
    </row>
    <row r="23" spans="2:9" hidden="1" x14ac:dyDescent="0.35">
      <c r="B23" s="48"/>
      <c r="C23" s="48"/>
      <c r="D23" s="48"/>
      <c r="E23" s="48"/>
      <c r="F23" s="48"/>
      <c r="G23" s="48"/>
      <c r="H23" s="48"/>
      <c r="I23" s="48"/>
    </row>
    <row r="24" spans="2:9" hidden="1" x14ac:dyDescent="0.35">
      <c r="B24" s="48"/>
      <c r="C24" s="48"/>
      <c r="D24" s="48"/>
      <c r="E24" s="48"/>
      <c r="F24" s="48"/>
      <c r="G24" s="48"/>
      <c r="H24" s="48"/>
      <c r="I24" s="48"/>
    </row>
    <row r="25" spans="2:9" hidden="1" x14ac:dyDescent="0.35">
      <c r="B25" s="48"/>
      <c r="C25" s="48"/>
      <c r="D25" s="48"/>
      <c r="E25" s="48"/>
      <c r="F25" s="48"/>
      <c r="G25" s="48"/>
      <c r="H25" s="48"/>
      <c r="I25" s="48"/>
    </row>
    <row r="26" spans="2:9" hidden="1" x14ac:dyDescent="0.35">
      <c r="B26" s="48"/>
      <c r="C26" s="48"/>
      <c r="D26" s="48"/>
      <c r="E26" s="48"/>
      <c r="F26" s="48"/>
      <c r="G26" s="48"/>
      <c r="H26" s="48"/>
      <c r="I26" s="48"/>
    </row>
    <row r="27" spans="2:9" hidden="1" x14ac:dyDescent="0.35">
      <c r="B27" s="48"/>
      <c r="C27" s="48"/>
      <c r="D27" s="48"/>
      <c r="E27" s="48"/>
      <c r="F27" s="48"/>
      <c r="G27" s="48"/>
      <c r="H27" s="48"/>
      <c r="I27" s="48"/>
    </row>
    <row r="28" spans="2:9" hidden="1" x14ac:dyDescent="0.35">
      <c r="B28" s="48"/>
      <c r="C28" s="48"/>
      <c r="D28" s="48"/>
      <c r="E28" s="48"/>
      <c r="F28" s="48"/>
      <c r="G28" s="48"/>
      <c r="H28" s="48"/>
      <c r="I28" s="48"/>
    </row>
    <row r="29" spans="2:9" hidden="1" x14ac:dyDescent="0.35">
      <c r="B29" s="51"/>
      <c r="C29" s="51"/>
      <c r="D29" s="51"/>
      <c r="E29" s="51"/>
      <c r="F29" s="51"/>
      <c r="G29" s="51"/>
      <c r="H29" s="16"/>
      <c r="I29" s="48"/>
    </row>
    <row r="30" spans="2:9" hidden="1" x14ac:dyDescent="0.35">
      <c r="B30" s="51"/>
      <c r="C30" s="51"/>
      <c r="D30" s="51"/>
      <c r="E30" s="51"/>
      <c r="F30" s="51"/>
      <c r="G30" s="51"/>
      <c r="H30" s="16"/>
      <c r="I30" s="17"/>
    </row>
    <row r="31" spans="2:9" hidden="1" x14ac:dyDescent="0.35">
      <c r="B31" s="51"/>
      <c r="C31" s="51"/>
      <c r="D31" s="51"/>
      <c r="E31" s="51"/>
      <c r="F31" s="51"/>
      <c r="G31" s="51"/>
      <c r="H31" s="16"/>
      <c r="I31" s="17"/>
    </row>
    <row r="32" spans="2:9" hidden="1" x14ac:dyDescent="0.35">
      <c r="B32" s="51"/>
      <c r="C32" s="51"/>
      <c r="D32" s="51"/>
      <c r="E32" s="51"/>
      <c r="F32" s="51"/>
      <c r="G32" s="51"/>
      <c r="H32" s="16"/>
      <c r="I32" s="17"/>
    </row>
    <row r="33" spans="2:9" hidden="1" x14ac:dyDescent="0.35">
      <c r="B33" s="51"/>
      <c r="C33" s="51"/>
      <c r="D33" s="51"/>
      <c r="E33" s="51"/>
      <c r="F33" s="51"/>
      <c r="G33" s="51"/>
      <c r="H33" s="16"/>
      <c r="I33" s="17"/>
    </row>
    <row r="34" spans="2:9" hidden="1" x14ac:dyDescent="0.35">
      <c r="B34" s="51"/>
      <c r="C34" s="51"/>
      <c r="D34" s="51"/>
      <c r="E34" s="51"/>
      <c r="F34" s="51"/>
      <c r="G34" s="51"/>
      <c r="H34" s="16"/>
      <c r="I34" s="17"/>
    </row>
    <row r="35" spans="2:9" hidden="1" x14ac:dyDescent="0.35">
      <c r="B35" s="51"/>
      <c r="C35" s="51"/>
      <c r="D35" s="51"/>
      <c r="E35" s="51"/>
      <c r="F35" s="51"/>
      <c r="G35" s="51"/>
      <c r="H35" s="16"/>
      <c r="I35" s="17"/>
    </row>
    <row r="36" spans="2:9" hidden="1" x14ac:dyDescent="0.35">
      <c r="B36" s="51"/>
      <c r="C36" s="51"/>
      <c r="D36" s="51"/>
      <c r="E36" s="51"/>
      <c r="F36" s="51"/>
      <c r="G36" s="51"/>
      <c r="H36" s="16"/>
      <c r="I36" s="17"/>
    </row>
    <row r="37" spans="2:9" hidden="1" x14ac:dyDescent="0.35">
      <c r="B37" s="51"/>
      <c r="C37" s="51"/>
      <c r="D37" s="51"/>
      <c r="E37" s="51"/>
      <c r="F37" s="51"/>
      <c r="G37" s="51"/>
      <c r="H37" s="16"/>
      <c r="I37" s="17"/>
    </row>
    <row r="38" spans="2:9" hidden="1" x14ac:dyDescent="0.35">
      <c r="B38" s="51"/>
      <c r="C38" s="51"/>
      <c r="D38" s="51"/>
      <c r="E38" s="51"/>
      <c r="F38" s="51"/>
      <c r="G38" s="51"/>
      <c r="H38" s="16"/>
      <c r="I38" s="17"/>
    </row>
    <row r="39" spans="2:9" hidden="1" x14ac:dyDescent="0.35">
      <c r="B39" s="51"/>
      <c r="C39" s="51"/>
      <c r="D39" s="51"/>
      <c r="E39" s="51"/>
      <c r="F39" s="51"/>
      <c r="G39" s="51"/>
      <c r="H39" s="16"/>
      <c r="I39" s="17"/>
    </row>
    <row r="40" spans="2:9" hidden="1" x14ac:dyDescent="0.35">
      <c r="B40" s="51"/>
      <c r="C40" s="51"/>
      <c r="D40" s="51"/>
      <c r="E40" s="51"/>
      <c r="F40" s="51"/>
      <c r="G40" s="51"/>
      <c r="H40" s="16"/>
      <c r="I40" s="17"/>
    </row>
    <row r="41" spans="2:9" hidden="1" x14ac:dyDescent="0.35">
      <c r="B41" s="51"/>
      <c r="C41" s="51"/>
      <c r="D41" s="51"/>
      <c r="E41" s="51"/>
      <c r="F41" s="51"/>
      <c r="G41" s="51"/>
      <c r="H41" s="16"/>
      <c r="I41" s="17"/>
    </row>
    <row r="42" spans="2:9" hidden="1" x14ac:dyDescent="0.35">
      <c r="B42" s="51"/>
      <c r="C42" s="51"/>
      <c r="D42" s="51"/>
      <c r="E42" s="51"/>
      <c r="F42" s="51"/>
      <c r="G42" s="51"/>
      <c r="H42" s="16"/>
      <c r="I42" s="17"/>
    </row>
    <row r="43" spans="2:9" hidden="1" x14ac:dyDescent="0.35">
      <c r="B43" s="51"/>
      <c r="C43" s="51"/>
      <c r="D43" s="51"/>
      <c r="E43" s="51"/>
      <c r="F43" s="51"/>
      <c r="G43" s="51"/>
      <c r="H43" s="16"/>
      <c r="I43" s="17"/>
    </row>
    <row r="44" spans="2:9" hidden="1" x14ac:dyDescent="0.35">
      <c r="B44" s="51"/>
      <c r="C44" s="51"/>
      <c r="D44" s="51"/>
      <c r="E44" s="51"/>
      <c r="F44" s="51"/>
      <c r="G44" s="51"/>
      <c r="H44" s="16"/>
      <c r="I44" s="17"/>
    </row>
    <row r="45" spans="2:9" hidden="1" x14ac:dyDescent="0.35">
      <c r="B45" s="51"/>
      <c r="C45" s="51"/>
      <c r="D45" s="51"/>
      <c r="E45" s="51"/>
      <c r="F45" s="51"/>
      <c r="G45" s="51"/>
      <c r="H45" s="16"/>
      <c r="I45" s="17"/>
    </row>
    <row r="46" spans="2:9" hidden="1" x14ac:dyDescent="0.35">
      <c r="B46" s="51"/>
      <c r="C46" s="51"/>
      <c r="D46" s="51"/>
      <c r="E46" s="51"/>
      <c r="F46" s="51"/>
      <c r="G46" s="51"/>
      <c r="H46" s="16"/>
      <c r="I46" s="17"/>
    </row>
    <row r="47" spans="2:9" hidden="1" x14ac:dyDescent="0.35">
      <c r="B47" s="51"/>
      <c r="C47" s="51"/>
      <c r="D47" s="51"/>
      <c r="E47" s="51"/>
      <c r="F47" s="51"/>
      <c r="G47" s="51"/>
      <c r="H47" s="16"/>
      <c r="I47" s="17"/>
    </row>
    <row r="48" spans="2:9" hidden="1" x14ac:dyDescent="0.35">
      <c r="B48" s="51"/>
      <c r="C48" s="51"/>
      <c r="D48" s="51"/>
      <c r="E48" s="51"/>
      <c r="F48" s="51"/>
      <c r="G48" s="51"/>
      <c r="H48" s="16"/>
      <c r="I48" s="17"/>
    </row>
    <row r="49" spans="1:9" hidden="1" x14ac:dyDescent="0.35">
      <c r="A49" s="48"/>
      <c r="B49" s="51"/>
      <c r="C49" s="51"/>
      <c r="D49" s="51"/>
      <c r="E49" s="51"/>
      <c r="F49" s="51"/>
      <c r="G49" s="51"/>
      <c r="H49" s="16"/>
      <c r="I49" s="17"/>
    </row>
    <row r="50" spans="1:9" x14ac:dyDescent="0.35">
      <c r="A50" s="48" t="s">
        <v>195</v>
      </c>
      <c r="B50" s="51">
        <v>105600</v>
      </c>
      <c r="C50" s="51">
        <v>103750</v>
      </c>
      <c r="D50" s="51">
        <v>39</v>
      </c>
      <c r="E50" s="51">
        <v>103750</v>
      </c>
      <c r="F50" s="51">
        <v>105000</v>
      </c>
      <c r="G50" s="51">
        <v>26</v>
      </c>
      <c r="H50" s="16">
        <f t="shared" ref="H50:H81" si="0">+B50/E50-1</f>
        <v>1.7831325301204792E-2</v>
      </c>
      <c r="I50" s="17"/>
    </row>
    <row r="51" spans="1:9" x14ac:dyDescent="0.35">
      <c r="A51" s="48" t="s">
        <v>196</v>
      </c>
      <c r="B51" s="51">
        <v>103800</v>
      </c>
      <c r="C51" s="51">
        <v>105600</v>
      </c>
      <c r="D51" s="51">
        <v>49</v>
      </c>
      <c r="E51" s="51">
        <v>104900</v>
      </c>
      <c r="F51" s="51">
        <v>106000</v>
      </c>
      <c r="G51" s="51">
        <v>56</v>
      </c>
      <c r="H51" s="16">
        <f t="shared" si="0"/>
        <v>-1.0486177311725409E-2</v>
      </c>
      <c r="I51" s="17">
        <f t="shared" ref="I51:I82" si="1">+G51/G50-1</f>
        <v>1.1538461538461537</v>
      </c>
    </row>
    <row r="52" spans="1:9" x14ac:dyDescent="0.35">
      <c r="A52" s="48" t="s">
        <v>197</v>
      </c>
      <c r="B52" s="51">
        <v>104200</v>
      </c>
      <c r="C52" s="51">
        <v>103800</v>
      </c>
      <c r="D52" s="51">
        <v>48</v>
      </c>
      <c r="E52" s="51">
        <v>104900</v>
      </c>
      <c r="F52" s="51">
        <v>103550</v>
      </c>
      <c r="G52" s="51">
        <v>62</v>
      </c>
      <c r="H52" s="16">
        <f t="shared" si="0"/>
        <v>-6.673021925643452E-3</v>
      </c>
      <c r="I52" s="17">
        <f t="shared" si="1"/>
        <v>0.10714285714285721</v>
      </c>
    </row>
    <row r="53" spans="1:9" x14ac:dyDescent="0.35">
      <c r="A53" s="48" t="s">
        <v>198</v>
      </c>
      <c r="B53" s="51">
        <v>103050</v>
      </c>
      <c r="C53" s="51">
        <v>104200</v>
      </c>
      <c r="D53" s="51">
        <v>31</v>
      </c>
      <c r="E53" s="51">
        <v>103600</v>
      </c>
      <c r="F53" s="51">
        <v>105200</v>
      </c>
      <c r="G53" s="51">
        <v>68</v>
      </c>
      <c r="H53" s="16">
        <f t="shared" si="0"/>
        <v>-5.308880308880326E-3</v>
      </c>
      <c r="I53" s="17">
        <f t="shared" si="1"/>
        <v>9.6774193548387011E-2</v>
      </c>
    </row>
    <row r="54" spans="1:9" x14ac:dyDescent="0.35">
      <c r="A54" s="48" t="s">
        <v>199</v>
      </c>
      <c r="B54" s="51">
        <v>101950</v>
      </c>
      <c r="C54" s="51">
        <v>103050</v>
      </c>
      <c r="D54" s="51">
        <v>55</v>
      </c>
      <c r="E54" s="51">
        <v>103700</v>
      </c>
      <c r="F54" s="51">
        <v>102100</v>
      </c>
      <c r="G54" s="51">
        <v>87</v>
      </c>
      <c r="H54" s="16">
        <f t="shared" si="0"/>
        <v>-1.687560270009647E-2</v>
      </c>
      <c r="I54" s="17">
        <f t="shared" si="1"/>
        <v>0.27941176470588225</v>
      </c>
    </row>
    <row r="55" spans="1:9" x14ac:dyDescent="0.35">
      <c r="A55" s="48" t="s">
        <v>200</v>
      </c>
      <c r="B55" s="48">
        <v>103450</v>
      </c>
      <c r="C55" s="48">
        <v>101950</v>
      </c>
      <c r="D55" s="48">
        <v>24</v>
      </c>
      <c r="E55" s="48">
        <v>102050</v>
      </c>
      <c r="F55" s="48">
        <v>102050</v>
      </c>
      <c r="G55" s="48">
        <v>94</v>
      </c>
      <c r="H55" s="16">
        <f t="shared" si="0"/>
        <v>1.3718765311121928E-2</v>
      </c>
      <c r="I55" s="17">
        <f t="shared" si="1"/>
        <v>8.0459770114942541E-2</v>
      </c>
    </row>
    <row r="56" spans="1:9" x14ac:dyDescent="0.35">
      <c r="A56" s="48" t="s">
        <v>201</v>
      </c>
      <c r="B56" s="51">
        <v>104200</v>
      </c>
      <c r="C56" s="51">
        <v>103450</v>
      </c>
      <c r="D56" s="51">
        <v>40</v>
      </c>
      <c r="E56" s="51">
        <v>102700</v>
      </c>
      <c r="F56" s="51">
        <v>102650</v>
      </c>
      <c r="G56" s="51">
        <v>110</v>
      </c>
      <c r="H56" s="16">
        <f t="shared" si="0"/>
        <v>1.4605647517039966E-2</v>
      </c>
      <c r="I56" s="17">
        <f t="shared" si="1"/>
        <v>0.17021276595744683</v>
      </c>
    </row>
    <row r="57" spans="1:9" x14ac:dyDescent="0.35">
      <c r="A57" s="48" t="s">
        <v>202</v>
      </c>
      <c r="B57" s="51">
        <v>102950</v>
      </c>
      <c r="C57" s="51">
        <v>104200</v>
      </c>
      <c r="D57" s="51">
        <v>31</v>
      </c>
      <c r="E57" s="51">
        <v>104100</v>
      </c>
      <c r="F57" s="51">
        <v>104950</v>
      </c>
      <c r="G57" s="51">
        <v>112</v>
      </c>
      <c r="H57" s="16">
        <f t="shared" si="0"/>
        <v>-1.1047070124879932E-2</v>
      </c>
      <c r="I57" s="17">
        <f t="shared" si="1"/>
        <v>1.8181818181818077E-2</v>
      </c>
    </row>
    <row r="58" spans="1:9" x14ac:dyDescent="0.35">
      <c r="A58" s="48" t="s">
        <v>203</v>
      </c>
      <c r="B58" s="51">
        <v>103500</v>
      </c>
      <c r="C58" s="51">
        <v>102950</v>
      </c>
      <c r="D58" s="51">
        <v>41</v>
      </c>
      <c r="E58" s="51">
        <v>103900</v>
      </c>
      <c r="F58" s="51">
        <v>103950</v>
      </c>
      <c r="G58" s="51">
        <v>121</v>
      </c>
      <c r="H58" s="16">
        <f t="shared" si="0"/>
        <v>-3.8498556304138454E-3</v>
      </c>
      <c r="I58" s="17">
        <f t="shared" si="1"/>
        <v>8.0357142857142794E-2</v>
      </c>
    </row>
    <row r="59" spans="1:9" x14ac:dyDescent="0.35">
      <c r="A59" s="48" t="s">
        <v>204</v>
      </c>
      <c r="B59" s="51">
        <v>104150</v>
      </c>
      <c r="C59" s="51">
        <v>103500</v>
      </c>
      <c r="D59" s="51">
        <v>33</v>
      </c>
      <c r="E59" s="51">
        <v>103950</v>
      </c>
      <c r="F59" s="51">
        <v>104050</v>
      </c>
      <c r="G59" s="51">
        <v>128</v>
      </c>
      <c r="H59" s="16">
        <f t="shared" si="0"/>
        <v>1.9240019240018835E-3</v>
      </c>
      <c r="I59" s="17">
        <f t="shared" si="1"/>
        <v>5.7851239669421517E-2</v>
      </c>
    </row>
    <row r="60" spans="1:9" x14ac:dyDescent="0.35">
      <c r="A60" s="48" t="s">
        <v>205</v>
      </c>
      <c r="B60" s="51">
        <v>103850</v>
      </c>
      <c r="C60" s="51">
        <v>104150</v>
      </c>
      <c r="D60" s="51">
        <v>32</v>
      </c>
      <c r="E60" s="51">
        <v>103950</v>
      </c>
      <c r="F60" s="51">
        <v>104600</v>
      </c>
      <c r="G60" s="48">
        <v>136</v>
      </c>
      <c r="H60" s="16">
        <f t="shared" si="0"/>
        <v>-9.6200096200094176E-4</v>
      </c>
      <c r="I60" s="17">
        <f t="shared" si="1"/>
        <v>6.25E-2</v>
      </c>
    </row>
    <row r="61" spans="1:9" x14ac:dyDescent="0.35">
      <c r="A61" s="48" t="s">
        <v>206</v>
      </c>
      <c r="B61" s="51">
        <v>102050</v>
      </c>
      <c r="C61" s="51">
        <v>103850</v>
      </c>
      <c r="D61" s="51">
        <v>50</v>
      </c>
      <c r="E61" s="51">
        <v>104050</v>
      </c>
      <c r="F61" s="51">
        <v>103350</v>
      </c>
      <c r="G61" s="51">
        <v>158</v>
      </c>
      <c r="H61" s="16">
        <f t="shared" si="0"/>
        <v>-1.9221528111484809E-2</v>
      </c>
      <c r="I61" s="17">
        <f t="shared" si="1"/>
        <v>0.16176470588235303</v>
      </c>
    </row>
    <row r="62" spans="1:9" x14ac:dyDescent="0.35">
      <c r="A62" s="48" t="s">
        <v>207</v>
      </c>
      <c r="B62" s="51">
        <v>103050</v>
      </c>
      <c r="C62" s="51">
        <v>102050</v>
      </c>
      <c r="D62" s="51">
        <v>42</v>
      </c>
      <c r="E62" s="51">
        <v>102750</v>
      </c>
      <c r="F62" s="51">
        <v>101400</v>
      </c>
      <c r="G62" s="51">
        <v>168</v>
      </c>
      <c r="H62" s="16">
        <f t="shared" si="0"/>
        <v>2.9197080291971655E-3</v>
      </c>
      <c r="I62" s="17">
        <f t="shared" si="1"/>
        <v>6.3291139240506222E-2</v>
      </c>
    </row>
    <row r="63" spans="1:9" x14ac:dyDescent="0.35">
      <c r="A63" s="48" t="s">
        <v>208</v>
      </c>
      <c r="B63" s="51">
        <v>102550</v>
      </c>
      <c r="C63" s="51">
        <v>103050</v>
      </c>
      <c r="D63" s="51">
        <v>61</v>
      </c>
      <c r="E63" s="51">
        <v>102600</v>
      </c>
      <c r="F63" s="51">
        <v>102550</v>
      </c>
      <c r="G63" s="48">
        <v>163</v>
      </c>
      <c r="H63" s="16">
        <f t="shared" si="0"/>
        <v>-4.873294346978696E-4</v>
      </c>
      <c r="I63" s="17">
        <f t="shared" si="1"/>
        <v>-2.9761904761904767E-2</v>
      </c>
    </row>
    <row r="64" spans="1:9" x14ac:dyDescent="0.35">
      <c r="A64" s="48" t="s">
        <v>209</v>
      </c>
      <c r="B64" s="51">
        <v>103700</v>
      </c>
      <c r="C64" s="51">
        <v>102550</v>
      </c>
      <c r="D64" s="51">
        <v>19</v>
      </c>
      <c r="E64" s="51">
        <v>103100</v>
      </c>
      <c r="F64" s="51">
        <v>102550</v>
      </c>
      <c r="G64" s="48">
        <v>161</v>
      </c>
      <c r="H64" s="16">
        <f t="shared" si="0"/>
        <v>5.8195926285160571E-3</v>
      </c>
      <c r="I64" s="17">
        <f t="shared" si="1"/>
        <v>-1.2269938650306789E-2</v>
      </c>
    </row>
    <row r="65" spans="1:9" x14ac:dyDescent="0.35">
      <c r="A65" s="48" t="s">
        <v>210</v>
      </c>
      <c r="B65" s="51">
        <v>101200</v>
      </c>
      <c r="C65" s="51">
        <v>103700</v>
      </c>
      <c r="D65" s="51">
        <v>100</v>
      </c>
      <c r="E65" s="51">
        <v>103450</v>
      </c>
      <c r="F65" s="51">
        <v>102050</v>
      </c>
      <c r="G65" s="48">
        <v>197</v>
      </c>
      <c r="H65" s="16">
        <f t="shared" si="0"/>
        <v>-2.174963750604153E-2</v>
      </c>
      <c r="I65" s="17">
        <f t="shared" si="1"/>
        <v>0.22360248447204967</v>
      </c>
    </row>
    <row r="66" spans="1:9" x14ac:dyDescent="0.35">
      <c r="A66" s="48" t="s">
        <v>211</v>
      </c>
      <c r="B66" s="51">
        <v>101050</v>
      </c>
      <c r="C66" s="51">
        <v>101200</v>
      </c>
      <c r="D66" s="51">
        <v>61</v>
      </c>
      <c r="E66" s="51">
        <v>101500</v>
      </c>
      <c r="F66" s="51">
        <v>101200</v>
      </c>
      <c r="G66" s="48">
        <v>208</v>
      </c>
      <c r="H66" s="16">
        <f t="shared" si="0"/>
        <v>-4.4334975369457741E-3</v>
      </c>
      <c r="I66" s="17">
        <f t="shared" si="1"/>
        <v>5.5837563451776706E-2</v>
      </c>
    </row>
    <row r="67" spans="1:9" x14ac:dyDescent="0.35">
      <c r="A67" s="48" t="s">
        <v>212</v>
      </c>
      <c r="B67" s="51">
        <v>101350</v>
      </c>
      <c r="C67" s="51">
        <v>101050</v>
      </c>
      <c r="D67" s="51">
        <v>86</v>
      </c>
      <c r="E67" s="51">
        <v>101100</v>
      </c>
      <c r="F67" s="51">
        <v>101550</v>
      </c>
      <c r="G67" s="48">
        <v>237</v>
      </c>
      <c r="H67" s="16">
        <f t="shared" si="0"/>
        <v>2.4727992087043571E-3</v>
      </c>
      <c r="I67" s="17">
        <f t="shared" si="1"/>
        <v>0.13942307692307687</v>
      </c>
    </row>
    <row r="68" spans="1:9" x14ac:dyDescent="0.35">
      <c r="A68" s="48" t="s">
        <v>213</v>
      </c>
      <c r="B68" s="51">
        <v>99200</v>
      </c>
      <c r="C68" s="51">
        <v>101350</v>
      </c>
      <c r="D68" s="51">
        <v>147</v>
      </c>
      <c r="E68" s="51">
        <v>100850</v>
      </c>
      <c r="F68" s="51">
        <v>102050</v>
      </c>
      <c r="G68" s="48">
        <v>287</v>
      </c>
      <c r="H68" s="16">
        <f t="shared" si="0"/>
        <v>-1.6360932077342571E-2</v>
      </c>
      <c r="I68" s="17">
        <f t="shared" si="1"/>
        <v>0.21097046413502119</v>
      </c>
    </row>
    <row r="69" spans="1:9" x14ac:dyDescent="0.35">
      <c r="A69" s="48" t="s">
        <v>214</v>
      </c>
      <c r="B69" s="51">
        <v>98550</v>
      </c>
      <c r="C69" s="51">
        <v>99200</v>
      </c>
      <c r="D69" s="51">
        <v>356</v>
      </c>
      <c r="E69" s="51">
        <v>100450</v>
      </c>
      <c r="F69" s="51">
        <v>99050</v>
      </c>
      <c r="G69" s="48">
        <v>400</v>
      </c>
      <c r="H69" s="16">
        <f t="shared" si="0"/>
        <v>-1.8914883026381335E-2</v>
      </c>
      <c r="I69" s="17">
        <f t="shared" si="1"/>
        <v>0.39372822299651578</v>
      </c>
    </row>
    <row r="70" spans="1:9" x14ac:dyDescent="0.35">
      <c r="A70" s="48" t="s">
        <v>215</v>
      </c>
      <c r="B70" s="51">
        <v>100050</v>
      </c>
      <c r="C70" s="51">
        <v>98550</v>
      </c>
      <c r="D70" s="51">
        <v>730</v>
      </c>
      <c r="E70" s="51">
        <v>98650</v>
      </c>
      <c r="F70" s="51">
        <v>99000</v>
      </c>
      <c r="G70" s="51">
        <v>486</v>
      </c>
      <c r="H70" s="16">
        <f t="shared" si="0"/>
        <v>1.4191586416624435E-2</v>
      </c>
      <c r="I70" s="17">
        <f t="shared" si="1"/>
        <v>0.21500000000000008</v>
      </c>
    </row>
    <row r="71" spans="1:9" x14ac:dyDescent="0.35">
      <c r="A71" t="s">
        <v>216</v>
      </c>
      <c r="B71" s="51">
        <v>114650</v>
      </c>
      <c r="C71" s="51">
        <v>116150</v>
      </c>
      <c r="D71" s="51">
        <v>886</v>
      </c>
      <c r="E71" s="51">
        <v>116350</v>
      </c>
      <c r="F71" s="51">
        <v>116150</v>
      </c>
      <c r="G71" s="51">
        <v>5163</v>
      </c>
      <c r="H71" s="16">
        <f t="shared" si="0"/>
        <v>-1.4611087236785614E-2</v>
      </c>
      <c r="I71" s="17">
        <f t="shared" si="1"/>
        <v>9.6234567901234573</v>
      </c>
    </row>
    <row r="72" spans="1:9" x14ac:dyDescent="0.35">
      <c r="A72" t="s">
        <v>217</v>
      </c>
      <c r="B72" s="51">
        <v>108200</v>
      </c>
      <c r="C72" s="51">
        <v>114400</v>
      </c>
      <c r="D72" s="51">
        <v>1442</v>
      </c>
      <c r="E72" s="51">
        <v>114550</v>
      </c>
      <c r="F72" s="51">
        <v>114600</v>
      </c>
      <c r="G72" s="51">
        <v>5859</v>
      </c>
      <c r="H72" s="16">
        <f t="shared" si="0"/>
        <v>-5.543430816237449E-2</v>
      </c>
      <c r="I72" s="17">
        <f t="shared" si="1"/>
        <v>0.13480534572922709</v>
      </c>
    </row>
    <row r="73" spans="1:9" x14ac:dyDescent="0.35">
      <c r="A73" t="s">
        <v>218</v>
      </c>
      <c r="B73" s="51">
        <v>109450</v>
      </c>
      <c r="C73" s="51">
        <v>108950</v>
      </c>
      <c r="D73" s="51">
        <v>438</v>
      </c>
      <c r="E73" s="51">
        <v>108350</v>
      </c>
      <c r="F73" s="51">
        <v>109300</v>
      </c>
      <c r="G73" s="51">
        <v>6104</v>
      </c>
      <c r="H73" s="16">
        <f t="shared" si="0"/>
        <v>1.0152284263959421E-2</v>
      </c>
      <c r="I73" s="17">
        <f t="shared" si="1"/>
        <v>4.1816009557944955E-2</v>
      </c>
    </row>
    <row r="74" spans="1:9" x14ac:dyDescent="0.35">
      <c r="A74" t="s">
        <v>219</v>
      </c>
      <c r="B74" s="51">
        <v>108950</v>
      </c>
      <c r="C74" s="51">
        <v>109450</v>
      </c>
      <c r="D74" s="51">
        <v>546</v>
      </c>
      <c r="E74" s="51">
        <v>109200</v>
      </c>
      <c r="F74" s="51">
        <v>109600</v>
      </c>
      <c r="G74" s="51">
        <v>6084</v>
      </c>
      <c r="H74" s="16">
        <f t="shared" si="0"/>
        <v>-2.2893772893772812E-3</v>
      </c>
      <c r="I74" s="17">
        <f t="shared" si="1"/>
        <v>-3.2765399737876288E-3</v>
      </c>
    </row>
    <row r="75" spans="1:9" x14ac:dyDescent="0.35">
      <c r="A75" t="s">
        <v>220</v>
      </c>
      <c r="B75" s="82">
        <v>112550</v>
      </c>
      <c r="C75" s="82">
        <v>108950</v>
      </c>
      <c r="D75" s="82">
        <v>1218</v>
      </c>
      <c r="E75" s="82">
        <v>109150</v>
      </c>
      <c r="F75" s="82">
        <v>109350</v>
      </c>
      <c r="G75" s="82">
        <v>6029</v>
      </c>
      <c r="H75" s="16">
        <f t="shared" si="0"/>
        <v>3.1149793861658281E-2</v>
      </c>
      <c r="I75" s="17">
        <f t="shared" si="1"/>
        <v>-9.0401051939513755E-3</v>
      </c>
    </row>
    <row r="76" spans="1:9" x14ac:dyDescent="0.35">
      <c r="A76" t="s">
        <v>221</v>
      </c>
      <c r="B76" s="83">
        <v>112000</v>
      </c>
      <c r="C76" s="83">
        <v>112550</v>
      </c>
      <c r="D76" s="83">
        <v>352</v>
      </c>
      <c r="E76" s="83">
        <v>111100</v>
      </c>
      <c r="F76" s="83">
        <v>112550</v>
      </c>
      <c r="G76" s="83">
        <v>6036</v>
      </c>
      <c r="H76" s="16">
        <f t="shared" si="0"/>
        <v>8.1008100810080474E-3</v>
      </c>
      <c r="I76" s="17">
        <f t="shared" si="1"/>
        <v>1.1610549013103544E-3</v>
      </c>
    </row>
    <row r="77" spans="1:9" x14ac:dyDescent="0.35">
      <c r="A77" t="s">
        <v>222</v>
      </c>
      <c r="B77" s="87">
        <v>112950</v>
      </c>
      <c r="C77" s="87">
        <v>112000</v>
      </c>
      <c r="D77" s="87">
        <v>430</v>
      </c>
      <c r="E77" s="87">
        <v>112450</v>
      </c>
      <c r="F77" s="87">
        <v>112900</v>
      </c>
      <c r="G77" s="87">
        <v>6090</v>
      </c>
      <c r="H77" s="16">
        <f t="shared" si="0"/>
        <v>4.4464206313916677E-3</v>
      </c>
      <c r="I77" s="17">
        <f t="shared" si="1"/>
        <v>8.9463220675944921E-3</v>
      </c>
    </row>
    <row r="78" spans="1:9" x14ac:dyDescent="0.35">
      <c r="A78" t="s">
        <v>222</v>
      </c>
      <c r="B78" s="89">
        <v>112950</v>
      </c>
      <c r="C78" s="89">
        <v>112000</v>
      </c>
      <c r="D78" s="89">
        <v>430</v>
      </c>
      <c r="E78" s="89">
        <v>112450</v>
      </c>
      <c r="F78" s="89">
        <v>112900</v>
      </c>
      <c r="G78" s="89">
        <v>6090</v>
      </c>
      <c r="H78" s="16">
        <f t="shared" si="0"/>
        <v>4.4464206313916677E-3</v>
      </c>
      <c r="I78" s="17">
        <f t="shared" si="1"/>
        <v>0</v>
      </c>
    </row>
    <row r="79" spans="1:9" x14ac:dyDescent="0.35">
      <c r="A79" t="s">
        <v>222</v>
      </c>
      <c r="B79" s="90">
        <v>112950</v>
      </c>
      <c r="C79" s="90">
        <v>112000</v>
      </c>
      <c r="D79" s="90">
        <v>430</v>
      </c>
      <c r="E79" s="90">
        <v>112450</v>
      </c>
      <c r="F79" s="90">
        <v>112900</v>
      </c>
      <c r="G79" s="90">
        <v>6090</v>
      </c>
      <c r="H79" s="16">
        <f t="shared" si="0"/>
        <v>4.4464206313916677E-3</v>
      </c>
      <c r="I79" s="17">
        <f t="shared" si="1"/>
        <v>0</v>
      </c>
    </row>
    <row r="80" spans="1:9" x14ac:dyDescent="0.35">
      <c r="A80" t="s">
        <v>222</v>
      </c>
      <c r="B80" s="91">
        <v>112950</v>
      </c>
      <c r="C80" s="91">
        <v>112000</v>
      </c>
      <c r="D80" s="91">
        <v>430</v>
      </c>
      <c r="E80" s="91">
        <v>112450</v>
      </c>
      <c r="F80" s="91">
        <v>112900</v>
      </c>
      <c r="G80" s="91">
        <v>6090</v>
      </c>
      <c r="H80" s="16">
        <f t="shared" si="0"/>
        <v>4.4464206313916677E-3</v>
      </c>
      <c r="I80" s="17">
        <f t="shared" si="1"/>
        <v>0</v>
      </c>
    </row>
    <row r="81" spans="1:9" x14ac:dyDescent="0.35">
      <c r="A81" t="s">
        <v>222</v>
      </c>
      <c r="B81" s="92">
        <v>112950</v>
      </c>
      <c r="C81" s="92">
        <v>112000</v>
      </c>
      <c r="D81" s="92">
        <v>430</v>
      </c>
      <c r="E81" s="92">
        <v>112450</v>
      </c>
      <c r="F81" s="92">
        <v>112900</v>
      </c>
      <c r="G81" s="92">
        <v>6090</v>
      </c>
      <c r="H81" s="16">
        <f t="shared" si="0"/>
        <v>4.4464206313916677E-3</v>
      </c>
      <c r="I81" s="17">
        <f t="shared" si="1"/>
        <v>0</v>
      </c>
    </row>
    <row r="82" spans="1:9" x14ac:dyDescent="0.35">
      <c r="A82" t="s">
        <v>222</v>
      </c>
      <c r="B82" s="93">
        <v>112950</v>
      </c>
      <c r="C82" s="93">
        <v>112000</v>
      </c>
      <c r="D82" s="93">
        <v>430</v>
      </c>
      <c r="E82" s="93">
        <v>112450</v>
      </c>
      <c r="F82" s="93">
        <v>112900</v>
      </c>
      <c r="G82" s="93">
        <v>6090</v>
      </c>
      <c r="H82" s="16">
        <f t="shared" ref="H82:H110" si="2">+B82/E82-1</f>
        <v>4.4464206313916677E-3</v>
      </c>
      <c r="I82" s="17">
        <f t="shared" si="1"/>
        <v>0</v>
      </c>
    </row>
    <row r="83" spans="1:9" x14ac:dyDescent="0.35">
      <c r="A83" t="s">
        <v>222</v>
      </c>
      <c r="B83" s="94">
        <v>112950</v>
      </c>
      <c r="C83" s="94">
        <v>112000</v>
      </c>
      <c r="D83" s="94">
        <v>430</v>
      </c>
      <c r="E83" s="94">
        <v>112450</v>
      </c>
      <c r="F83" s="94">
        <v>112900</v>
      </c>
      <c r="G83" s="94">
        <v>6090</v>
      </c>
      <c r="H83" s="16">
        <f t="shared" si="2"/>
        <v>4.4464206313916677E-3</v>
      </c>
      <c r="I83" s="17">
        <f t="shared" ref="I83:I110" si="3">+G83/G82-1</f>
        <v>0</v>
      </c>
    </row>
    <row r="84" spans="1:9" x14ac:dyDescent="0.35">
      <c r="A84" t="s">
        <v>222</v>
      </c>
      <c r="B84" s="95">
        <v>112950</v>
      </c>
      <c r="C84" s="95">
        <v>112000</v>
      </c>
      <c r="D84" s="95">
        <v>430</v>
      </c>
      <c r="E84" s="95">
        <v>112450</v>
      </c>
      <c r="F84" s="95">
        <v>112900</v>
      </c>
      <c r="G84" s="95">
        <v>6090</v>
      </c>
      <c r="H84" s="16">
        <f t="shared" si="2"/>
        <v>4.4464206313916677E-3</v>
      </c>
      <c r="I84" s="17">
        <f t="shared" si="3"/>
        <v>0</v>
      </c>
    </row>
    <row r="85" spans="1:9" x14ac:dyDescent="0.35">
      <c r="A85" t="s">
        <v>223</v>
      </c>
      <c r="B85" s="98">
        <v>114300</v>
      </c>
      <c r="C85" s="98">
        <v>112950</v>
      </c>
      <c r="D85" s="98">
        <v>487</v>
      </c>
      <c r="E85" s="98">
        <v>113200</v>
      </c>
      <c r="F85" s="98">
        <v>113000</v>
      </c>
      <c r="G85" s="98">
        <v>6063</v>
      </c>
      <c r="H85" s="16">
        <f t="shared" si="2"/>
        <v>9.7173144876325779E-3</v>
      </c>
      <c r="I85" s="17">
        <f t="shared" si="3"/>
        <v>-4.4334975369457741E-3</v>
      </c>
    </row>
    <row r="86" spans="1:9" x14ac:dyDescent="0.35">
      <c r="A86" t="s">
        <v>224</v>
      </c>
      <c r="B86" s="102">
        <v>114850</v>
      </c>
      <c r="C86" s="102">
        <v>114300</v>
      </c>
      <c r="D86" s="102">
        <v>416</v>
      </c>
      <c r="E86" s="102">
        <v>114450</v>
      </c>
      <c r="F86" s="102">
        <v>115000</v>
      </c>
      <c r="G86" s="102">
        <v>6112</v>
      </c>
      <c r="H86" s="16">
        <f t="shared" si="2"/>
        <v>3.4949759720401818E-3</v>
      </c>
      <c r="I86" s="17">
        <f t="shared" si="3"/>
        <v>8.0818076859641153E-3</v>
      </c>
    </row>
    <row r="87" spans="1:9" x14ac:dyDescent="0.35">
      <c r="A87" t="s">
        <v>225</v>
      </c>
      <c r="B87" s="105">
        <v>116750</v>
      </c>
      <c r="C87" s="105">
        <v>114850</v>
      </c>
      <c r="D87" s="105">
        <v>732</v>
      </c>
      <c r="E87" s="105">
        <v>114300</v>
      </c>
      <c r="F87" s="105">
        <v>115950</v>
      </c>
      <c r="G87" s="105">
        <v>6120</v>
      </c>
      <c r="H87" s="16">
        <f t="shared" si="2"/>
        <v>2.1434820647419084E-2</v>
      </c>
      <c r="I87" s="17">
        <f t="shared" si="3"/>
        <v>1.3089005235602524E-3</v>
      </c>
    </row>
    <row r="88" spans="1:9" x14ac:dyDescent="0.35">
      <c r="A88" t="s">
        <v>226</v>
      </c>
      <c r="B88" s="108">
        <v>113950</v>
      </c>
      <c r="C88" s="108">
        <v>116750</v>
      </c>
      <c r="D88" s="108">
        <v>736</v>
      </c>
      <c r="E88" s="108">
        <v>116850</v>
      </c>
      <c r="F88" s="108">
        <v>116750</v>
      </c>
      <c r="G88" s="108">
        <v>6152</v>
      </c>
      <c r="H88" s="16">
        <f t="shared" si="2"/>
        <v>-2.4818142918271335E-2</v>
      </c>
      <c r="I88" s="17">
        <f t="shared" si="3"/>
        <v>5.2287581699346219E-3</v>
      </c>
    </row>
    <row r="89" spans="1:9" x14ac:dyDescent="0.35">
      <c r="A89" t="s">
        <v>227</v>
      </c>
      <c r="B89" s="111">
        <v>113500</v>
      </c>
      <c r="C89" s="111">
        <v>113950</v>
      </c>
      <c r="D89" s="111">
        <v>609</v>
      </c>
      <c r="E89" s="111">
        <v>113900</v>
      </c>
      <c r="F89" s="111">
        <v>113000</v>
      </c>
      <c r="G89" s="111">
        <v>6232</v>
      </c>
      <c r="H89" s="16">
        <f t="shared" si="2"/>
        <v>-3.5118525021948788E-3</v>
      </c>
      <c r="I89" s="17">
        <f t="shared" si="3"/>
        <v>1.3003901170351106E-2</v>
      </c>
    </row>
    <row r="90" spans="1:9" x14ac:dyDescent="0.35">
      <c r="A90" t="s">
        <v>228</v>
      </c>
      <c r="B90" s="114">
        <v>113450</v>
      </c>
      <c r="C90" s="114">
        <v>113500</v>
      </c>
      <c r="D90" s="114">
        <v>260</v>
      </c>
      <c r="E90" s="114">
        <v>113550</v>
      </c>
      <c r="F90" s="114">
        <v>113850</v>
      </c>
      <c r="G90" s="114">
        <v>6299</v>
      </c>
      <c r="H90" s="16">
        <f t="shared" si="2"/>
        <v>-8.8066930867458648E-4</v>
      </c>
      <c r="I90" s="17">
        <f t="shared" si="3"/>
        <v>1.0750962772785533E-2</v>
      </c>
    </row>
    <row r="91" spans="1:9" x14ac:dyDescent="0.35">
      <c r="A91" t="s">
        <v>229</v>
      </c>
      <c r="B91" s="117">
        <v>110600</v>
      </c>
      <c r="C91" s="117">
        <v>113450</v>
      </c>
      <c r="D91" s="117">
        <v>688</v>
      </c>
      <c r="E91" s="117">
        <v>113750</v>
      </c>
      <c r="F91" s="117">
        <v>113000</v>
      </c>
      <c r="G91" s="117">
        <v>6360</v>
      </c>
      <c r="H91" s="16">
        <f t="shared" si="2"/>
        <v>-2.7692307692307683E-2</v>
      </c>
      <c r="I91" s="17">
        <f t="shared" si="3"/>
        <v>9.6840768375932029E-3</v>
      </c>
    </row>
    <row r="92" spans="1:9" x14ac:dyDescent="0.35">
      <c r="A92" t="s">
        <v>230</v>
      </c>
      <c r="B92" s="124">
        <v>111700</v>
      </c>
      <c r="C92" s="124">
        <v>110600</v>
      </c>
      <c r="D92" s="124">
        <v>475</v>
      </c>
      <c r="E92" s="124">
        <v>111000</v>
      </c>
      <c r="F92" s="124">
        <v>111000</v>
      </c>
      <c r="G92" s="124">
        <v>6320</v>
      </c>
      <c r="H92" s="16">
        <f t="shared" si="2"/>
        <v>6.3063063063062419E-3</v>
      </c>
      <c r="I92" s="17">
        <f t="shared" si="3"/>
        <v>-6.2893081761006275E-3</v>
      </c>
    </row>
    <row r="93" spans="1:9" x14ac:dyDescent="0.35">
      <c r="A93" t="s">
        <v>231</v>
      </c>
      <c r="B93" s="127">
        <v>110750</v>
      </c>
      <c r="C93" s="127">
        <v>111700</v>
      </c>
      <c r="D93" s="127">
        <v>653</v>
      </c>
      <c r="E93" s="127">
        <v>111350</v>
      </c>
      <c r="F93" s="127">
        <v>111000</v>
      </c>
      <c r="G93" s="127">
        <v>6378</v>
      </c>
      <c r="H93" s="16">
        <f t="shared" si="2"/>
        <v>-5.3884149079479471E-3</v>
      </c>
      <c r="I93" s="17">
        <f t="shared" si="3"/>
        <v>9.1772151898734666E-3</v>
      </c>
    </row>
    <row r="94" spans="1:9" x14ac:dyDescent="0.35">
      <c r="A94" t="s">
        <v>232</v>
      </c>
      <c r="B94" s="131">
        <v>109450</v>
      </c>
      <c r="C94" s="131">
        <v>110750</v>
      </c>
      <c r="D94" s="131">
        <v>967</v>
      </c>
      <c r="E94" s="131">
        <v>112000</v>
      </c>
      <c r="F94" s="131">
        <v>110500</v>
      </c>
      <c r="G94" s="131">
        <v>6462</v>
      </c>
      <c r="H94" s="16">
        <f t="shared" si="2"/>
        <v>-2.2767857142857117E-2</v>
      </c>
      <c r="I94" s="17">
        <f t="shared" si="3"/>
        <v>1.3170272812794037E-2</v>
      </c>
    </row>
    <row r="95" spans="1:9" x14ac:dyDescent="0.35">
      <c r="A95" t="s">
        <v>232</v>
      </c>
      <c r="B95" s="133">
        <v>109450</v>
      </c>
      <c r="C95" s="133">
        <v>110750</v>
      </c>
      <c r="D95" s="133">
        <v>967</v>
      </c>
      <c r="E95" s="133">
        <v>112000</v>
      </c>
      <c r="F95" s="133">
        <v>110500</v>
      </c>
      <c r="G95" s="133">
        <v>6462</v>
      </c>
      <c r="H95" s="16">
        <f t="shared" si="2"/>
        <v>-2.2767857142857117E-2</v>
      </c>
      <c r="I95" s="17">
        <f t="shared" si="3"/>
        <v>0</v>
      </c>
    </row>
    <row r="96" spans="1:9" x14ac:dyDescent="0.35">
      <c r="A96" t="s">
        <v>233</v>
      </c>
      <c r="B96" s="135">
        <v>111000</v>
      </c>
      <c r="C96" s="135">
        <v>109450</v>
      </c>
      <c r="D96" s="135">
        <v>1254</v>
      </c>
      <c r="E96" s="135">
        <v>110500</v>
      </c>
      <c r="F96" s="135">
        <v>110750</v>
      </c>
      <c r="G96" s="135">
        <v>6809</v>
      </c>
      <c r="H96" s="16">
        <f t="shared" si="2"/>
        <v>4.5248868778280382E-3</v>
      </c>
      <c r="I96" s="17">
        <f t="shared" si="3"/>
        <v>5.369854534199936E-2</v>
      </c>
    </row>
    <row r="97" spans="1:9" x14ac:dyDescent="0.35">
      <c r="A97" t="s">
        <v>234</v>
      </c>
      <c r="B97" s="138">
        <v>110700</v>
      </c>
      <c r="C97" s="138">
        <v>111000</v>
      </c>
      <c r="D97" s="138">
        <v>2034</v>
      </c>
      <c r="E97" s="138">
        <v>111200</v>
      </c>
      <c r="F97" s="138">
        <v>111000</v>
      </c>
      <c r="G97" s="138">
        <v>7493</v>
      </c>
      <c r="H97" s="16">
        <f t="shared" si="2"/>
        <v>-4.4964028776978138E-3</v>
      </c>
      <c r="I97" s="17">
        <f t="shared" si="3"/>
        <v>0.10045527977676594</v>
      </c>
    </row>
    <row r="98" spans="1:9" x14ac:dyDescent="0.35">
      <c r="A98" t="s">
        <v>235</v>
      </c>
      <c r="B98" s="141">
        <v>112150</v>
      </c>
      <c r="C98" s="141">
        <v>110700</v>
      </c>
      <c r="D98" s="141">
        <v>1137</v>
      </c>
      <c r="E98" s="141">
        <v>111100</v>
      </c>
      <c r="F98" s="141">
        <v>111500</v>
      </c>
      <c r="G98" s="141">
        <v>7713</v>
      </c>
      <c r="H98" s="16">
        <f t="shared" si="2"/>
        <v>9.4509450945094997E-3</v>
      </c>
      <c r="I98" s="17">
        <f t="shared" si="3"/>
        <v>2.9360736687574995E-2</v>
      </c>
    </row>
    <row r="99" spans="1:9" x14ac:dyDescent="0.35">
      <c r="A99" t="s">
        <v>236</v>
      </c>
      <c r="B99" s="144">
        <v>111350</v>
      </c>
      <c r="C99" s="144">
        <v>112150</v>
      </c>
      <c r="D99" s="144">
        <v>1725</v>
      </c>
      <c r="E99" s="144">
        <v>112350</v>
      </c>
      <c r="F99" s="144">
        <v>112000</v>
      </c>
      <c r="G99" s="144">
        <v>8199</v>
      </c>
      <c r="H99" s="16">
        <f t="shared" si="2"/>
        <v>-8.9007565643079989E-3</v>
      </c>
      <c r="I99" s="17">
        <f t="shared" si="3"/>
        <v>6.301050175029177E-2</v>
      </c>
    </row>
    <row r="100" spans="1:9" x14ac:dyDescent="0.35">
      <c r="A100" t="s">
        <v>237</v>
      </c>
      <c r="B100" s="147">
        <v>111950</v>
      </c>
      <c r="C100" s="147">
        <v>111350</v>
      </c>
      <c r="D100" s="147">
        <v>778</v>
      </c>
      <c r="E100" s="147">
        <v>111900</v>
      </c>
      <c r="F100" s="147">
        <v>111650</v>
      </c>
      <c r="G100" s="147">
        <v>8280</v>
      </c>
      <c r="H100" s="16">
        <f t="shared" si="2"/>
        <v>4.4682752457547714E-4</v>
      </c>
      <c r="I100" s="17">
        <f t="shared" si="3"/>
        <v>9.8792535675082949E-3</v>
      </c>
    </row>
    <row r="101" spans="1:9" x14ac:dyDescent="0.35">
      <c r="A101" t="s">
        <v>238</v>
      </c>
      <c r="B101" s="149">
        <v>116400</v>
      </c>
      <c r="C101" s="149">
        <v>111950</v>
      </c>
      <c r="D101" s="149">
        <v>2208</v>
      </c>
      <c r="E101" s="149">
        <v>111650</v>
      </c>
      <c r="F101" s="149">
        <v>111700</v>
      </c>
      <c r="G101" s="149">
        <v>8712</v>
      </c>
      <c r="H101" s="16">
        <f t="shared" si="2"/>
        <v>4.2543663233318485E-2</v>
      </c>
      <c r="I101" s="17">
        <f t="shared" si="3"/>
        <v>5.2173913043478182E-2</v>
      </c>
    </row>
    <row r="102" spans="1:9" x14ac:dyDescent="0.35">
      <c r="A102" t="s">
        <v>239</v>
      </c>
      <c r="B102" s="152">
        <v>113900</v>
      </c>
      <c r="C102" s="152">
        <v>116400</v>
      </c>
      <c r="D102" s="152">
        <v>1540</v>
      </c>
      <c r="E102" s="152">
        <v>115300</v>
      </c>
      <c r="F102" s="152">
        <v>116900</v>
      </c>
      <c r="G102" s="152">
        <v>8826</v>
      </c>
      <c r="H102" s="16">
        <f t="shared" si="2"/>
        <v>-1.2142237640936693E-2</v>
      </c>
      <c r="I102" s="17">
        <f t="shared" si="3"/>
        <v>1.3085399449035862E-2</v>
      </c>
    </row>
    <row r="103" spans="1:9" x14ac:dyDescent="0.35">
      <c r="A103" t="s">
        <v>240</v>
      </c>
      <c r="B103" s="155">
        <v>114500</v>
      </c>
      <c r="C103" s="155">
        <v>113900</v>
      </c>
      <c r="D103" s="155">
        <v>609</v>
      </c>
      <c r="E103" s="155">
        <v>114650</v>
      </c>
      <c r="F103" s="155">
        <v>114650</v>
      </c>
      <c r="G103" s="155">
        <v>8962</v>
      </c>
      <c r="H103" s="16">
        <f t="shared" si="2"/>
        <v>-1.3083296990841209E-3</v>
      </c>
      <c r="I103" s="17">
        <f t="shared" si="3"/>
        <v>1.540901880806711E-2</v>
      </c>
    </row>
    <row r="104" spans="1:9" x14ac:dyDescent="0.35">
      <c r="A104" t="s">
        <v>241</v>
      </c>
      <c r="B104" s="160">
        <v>116000</v>
      </c>
      <c r="C104" s="160">
        <v>114500</v>
      </c>
      <c r="D104" s="160">
        <v>962</v>
      </c>
      <c r="E104" s="160">
        <v>114250</v>
      </c>
      <c r="F104" s="160">
        <v>114600</v>
      </c>
      <c r="G104" s="160">
        <v>9062</v>
      </c>
      <c r="H104" s="16">
        <f t="shared" si="2"/>
        <v>1.5317286652078765E-2</v>
      </c>
      <c r="I104" s="17">
        <f t="shared" si="3"/>
        <v>1.115822361080121E-2</v>
      </c>
    </row>
    <row r="105" spans="1:9" x14ac:dyDescent="0.35">
      <c r="A105" t="s">
        <v>242</v>
      </c>
      <c r="B105" s="163">
        <v>114200</v>
      </c>
      <c r="C105" s="163">
        <v>116000</v>
      </c>
      <c r="D105" s="163">
        <v>999</v>
      </c>
      <c r="E105" s="163">
        <v>115750</v>
      </c>
      <c r="F105" s="163">
        <v>115600</v>
      </c>
      <c r="G105" s="163">
        <v>9339</v>
      </c>
      <c r="H105" s="16">
        <f t="shared" si="2"/>
        <v>-1.3390928725701912E-2</v>
      </c>
      <c r="I105" s="17">
        <f t="shared" si="3"/>
        <v>3.0567203707790869E-2</v>
      </c>
    </row>
    <row r="106" spans="1:9" x14ac:dyDescent="0.35">
      <c r="A106" t="s">
        <v>243</v>
      </c>
      <c r="B106" s="165">
        <v>114400</v>
      </c>
      <c r="C106" s="165">
        <v>114200</v>
      </c>
      <c r="D106" s="165">
        <v>1066</v>
      </c>
      <c r="E106" s="165">
        <v>114800</v>
      </c>
      <c r="F106" s="165">
        <v>115000</v>
      </c>
      <c r="G106" s="165">
        <v>9405</v>
      </c>
      <c r="H106" s="16">
        <f t="shared" si="2"/>
        <v>-3.4843205574912606E-3</v>
      </c>
      <c r="I106" s="17">
        <f t="shared" si="3"/>
        <v>7.0671378091873294E-3</v>
      </c>
    </row>
    <row r="107" spans="1:9" x14ac:dyDescent="0.35">
      <c r="A107" t="s">
        <v>244</v>
      </c>
      <c r="B107" s="167">
        <v>112300</v>
      </c>
      <c r="C107" s="167">
        <v>114400</v>
      </c>
      <c r="D107" s="167">
        <v>2457</v>
      </c>
      <c r="E107" s="167">
        <v>114500</v>
      </c>
      <c r="F107" s="167">
        <v>114750</v>
      </c>
      <c r="G107" s="167">
        <v>9484</v>
      </c>
      <c r="H107" s="16">
        <f t="shared" si="2"/>
        <v>-1.9213973799126594E-2</v>
      </c>
      <c r="I107" s="17">
        <f t="shared" si="3"/>
        <v>8.3997873471557405E-3</v>
      </c>
    </row>
    <row r="108" spans="1:9" x14ac:dyDescent="0.35">
      <c r="A108" t="s">
        <v>245</v>
      </c>
      <c r="B108" s="169">
        <v>111300</v>
      </c>
      <c r="C108" s="169">
        <v>112300</v>
      </c>
      <c r="D108" s="169">
        <v>1643</v>
      </c>
      <c r="E108" s="169">
        <v>112600</v>
      </c>
      <c r="F108" s="169">
        <v>112000</v>
      </c>
      <c r="G108" s="169">
        <v>9609</v>
      </c>
      <c r="H108" s="16">
        <f t="shared" si="2"/>
        <v>-1.1545293072824148E-2</v>
      </c>
      <c r="I108" s="17">
        <f t="shared" si="3"/>
        <v>1.3180092787853148E-2</v>
      </c>
    </row>
    <row r="109" spans="1:9" x14ac:dyDescent="0.35">
      <c r="A109" t="s">
        <v>246</v>
      </c>
      <c r="B109" s="171">
        <v>110350</v>
      </c>
      <c r="C109" s="171">
        <v>111300</v>
      </c>
      <c r="D109" s="171">
        <v>3373</v>
      </c>
      <c r="E109" s="171">
        <v>111400</v>
      </c>
      <c r="F109" s="171">
        <v>111950</v>
      </c>
      <c r="G109" s="171">
        <v>9952</v>
      </c>
      <c r="H109" s="16">
        <f t="shared" si="2"/>
        <v>-9.4254937163374963E-3</v>
      </c>
      <c r="I109" s="17">
        <f t="shared" si="3"/>
        <v>3.5695701946092173E-2</v>
      </c>
    </row>
    <row r="110" spans="1:9" x14ac:dyDescent="0.35">
      <c r="A110" t="s">
        <v>247</v>
      </c>
      <c r="B110" s="173">
        <v>107350</v>
      </c>
      <c r="C110" s="173">
        <v>110350</v>
      </c>
      <c r="D110" s="173">
        <v>4355</v>
      </c>
      <c r="E110" s="173">
        <v>111000</v>
      </c>
      <c r="F110" s="173">
        <v>110000</v>
      </c>
      <c r="G110" s="173">
        <v>10358</v>
      </c>
      <c r="H110" s="16">
        <f t="shared" si="2"/>
        <v>-3.288288288288288E-2</v>
      </c>
      <c r="I110" s="17">
        <f t="shared" si="3"/>
        <v>4.0795819935691258E-2</v>
      </c>
    </row>
    <row r="111" spans="1:9" x14ac:dyDescent="0.35">
      <c r="A111" t="s">
        <v>248</v>
      </c>
      <c r="B111" s="175">
        <v>108900</v>
      </c>
      <c r="C111" s="175">
        <v>107350</v>
      </c>
      <c r="D111" s="175">
        <v>1292</v>
      </c>
      <c r="E111" s="175">
        <v>108500</v>
      </c>
      <c r="F111" s="175">
        <v>107650</v>
      </c>
      <c r="G111" s="175">
        <v>10409</v>
      </c>
      <c r="H111" s="16">
        <f t="shared" ref="H111" si="4">+B111/E111-1</f>
        <v>3.6866359447005337E-3</v>
      </c>
      <c r="I111" s="17">
        <f t="shared" ref="I111" si="5">+G111/G110-1</f>
        <v>4.9237304498936929E-3</v>
      </c>
    </row>
  </sheetData>
  <conditionalFormatting sqref="H1:I1048576">
    <cfRule type="cellIs" dxfId="9" priority="1" operator="lessThan">
      <formula>0</formula>
    </cfRule>
  </conditionalFormatting>
  <conditionalFormatting sqref="H2:I1048576">
    <cfRule type="cellIs" dxfId="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104"/>
  <sheetViews>
    <sheetView showGridLines="0" topLeftCell="A98" workbookViewId="0">
      <selection activeCell="H103" sqref="H103:I104"/>
    </sheetView>
  </sheetViews>
  <sheetFormatPr defaultRowHeight="14.5" x14ac:dyDescent="0.35"/>
  <cols>
    <col min="1" max="1" width="19.7265625" bestFit="1" customWidth="1"/>
    <col min="2" max="2" width="9.1796875" bestFit="1" customWidth="1"/>
    <col min="3" max="3" width="10.7265625" bestFit="1" customWidth="1"/>
    <col min="4" max="4" width="8.26953125" bestFit="1" customWidth="1"/>
    <col min="5" max="5" width="11.1796875" bestFit="1" customWidth="1"/>
    <col min="6" max="6" width="9.1796875" bestFit="1" customWidth="1"/>
    <col min="7" max="7" width="13.54296875" bestFit="1" customWidth="1"/>
    <col min="8" max="8" width="6.81640625" bestFit="1" customWidth="1"/>
    <col min="9" max="9" width="7.7265625" bestFit="1" customWidth="1"/>
  </cols>
  <sheetData>
    <row r="1" spans="1:9" ht="14.25" customHeight="1" x14ac:dyDescent="0.35">
      <c r="A1" s="8" t="s">
        <v>137</v>
      </c>
      <c r="B1" s="37" t="s">
        <v>138</v>
      </c>
      <c r="C1" s="8" t="s">
        <v>139</v>
      </c>
      <c r="D1" s="8" t="s">
        <v>140</v>
      </c>
      <c r="E1" s="8" t="s">
        <v>141</v>
      </c>
      <c r="F1" s="8" t="s">
        <v>142</v>
      </c>
      <c r="G1" s="8" t="s">
        <v>143</v>
      </c>
      <c r="H1" s="76" t="s">
        <v>194</v>
      </c>
      <c r="I1" s="77" t="s">
        <v>145</v>
      </c>
    </row>
    <row r="2" spans="1:9" hidden="1" x14ac:dyDescent="0.35">
      <c r="A2" s="15"/>
      <c r="B2" s="48"/>
    </row>
    <row r="3" spans="1:9" hidden="1" x14ac:dyDescent="0.35">
      <c r="A3" s="15"/>
      <c r="B3" s="48"/>
    </row>
    <row r="4" spans="1:9" hidden="1" x14ac:dyDescent="0.35">
      <c r="A4" s="15"/>
      <c r="B4" s="48"/>
    </row>
    <row r="5" spans="1:9" hidden="1" x14ac:dyDescent="0.35">
      <c r="A5" s="15"/>
      <c r="B5" s="48"/>
    </row>
    <row r="6" spans="1:9" hidden="1" x14ac:dyDescent="0.35">
      <c r="A6" s="15"/>
      <c r="B6" s="48"/>
    </row>
    <row r="7" spans="1:9" hidden="1" x14ac:dyDescent="0.35">
      <c r="A7" s="15"/>
      <c r="B7" s="48"/>
    </row>
    <row r="8" spans="1:9" hidden="1" x14ac:dyDescent="0.35">
      <c r="A8" s="15"/>
      <c r="B8" s="48"/>
    </row>
    <row r="9" spans="1:9" hidden="1" x14ac:dyDescent="0.35">
      <c r="A9" s="15"/>
      <c r="B9" s="48"/>
    </row>
    <row r="10" spans="1:9" hidden="1" x14ac:dyDescent="0.35">
      <c r="A10" s="15"/>
      <c r="B10" s="48"/>
    </row>
    <row r="11" spans="1:9" hidden="1" x14ac:dyDescent="0.35">
      <c r="A11" s="15"/>
      <c r="B11" s="48"/>
    </row>
    <row r="12" spans="1:9" hidden="1" x14ac:dyDescent="0.35">
      <c r="A12" s="15"/>
      <c r="B12" s="48"/>
    </row>
    <row r="13" spans="1:9" hidden="1" x14ac:dyDescent="0.35">
      <c r="A13" s="15"/>
      <c r="B13" s="48"/>
    </row>
    <row r="14" spans="1:9" hidden="1" x14ac:dyDescent="0.35">
      <c r="A14" s="15"/>
      <c r="B14" s="48"/>
    </row>
    <row r="15" spans="1:9" hidden="1" x14ac:dyDescent="0.35">
      <c r="A15" s="15"/>
      <c r="B15" s="48"/>
    </row>
    <row r="16" spans="1:9" hidden="1" x14ac:dyDescent="0.35">
      <c r="A16" s="15"/>
      <c r="B16" s="48"/>
    </row>
    <row r="17" spans="1:2" hidden="1" x14ac:dyDescent="0.35">
      <c r="A17" s="15"/>
      <c r="B17" s="48"/>
    </row>
    <row r="18" spans="1:2" hidden="1" x14ac:dyDescent="0.35">
      <c r="A18" s="15"/>
      <c r="B18" s="48"/>
    </row>
    <row r="19" spans="1:2" hidden="1" x14ac:dyDescent="0.35">
      <c r="A19" s="15"/>
      <c r="B19" s="48"/>
    </row>
    <row r="20" spans="1:2" hidden="1" x14ac:dyDescent="0.35">
      <c r="A20" s="15"/>
      <c r="B20" s="48"/>
    </row>
    <row r="21" spans="1:2" hidden="1" x14ac:dyDescent="0.35">
      <c r="A21" s="15"/>
      <c r="B21" s="48"/>
    </row>
    <row r="22" spans="1:2" hidden="1" x14ac:dyDescent="0.35">
      <c r="A22" s="15"/>
      <c r="B22" s="48"/>
    </row>
    <row r="23" spans="1:2" hidden="1" x14ac:dyDescent="0.35">
      <c r="A23" s="15"/>
      <c r="B23" s="48"/>
    </row>
    <row r="24" spans="1:2" hidden="1" x14ac:dyDescent="0.35">
      <c r="A24" s="15"/>
      <c r="B24" s="48"/>
    </row>
    <row r="25" spans="1:2" hidden="1" x14ac:dyDescent="0.35">
      <c r="A25" s="15"/>
      <c r="B25" s="48"/>
    </row>
    <row r="26" spans="1:2" hidden="1" x14ac:dyDescent="0.35">
      <c r="A26" s="15"/>
      <c r="B26" s="48"/>
    </row>
    <row r="27" spans="1:2" hidden="1" x14ac:dyDescent="0.35">
      <c r="A27" s="15"/>
      <c r="B27" s="48"/>
    </row>
    <row r="28" spans="1:2" hidden="1" x14ac:dyDescent="0.35">
      <c r="A28" s="15"/>
      <c r="B28" s="48"/>
    </row>
    <row r="29" spans="1:2" hidden="1" x14ac:dyDescent="0.35">
      <c r="A29" s="15"/>
      <c r="B29" s="48"/>
    </row>
    <row r="30" spans="1:2" hidden="1" x14ac:dyDescent="0.35">
      <c r="A30" s="15"/>
      <c r="B30" s="48"/>
    </row>
    <row r="31" spans="1:2" hidden="1" x14ac:dyDescent="0.35">
      <c r="A31" s="15"/>
      <c r="B31" s="48"/>
    </row>
    <row r="32" spans="1:2" hidden="1" x14ac:dyDescent="0.35">
      <c r="A32" s="15"/>
      <c r="B32" s="48"/>
    </row>
    <row r="33" spans="1:2" hidden="1" x14ac:dyDescent="0.35">
      <c r="A33" s="15"/>
      <c r="B33" s="48"/>
    </row>
    <row r="34" spans="1:2" hidden="1" x14ac:dyDescent="0.35">
      <c r="A34" s="15"/>
      <c r="B34" s="48"/>
    </row>
    <row r="35" spans="1:2" hidden="1" x14ac:dyDescent="0.35">
      <c r="A35" s="15"/>
      <c r="B35" s="48"/>
    </row>
    <row r="36" spans="1:2" hidden="1" x14ac:dyDescent="0.35">
      <c r="A36" s="15"/>
      <c r="B36" s="48"/>
    </row>
    <row r="37" spans="1:2" hidden="1" x14ac:dyDescent="0.35">
      <c r="A37" s="15"/>
      <c r="B37" s="48"/>
    </row>
    <row r="38" spans="1:2" hidden="1" x14ac:dyDescent="0.35">
      <c r="A38" s="15"/>
      <c r="B38" s="48"/>
    </row>
    <row r="39" spans="1:2" hidden="1" x14ac:dyDescent="0.35">
      <c r="A39" s="15"/>
      <c r="B39" s="48"/>
    </row>
    <row r="40" spans="1:2" hidden="1" x14ac:dyDescent="0.35">
      <c r="A40" s="15"/>
      <c r="B40" s="48"/>
    </row>
    <row r="41" spans="1:2" hidden="1" x14ac:dyDescent="0.35">
      <c r="A41" s="15"/>
      <c r="B41" s="48"/>
    </row>
    <row r="42" spans="1:2" hidden="1" x14ac:dyDescent="0.35">
      <c r="A42" s="15"/>
      <c r="B42" s="48"/>
    </row>
    <row r="43" spans="1:2" hidden="1" x14ac:dyDescent="0.35">
      <c r="A43" s="15"/>
      <c r="B43" s="48"/>
    </row>
    <row r="44" spans="1:2" hidden="1" x14ac:dyDescent="0.35">
      <c r="A44" s="15"/>
      <c r="B44" s="48"/>
    </row>
    <row r="45" spans="1:2" hidden="1" x14ac:dyDescent="0.35">
      <c r="A45" s="15"/>
      <c r="B45" s="48"/>
    </row>
    <row r="46" spans="1:2" hidden="1" x14ac:dyDescent="0.35">
      <c r="A46" s="15"/>
      <c r="B46" s="48"/>
    </row>
    <row r="47" spans="1:2" hidden="1" x14ac:dyDescent="0.35">
      <c r="A47" s="15"/>
      <c r="B47" s="48"/>
    </row>
    <row r="48" spans="1:2" hidden="1" x14ac:dyDescent="0.35">
      <c r="A48" s="15"/>
      <c r="B48" s="48"/>
    </row>
    <row r="49" spans="1:2" hidden="1" x14ac:dyDescent="0.35">
      <c r="A49" s="15"/>
      <c r="B49" s="48"/>
    </row>
    <row r="50" spans="1:2" hidden="1" x14ac:dyDescent="0.35">
      <c r="A50" s="15"/>
      <c r="B50" s="48"/>
    </row>
    <row r="51" spans="1:2" hidden="1" x14ac:dyDescent="0.35">
      <c r="A51" s="15"/>
      <c r="B51" s="48"/>
    </row>
    <row r="52" spans="1:2" hidden="1" x14ac:dyDescent="0.35">
      <c r="A52" s="15"/>
      <c r="B52" s="48"/>
    </row>
    <row r="53" spans="1:2" hidden="1" x14ac:dyDescent="0.35">
      <c r="A53" s="15"/>
      <c r="B53" s="48"/>
    </row>
    <row r="54" spans="1:2" hidden="1" x14ac:dyDescent="0.35">
      <c r="A54" s="15"/>
      <c r="B54" s="48"/>
    </row>
    <row r="55" spans="1:2" ht="0.75" customHeight="1" x14ac:dyDescent="0.35"/>
    <row r="56" spans="1:2" hidden="1" x14ac:dyDescent="0.35"/>
    <row r="57" spans="1:2" hidden="1" x14ac:dyDescent="0.35"/>
    <row r="58" spans="1:2" hidden="1" x14ac:dyDescent="0.35"/>
    <row r="59" spans="1:2" hidden="1" x14ac:dyDescent="0.35"/>
    <row r="60" spans="1:2" hidden="1" x14ac:dyDescent="0.35"/>
    <row r="61" spans="1:2" hidden="1" x14ac:dyDescent="0.35"/>
    <row r="62" spans="1:2" hidden="1" x14ac:dyDescent="0.35"/>
    <row r="63" spans="1:2" hidden="1" x14ac:dyDescent="0.35"/>
    <row r="64" spans="1:2" hidden="1" x14ac:dyDescent="0.35"/>
    <row r="65" spans="1:9" hidden="1" x14ac:dyDescent="0.35"/>
    <row r="66" spans="1:9" hidden="1" x14ac:dyDescent="0.35"/>
    <row r="67" spans="1:9" hidden="1" x14ac:dyDescent="0.35"/>
    <row r="68" spans="1:9" hidden="1" x14ac:dyDescent="0.35"/>
    <row r="69" spans="1:9" hidden="1" x14ac:dyDescent="0.35"/>
    <row r="70" spans="1:9" x14ac:dyDescent="0.35">
      <c r="A70" t="s">
        <v>216</v>
      </c>
      <c r="B70" s="51">
        <v>114350</v>
      </c>
      <c r="C70" s="51">
        <v>116050</v>
      </c>
      <c r="D70" s="51">
        <v>144</v>
      </c>
      <c r="E70" s="51">
        <v>116950</v>
      </c>
      <c r="F70" s="51">
        <v>116050</v>
      </c>
      <c r="G70" s="51">
        <v>409</v>
      </c>
      <c r="H70" s="16">
        <f>+B70/E70-1</f>
        <v>-2.2231722958529265E-2</v>
      </c>
      <c r="I70" s="17">
        <v>0</v>
      </c>
    </row>
    <row r="71" spans="1:9" ht="0.75" customHeight="1" x14ac:dyDescent="0.35"/>
    <row r="72" spans="1:9" x14ac:dyDescent="0.35">
      <c r="A72" t="s">
        <v>217</v>
      </c>
      <c r="B72" s="51">
        <v>108000</v>
      </c>
      <c r="C72" s="51">
        <v>114450</v>
      </c>
      <c r="D72" s="51">
        <v>143</v>
      </c>
      <c r="E72" s="51">
        <v>114150</v>
      </c>
      <c r="F72" s="51">
        <v>113200</v>
      </c>
      <c r="G72" s="51">
        <v>553</v>
      </c>
      <c r="H72" s="50">
        <f t="shared" ref="H72:H103" si="0">+B72/E72-1</f>
        <v>-5.3876478318002574E-2</v>
      </c>
      <c r="I72" s="17">
        <f>+G72/G70-1</f>
        <v>0.35207823960880202</v>
      </c>
    </row>
    <row r="73" spans="1:9" x14ac:dyDescent="0.35">
      <c r="A73" t="s">
        <v>218</v>
      </c>
      <c r="B73" s="51">
        <v>109350</v>
      </c>
      <c r="C73" s="51">
        <v>109000</v>
      </c>
      <c r="D73" s="51">
        <v>88</v>
      </c>
      <c r="E73" s="51">
        <v>108100</v>
      </c>
      <c r="F73" s="51">
        <v>109650</v>
      </c>
      <c r="G73" s="51">
        <v>564</v>
      </c>
      <c r="H73" s="50">
        <f t="shared" si="0"/>
        <v>1.1563367252543921E-2</v>
      </c>
      <c r="I73" s="17">
        <f t="shared" ref="I73:I103" si="1">+G73/G72-1</f>
        <v>1.9891500904159143E-2</v>
      </c>
    </row>
    <row r="74" spans="1:9" x14ac:dyDescent="0.35">
      <c r="A74" t="s">
        <v>219</v>
      </c>
      <c r="B74" s="51">
        <v>108650</v>
      </c>
      <c r="C74" s="51">
        <v>109350</v>
      </c>
      <c r="D74" s="51">
        <v>84</v>
      </c>
      <c r="E74" s="51">
        <v>109150</v>
      </c>
      <c r="F74" s="51">
        <v>109500</v>
      </c>
      <c r="G74" s="51">
        <v>573</v>
      </c>
      <c r="H74" s="50">
        <f t="shared" si="0"/>
        <v>-4.5808520384791329E-3</v>
      </c>
      <c r="I74" s="17">
        <f t="shared" si="1"/>
        <v>1.5957446808510634E-2</v>
      </c>
    </row>
    <row r="75" spans="1:9" x14ac:dyDescent="0.35">
      <c r="A75" t="s">
        <v>220</v>
      </c>
      <c r="B75" s="82">
        <v>112600</v>
      </c>
      <c r="C75" s="82">
        <v>108650</v>
      </c>
      <c r="D75" s="82">
        <v>128</v>
      </c>
      <c r="E75" s="82">
        <v>108800</v>
      </c>
      <c r="F75" s="82">
        <v>108300</v>
      </c>
      <c r="G75" s="82">
        <v>558</v>
      </c>
      <c r="H75" s="50">
        <f t="shared" si="0"/>
        <v>3.4926470588235281E-2</v>
      </c>
      <c r="I75" s="17">
        <f t="shared" si="1"/>
        <v>-2.6178010471204161E-2</v>
      </c>
    </row>
    <row r="76" spans="1:9" x14ac:dyDescent="0.35">
      <c r="A76" t="s">
        <v>221</v>
      </c>
      <c r="B76" s="83">
        <v>112300</v>
      </c>
      <c r="C76" s="83">
        <v>112600</v>
      </c>
      <c r="D76" s="83">
        <v>22</v>
      </c>
      <c r="E76" s="83">
        <v>110950</v>
      </c>
      <c r="F76" s="83">
        <v>112900</v>
      </c>
      <c r="G76" s="83">
        <v>563</v>
      </c>
      <c r="H76" s="50">
        <f t="shared" si="0"/>
        <v>1.2167643082469537E-2</v>
      </c>
      <c r="I76" s="17">
        <f t="shared" si="1"/>
        <v>8.960573476702427E-3</v>
      </c>
    </row>
    <row r="77" spans="1:9" x14ac:dyDescent="0.35">
      <c r="A77" t="s">
        <v>222</v>
      </c>
      <c r="B77" s="87">
        <v>113150</v>
      </c>
      <c r="C77" s="87">
        <v>112300</v>
      </c>
      <c r="D77" s="87">
        <v>89</v>
      </c>
      <c r="E77" s="87">
        <v>112400</v>
      </c>
      <c r="F77" s="87">
        <v>112400</v>
      </c>
      <c r="G77" s="87">
        <v>595</v>
      </c>
      <c r="H77" s="50">
        <f t="shared" si="0"/>
        <v>6.6725978647685924E-3</v>
      </c>
      <c r="I77" s="17">
        <f t="shared" si="1"/>
        <v>5.6838365896980436E-2</v>
      </c>
    </row>
    <row r="78" spans="1:9" x14ac:dyDescent="0.35">
      <c r="A78" t="s">
        <v>223</v>
      </c>
      <c r="B78" s="99">
        <v>114400</v>
      </c>
      <c r="C78" s="99">
        <v>113150</v>
      </c>
      <c r="D78" s="99">
        <v>97</v>
      </c>
      <c r="E78" s="99">
        <v>113600</v>
      </c>
      <c r="F78" s="99">
        <v>113800</v>
      </c>
      <c r="G78" s="98">
        <v>605</v>
      </c>
      <c r="H78" s="50">
        <f t="shared" si="0"/>
        <v>7.0422535211267512E-3</v>
      </c>
      <c r="I78" s="17">
        <f t="shared" si="1"/>
        <v>1.6806722689075571E-2</v>
      </c>
    </row>
    <row r="79" spans="1:9" x14ac:dyDescent="0.35">
      <c r="A79" t="s">
        <v>224</v>
      </c>
      <c r="B79" s="102">
        <v>114450</v>
      </c>
      <c r="C79" s="102">
        <v>114400</v>
      </c>
      <c r="D79" s="102">
        <v>83</v>
      </c>
      <c r="E79" s="102">
        <v>114800</v>
      </c>
      <c r="F79" s="102">
        <v>114550</v>
      </c>
      <c r="G79" s="102">
        <v>613</v>
      </c>
      <c r="H79" s="50">
        <f t="shared" si="0"/>
        <v>-3.0487804878048808E-3</v>
      </c>
      <c r="I79" s="17">
        <f t="shared" si="1"/>
        <v>1.3223140495867813E-2</v>
      </c>
    </row>
    <row r="80" spans="1:9" x14ac:dyDescent="0.35">
      <c r="A80" t="s">
        <v>225</v>
      </c>
      <c r="B80" s="105">
        <v>116700</v>
      </c>
      <c r="C80" s="105">
        <v>114450</v>
      </c>
      <c r="D80" s="105">
        <v>204</v>
      </c>
      <c r="E80" s="105">
        <v>114550</v>
      </c>
      <c r="F80" s="105">
        <v>116800</v>
      </c>
      <c r="G80" s="105">
        <v>671</v>
      </c>
      <c r="H80" s="50">
        <f t="shared" si="0"/>
        <v>1.8769096464426038E-2</v>
      </c>
      <c r="I80" s="17">
        <f t="shared" si="1"/>
        <v>9.4616639477977271E-2</v>
      </c>
    </row>
    <row r="81" spans="1:9" x14ac:dyDescent="0.35">
      <c r="A81" t="s">
        <v>226</v>
      </c>
      <c r="B81" s="108">
        <v>113550</v>
      </c>
      <c r="C81" s="108">
        <v>116700</v>
      </c>
      <c r="D81" s="108">
        <v>151</v>
      </c>
      <c r="E81" s="108">
        <v>116850</v>
      </c>
      <c r="F81" s="108">
        <v>115600</v>
      </c>
      <c r="G81" s="108">
        <v>687</v>
      </c>
      <c r="H81" s="50">
        <f t="shared" si="0"/>
        <v>-2.8241335044929428E-2</v>
      </c>
      <c r="I81" s="17">
        <f t="shared" si="1"/>
        <v>2.3845007451564815E-2</v>
      </c>
    </row>
    <row r="82" spans="1:9" x14ac:dyDescent="0.35">
      <c r="A82" t="s">
        <v>227</v>
      </c>
      <c r="B82" s="111">
        <v>113500</v>
      </c>
      <c r="C82" s="111">
        <v>113550</v>
      </c>
      <c r="D82" s="111">
        <v>57</v>
      </c>
      <c r="E82" s="111">
        <v>113750</v>
      </c>
      <c r="F82" s="111">
        <v>113200</v>
      </c>
      <c r="G82" s="111">
        <v>681</v>
      </c>
      <c r="H82" s="50">
        <f t="shared" si="0"/>
        <v>-2.19780219780219E-3</v>
      </c>
      <c r="I82" s="17">
        <f t="shared" si="1"/>
        <v>-8.733624454148492E-3</v>
      </c>
    </row>
    <row r="83" spans="1:9" x14ac:dyDescent="0.35">
      <c r="A83" t="s">
        <v>228</v>
      </c>
      <c r="B83" s="114">
        <v>112900</v>
      </c>
      <c r="C83" s="114">
        <v>113500</v>
      </c>
      <c r="D83" s="114">
        <v>67</v>
      </c>
      <c r="E83" s="114">
        <v>113300</v>
      </c>
      <c r="F83" s="114">
        <v>114800</v>
      </c>
      <c r="G83" s="114">
        <v>671</v>
      </c>
      <c r="H83" s="50">
        <f t="shared" si="0"/>
        <v>-3.530450132391838E-3</v>
      </c>
      <c r="I83" s="17">
        <f t="shared" si="1"/>
        <v>-1.4684287812041119E-2</v>
      </c>
    </row>
    <row r="84" spans="1:9" x14ac:dyDescent="0.35">
      <c r="A84" t="s">
        <v>229</v>
      </c>
      <c r="B84" s="117">
        <v>110800</v>
      </c>
      <c r="C84" s="117">
        <v>112900</v>
      </c>
      <c r="D84" s="117">
        <v>67</v>
      </c>
      <c r="E84" s="117">
        <v>113350</v>
      </c>
      <c r="F84" s="117">
        <v>111750</v>
      </c>
      <c r="G84" s="117">
        <v>670</v>
      </c>
      <c r="H84" s="50">
        <f t="shared" si="0"/>
        <v>-2.2496691662990731E-2</v>
      </c>
      <c r="I84" s="17">
        <f t="shared" si="1"/>
        <v>-1.4903129657227732E-3</v>
      </c>
    </row>
    <row r="85" spans="1:9" x14ac:dyDescent="0.35">
      <c r="A85" t="s">
        <v>230</v>
      </c>
      <c r="B85" s="124">
        <v>111000</v>
      </c>
      <c r="C85" s="124">
        <v>110800</v>
      </c>
      <c r="D85" s="124">
        <v>170</v>
      </c>
      <c r="E85" s="124">
        <v>110550</v>
      </c>
      <c r="F85" s="124">
        <v>110750</v>
      </c>
      <c r="G85" s="124">
        <v>705</v>
      </c>
      <c r="H85" s="50">
        <f t="shared" si="0"/>
        <v>4.070556309362372E-3</v>
      </c>
      <c r="I85" s="17">
        <f t="shared" si="1"/>
        <v>5.2238805970149294E-2</v>
      </c>
    </row>
    <row r="86" spans="1:9" x14ac:dyDescent="0.35">
      <c r="A86" t="s">
        <v>231</v>
      </c>
      <c r="B86" s="127">
        <v>111000</v>
      </c>
      <c r="C86" s="127">
        <v>111000</v>
      </c>
      <c r="D86" s="127">
        <v>40</v>
      </c>
      <c r="E86" s="127">
        <v>111400</v>
      </c>
      <c r="F86" s="127">
        <v>111800</v>
      </c>
      <c r="G86" s="127">
        <v>700</v>
      </c>
      <c r="H86" s="50">
        <f t="shared" si="0"/>
        <v>-3.5906642728904536E-3</v>
      </c>
      <c r="I86" s="17">
        <f t="shared" si="1"/>
        <v>-7.0921985815602939E-3</v>
      </c>
    </row>
    <row r="87" spans="1:9" x14ac:dyDescent="0.35">
      <c r="A87" t="s">
        <v>232</v>
      </c>
      <c r="B87" s="131">
        <v>110650</v>
      </c>
      <c r="C87" s="131">
        <v>111000</v>
      </c>
      <c r="D87" s="131">
        <v>94</v>
      </c>
      <c r="E87" s="131">
        <v>111750</v>
      </c>
      <c r="F87" s="131">
        <v>111100</v>
      </c>
      <c r="G87" s="131">
        <v>718</v>
      </c>
      <c r="H87" s="50">
        <f t="shared" si="0"/>
        <v>-9.8434004474272641E-3</v>
      </c>
      <c r="I87" s="17">
        <f t="shared" si="1"/>
        <v>2.5714285714285801E-2</v>
      </c>
    </row>
    <row r="88" spans="1:9" x14ac:dyDescent="0.35">
      <c r="A88" t="s">
        <v>232</v>
      </c>
      <c r="B88" s="133">
        <v>110650</v>
      </c>
      <c r="C88" s="133">
        <v>111000</v>
      </c>
      <c r="D88" s="133">
        <v>94</v>
      </c>
      <c r="E88" s="133">
        <v>111750</v>
      </c>
      <c r="F88" s="133">
        <v>111100</v>
      </c>
      <c r="G88" s="133">
        <v>718</v>
      </c>
      <c r="H88" s="50">
        <f t="shared" si="0"/>
        <v>-9.8434004474272641E-3</v>
      </c>
      <c r="I88" s="17">
        <f t="shared" si="1"/>
        <v>0</v>
      </c>
    </row>
    <row r="89" spans="1:9" x14ac:dyDescent="0.35">
      <c r="A89" t="s">
        <v>233</v>
      </c>
      <c r="B89" s="135">
        <v>111100</v>
      </c>
      <c r="C89" s="135">
        <v>110650</v>
      </c>
      <c r="D89" s="135">
        <v>100</v>
      </c>
      <c r="E89" s="135">
        <v>110850</v>
      </c>
      <c r="F89" s="135">
        <v>111100</v>
      </c>
      <c r="G89" s="135">
        <v>718</v>
      </c>
      <c r="H89" s="50">
        <f t="shared" si="0"/>
        <v>2.2552999548939301E-3</v>
      </c>
      <c r="I89" s="17">
        <f t="shared" si="1"/>
        <v>0</v>
      </c>
    </row>
    <row r="90" spans="1:9" x14ac:dyDescent="0.35">
      <c r="A90" t="s">
        <v>234</v>
      </c>
      <c r="B90" s="138">
        <v>110850</v>
      </c>
      <c r="C90" s="138">
        <v>111100</v>
      </c>
      <c r="D90" s="138">
        <v>117</v>
      </c>
      <c r="E90" s="138">
        <v>111200</v>
      </c>
      <c r="F90" s="138">
        <v>111800</v>
      </c>
      <c r="G90" s="138">
        <v>734</v>
      </c>
      <c r="H90" s="50">
        <f t="shared" si="0"/>
        <v>-3.1474820143885252E-3</v>
      </c>
      <c r="I90" s="17">
        <f t="shared" si="1"/>
        <v>2.2284122562674202E-2</v>
      </c>
    </row>
    <row r="91" spans="1:9" x14ac:dyDescent="0.35">
      <c r="A91" t="s">
        <v>235</v>
      </c>
      <c r="B91" s="141">
        <v>112300</v>
      </c>
      <c r="C91" s="141">
        <v>110850</v>
      </c>
      <c r="D91" s="141">
        <v>45</v>
      </c>
      <c r="E91" s="141">
        <v>111300</v>
      </c>
      <c r="F91" s="141">
        <v>112300</v>
      </c>
      <c r="G91" s="141">
        <v>728</v>
      </c>
      <c r="H91" s="50">
        <f t="shared" si="0"/>
        <v>8.9847259658579759E-3</v>
      </c>
      <c r="I91" s="17">
        <f t="shared" si="1"/>
        <v>-8.1743869209809361E-3</v>
      </c>
    </row>
    <row r="92" spans="1:9" x14ac:dyDescent="0.35">
      <c r="A92" t="s">
        <v>236</v>
      </c>
      <c r="B92" s="144">
        <v>111650</v>
      </c>
      <c r="C92" s="144">
        <v>112300</v>
      </c>
      <c r="D92" s="144">
        <v>131</v>
      </c>
      <c r="E92" s="144">
        <v>112400</v>
      </c>
      <c r="F92" s="144">
        <v>113000</v>
      </c>
      <c r="G92" s="144">
        <v>743</v>
      </c>
      <c r="H92" s="50">
        <f t="shared" si="0"/>
        <v>-6.6725978647687034E-3</v>
      </c>
      <c r="I92" s="17">
        <f t="shared" si="1"/>
        <v>2.0604395604395531E-2</v>
      </c>
    </row>
    <row r="93" spans="1:9" x14ac:dyDescent="0.35">
      <c r="A93" t="s">
        <v>237</v>
      </c>
      <c r="B93" s="147">
        <v>111950</v>
      </c>
      <c r="C93" s="147">
        <v>111650</v>
      </c>
      <c r="D93" s="147">
        <v>46</v>
      </c>
      <c r="E93" s="147">
        <v>111850</v>
      </c>
      <c r="F93" s="147">
        <v>112150</v>
      </c>
      <c r="G93" s="147">
        <v>745</v>
      </c>
      <c r="H93" s="50">
        <f t="shared" si="0"/>
        <v>8.9405453732682716E-4</v>
      </c>
      <c r="I93" s="17">
        <f t="shared" si="1"/>
        <v>2.6917900403768957E-3</v>
      </c>
    </row>
    <row r="94" spans="1:9" x14ac:dyDescent="0.35">
      <c r="A94" t="s">
        <v>238</v>
      </c>
      <c r="B94" s="149">
        <v>115300</v>
      </c>
      <c r="C94" s="149">
        <v>111950</v>
      </c>
      <c r="D94" s="149">
        <v>249</v>
      </c>
      <c r="E94" s="149">
        <v>111600</v>
      </c>
      <c r="F94" s="149">
        <v>112650</v>
      </c>
      <c r="G94" s="149">
        <v>746</v>
      </c>
      <c r="H94" s="50">
        <f t="shared" si="0"/>
        <v>3.315412186379918E-2</v>
      </c>
      <c r="I94" s="17">
        <f t="shared" si="1"/>
        <v>1.3422818791946067E-3</v>
      </c>
    </row>
    <row r="95" spans="1:9" x14ac:dyDescent="0.35">
      <c r="A95" t="s">
        <v>239</v>
      </c>
      <c r="B95" s="152">
        <v>113950</v>
      </c>
      <c r="C95" s="152">
        <v>115300</v>
      </c>
      <c r="D95" s="152">
        <v>80</v>
      </c>
      <c r="E95" s="152">
        <v>115450</v>
      </c>
      <c r="F95" s="152">
        <v>116300</v>
      </c>
      <c r="G95" s="152">
        <v>743</v>
      </c>
      <c r="H95" s="50">
        <f t="shared" si="0"/>
        <v>-1.2992637505413573E-2</v>
      </c>
      <c r="I95" s="17">
        <f t="shared" si="1"/>
        <v>-4.0214477211796273E-3</v>
      </c>
    </row>
    <row r="96" spans="1:9" x14ac:dyDescent="0.35">
      <c r="A96" t="s">
        <v>240</v>
      </c>
      <c r="B96" s="155">
        <v>114900</v>
      </c>
      <c r="C96" s="155">
        <v>113950</v>
      </c>
      <c r="D96" s="155">
        <v>64</v>
      </c>
      <c r="E96" s="155">
        <v>114600</v>
      </c>
      <c r="F96" s="155">
        <v>113350</v>
      </c>
      <c r="G96" s="155">
        <v>774</v>
      </c>
      <c r="H96" s="50">
        <f t="shared" si="0"/>
        <v>2.6178010471205049E-3</v>
      </c>
      <c r="I96" s="17">
        <f t="shared" si="1"/>
        <v>4.1722745625841107E-2</v>
      </c>
    </row>
    <row r="97" spans="1:9" x14ac:dyDescent="0.35">
      <c r="A97" t="s">
        <v>241</v>
      </c>
      <c r="B97" s="160">
        <v>116150</v>
      </c>
      <c r="C97" s="160">
        <v>114900</v>
      </c>
      <c r="D97" s="160">
        <v>85</v>
      </c>
      <c r="E97" s="160">
        <v>114300</v>
      </c>
      <c r="F97" s="160">
        <v>115600</v>
      </c>
      <c r="G97" s="160">
        <v>808</v>
      </c>
      <c r="H97" s="50">
        <f t="shared" si="0"/>
        <v>1.618547681539817E-2</v>
      </c>
      <c r="I97" s="17">
        <f t="shared" si="1"/>
        <v>4.3927648578811374E-2</v>
      </c>
    </row>
    <row r="98" spans="1:9" x14ac:dyDescent="0.35">
      <c r="A98" t="s">
        <v>242</v>
      </c>
      <c r="B98" s="163">
        <v>114450</v>
      </c>
      <c r="C98" s="163">
        <v>116150</v>
      </c>
      <c r="D98" s="163">
        <v>62</v>
      </c>
      <c r="E98" s="163">
        <v>116200</v>
      </c>
      <c r="F98" s="163">
        <v>115700</v>
      </c>
      <c r="G98" s="163">
        <v>830</v>
      </c>
      <c r="H98" s="50">
        <f t="shared" si="0"/>
        <v>-1.5060240963855387E-2</v>
      </c>
      <c r="I98" s="17">
        <f t="shared" si="1"/>
        <v>2.7227722772277252E-2</v>
      </c>
    </row>
    <row r="99" spans="1:9" x14ac:dyDescent="0.35">
      <c r="A99" t="s">
        <v>243</v>
      </c>
      <c r="B99" s="165">
        <v>114400</v>
      </c>
      <c r="C99" s="165">
        <v>114450</v>
      </c>
      <c r="D99" s="165">
        <v>46</v>
      </c>
      <c r="E99" s="165">
        <v>115350</v>
      </c>
      <c r="F99" s="165">
        <v>115250</v>
      </c>
      <c r="G99" s="165">
        <v>837</v>
      </c>
      <c r="H99" s="50">
        <f t="shared" si="0"/>
        <v>-8.2358040745557082E-3</v>
      </c>
      <c r="I99" s="17">
        <f t="shared" si="1"/>
        <v>8.4337349397589634E-3</v>
      </c>
    </row>
    <row r="100" spans="1:9" x14ac:dyDescent="0.35">
      <c r="A100" t="s">
        <v>244</v>
      </c>
      <c r="B100" s="167">
        <v>112600</v>
      </c>
      <c r="C100" s="167">
        <v>114400</v>
      </c>
      <c r="D100" s="167">
        <v>147</v>
      </c>
      <c r="E100" s="167">
        <v>114500</v>
      </c>
      <c r="F100" s="167">
        <v>114700</v>
      </c>
      <c r="G100" s="167">
        <v>834</v>
      </c>
      <c r="H100" s="50">
        <f t="shared" si="0"/>
        <v>-1.6593886462882068E-2</v>
      </c>
      <c r="I100" s="17">
        <f t="shared" si="1"/>
        <v>-3.5842293906810374E-3</v>
      </c>
    </row>
    <row r="101" spans="1:9" x14ac:dyDescent="0.35">
      <c r="A101" t="s">
        <v>245</v>
      </c>
      <c r="B101" s="169">
        <v>111900</v>
      </c>
      <c r="C101" s="169">
        <v>112600</v>
      </c>
      <c r="D101" s="169">
        <v>126</v>
      </c>
      <c r="E101" s="169">
        <v>112650</v>
      </c>
      <c r="F101" s="169">
        <v>111000</v>
      </c>
      <c r="G101" s="169">
        <v>846</v>
      </c>
      <c r="H101" s="50">
        <f t="shared" si="0"/>
        <v>-6.6577896138482195E-3</v>
      </c>
      <c r="I101" s="17">
        <f t="shared" si="1"/>
        <v>1.4388489208633004E-2</v>
      </c>
    </row>
    <row r="102" spans="1:9" x14ac:dyDescent="0.35">
      <c r="A102" t="s">
        <v>246</v>
      </c>
      <c r="B102" s="171">
        <v>110750</v>
      </c>
      <c r="C102" s="171">
        <v>111900</v>
      </c>
      <c r="D102" s="171">
        <v>254</v>
      </c>
      <c r="E102" s="171">
        <v>111350</v>
      </c>
      <c r="F102" s="171">
        <v>111650</v>
      </c>
      <c r="G102" s="171">
        <v>860</v>
      </c>
      <c r="H102" s="50">
        <f t="shared" si="0"/>
        <v>-5.3884149079479471E-3</v>
      </c>
      <c r="I102" s="17">
        <f t="shared" si="1"/>
        <v>1.6548463356973908E-2</v>
      </c>
    </row>
    <row r="103" spans="1:9" x14ac:dyDescent="0.35">
      <c r="A103" t="s">
        <v>247</v>
      </c>
      <c r="B103" s="173">
        <v>107750</v>
      </c>
      <c r="C103" s="173">
        <v>110750</v>
      </c>
      <c r="D103" s="173">
        <v>554</v>
      </c>
      <c r="E103" s="173">
        <v>110700</v>
      </c>
      <c r="F103" s="173">
        <v>110300</v>
      </c>
      <c r="G103" s="173">
        <v>938</v>
      </c>
      <c r="H103" s="50">
        <f t="shared" si="0"/>
        <v>-2.6648599819331542E-2</v>
      </c>
      <c r="I103" s="17">
        <f t="shared" si="1"/>
        <v>9.0697674418604546E-2</v>
      </c>
    </row>
    <row r="104" spans="1:9" x14ac:dyDescent="0.35">
      <c r="A104" t="s">
        <v>248</v>
      </c>
      <c r="B104" s="175">
        <v>109400</v>
      </c>
      <c r="C104" s="175">
        <v>107750</v>
      </c>
      <c r="D104" s="175">
        <v>124</v>
      </c>
      <c r="E104" s="175">
        <v>108800</v>
      </c>
      <c r="F104" s="175">
        <v>109150</v>
      </c>
      <c r="G104" s="175">
        <v>955</v>
      </c>
      <c r="H104" s="50">
        <f t="shared" ref="H104" si="2">+B104/E104-1</f>
        <v>5.5147058823530326E-3</v>
      </c>
      <c r="I104" s="17">
        <f t="shared" ref="I104" si="3">+G104/G103-1</f>
        <v>1.8123667377398789E-2</v>
      </c>
    </row>
  </sheetData>
  <conditionalFormatting sqref="H1:I1">
    <cfRule type="cellIs" dxfId="7" priority="4" operator="lessThan">
      <formula>0</formula>
    </cfRule>
  </conditionalFormatting>
  <conditionalFormatting sqref="H70:I70 I72:I104">
    <cfRule type="cellIs" dxfId="6" priority="3" operator="greaterThan">
      <formula>0</formula>
    </cfRule>
  </conditionalFormatting>
  <conditionalFormatting sqref="H70:I70">
    <cfRule type="cellIs" dxfId="5" priority="2" operator="lessThan">
      <formula>0</formula>
    </cfRule>
  </conditionalFormatting>
  <conditionalFormatting sqref="H72:I104">
    <cfRule type="cellIs" dxfId="4" priority="1" operator="lessThan">
      <formula>0</formula>
    </cfRule>
  </conditionalFormatting>
  <pageMargins left="0.7" right="0.7" top="0.75" bottom="0.75" header="0.3" footer="0.3"/>
  <pageSetup paperSize="9" orientation="portrait"/>
  <headerFooter>
    <oddFooter>&amp;L&amp;"Calibri"&amp;10 &amp;K000000_x000D_# Internal Use Only_x000D_&amp;1#&amp;"Calibri"&amp;10 &amp;K000000 Internal Use Only</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111"/>
  <sheetViews>
    <sheetView showGridLines="0" workbookViewId="0">
      <pane xSplit="1" ySplit="1" topLeftCell="B109" activePane="bottomRight" state="frozen"/>
      <selection pane="topRight" activeCell="B1" sqref="B1"/>
      <selection pane="bottomLeft" activeCell="A2" sqref="A2"/>
      <selection pane="bottomRight" activeCell="H110" sqref="H110:I111"/>
    </sheetView>
  </sheetViews>
  <sheetFormatPr defaultColWidth="10.26953125" defaultRowHeight="14.5" x14ac:dyDescent="0.35"/>
  <cols>
    <col min="1" max="1" width="19.1796875" bestFit="1" customWidth="1"/>
    <col min="2" max="2" width="9"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9" width="7.7265625" bestFit="1" customWidth="1"/>
    <col min="10" max="39" width="10.26953125" customWidth="1"/>
  </cols>
  <sheetData>
    <row r="1" spans="1:9" ht="12.75" customHeight="1" x14ac:dyDescent="0.35">
      <c r="A1" s="8" t="s">
        <v>137</v>
      </c>
      <c r="B1" s="8" t="s">
        <v>138</v>
      </c>
      <c r="C1" s="8" t="s">
        <v>139</v>
      </c>
      <c r="D1" s="8" t="s">
        <v>140</v>
      </c>
      <c r="E1" s="8" t="s">
        <v>141</v>
      </c>
      <c r="F1" s="8" t="s">
        <v>142</v>
      </c>
      <c r="G1" s="8" t="s">
        <v>143</v>
      </c>
      <c r="H1" s="76" t="s">
        <v>194</v>
      </c>
      <c r="I1" s="58" t="s">
        <v>145</v>
      </c>
    </row>
    <row r="2" spans="1:9" hidden="1" x14ac:dyDescent="0.35">
      <c r="A2" s="48"/>
      <c r="B2" s="48"/>
      <c r="C2" s="48"/>
      <c r="D2" s="48"/>
      <c r="E2" s="48"/>
      <c r="F2" s="48"/>
      <c r="G2" s="48"/>
      <c r="H2" s="48"/>
      <c r="I2" s="48"/>
    </row>
    <row r="3" spans="1:9" hidden="1" x14ac:dyDescent="0.35">
      <c r="A3" s="48"/>
      <c r="B3" s="48"/>
      <c r="C3" s="48"/>
      <c r="D3" s="48"/>
      <c r="E3" s="48"/>
      <c r="F3" s="48"/>
      <c r="G3" s="48"/>
      <c r="H3" s="48"/>
      <c r="I3" s="48"/>
    </row>
    <row r="4" spans="1:9" hidden="1" x14ac:dyDescent="0.35">
      <c r="A4" s="48"/>
      <c r="B4" s="48"/>
      <c r="C4" s="48"/>
      <c r="D4" s="48"/>
      <c r="E4" s="48"/>
      <c r="F4" s="48"/>
      <c r="G4" s="48"/>
      <c r="H4" s="48"/>
      <c r="I4" s="48"/>
    </row>
    <row r="5" spans="1:9" hidden="1" x14ac:dyDescent="0.35">
      <c r="A5" s="48"/>
      <c r="B5" s="48"/>
      <c r="C5" s="48"/>
      <c r="D5" s="48"/>
      <c r="E5" s="48"/>
      <c r="F5" s="48"/>
      <c r="G5" s="48"/>
      <c r="H5" s="48"/>
      <c r="I5" s="48"/>
    </row>
    <row r="6" spans="1:9" hidden="1" x14ac:dyDescent="0.35">
      <c r="A6" s="48"/>
      <c r="B6" s="48"/>
      <c r="C6" s="48"/>
      <c r="D6" s="48"/>
      <c r="E6" s="48"/>
      <c r="F6" s="48"/>
      <c r="G6" s="48"/>
      <c r="H6" s="48"/>
      <c r="I6" s="48"/>
    </row>
    <row r="7" spans="1:9" hidden="1" x14ac:dyDescent="0.35">
      <c r="A7" s="48"/>
      <c r="B7" s="48"/>
      <c r="C7" s="48"/>
      <c r="D7" s="48"/>
      <c r="E7" s="48"/>
      <c r="F7" s="48"/>
      <c r="G7" s="48"/>
      <c r="H7" s="48"/>
      <c r="I7" s="48"/>
    </row>
    <row r="8" spans="1:9" hidden="1" x14ac:dyDescent="0.35">
      <c r="A8" s="48"/>
      <c r="B8" s="48"/>
      <c r="C8" s="48"/>
      <c r="D8" s="48"/>
      <c r="E8" s="48"/>
      <c r="F8" s="48"/>
      <c r="G8" s="48"/>
      <c r="H8" s="48"/>
      <c r="I8" s="48"/>
    </row>
    <row r="9" spans="1:9" hidden="1" x14ac:dyDescent="0.35">
      <c r="A9" s="48"/>
      <c r="B9" s="48"/>
      <c r="C9" s="48"/>
      <c r="D9" s="48"/>
      <c r="E9" s="48"/>
      <c r="F9" s="48"/>
      <c r="G9" s="48"/>
      <c r="H9" s="48"/>
      <c r="I9" s="48"/>
    </row>
    <row r="10" spans="1:9" hidden="1" x14ac:dyDescent="0.35">
      <c r="A10" s="48"/>
      <c r="B10" s="48"/>
      <c r="C10" s="48"/>
      <c r="D10" s="48"/>
      <c r="E10" s="48"/>
      <c r="F10" s="48"/>
      <c r="G10" s="48"/>
      <c r="H10" s="48"/>
      <c r="I10" s="48"/>
    </row>
    <row r="11" spans="1:9" hidden="1" x14ac:dyDescent="0.35">
      <c r="A11" s="48"/>
      <c r="B11" s="48"/>
      <c r="C11" s="48"/>
      <c r="D11" s="48"/>
      <c r="E11" s="48"/>
      <c r="F11" s="48"/>
      <c r="G11" s="48"/>
      <c r="H11" s="48"/>
      <c r="I11" s="48"/>
    </row>
    <row r="12" spans="1:9" hidden="1" x14ac:dyDescent="0.35">
      <c r="A12" s="48"/>
      <c r="B12" s="48"/>
      <c r="C12" s="48"/>
      <c r="D12" s="48"/>
      <c r="E12" s="48"/>
      <c r="F12" s="48"/>
      <c r="G12" s="48"/>
      <c r="H12" s="48"/>
      <c r="I12" s="48"/>
    </row>
    <row r="13" spans="1:9" hidden="1" x14ac:dyDescent="0.35">
      <c r="A13" s="48"/>
      <c r="B13" s="48"/>
      <c r="C13" s="48"/>
      <c r="D13" s="48"/>
      <c r="E13" s="48"/>
      <c r="F13" s="48"/>
      <c r="G13" s="48"/>
      <c r="H13" s="48"/>
      <c r="I13" s="48"/>
    </row>
    <row r="14" spans="1:9" hidden="1" x14ac:dyDescent="0.35">
      <c r="A14" s="48"/>
      <c r="B14" s="48"/>
      <c r="C14" s="48"/>
      <c r="D14" s="48"/>
      <c r="E14" s="48"/>
      <c r="F14" s="48"/>
      <c r="G14" s="48"/>
      <c r="H14" s="48"/>
      <c r="I14" s="48"/>
    </row>
    <row r="15" spans="1:9" hidden="1" x14ac:dyDescent="0.35">
      <c r="A15" s="48"/>
      <c r="B15" s="48"/>
      <c r="C15" s="48"/>
      <c r="D15" s="48"/>
      <c r="E15" s="48"/>
      <c r="F15" s="48"/>
      <c r="G15" s="48"/>
      <c r="H15" s="48"/>
      <c r="I15" s="48"/>
    </row>
    <row r="16" spans="1:9" hidden="1" x14ac:dyDescent="0.35">
      <c r="A16" s="48"/>
      <c r="B16" s="48"/>
      <c r="C16" s="48"/>
      <c r="D16" s="48"/>
      <c r="E16" s="48"/>
      <c r="F16" s="48"/>
      <c r="G16" s="48"/>
      <c r="H16" s="48"/>
      <c r="I16" s="48"/>
    </row>
    <row r="17" spans="2:9" hidden="1" x14ac:dyDescent="0.35">
      <c r="B17" s="48"/>
      <c r="C17" s="48"/>
      <c r="D17" s="48"/>
      <c r="E17" s="48"/>
      <c r="F17" s="48"/>
      <c r="G17" s="48"/>
      <c r="H17" s="48"/>
      <c r="I17" s="48"/>
    </row>
    <row r="18" spans="2:9" hidden="1" x14ac:dyDescent="0.35">
      <c r="B18" s="48"/>
      <c r="C18" s="48"/>
      <c r="D18" s="48"/>
      <c r="E18" s="48"/>
      <c r="F18" s="48"/>
      <c r="G18" s="48"/>
      <c r="H18" s="48"/>
      <c r="I18" s="48"/>
    </row>
    <row r="19" spans="2:9" hidden="1" x14ac:dyDescent="0.35">
      <c r="B19" s="48"/>
      <c r="C19" s="48"/>
      <c r="D19" s="48"/>
      <c r="E19" s="48"/>
      <c r="F19" s="48"/>
      <c r="G19" s="48"/>
      <c r="H19" s="48"/>
      <c r="I19" s="48"/>
    </row>
    <row r="20" spans="2:9" hidden="1" x14ac:dyDescent="0.35">
      <c r="B20" s="48"/>
      <c r="C20" s="48"/>
      <c r="D20" s="48"/>
      <c r="E20" s="48"/>
      <c r="F20" s="48"/>
      <c r="G20" s="48"/>
      <c r="H20" s="48"/>
      <c r="I20" s="48"/>
    </row>
    <row r="21" spans="2:9" hidden="1" x14ac:dyDescent="0.35">
      <c r="B21" s="48"/>
      <c r="C21" s="48"/>
      <c r="D21" s="48"/>
      <c r="E21" s="48"/>
      <c r="F21" s="48"/>
      <c r="G21" s="48"/>
      <c r="H21" s="48"/>
      <c r="I21" s="48"/>
    </row>
    <row r="22" spans="2:9" hidden="1" x14ac:dyDescent="0.35">
      <c r="B22" s="48"/>
      <c r="C22" s="48"/>
      <c r="D22" s="48"/>
      <c r="E22" s="48"/>
      <c r="F22" s="48"/>
      <c r="G22" s="48"/>
      <c r="H22" s="48"/>
      <c r="I22" s="48"/>
    </row>
    <row r="23" spans="2:9" hidden="1" x14ac:dyDescent="0.35">
      <c r="B23" s="48"/>
      <c r="C23" s="48"/>
      <c r="D23" s="48"/>
      <c r="E23" s="48"/>
      <c r="F23" s="48"/>
      <c r="G23" s="48"/>
      <c r="H23" s="48"/>
      <c r="I23" s="48"/>
    </row>
    <row r="24" spans="2:9" hidden="1" x14ac:dyDescent="0.35">
      <c r="B24" s="48"/>
      <c r="C24" s="48"/>
      <c r="D24" s="48"/>
      <c r="E24" s="48"/>
      <c r="F24" s="48"/>
      <c r="G24" s="48"/>
      <c r="H24" s="48"/>
      <c r="I24" s="48"/>
    </row>
    <row r="25" spans="2:9" hidden="1" x14ac:dyDescent="0.35">
      <c r="B25" s="48"/>
      <c r="C25" s="48"/>
      <c r="D25" s="48"/>
      <c r="E25" s="48"/>
      <c r="F25" s="48"/>
      <c r="G25" s="48"/>
      <c r="H25" s="48"/>
      <c r="I25" s="48"/>
    </row>
    <row r="26" spans="2:9" hidden="1" x14ac:dyDescent="0.35">
      <c r="B26" s="48"/>
      <c r="C26" s="48"/>
      <c r="D26" s="48"/>
      <c r="E26" s="48"/>
      <c r="F26" s="48"/>
      <c r="G26" s="48"/>
      <c r="H26" s="48"/>
      <c r="I26" s="48"/>
    </row>
    <row r="27" spans="2:9" hidden="1" x14ac:dyDescent="0.35">
      <c r="B27" s="48"/>
      <c r="C27" s="48"/>
      <c r="D27" s="48"/>
      <c r="E27" s="48"/>
      <c r="F27" s="48"/>
      <c r="G27" s="48"/>
      <c r="H27" s="48"/>
      <c r="I27" s="48"/>
    </row>
    <row r="28" spans="2:9" hidden="1" x14ac:dyDescent="0.35">
      <c r="B28" s="48"/>
      <c r="C28" s="48"/>
      <c r="D28" s="48"/>
      <c r="E28" s="48"/>
      <c r="F28" s="48"/>
      <c r="G28" s="48"/>
      <c r="H28" s="48"/>
      <c r="I28" s="48"/>
    </row>
    <row r="29" spans="2:9" hidden="1" x14ac:dyDescent="0.35">
      <c r="B29" s="51"/>
      <c r="C29" s="51"/>
      <c r="D29" s="51"/>
      <c r="E29" s="51"/>
      <c r="F29" s="51"/>
      <c r="G29" s="51"/>
      <c r="H29" s="16"/>
      <c r="I29" s="48"/>
    </row>
    <row r="30" spans="2:9" hidden="1" x14ac:dyDescent="0.35">
      <c r="B30" s="51"/>
      <c r="C30" s="51"/>
      <c r="D30" s="51"/>
      <c r="E30" s="51"/>
      <c r="F30" s="51"/>
      <c r="G30" s="51"/>
      <c r="H30" s="16"/>
      <c r="I30" s="17"/>
    </row>
    <row r="31" spans="2:9" hidden="1" x14ac:dyDescent="0.35">
      <c r="B31" s="51"/>
      <c r="C31" s="51"/>
      <c r="D31" s="51"/>
      <c r="E31" s="51"/>
      <c r="F31" s="51"/>
      <c r="G31" s="51"/>
      <c r="H31" s="16"/>
      <c r="I31" s="17"/>
    </row>
    <row r="32" spans="2:9" hidden="1" x14ac:dyDescent="0.35">
      <c r="B32" s="51"/>
      <c r="C32" s="51"/>
      <c r="D32" s="51"/>
      <c r="E32" s="51"/>
      <c r="F32" s="51"/>
      <c r="G32" s="51"/>
      <c r="H32" s="16"/>
      <c r="I32" s="17"/>
    </row>
    <row r="33" spans="2:9" hidden="1" x14ac:dyDescent="0.35">
      <c r="B33" s="51"/>
      <c r="C33" s="51"/>
      <c r="D33" s="51"/>
      <c r="E33" s="51"/>
      <c r="F33" s="51"/>
      <c r="G33" s="51"/>
      <c r="H33" s="16"/>
      <c r="I33" s="17"/>
    </row>
    <row r="34" spans="2:9" hidden="1" x14ac:dyDescent="0.35">
      <c r="B34" s="51"/>
      <c r="C34" s="51"/>
      <c r="D34" s="51"/>
      <c r="E34" s="51"/>
      <c r="F34" s="51"/>
      <c r="G34" s="51"/>
      <c r="H34" s="16"/>
      <c r="I34" s="17"/>
    </row>
    <row r="35" spans="2:9" hidden="1" x14ac:dyDescent="0.35">
      <c r="B35" s="51"/>
      <c r="C35" s="51"/>
      <c r="D35" s="51"/>
      <c r="E35" s="51"/>
      <c r="F35" s="51"/>
      <c r="G35" s="51"/>
      <c r="H35" s="16"/>
      <c r="I35" s="17"/>
    </row>
    <row r="36" spans="2:9" hidden="1" x14ac:dyDescent="0.35">
      <c r="B36" s="51"/>
      <c r="C36" s="51"/>
      <c r="D36" s="51"/>
      <c r="E36" s="51"/>
      <c r="F36" s="51"/>
      <c r="G36" s="51"/>
      <c r="H36" s="16"/>
      <c r="I36" s="17"/>
    </row>
    <row r="37" spans="2:9" hidden="1" x14ac:dyDescent="0.35">
      <c r="B37" s="51"/>
      <c r="C37" s="51"/>
      <c r="D37" s="51"/>
      <c r="E37" s="51"/>
      <c r="F37" s="51"/>
      <c r="G37" s="51"/>
      <c r="H37" s="16"/>
      <c r="I37" s="17"/>
    </row>
    <row r="38" spans="2:9" hidden="1" x14ac:dyDescent="0.35">
      <c r="B38" s="51"/>
      <c r="C38" s="51"/>
      <c r="D38" s="51"/>
      <c r="E38" s="51"/>
      <c r="F38" s="51"/>
      <c r="G38" s="51"/>
      <c r="H38" s="16"/>
      <c r="I38" s="17"/>
    </row>
    <row r="39" spans="2:9" hidden="1" x14ac:dyDescent="0.35">
      <c r="B39" s="51"/>
      <c r="C39" s="51"/>
      <c r="D39" s="51"/>
      <c r="E39" s="51"/>
      <c r="F39" s="51"/>
      <c r="G39" s="51"/>
      <c r="H39" s="16"/>
      <c r="I39" s="17"/>
    </row>
    <row r="40" spans="2:9" hidden="1" x14ac:dyDescent="0.35">
      <c r="B40" s="51"/>
      <c r="C40" s="51"/>
      <c r="D40" s="51"/>
      <c r="E40" s="51"/>
      <c r="F40" s="51"/>
      <c r="G40" s="51"/>
      <c r="H40" s="16"/>
      <c r="I40" s="17"/>
    </row>
    <row r="41" spans="2:9" hidden="1" x14ac:dyDescent="0.35">
      <c r="B41" s="51"/>
      <c r="C41" s="51"/>
      <c r="D41" s="51"/>
      <c r="E41" s="51"/>
      <c r="F41" s="51"/>
      <c r="G41" s="51"/>
      <c r="H41" s="16"/>
      <c r="I41" s="17"/>
    </row>
    <row r="42" spans="2:9" hidden="1" x14ac:dyDescent="0.35">
      <c r="B42" s="51"/>
      <c r="C42" s="51"/>
      <c r="D42" s="51"/>
      <c r="E42" s="51"/>
      <c r="F42" s="51"/>
      <c r="G42" s="51"/>
      <c r="H42" s="16"/>
      <c r="I42" s="17"/>
    </row>
    <row r="43" spans="2:9" hidden="1" x14ac:dyDescent="0.35">
      <c r="B43" s="51"/>
      <c r="C43" s="51"/>
      <c r="D43" s="51"/>
      <c r="E43" s="51"/>
      <c r="F43" s="51"/>
      <c r="G43" s="51"/>
      <c r="H43" s="16"/>
      <c r="I43" s="17"/>
    </row>
    <row r="44" spans="2:9" hidden="1" x14ac:dyDescent="0.35">
      <c r="B44" s="51"/>
      <c r="C44" s="51"/>
      <c r="D44" s="51"/>
      <c r="E44" s="51"/>
      <c r="F44" s="51"/>
      <c r="G44" s="51"/>
      <c r="H44" s="16"/>
      <c r="I44" s="17"/>
    </row>
    <row r="45" spans="2:9" hidden="1" x14ac:dyDescent="0.35">
      <c r="B45" s="51"/>
      <c r="C45" s="51"/>
      <c r="D45" s="51"/>
      <c r="E45" s="51"/>
      <c r="F45" s="51"/>
      <c r="G45" s="51"/>
      <c r="H45" s="16"/>
      <c r="I45" s="17"/>
    </row>
    <row r="46" spans="2:9" hidden="1" x14ac:dyDescent="0.35">
      <c r="B46" s="51"/>
      <c r="C46" s="51"/>
      <c r="D46" s="51"/>
      <c r="E46" s="51"/>
      <c r="F46" s="51"/>
      <c r="G46" s="51"/>
      <c r="H46" s="16"/>
      <c r="I46" s="17"/>
    </row>
    <row r="47" spans="2:9" hidden="1" x14ac:dyDescent="0.35">
      <c r="B47" s="51"/>
      <c r="C47" s="51"/>
      <c r="D47" s="51"/>
      <c r="E47" s="51"/>
      <c r="F47" s="51"/>
      <c r="G47" s="51"/>
      <c r="H47" s="16"/>
      <c r="I47" s="17"/>
    </row>
    <row r="48" spans="2:9" hidden="1" x14ac:dyDescent="0.35">
      <c r="B48" s="51"/>
      <c r="C48" s="51"/>
      <c r="D48" s="51"/>
      <c r="E48" s="51"/>
      <c r="F48" s="51"/>
      <c r="G48" s="51"/>
      <c r="H48" s="16"/>
      <c r="I48" s="17"/>
    </row>
    <row r="49" spans="1:9" ht="51.75" hidden="1" customHeight="1" x14ac:dyDescent="0.35">
      <c r="A49" s="48"/>
      <c r="B49" s="51"/>
      <c r="C49" s="51"/>
      <c r="D49" s="51"/>
      <c r="E49" s="51"/>
      <c r="F49" s="51"/>
      <c r="G49" s="51"/>
      <c r="H49" s="16"/>
      <c r="I49" s="17"/>
    </row>
    <row r="50" spans="1:9" ht="3" hidden="1" customHeight="1" x14ac:dyDescent="0.35">
      <c r="A50" s="48"/>
      <c r="B50" s="51"/>
      <c r="C50" s="51"/>
      <c r="D50" s="51"/>
      <c r="E50" s="51"/>
      <c r="F50" s="51"/>
      <c r="G50" s="51"/>
      <c r="H50" s="16"/>
      <c r="I50" s="17"/>
    </row>
    <row r="51" spans="1:9" hidden="1" x14ac:dyDescent="0.35">
      <c r="A51" s="48"/>
      <c r="B51" s="51"/>
      <c r="C51" s="51"/>
      <c r="D51" s="51"/>
      <c r="E51" s="51"/>
      <c r="F51" s="51"/>
      <c r="G51" s="51"/>
      <c r="H51" s="16"/>
      <c r="I51" s="17"/>
    </row>
    <row r="52" spans="1:9" hidden="1" x14ac:dyDescent="0.35">
      <c r="A52" s="48"/>
      <c r="B52" s="51"/>
      <c r="C52" s="51"/>
      <c r="D52" s="51"/>
      <c r="E52" s="51"/>
      <c r="F52" s="51"/>
      <c r="G52" s="51"/>
      <c r="H52" s="16"/>
      <c r="I52" s="17"/>
    </row>
    <row r="53" spans="1:9" hidden="1" x14ac:dyDescent="0.35">
      <c r="A53" s="48"/>
      <c r="B53" s="51"/>
      <c r="C53" s="51"/>
      <c r="D53" s="51"/>
      <c r="E53" s="51"/>
      <c r="F53" s="51"/>
      <c r="G53" s="51"/>
      <c r="H53" s="16"/>
      <c r="I53" s="17"/>
    </row>
    <row r="54" spans="1:9" hidden="1" x14ac:dyDescent="0.35">
      <c r="A54" s="48"/>
      <c r="B54" s="51"/>
      <c r="C54" s="51"/>
      <c r="D54" s="51"/>
      <c r="E54" s="51"/>
      <c r="F54" s="51"/>
      <c r="G54" s="51"/>
      <c r="H54" s="16"/>
      <c r="I54" s="17"/>
    </row>
    <row r="55" spans="1:9" hidden="1" x14ac:dyDescent="0.35">
      <c r="A55" s="48"/>
      <c r="B55" s="48"/>
      <c r="C55" s="48"/>
      <c r="D55" s="48"/>
      <c r="E55" s="48"/>
      <c r="F55" s="48"/>
      <c r="G55" s="48"/>
      <c r="H55" s="16"/>
      <c r="I55" s="17"/>
    </row>
    <row r="56" spans="1:9" hidden="1" x14ac:dyDescent="0.35">
      <c r="A56" s="48"/>
      <c r="B56" s="51"/>
      <c r="C56" s="51"/>
      <c r="D56" s="51"/>
      <c r="E56" s="51"/>
      <c r="F56" s="51"/>
      <c r="G56" s="51"/>
      <c r="H56" s="16"/>
      <c r="I56" s="17"/>
    </row>
    <row r="57" spans="1:9" hidden="1" x14ac:dyDescent="0.35">
      <c r="A57" s="48"/>
      <c r="B57" s="51"/>
      <c r="C57" s="51"/>
      <c r="D57" s="51"/>
      <c r="E57" s="51"/>
      <c r="F57" s="51"/>
      <c r="G57" s="51"/>
      <c r="H57" s="16"/>
      <c r="I57" s="17"/>
    </row>
    <row r="58" spans="1:9" hidden="1" x14ac:dyDescent="0.35">
      <c r="A58" s="48"/>
      <c r="B58" s="51"/>
      <c r="C58" s="51"/>
      <c r="D58" s="51"/>
      <c r="E58" s="51"/>
      <c r="F58" s="51"/>
      <c r="G58" s="51"/>
      <c r="H58" s="16"/>
      <c r="I58" s="17"/>
    </row>
    <row r="59" spans="1:9" hidden="1" x14ac:dyDescent="0.35">
      <c r="A59" s="48"/>
      <c r="B59" s="51"/>
      <c r="C59" s="51"/>
      <c r="D59" s="51"/>
      <c r="E59" s="51"/>
      <c r="F59" s="51"/>
      <c r="G59" s="51"/>
      <c r="H59" s="16"/>
      <c r="I59" s="17"/>
    </row>
    <row r="60" spans="1:9" hidden="1" x14ac:dyDescent="0.35">
      <c r="A60" s="48"/>
      <c r="B60" s="51"/>
      <c r="C60" s="51"/>
      <c r="D60" s="51"/>
      <c r="E60" s="51"/>
      <c r="F60" s="51"/>
      <c r="G60" s="48"/>
      <c r="H60" s="16"/>
      <c r="I60" s="17"/>
    </row>
    <row r="61" spans="1:9" hidden="1" x14ac:dyDescent="0.35">
      <c r="A61" s="48"/>
      <c r="B61" s="51"/>
      <c r="C61" s="51"/>
      <c r="D61" s="51"/>
      <c r="E61" s="51"/>
      <c r="F61" s="51"/>
      <c r="G61" s="51"/>
      <c r="H61" s="16"/>
      <c r="I61" s="17"/>
    </row>
    <row r="62" spans="1:9" hidden="1" x14ac:dyDescent="0.35">
      <c r="A62" s="48"/>
      <c r="B62" s="51"/>
      <c r="C62" s="51"/>
      <c r="D62" s="51"/>
      <c r="E62" s="51"/>
      <c r="F62" s="51"/>
      <c r="G62" s="51"/>
      <c r="H62" s="16"/>
      <c r="I62" s="17"/>
    </row>
    <row r="63" spans="1:9" hidden="1" x14ac:dyDescent="0.35">
      <c r="A63" s="48"/>
      <c r="B63" s="51"/>
      <c r="C63" s="51"/>
      <c r="D63" s="51"/>
      <c r="E63" s="51"/>
      <c r="F63" s="51"/>
      <c r="G63" s="48"/>
      <c r="H63" s="16"/>
      <c r="I63" s="17"/>
    </row>
    <row r="64" spans="1:9" hidden="1" x14ac:dyDescent="0.35">
      <c r="A64" s="48"/>
      <c r="B64" s="51"/>
      <c r="C64" s="51"/>
      <c r="D64" s="51"/>
      <c r="E64" s="51"/>
      <c r="F64" s="51"/>
      <c r="G64" s="48"/>
      <c r="H64" s="16"/>
      <c r="I64" s="17"/>
    </row>
    <row r="65" spans="1:9" hidden="1" x14ac:dyDescent="0.35">
      <c r="A65" s="48"/>
      <c r="B65" s="51"/>
      <c r="C65" s="51"/>
      <c r="D65" s="51"/>
      <c r="E65" s="51"/>
      <c r="F65" s="51"/>
      <c r="G65" s="48"/>
      <c r="H65" s="16"/>
      <c r="I65" s="17"/>
    </row>
    <row r="66" spans="1:9" hidden="1" x14ac:dyDescent="0.35">
      <c r="A66" s="48"/>
      <c r="B66" s="51"/>
      <c r="C66" s="51"/>
      <c r="D66" s="51"/>
      <c r="E66" s="51"/>
      <c r="F66" s="51"/>
      <c r="G66" s="48"/>
      <c r="H66" s="16"/>
      <c r="I66" s="17"/>
    </row>
    <row r="67" spans="1:9" hidden="1" x14ac:dyDescent="0.35">
      <c r="A67" s="48"/>
      <c r="B67" s="51"/>
      <c r="C67" s="51"/>
      <c r="D67" s="51"/>
      <c r="E67" s="51"/>
      <c r="F67" s="51"/>
      <c r="G67" s="48"/>
      <c r="H67" s="16"/>
      <c r="I67" s="17"/>
    </row>
    <row r="68" spans="1:9" hidden="1" x14ac:dyDescent="0.35">
      <c r="A68" s="48"/>
      <c r="B68" s="51"/>
      <c r="C68" s="51"/>
      <c r="D68" s="51"/>
      <c r="E68" s="51"/>
      <c r="F68" s="51"/>
      <c r="G68" s="48"/>
      <c r="H68" s="16"/>
      <c r="I68" s="17"/>
    </row>
    <row r="69" spans="1:9" hidden="1" x14ac:dyDescent="0.35">
      <c r="A69" s="48"/>
      <c r="B69" s="51"/>
      <c r="C69" s="51"/>
      <c r="D69" s="51"/>
      <c r="E69" s="51"/>
      <c r="F69" s="51"/>
      <c r="G69" s="48"/>
      <c r="H69" s="16"/>
      <c r="I69" s="17"/>
    </row>
    <row r="70" spans="1:9" x14ac:dyDescent="0.35">
      <c r="A70" t="s">
        <v>216</v>
      </c>
      <c r="B70" s="51">
        <v>115050</v>
      </c>
      <c r="C70" s="51">
        <v>116000</v>
      </c>
      <c r="D70" s="51">
        <v>5</v>
      </c>
      <c r="E70" s="51">
        <v>117100</v>
      </c>
      <c r="F70" s="51">
        <v>117300</v>
      </c>
      <c r="G70" s="51">
        <v>582050</v>
      </c>
      <c r="H70" s="50">
        <f>+B70/E70-1</f>
        <v>-1.7506404782237417E-2</v>
      </c>
      <c r="I70" s="51">
        <v>0</v>
      </c>
    </row>
    <row r="71" spans="1:9" ht="1.5" customHeight="1" x14ac:dyDescent="0.35"/>
    <row r="72" spans="1:9" hidden="1" x14ac:dyDescent="0.35"/>
    <row r="73" spans="1:9" x14ac:dyDescent="0.35">
      <c r="A73" t="s">
        <v>217</v>
      </c>
      <c r="B73" s="51">
        <v>108250</v>
      </c>
      <c r="C73" s="51">
        <v>113100</v>
      </c>
      <c r="D73" s="51">
        <v>35</v>
      </c>
      <c r="E73" s="51">
        <v>114450</v>
      </c>
      <c r="F73" s="51">
        <v>113250</v>
      </c>
      <c r="G73" s="51">
        <v>110</v>
      </c>
      <c r="H73" s="50">
        <f t="shared" ref="H73:H110" si="0">+B73/E73-1</f>
        <v>-5.417212756662293E-2</v>
      </c>
      <c r="I73" s="49">
        <f>+G73/G70-1</f>
        <v>-0.99981101279958762</v>
      </c>
    </row>
    <row r="74" spans="1:9" x14ac:dyDescent="0.35">
      <c r="A74" t="s">
        <v>218</v>
      </c>
      <c r="B74" s="51">
        <v>109300</v>
      </c>
      <c r="C74" s="51">
        <v>108700</v>
      </c>
      <c r="D74" s="51">
        <v>36</v>
      </c>
      <c r="E74" s="51">
        <v>108150</v>
      </c>
      <c r="F74" s="51">
        <v>108800</v>
      </c>
      <c r="G74" s="51">
        <v>122</v>
      </c>
      <c r="H74" s="50">
        <f t="shared" si="0"/>
        <v>1.0633379565418322E-2</v>
      </c>
      <c r="I74" s="49">
        <f t="shared" ref="I74:I110" si="1">+G74/G73-1</f>
        <v>0.10909090909090913</v>
      </c>
    </row>
    <row r="75" spans="1:9" x14ac:dyDescent="0.35">
      <c r="A75" t="s">
        <v>219</v>
      </c>
      <c r="B75" s="51">
        <v>108150</v>
      </c>
      <c r="C75" s="51">
        <v>109300</v>
      </c>
      <c r="D75" s="51">
        <v>30</v>
      </c>
      <c r="E75" s="51">
        <v>109000</v>
      </c>
      <c r="F75" s="51">
        <v>109250</v>
      </c>
      <c r="G75" s="51">
        <v>139</v>
      </c>
      <c r="H75" s="50">
        <f t="shared" si="0"/>
        <v>-7.7981651376146655E-3</v>
      </c>
      <c r="I75" s="49">
        <f t="shared" si="1"/>
        <v>0.13934426229508201</v>
      </c>
    </row>
    <row r="76" spans="1:9" x14ac:dyDescent="0.35">
      <c r="A76" t="s">
        <v>220</v>
      </c>
      <c r="B76" s="82">
        <v>112750</v>
      </c>
      <c r="C76" s="82">
        <v>108150</v>
      </c>
      <c r="D76" s="82">
        <v>55</v>
      </c>
      <c r="E76" s="82">
        <v>108800</v>
      </c>
      <c r="F76" s="82">
        <v>107550</v>
      </c>
      <c r="G76" s="82">
        <v>165</v>
      </c>
      <c r="H76" s="50">
        <f t="shared" si="0"/>
        <v>3.6305147058823595E-2</v>
      </c>
      <c r="I76" s="49">
        <f t="shared" si="1"/>
        <v>0.18705035971223016</v>
      </c>
    </row>
    <row r="77" spans="1:9" x14ac:dyDescent="0.35">
      <c r="A77" t="s">
        <v>221</v>
      </c>
      <c r="B77" s="83">
        <v>112350</v>
      </c>
      <c r="C77" s="83">
        <v>112750</v>
      </c>
      <c r="D77" s="83">
        <v>31</v>
      </c>
      <c r="E77" s="83">
        <v>111400</v>
      </c>
      <c r="F77" s="83">
        <v>111900</v>
      </c>
      <c r="G77" s="83">
        <v>170</v>
      </c>
      <c r="H77" s="50">
        <f t="shared" si="0"/>
        <v>8.5278276481148829E-3</v>
      </c>
      <c r="I77" s="49">
        <f t="shared" si="1"/>
        <v>3.0303030303030276E-2</v>
      </c>
    </row>
    <row r="78" spans="1:9" x14ac:dyDescent="0.35">
      <c r="A78" t="s">
        <v>222</v>
      </c>
      <c r="B78" s="87">
        <v>112750</v>
      </c>
      <c r="C78" s="87">
        <v>112350</v>
      </c>
      <c r="D78" s="87">
        <v>26</v>
      </c>
      <c r="E78" s="87">
        <v>112150</v>
      </c>
      <c r="F78" s="87">
        <v>112850</v>
      </c>
      <c r="G78" s="86">
        <v>167</v>
      </c>
      <c r="H78" s="50">
        <f t="shared" si="0"/>
        <v>5.3499777084262679E-3</v>
      </c>
      <c r="I78" s="49">
        <f t="shared" si="1"/>
        <v>-1.764705882352946E-2</v>
      </c>
    </row>
    <row r="79" spans="1:9" x14ac:dyDescent="0.35">
      <c r="A79" t="s">
        <v>222</v>
      </c>
      <c r="B79" s="89">
        <v>112750</v>
      </c>
      <c r="C79" s="89">
        <v>112350</v>
      </c>
      <c r="D79" s="89">
        <v>26</v>
      </c>
      <c r="E79" s="89">
        <v>112150</v>
      </c>
      <c r="F79" s="89">
        <v>112850</v>
      </c>
      <c r="G79" s="89">
        <v>167</v>
      </c>
      <c r="H79" s="50">
        <f t="shared" si="0"/>
        <v>5.3499777084262679E-3</v>
      </c>
      <c r="I79" s="49">
        <f t="shared" si="1"/>
        <v>0</v>
      </c>
    </row>
    <row r="80" spans="1:9" x14ac:dyDescent="0.35">
      <c r="A80" t="s">
        <v>222</v>
      </c>
      <c r="B80" s="90">
        <v>112750</v>
      </c>
      <c r="C80" s="90">
        <v>112350</v>
      </c>
      <c r="D80" s="90">
        <v>26</v>
      </c>
      <c r="E80" s="90">
        <v>112150</v>
      </c>
      <c r="F80" s="90">
        <v>112850</v>
      </c>
      <c r="G80" s="90">
        <v>167</v>
      </c>
      <c r="H80" s="50">
        <f t="shared" si="0"/>
        <v>5.3499777084262679E-3</v>
      </c>
      <c r="I80" s="49">
        <f t="shared" si="1"/>
        <v>0</v>
      </c>
    </row>
    <row r="81" spans="1:9" x14ac:dyDescent="0.35">
      <c r="A81" t="s">
        <v>222</v>
      </c>
      <c r="B81" s="91">
        <v>112750</v>
      </c>
      <c r="C81" s="91">
        <v>112350</v>
      </c>
      <c r="D81" s="91">
        <v>26</v>
      </c>
      <c r="E81" s="91">
        <v>112150</v>
      </c>
      <c r="F81" s="91">
        <v>112850</v>
      </c>
      <c r="G81" s="91">
        <v>167</v>
      </c>
      <c r="H81" s="50">
        <f t="shared" si="0"/>
        <v>5.3499777084262679E-3</v>
      </c>
      <c r="I81" s="49">
        <f t="shared" si="1"/>
        <v>0</v>
      </c>
    </row>
    <row r="82" spans="1:9" x14ac:dyDescent="0.35">
      <c r="A82" t="s">
        <v>222</v>
      </c>
      <c r="B82" s="92">
        <v>112750</v>
      </c>
      <c r="C82" s="92">
        <v>112350</v>
      </c>
      <c r="D82" s="92">
        <v>26</v>
      </c>
      <c r="E82" s="92">
        <v>112150</v>
      </c>
      <c r="F82" s="92">
        <v>112850</v>
      </c>
      <c r="G82" s="92">
        <v>167</v>
      </c>
      <c r="H82" s="50">
        <f t="shared" si="0"/>
        <v>5.3499777084262679E-3</v>
      </c>
      <c r="I82" s="49">
        <f t="shared" si="1"/>
        <v>0</v>
      </c>
    </row>
    <row r="83" spans="1:9" x14ac:dyDescent="0.35">
      <c r="A83" t="s">
        <v>222</v>
      </c>
      <c r="B83" s="93">
        <v>112750</v>
      </c>
      <c r="C83" s="93">
        <v>112350</v>
      </c>
      <c r="D83" s="93">
        <v>26</v>
      </c>
      <c r="E83" s="93">
        <v>112150</v>
      </c>
      <c r="F83" s="93">
        <v>112850</v>
      </c>
      <c r="G83" s="93">
        <v>167</v>
      </c>
      <c r="H83" s="50">
        <f t="shared" si="0"/>
        <v>5.3499777084262679E-3</v>
      </c>
      <c r="I83" s="49">
        <f t="shared" si="1"/>
        <v>0</v>
      </c>
    </row>
    <row r="84" spans="1:9" x14ac:dyDescent="0.35">
      <c r="A84" t="s">
        <v>222</v>
      </c>
      <c r="B84" s="94">
        <v>112750</v>
      </c>
      <c r="C84" s="94">
        <v>112350</v>
      </c>
      <c r="D84" s="94">
        <v>26</v>
      </c>
      <c r="E84" s="94">
        <v>112150</v>
      </c>
      <c r="F84" s="94">
        <v>112850</v>
      </c>
      <c r="G84" s="94">
        <v>167</v>
      </c>
      <c r="H84" s="50">
        <f t="shared" si="0"/>
        <v>5.3499777084262679E-3</v>
      </c>
      <c r="I84" s="49">
        <f t="shared" si="1"/>
        <v>0</v>
      </c>
    </row>
    <row r="85" spans="1:9" x14ac:dyDescent="0.35">
      <c r="A85" t="s">
        <v>222</v>
      </c>
      <c r="B85" s="95">
        <v>112750</v>
      </c>
      <c r="C85" s="95">
        <v>112350</v>
      </c>
      <c r="D85" s="95">
        <v>26</v>
      </c>
      <c r="E85" s="95">
        <v>112150</v>
      </c>
      <c r="F85" s="95">
        <v>112850</v>
      </c>
      <c r="G85" s="95">
        <v>167</v>
      </c>
      <c r="H85" s="50">
        <f t="shared" si="0"/>
        <v>5.3499777084262679E-3</v>
      </c>
      <c r="I85" s="49">
        <f t="shared" si="1"/>
        <v>0</v>
      </c>
    </row>
    <row r="86" spans="1:9" x14ac:dyDescent="0.35">
      <c r="A86" t="s">
        <v>223</v>
      </c>
      <c r="B86" s="98">
        <v>113750</v>
      </c>
      <c r="C86" s="98">
        <v>112750</v>
      </c>
      <c r="D86" s="98">
        <v>19</v>
      </c>
      <c r="E86" s="98">
        <v>113150</v>
      </c>
      <c r="F86" s="98">
        <v>114450</v>
      </c>
      <c r="G86" s="98">
        <v>166</v>
      </c>
      <c r="H86" s="50">
        <f t="shared" si="0"/>
        <v>5.3026955368979944E-3</v>
      </c>
      <c r="I86" s="49">
        <f t="shared" si="1"/>
        <v>-5.9880239520958556E-3</v>
      </c>
    </row>
    <row r="87" spans="1:9" x14ac:dyDescent="0.35">
      <c r="A87" t="s">
        <v>224</v>
      </c>
      <c r="B87" s="102">
        <v>114800</v>
      </c>
      <c r="C87" s="102">
        <v>113750</v>
      </c>
      <c r="D87" s="102">
        <v>36</v>
      </c>
      <c r="E87" s="102">
        <v>114750</v>
      </c>
      <c r="F87" s="102">
        <v>114000</v>
      </c>
      <c r="G87" s="102">
        <v>174</v>
      </c>
      <c r="H87" s="50">
        <f t="shared" si="0"/>
        <v>4.3572984749462584E-4</v>
      </c>
      <c r="I87" s="49">
        <f t="shared" si="1"/>
        <v>4.8192771084337283E-2</v>
      </c>
    </row>
    <row r="88" spans="1:9" x14ac:dyDescent="0.35">
      <c r="A88" t="s">
        <v>225</v>
      </c>
      <c r="B88" s="105">
        <v>116700</v>
      </c>
      <c r="C88" s="105">
        <v>114800</v>
      </c>
      <c r="D88" s="105">
        <v>105</v>
      </c>
      <c r="E88" s="105">
        <v>114650</v>
      </c>
      <c r="F88" s="105">
        <v>116750</v>
      </c>
      <c r="G88" s="105">
        <v>216</v>
      </c>
      <c r="H88" s="50">
        <f t="shared" si="0"/>
        <v>1.7880505887483578E-2</v>
      </c>
      <c r="I88" s="49">
        <f t="shared" si="1"/>
        <v>0.24137931034482762</v>
      </c>
    </row>
    <row r="89" spans="1:9" x14ac:dyDescent="0.35">
      <c r="A89" t="s">
        <v>226</v>
      </c>
      <c r="B89" s="108">
        <v>113400</v>
      </c>
      <c r="C89" s="108">
        <v>116700</v>
      </c>
      <c r="D89" s="108">
        <v>93</v>
      </c>
      <c r="E89" s="108">
        <v>116800</v>
      </c>
      <c r="F89" s="108">
        <v>115650</v>
      </c>
      <c r="G89" s="108">
        <v>208</v>
      </c>
      <c r="H89" s="50">
        <f t="shared" si="0"/>
        <v>-2.910958904109584E-2</v>
      </c>
      <c r="I89" s="49">
        <f t="shared" si="1"/>
        <v>-3.703703703703709E-2</v>
      </c>
    </row>
    <row r="90" spans="1:9" x14ac:dyDescent="0.35">
      <c r="A90" t="s">
        <v>227</v>
      </c>
      <c r="B90" s="111">
        <v>113550</v>
      </c>
      <c r="C90" s="111">
        <v>113400</v>
      </c>
      <c r="D90" s="111">
        <v>23</v>
      </c>
      <c r="E90" s="111">
        <v>113400</v>
      </c>
      <c r="F90" s="111">
        <v>112050</v>
      </c>
      <c r="G90" s="111">
        <v>212</v>
      </c>
      <c r="H90" s="50">
        <f t="shared" si="0"/>
        <v>1.3227513227513921E-3</v>
      </c>
      <c r="I90" s="49">
        <f t="shared" si="1"/>
        <v>1.9230769230769162E-2</v>
      </c>
    </row>
    <row r="91" spans="1:9" x14ac:dyDescent="0.35">
      <c r="A91" t="s">
        <v>228</v>
      </c>
      <c r="B91" s="114">
        <v>112800</v>
      </c>
      <c r="C91" s="114">
        <v>113550</v>
      </c>
      <c r="D91" s="114">
        <v>9</v>
      </c>
      <c r="E91" s="114">
        <v>113300</v>
      </c>
      <c r="F91" s="114">
        <v>113550</v>
      </c>
      <c r="G91" s="114">
        <v>212</v>
      </c>
      <c r="H91" s="50">
        <f t="shared" si="0"/>
        <v>-4.4130626654897975E-3</v>
      </c>
      <c r="I91" s="49">
        <f t="shared" si="1"/>
        <v>0</v>
      </c>
    </row>
    <row r="92" spans="1:9" x14ac:dyDescent="0.35">
      <c r="A92" t="s">
        <v>229</v>
      </c>
      <c r="B92" s="117">
        <v>110800</v>
      </c>
      <c r="C92" s="117">
        <v>112800</v>
      </c>
      <c r="D92" s="117">
        <v>71</v>
      </c>
      <c r="E92" s="117">
        <v>113150</v>
      </c>
      <c r="F92" s="117">
        <v>112500</v>
      </c>
      <c r="G92" s="117">
        <v>216</v>
      </c>
      <c r="H92" s="50">
        <f t="shared" si="0"/>
        <v>-2.0768890852850164E-2</v>
      </c>
      <c r="I92" s="49">
        <f t="shared" si="1"/>
        <v>1.8867924528301883E-2</v>
      </c>
    </row>
    <row r="93" spans="1:9" x14ac:dyDescent="0.35">
      <c r="A93" t="s">
        <v>230</v>
      </c>
      <c r="B93" s="124">
        <v>111100</v>
      </c>
      <c r="C93" s="124">
        <v>110800</v>
      </c>
      <c r="D93" s="124">
        <v>118</v>
      </c>
      <c r="E93" s="124">
        <v>110700</v>
      </c>
      <c r="F93" s="124">
        <v>111100</v>
      </c>
      <c r="G93" s="124">
        <v>260</v>
      </c>
      <c r="H93" s="50">
        <f t="shared" si="0"/>
        <v>3.6133694670279493E-3</v>
      </c>
      <c r="I93" s="49">
        <f t="shared" si="1"/>
        <v>0.20370370370370372</v>
      </c>
    </row>
    <row r="94" spans="1:9" x14ac:dyDescent="0.35">
      <c r="A94" t="s">
        <v>231</v>
      </c>
      <c r="B94" s="127">
        <v>111100</v>
      </c>
      <c r="C94" s="127">
        <v>111100</v>
      </c>
      <c r="D94" s="127">
        <v>21</v>
      </c>
      <c r="E94" s="127">
        <v>111600</v>
      </c>
      <c r="F94" s="127">
        <v>111300</v>
      </c>
      <c r="G94" s="127">
        <v>265</v>
      </c>
      <c r="H94" s="50">
        <f t="shared" si="0"/>
        <v>-4.4802867383512135E-3</v>
      </c>
      <c r="I94" s="49">
        <f t="shared" si="1"/>
        <v>1.9230769230769162E-2</v>
      </c>
    </row>
    <row r="95" spans="1:9" x14ac:dyDescent="0.35">
      <c r="A95" t="s">
        <v>232</v>
      </c>
      <c r="B95" s="133">
        <v>111050</v>
      </c>
      <c r="C95" s="133">
        <v>111100</v>
      </c>
      <c r="D95" s="133">
        <v>28</v>
      </c>
      <c r="E95" s="133">
        <v>111700</v>
      </c>
      <c r="F95" s="133">
        <v>110900</v>
      </c>
      <c r="G95" s="133">
        <v>271</v>
      </c>
      <c r="H95" s="50">
        <f t="shared" si="0"/>
        <v>-5.8191584601611224E-3</v>
      </c>
      <c r="I95" s="49">
        <f t="shared" si="1"/>
        <v>2.2641509433962259E-2</v>
      </c>
    </row>
    <row r="96" spans="1:9" x14ac:dyDescent="0.35">
      <c r="A96" t="s">
        <v>233</v>
      </c>
      <c r="B96" s="135">
        <v>110600</v>
      </c>
      <c r="C96" s="135">
        <v>111050</v>
      </c>
      <c r="D96" s="135">
        <v>57</v>
      </c>
      <c r="E96" s="135">
        <v>111050</v>
      </c>
      <c r="F96" s="135">
        <v>111000</v>
      </c>
      <c r="G96" s="135">
        <v>283</v>
      </c>
      <c r="H96" s="50">
        <f t="shared" si="0"/>
        <v>-4.0522287257991341E-3</v>
      </c>
      <c r="I96" s="49">
        <f t="shared" si="1"/>
        <v>4.4280442804428111E-2</v>
      </c>
    </row>
    <row r="97" spans="1:9" x14ac:dyDescent="0.35">
      <c r="A97" t="s">
        <v>234</v>
      </c>
      <c r="B97" s="138">
        <v>111100</v>
      </c>
      <c r="C97" s="138">
        <v>110600</v>
      </c>
      <c r="D97" s="138">
        <v>50</v>
      </c>
      <c r="E97" s="138">
        <v>111550</v>
      </c>
      <c r="F97" s="138">
        <v>111550</v>
      </c>
      <c r="G97" s="138">
        <v>280</v>
      </c>
      <c r="H97" s="50">
        <f t="shared" si="0"/>
        <v>-4.034065441506085E-3</v>
      </c>
      <c r="I97" s="49">
        <f t="shared" si="1"/>
        <v>-1.0600706713780883E-2</v>
      </c>
    </row>
    <row r="98" spans="1:9" x14ac:dyDescent="0.35">
      <c r="A98" t="s">
        <v>235</v>
      </c>
      <c r="B98" s="141">
        <v>112500</v>
      </c>
      <c r="C98" s="141">
        <v>111100</v>
      </c>
      <c r="D98" s="141">
        <v>48</v>
      </c>
      <c r="E98" s="141">
        <v>111500</v>
      </c>
      <c r="F98" s="141">
        <v>111800</v>
      </c>
      <c r="G98" s="141">
        <v>279</v>
      </c>
      <c r="H98" s="50">
        <f t="shared" si="0"/>
        <v>8.9686098654708779E-3</v>
      </c>
      <c r="I98" s="49">
        <f t="shared" si="1"/>
        <v>-3.5714285714285587E-3</v>
      </c>
    </row>
    <row r="99" spans="1:9" x14ac:dyDescent="0.35">
      <c r="A99" t="s">
        <v>236</v>
      </c>
      <c r="B99" s="144">
        <v>111550</v>
      </c>
      <c r="C99" s="144">
        <v>112500</v>
      </c>
      <c r="D99" s="144">
        <v>45</v>
      </c>
      <c r="E99" s="144">
        <v>112650</v>
      </c>
      <c r="F99" s="144">
        <v>114150</v>
      </c>
      <c r="G99" s="144">
        <v>286</v>
      </c>
      <c r="H99" s="50">
        <f t="shared" si="0"/>
        <v>-9.7647581003107442E-3</v>
      </c>
      <c r="I99" s="49">
        <f t="shared" si="1"/>
        <v>2.5089605734766929E-2</v>
      </c>
    </row>
    <row r="100" spans="1:9" x14ac:dyDescent="0.35">
      <c r="A100" t="s">
        <v>237</v>
      </c>
      <c r="B100" s="147">
        <v>112400</v>
      </c>
      <c r="C100" s="147">
        <v>111550</v>
      </c>
      <c r="D100" s="147">
        <v>19</v>
      </c>
      <c r="E100" s="147">
        <v>112450</v>
      </c>
      <c r="F100" s="147">
        <v>111800</v>
      </c>
      <c r="G100" s="147">
        <v>284</v>
      </c>
      <c r="H100" s="50">
        <f t="shared" si="0"/>
        <v>-4.4464206313921117E-4</v>
      </c>
      <c r="I100" s="49">
        <f t="shared" si="1"/>
        <v>-6.9930069930069783E-3</v>
      </c>
    </row>
    <row r="101" spans="1:9" x14ac:dyDescent="0.35">
      <c r="A101" t="s">
        <v>238</v>
      </c>
      <c r="B101" s="149">
        <v>115800</v>
      </c>
      <c r="C101" s="149">
        <v>112400</v>
      </c>
      <c r="D101" s="149">
        <v>297</v>
      </c>
      <c r="E101" s="149">
        <v>111550</v>
      </c>
      <c r="F101" s="149">
        <v>112800</v>
      </c>
      <c r="G101" s="149">
        <v>371</v>
      </c>
      <c r="H101" s="50">
        <f t="shared" si="0"/>
        <v>3.8099506947557149E-2</v>
      </c>
      <c r="I101" s="49">
        <f t="shared" si="1"/>
        <v>0.30633802816901401</v>
      </c>
    </row>
    <row r="102" spans="1:9" x14ac:dyDescent="0.35">
      <c r="A102" t="s">
        <v>239</v>
      </c>
      <c r="B102" s="152">
        <v>114300</v>
      </c>
      <c r="C102" s="152">
        <v>115800</v>
      </c>
      <c r="D102" s="152">
        <v>133</v>
      </c>
      <c r="E102" s="152">
        <v>115850</v>
      </c>
      <c r="F102" s="152">
        <v>116900</v>
      </c>
      <c r="G102" s="152">
        <v>393</v>
      </c>
      <c r="H102" s="50">
        <f t="shared" si="0"/>
        <v>-1.3379369874838121E-2</v>
      </c>
      <c r="I102" s="49">
        <f t="shared" si="1"/>
        <v>5.9299191374662996E-2</v>
      </c>
    </row>
    <row r="103" spans="1:9" x14ac:dyDescent="0.35">
      <c r="A103" t="s">
        <v>240</v>
      </c>
      <c r="B103" s="155">
        <v>114700</v>
      </c>
      <c r="C103" s="155">
        <v>114300</v>
      </c>
      <c r="D103" s="155">
        <v>51</v>
      </c>
      <c r="E103" s="155">
        <v>114400</v>
      </c>
      <c r="F103" s="155">
        <v>114950</v>
      </c>
      <c r="G103" s="155">
        <v>399</v>
      </c>
      <c r="H103" s="50">
        <f t="shared" si="0"/>
        <v>2.622377622377714E-3</v>
      </c>
      <c r="I103" s="49">
        <f t="shared" si="1"/>
        <v>1.5267175572519109E-2</v>
      </c>
    </row>
    <row r="104" spans="1:9" x14ac:dyDescent="0.35">
      <c r="A104" t="s">
        <v>241</v>
      </c>
      <c r="B104" s="160">
        <v>116200</v>
      </c>
      <c r="C104" s="160">
        <v>114700</v>
      </c>
      <c r="D104" s="160">
        <v>147</v>
      </c>
      <c r="E104" s="160">
        <v>114200</v>
      </c>
      <c r="F104" s="160">
        <v>115050</v>
      </c>
      <c r="G104" s="160">
        <v>446</v>
      </c>
      <c r="H104" s="50">
        <f t="shared" si="0"/>
        <v>1.7513134851138368E-2</v>
      </c>
      <c r="I104" s="49">
        <f t="shared" si="1"/>
        <v>0.1177944862155389</v>
      </c>
    </row>
    <row r="105" spans="1:9" x14ac:dyDescent="0.35">
      <c r="A105" t="s">
        <v>242</v>
      </c>
      <c r="B105" s="163">
        <v>114350</v>
      </c>
      <c r="C105" s="163">
        <v>116200</v>
      </c>
      <c r="D105" s="163">
        <v>92</v>
      </c>
      <c r="E105" s="163">
        <v>115850</v>
      </c>
      <c r="F105" s="163">
        <v>116750</v>
      </c>
      <c r="G105" s="163">
        <v>454</v>
      </c>
      <c r="H105" s="50">
        <f t="shared" si="0"/>
        <v>-1.294777729823049E-2</v>
      </c>
      <c r="I105" s="49">
        <f t="shared" si="1"/>
        <v>1.7937219730941756E-2</v>
      </c>
    </row>
    <row r="106" spans="1:9" x14ac:dyDescent="0.35">
      <c r="A106" t="s">
        <v>243</v>
      </c>
      <c r="B106" s="165">
        <v>114400</v>
      </c>
      <c r="C106" s="165">
        <v>114350</v>
      </c>
      <c r="D106" s="165">
        <v>70</v>
      </c>
      <c r="E106" s="165">
        <v>115200</v>
      </c>
      <c r="F106" s="165">
        <v>115550</v>
      </c>
      <c r="G106" s="165">
        <v>455</v>
      </c>
      <c r="H106" s="50">
        <f t="shared" si="0"/>
        <v>-6.9444444444444198E-3</v>
      </c>
      <c r="I106" s="49">
        <f t="shared" si="1"/>
        <v>2.2026431718060735E-3</v>
      </c>
    </row>
    <row r="107" spans="1:9" x14ac:dyDescent="0.35">
      <c r="A107" t="s">
        <v>244</v>
      </c>
      <c r="B107" s="167">
        <v>112400</v>
      </c>
      <c r="C107" s="167">
        <v>114400</v>
      </c>
      <c r="D107" s="167">
        <v>172</v>
      </c>
      <c r="E107" s="167">
        <v>114600</v>
      </c>
      <c r="F107" s="167">
        <v>114900</v>
      </c>
      <c r="G107" s="167">
        <v>465</v>
      </c>
      <c r="H107" s="50">
        <f t="shared" si="0"/>
        <v>-1.919720767888311E-2</v>
      </c>
      <c r="I107" s="49">
        <f t="shared" si="1"/>
        <v>2.19780219780219E-2</v>
      </c>
    </row>
    <row r="108" spans="1:9" x14ac:dyDescent="0.35">
      <c r="A108" t="s">
        <v>245</v>
      </c>
      <c r="B108" s="169">
        <v>111400</v>
      </c>
      <c r="C108" s="169">
        <v>112400</v>
      </c>
      <c r="D108" s="169">
        <v>158</v>
      </c>
      <c r="E108" s="169">
        <v>112700</v>
      </c>
      <c r="F108" s="169">
        <v>111600</v>
      </c>
      <c r="G108" s="169">
        <v>472</v>
      </c>
      <c r="H108" s="50">
        <f t="shared" si="0"/>
        <v>-1.1535048802129522E-2</v>
      </c>
      <c r="I108" s="49">
        <f t="shared" si="1"/>
        <v>1.5053763440860291E-2</v>
      </c>
    </row>
    <row r="109" spans="1:9" x14ac:dyDescent="0.35">
      <c r="A109" t="s">
        <v>246</v>
      </c>
      <c r="B109" s="171">
        <v>111000</v>
      </c>
      <c r="C109" s="171">
        <v>111400</v>
      </c>
      <c r="D109" s="171">
        <v>222</v>
      </c>
      <c r="E109" s="171">
        <v>111600</v>
      </c>
      <c r="F109" s="171">
        <v>111750</v>
      </c>
      <c r="G109" s="171">
        <v>511</v>
      </c>
      <c r="H109" s="50">
        <f t="shared" si="0"/>
        <v>-5.3763440860215006E-3</v>
      </c>
      <c r="I109" s="49">
        <f t="shared" si="1"/>
        <v>8.2627118644067687E-2</v>
      </c>
    </row>
    <row r="110" spans="1:9" x14ac:dyDescent="0.35">
      <c r="A110" t="s">
        <v>247</v>
      </c>
      <c r="B110" s="173">
        <v>108200</v>
      </c>
      <c r="C110" s="173">
        <v>111000</v>
      </c>
      <c r="D110" s="173">
        <v>299</v>
      </c>
      <c r="E110" s="173">
        <v>111150</v>
      </c>
      <c r="F110" s="173">
        <v>110400</v>
      </c>
      <c r="G110" s="173">
        <v>638</v>
      </c>
      <c r="H110" s="50">
        <f t="shared" si="0"/>
        <v>-2.6540710751237095E-2</v>
      </c>
      <c r="I110" s="49">
        <f t="shared" si="1"/>
        <v>0.24853228962818008</v>
      </c>
    </row>
    <row r="111" spans="1:9" x14ac:dyDescent="0.35">
      <c r="A111" t="s">
        <v>248</v>
      </c>
      <c r="B111" s="175">
        <v>109800</v>
      </c>
      <c r="C111" s="175">
        <v>108200</v>
      </c>
      <c r="D111" s="175">
        <v>86</v>
      </c>
      <c r="E111" s="175">
        <v>109800</v>
      </c>
      <c r="F111" s="175">
        <v>109050</v>
      </c>
      <c r="G111" s="175">
        <v>656</v>
      </c>
      <c r="H111" s="50">
        <f t="shared" ref="H111" si="2">+B111/E111-1</f>
        <v>0</v>
      </c>
      <c r="I111" s="49">
        <f t="shared" ref="I111" si="3">+G111/G110-1</f>
        <v>2.8213166144200663E-2</v>
      </c>
    </row>
  </sheetData>
  <conditionalFormatting sqref="H1:I70 H72 H73:I1048576">
    <cfRule type="cellIs" dxfId="3" priority="1" operator="lessThan">
      <formula>0</formula>
    </cfRule>
  </conditionalFormatting>
  <conditionalFormatting sqref="H2:I70 H72 H73:I1048576">
    <cfRule type="cellIs" dxfId="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111"/>
  <sheetViews>
    <sheetView showGridLines="0" workbookViewId="0">
      <pane xSplit="1" ySplit="1" topLeftCell="B105" activePane="bottomRight" state="frozen"/>
      <selection pane="topRight" activeCell="B1" sqref="B1"/>
      <selection pane="bottomLeft" activeCell="A2" sqref="A2"/>
      <selection pane="bottomRight" activeCell="H110" sqref="H110:I111"/>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137</v>
      </c>
      <c r="B1" s="8" t="s">
        <v>138</v>
      </c>
      <c r="C1" s="8" t="s">
        <v>139</v>
      </c>
      <c r="D1" s="8" t="s">
        <v>140</v>
      </c>
      <c r="E1" s="8" t="s">
        <v>141</v>
      </c>
      <c r="F1" s="8" t="s">
        <v>142</v>
      </c>
      <c r="G1" s="8" t="s">
        <v>143</v>
      </c>
      <c r="H1" s="76" t="s">
        <v>194</v>
      </c>
      <c r="I1" s="58" t="s">
        <v>145</v>
      </c>
    </row>
    <row r="2" spans="1:9" hidden="1" x14ac:dyDescent="0.35">
      <c r="A2" s="48"/>
      <c r="B2" s="48"/>
      <c r="C2" s="48"/>
      <c r="D2" s="48"/>
      <c r="E2" s="48"/>
      <c r="F2" s="48"/>
      <c r="G2" s="48"/>
      <c r="H2" s="48"/>
      <c r="I2" s="48"/>
    </row>
    <row r="3" spans="1:9" hidden="1" x14ac:dyDescent="0.35">
      <c r="A3" s="48"/>
      <c r="B3" s="48"/>
      <c r="C3" s="48"/>
      <c r="D3" s="48"/>
      <c r="E3" s="48"/>
      <c r="F3" s="48"/>
      <c r="G3" s="48"/>
      <c r="H3" s="48"/>
      <c r="I3" s="48"/>
    </row>
    <row r="4" spans="1:9" hidden="1" x14ac:dyDescent="0.35">
      <c r="A4" s="48"/>
      <c r="B4" s="48"/>
      <c r="C4" s="48"/>
      <c r="D4" s="48"/>
      <c r="E4" s="48"/>
      <c r="F4" s="48"/>
      <c r="G4" s="48"/>
      <c r="H4" s="48"/>
      <c r="I4" s="48"/>
    </row>
    <row r="5" spans="1:9" hidden="1" x14ac:dyDescent="0.35">
      <c r="A5" s="48"/>
      <c r="B5" s="48"/>
      <c r="C5" s="48"/>
      <c r="D5" s="48"/>
      <c r="E5" s="48"/>
      <c r="F5" s="48"/>
      <c r="G5" s="48"/>
      <c r="H5" s="48"/>
      <c r="I5" s="48"/>
    </row>
    <row r="6" spans="1:9" hidden="1" x14ac:dyDescent="0.35">
      <c r="A6" s="48"/>
      <c r="B6" s="48"/>
      <c r="C6" s="48"/>
      <c r="D6" s="48"/>
      <c r="E6" s="48"/>
      <c r="F6" s="48"/>
      <c r="G6" s="48"/>
      <c r="H6" s="48"/>
      <c r="I6" s="48"/>
    </row>
    <row r="7" spans="1:9" hidden="1" x14ac:dyDescent="0.35">
      <c r="A7" s="48"/>
      <c r="B7" s="48"/>
      <c r="C7" s="48"/>
      <c r="D7" s="48"/>
      <c r="E7" s="48"/>
      <c r="F7" s="48"/>
      <c r="G7" s="48"/>
      <c r="H7" s="48"/>
      <c r="I7" s="48"/>
    </row>
    <row r="8" spans="1:9" hidden="1" x14ac:dyDescent="0.35">
      <c r="A8" s="48"/>
      <c r="B8" s="48"/>
      <c r="C8" s="48"/>
      <c r="D8" s="48"/>
      <c r="E8" s="48"/>
      <c r="F8" s="48"/>
      <c r="G8" s="48"/>
      <c r="H8" s="48"/>
      <c r="I8" s="48"/>
    </row>
    <row r="9" spans="1:9" hidden="1" x14ac:dyDescent="0.35">
      <c r="A9" s="48"/>
      <c r="B9" s="48"/>
      <c r="C9" s="48"/>
      <c r="D9" s="48"/>
      <c r="E9" s="48"/>
      <c r="F9" s="48"/>
      <c r="G9" s="48"/>
      <c r="H9" s="48"/>
      <c r="I9" s="48"/>
    </row>
    <row r="10" spans="1:9" hidden="1" x14ac:dyDescent="0.35">
      <c r="A10" s="48"/>
      <c r="B10" s="48"/>
      <c r="C10" s="48"/>
      <c r="D10" s="48"/>
      <c r="E10" s="48"/>
      <c r="F10" s="48"/>
      <c r="G10" s="48"/>
      <c r="H10" s="48"/>
      <c r="I10" s="48"/>
    </row>
    <row r="11" spans="1:9" hidden="1" x14ac:dyDescent="0.35">
      <c r="A11" s="48"/>
      <c r="B11" s="48"/>
      <c r="C11" s="48"/>
      <c r="D11" s="48"/>
      <c r="E11" s="48"/>
      <c r="F11" s="48"/>
      <c r="G11" s="48"/>
      <c r="H11" s="48"/>
      <c r="I11" s="48"/>
    </row>
    <row r="12" spans="1:9" hidden="1" x14ac:dyDescent="0.35">
      <c r="A12" s="48"/>
      <c r="B12" s="48"/>
      <c r="C12" s="48"/>
      <c r="D12" s="48"/>
      <c r="E12" s="48"/>
      <c r="F12" s="48"/>
      <c r="G12" s="48"/>
      <c r="H12" s="48"/>
      <c r="I12" s="48"/>
    </row>
    <row r="13" spans="1:9" hidden="1" x14ac:dyDescent="0.35">
      <c r="A13" s="48"/>
      <c r="B13" s="48"/>
      <c r="C13" s="48"/>
      <c r="D13" s="48"/>
      <c r="E13" s="48"/>
      <c r="F13" s="48"/>
      <c r="G13" s="48"/>
      <c r="H13" s="48"/>
      <c r="I13" s="48"/>
    </row>
    <row r="14" spans="1:9" hidden="1" x14ac:dyDescent="0.35">
      <c r="A14" s="48"/>
      <c r="B14" s="48"/>
      <c r="C14" s="48"/>
      <c r="D14" s="48"/>
      <c r="E14" s="48"/>
      <c r="F14" s="48"/>
      <c r="G14" s="48"/>
      <c r="H14" s="48"/>
      <c r="I14" s="48"/>
    </row>
    <row r="15" spans="1:9" hidden="1" x14ac:dyDescent="0.35">
      <c r="A15" s="48"/>
      <c r="B15" s="48"/>
      <c r="C15" s="48"/>
      <c r="D15" s="48"/>
      <c r="E15" s="48"/>
      <c r="F15" s="48"/>
      <c r="G15" s="48"/>
      <c r="H15" s="48"/>
      <c r="I15" s="48"/>
    </row>
    <row r="16" spans="1:9" hidden="1" x14ac:dyDescent="0.35">
      <c r="A16" s="48"/>
      <c r="B16" s="48"/>
      <c r="C16" s="48"/>
      <c r="D16" s="48"/>
      <c r="E16" s="48"/>
      <c r="F16" s="48"/>
      <c r="G16" s="48"/>
      <c r="H16" s="48"/>
      <c r="I16" s="48"/>
    </row>
    <row r="17" spans="2:9" hidden="1" x14ac:dyDescent="0.35">
      <c r="B17" s="48"/>
      <c r="C17" s="48"/>
      <c r="D17" s="48"/>
      <c r="E17" s="48"/>
      <c r="F17" s="48"/>
      <c r="G17" s="48"/>
      <c r="H17" s="48"/>
      <c r="I17" s="48"/>
    </row>
    <row r="18" spans="2:9" hidden="1" x14ac:dyDescent="0.35">
      <c r="B18" s="48"/>
      <c r="C18" s="48"/>
      <c r="D18" s="48"/>
      <c r="E18" s="48"/>
      <c r="F18" s="48"/>
      <c r="G18" s="48"/>
      <c r="H18" s="48"/>
      <c r="I18" s="48"/>
    </row>
    <row r="19" spans="2:9" hidden="1" x14ac:dyDescent="0.35">
      <c r="B19" s="48"/>
      <c r="C19" s="48"/>
      <c r="D19" s="48"/>
      <c r="E19" s="48"/>
      <c r="F19" s="48"/>
      <c r="G19" s="48"/>
      <c r="H19" s="48"/>
      <c r="I19" s="48"/>
    </row>
    <row r="20" spans="2:9" hidden="1" x14ac:dyDescent="0.35">
      <c r="B20" s="48"/>
      <c r="C20" s="48"/>
      <c r="D20" s="48"/>
      <c r="E20" s="48"/>
      <c r="F20" s="48"/>
      <c r="G20" s="48"/>
      <c r="H20" s="48"/>
      <c r="I20" s="48"/>
    </row>
    <row r="21" spans="2:9" hidden="1" x14ac:dyDescent="0.35">
      <c r="B21" s="48"/>
      <c r="C21" s="48"/>
      <c r="D21" s="48"/>
      <c r="E21" s="48"/>
      <c r="F21" s="48"/>
      <c r="G21" s="48"/>
      <c r="H21" s="48"/>
      <c r="I21" s="48"/>
    </row>
    <row r="22" spans="2:9" hidden="1" x14ac:dyDescent="0.35">
      <c r="B22" s="48"/>
      <c r="C22" s="48"/>
      <c r="D22" s="48"/>
      <c r="E22" s="48"/>
      <c r="F22" s="48"/>
      <c r="G22" s="48"/>
      <c r="H22" s="48"/>
      <c r="I22" s="48"/>
    </row>
    <row r="23" spans="2:9" hidden="1" x14ac:dyDescent="0.35">
      <c r="B23" s="48"/>
      <c r="C23" s="48"/>
      <c r="D23" s="48"/>
      <c r="E23" s="48"/>
      <c r="F23" s="48"/>
      <c r="G23" s="48"/>
      <c r="H23" s="48"/>
      <c r="I23" s="48"/>
    </row>
    <row r="24" spans="2:9" hidden="1" x14ac:dyDescent="0.35">
      <c r="B24" s="48"/>
      <c r="C24" s="48"/>
      <c r="D24" s="48"/>
      <c r="E24" s="48"/>
      <c r="F24" s="48"/>
      <c r="G24" s="48"/>
      <c r="H24" s="48"/>
      <c r="I24" s="48"/>
    </row>
    <row r="25" spans="2:9" hidden="1" x14ac:dyDescent="0.35">
      <c r="B25" s="48"/>
      <c r="C25" s="48"/>
      <c r="D25" s="48"/>
      <c r="E25" s="48"/>
      <c r="F25" s="48"/>
      <c r="G25" s="48"/>
      <c r="H25" s="48"/>
      <c r="I25" s="48"/>
    </row>
    <row r="26" spans="2:9" hidden="1" x14ac:dyDescent="0.35">
      <c r="B26" s="48"/>
      <c r="C26" s="48"/>
      <c r="D26" s="48"/>
      <c r="E26" s="48"/>
      <c r="F26" s="48"/>
      <c r="G26" s="48"/>
      <c r="H26" s="48"/>
      <c r="I26" s="48"/>
    </row>
    <row r="27" spans="2:9" hidden="1" x14ac:dyDescent="0.35">
      <c r="B27" s="48"/>
      <c r="C27" s="48"/>
      <c r="D27" s="48"/>
      <c r="E27" s="48"/>
      <c r="F27" s="48"/>
      <c r="G27" s="48"/>
      <c r="H27" s="48"/>
      <c r="I27" s="48"/>
    </row>
    <row r="28" spans="2:9" hidden="1" x14ac:dyDescent="0.35">
      <c r="B28" s="48"/>
      <c r="C28" s="48"/>
      <c r="D28" s="48"/>
      <c r="E28" s="48"/>
      <c r="F28" s="48"/>
      <c r="G28" s="48"/>
      <c r="H28" s="48"/>
      <c r="I28" s="48"/>
    </row>
    <row r="29" spans="2:9" hidden="1" x14ac:dyDescent="0.35">
      <c r="B29" s="51"/>
      <c r="C29" s="51"/>
      <c r="D29" s="51"/>
      <c r="E29" s="51"/>
      <c r="F29" s="51"/>
      <c r="G29" s="51"/>
      <c r="H29" s="16"/>
      <c r="I29" s="48"/>
    </row>
    <row r="30" spans="2:9" hidden="1" x14ac:dyDescent="0.35">
      <c r="B30" s="51"/>
      <c r="C30" s="51"/>
      <c r="D30" s="51"/>
      <c r="E30" s="51"/>
      <c r="F30" s="51"/>
      <c r="G30" s="51"/>
      <c r="H30" s="16"/>
      <c r="I30" s="17"/>
    </row>
    <row r="31" spans="2:9" hidden="1" x14ac:dyDescent="0.35">
      <c r="B31" s="51"/>
      <c r="C31" s="51"/>
      <c r="D31" s="51"/>
      <c r="E31" s="51"/>
      <c r="F31" s="51"/>
      <c r="G31" s="51"/>
      <c r="H31" s="16"/>
      <c r="I31" s="17"/>
    </row>
    <row r="32" spans="2:9" hidden="1" x14ac:dyDescent="0.35">
      <c r="B32" s="51"/>
      <c r="C32" s="51"/>
      <c r="D32" s="51"/>
      <c r="E32" s="51"/>
      <c r="F32" s="51"/>
      <c r="G32" s="51"/>
      <c r="H32" s="16"/>
      <c r="I32" s="17"/>
    </row>
    <row r="33" spans="2:9" hidden="1" x14ac:dyDescent="0.35">
      <c r="B33" s="51"/>
      <c r="C33" s="51"/>
      <c r="D33" s="51"/>
      <c r="E33" s="51"/>
      <c r="F33" s="51"/>
      <c r="G33" s="51"/>
      <c r="H33" s="16"/>
      <c r="I33" s="17"/>
    </row>
    <row r="34" spans="2:9" hidden="1" x14ac:dyDescent="0.35">
      <c r="B34" s="51"/>
      <c r="C34" s="51"/>
      <c r="D34" s="51"/>
      <c r="E34" s="51"/>
      <c r="F34" s="51"/>
      <c r="G34" s="51"/>
      <c r="H34" s="16"/>
      <c r="I34" s="17"/>
    </row>
    <row r="35" spans="2:9" hidden="1" x14ac:dyDescent="0.35">
      <c r="B35" s="51"/>
      <c r="C35" s="51"/>
      <c r="D35" s="51"/>
      <c r="E35" s="51"/>
      <c r="F35" s="51"/>
      <c r="G35" s="51"/>
      <c r="H35" s="16"/>
      <c r="I35" s="17"/>
    </row>
    <row r="36" spans="2:9" hidden="1" x14ac:dyDescent="0.35">
      <c r="B36" s="51"/>
      <c r="C36" s="51"/>
      <c r="D36" s="51"/>
      <c r="E36" s="51"/>
      <c r="F36" s="51"/>
      <c r="G36" s="51"/>
      <c r="H36" s="16"/>
      <c r="I36" s="17"/>
    </row>
    <row r="37" spans="2:9" hidden="1" x14ac:dyDescent="0.35">
      <c r="B37" s="51"/>
      <c r="C37" s="51"/>
      <c r="D37" s="51"/>
      <c r="E37" s="51"/>
      <c r="F37" s="51"/>
      <c r="G37" s="51"/>
      <c r="H37" s="16"/>
      <c r="I37" s="17"/>
    </row>
    <row r="38" spans="2:9" hidden="1" x14ac:dyDescent="0.35">
      <c r="B38" s="51"/>
      <c r="C38" s="51"/>
      <c r="D38" s="51"/>
      <c r="E38" s="51"/>
      <c r="F38" s="51"/>
      <c r="G38" s="51"/>
      <c r="H38" s="16"/>
      <c r="I38" s="17"/>
    </row>
    <row r="39" spans="2:9" hidden="1" x14ac:dyDescent="0.35">
      <c r="B39" s="51"/>
      <c r="C39" s="51"/>
      <c r="D39" s="51"/>
      <c r="E39" s="51"/>
      <c r="F39" s="51"/>
      <c r="G39" s="51"/>
      <c r="H39" s="16"/>
      <c r="I39" s="17"/>
    </row>
    <row r="40" spans="2:9" hidden="1" x14ac:dyDescent="0.35">
      <c r="B40" s="51"/>
      <c r="C40" s="51"/>
      <c r="D40" s="51"/>
      <c r="E40" s="51"/>
      <c r="F40" s="51"/>
      <c r="G40" s="51"/>
      <c r="H40" s="16"/>
      <c r="I40" s="17"/>
    </row>
    <row r="41" spans="2:9" hidden="1" x14ac:dyDescent="0.35">
      <c r="B41" s="51"/>
      <c r="C41" s="51"/>
      <c r="D41" s="51"/>
      <c r="E41" s="51"/>
      <c r="F41" s="51"/>
      <c r="G41" s="51"/>
      <c r="H41" s="16"/>
      <c r="I41" s="17"/>
    </row>
    <row r="42" spans="2:9" hidden="1" x14ac:dyDescent="0.35">
      <c r="B42" s="51"/>
      <c r="C42" s="51"/>
      <c r="D42" s="51"/>
      <c r="E42" s="51"/>
      <c r="F42" s="51"/>
      <c r="G42" s="51"/>
      <c r="H42" s="16"/>
      <c r="I42" s="17"/>
    </row>
    <row r="43" spans="2:9" hidden="1" x14ac:dyDescent="0.35">
      <c r="B43" s="51"/>
      <c r="C43" s="51"/>
      <c r="D43" s="51"/>
      <c r="E43" s="51"/>
      <c r="F43" s="51"/>
      <c r="G43" s="51"/>
      <c r="H43" s="16"/>
      <c r="I43" s="17"/>
    </row>
    <row r="44" spans="2:9" hidden="1" x14ac:dyDescent="0.35">
      <c r="B44" s="51"/>
      <c r="C44" s="51"/>
      <c r="D44" s="51"/>
      <c r="E44" s="51"/>
      <c r="F44" s="51"/>
      <c r="G44" s="51"/>
      <c r="H44" s="16"/>
      <c r="I44" s="17"/>
    </row>
    <row r="45" spans="2:9" hidden="1" x14ac:dyDescent="0.35">
      <c r="B45" s="51"/>
      <c r="C45" s="51"/>
      <c r="D45" s="51"/>
      <c r="E45" s="51"/>
      <c r="F45" s="51"/>
      <c r="G45" s="51"/>
      <c r="H45" s="16"/>
      <c r="I45" s="17"/>
    </row>
    <row r="46" spans="2:9" hidden="1" x14ac:dyDescent="0.35">
      <c r="B46" s="51"/>
      <c r="C46" s="51"/>
      <c r="D46" s="51"/>
      <c r="E46" s="51"/>
      <c r="F46" s="51"/>
      <c r="G46" s="51"/>
      <c r="H46" s="16"/>
      <c r="I46" s="17"/>
    </row>
    <row r="47" spans="2:9" hidden="1" x14ac:dyDescent="0.35">
      <c r="B47" s="51"/>
      <c r="C47" s="51"/>
      <c r="D47" s="51"/>
      <c r="E47" s="51"/>
      <c r="F47" s="51"/>
      <c r="G47" s="51"/>
      <c r="H47" s="16"/>
      <c r="I47" s="17"/>
    </row>
    <row r="48" spans="2:9" hidden="1" x14ac:dyDescent="0.35">
      <c r="B48" s="51"/>
      <c r="C48" s="51"/>
      <c r="D48" s="51"/>
      <c r="E48" s="51"/>
      <c r="F48" s="51"/>
      <c r="G48" s="51"/>
      <c r="H48" s="16"/>
      <c r="I48" s="17"/>
    </row>
    <row r="49" spans="1:9" ht="51.75" hidden="1" customHeight="1" x14ac:dyDescent="0.35">
      <c r="A49" s="48"/>
      <c r="B49" s="51"/>
      <c r="C49" s="51"/>
      <c r="D49" s="51"/>
      <c r="E49" s="51"/>
      <c r="F49" s="51"/>
      <c r="G49" s="51"/>
      <c r="H49" s="16"/>
      <c r="I49" s="17"/>
    </row>
    <row r="50" spans="1:9" ht="3" hidden="1" customHeight="1" x14ac:dyDescent="0.35">
      <c r="A50" s="48"/>
      <c r="B50" s="51"/>
      <c r="C50" s="51"/>
      <c r="D50" s="51"/>
      <c r="E50" s="51"/>
      <c r="F50" s="51"/>
      <c r="G50" s="51"/>
      <c r="H50" s="16"/>
      <c r="I50" s="17"/>
    </row>
    <row r="51" spans="1:9" hidden="1" x14ac:dyDescent="0.35">
      <c r="A51" s="48"/>
      <c r="B51" s="51"/>
      <c r="C51" s="51"/>
      <c r="D51" s="51"/>
      <c r="E51" s="51"/>
      <c r="F51" s="51"/>
      <c r="G51" s="51"/>
      <c r="H51" s="16"/>
      <c r="I51" s="17"/>
    </row>
    <row r="52" spans="1:9" hidden="1" x14ac:dyDescent="0.35">
      <c r="A52" s="48"/>
      <c r="B52" s="51"/>
      <c r="C52" s="51"/>
      <c r="D52" s="51"/>
      <c r="E52" s="51"/>
      <c r="F52" s="51"/>
      <c r="G52" s="51"/>
      <c r="H52" s="16"/>
      <c r="I52" s="17"/>
    </row>
    <row r="53" spans="1:9" hidden="1" x14ac:dyDescent="0.35">
      <c r="A53" s="48"/>
      <c r="B53" s="51"/>
      <c r="C53" s="51"/>
      <c r="D53" s="51"/>
      <c r="E53" s="51"/>
      <c r="F53" s="51"/>
      <c r="G53" s="51"/>
      <c r="H53" s="16"/>
      <c r="I53" s="17"/>
    </row>
    <row r="54" spans="1:9" hidden="1" x14ac:dyDescent="0.35">
      <c r="A54" s="48"/>
      <c r="B54" s="51"/>
      <c r="C54" s="51"/>
      <c r="D54" s="51"/>
      <c r="E54" s="51"/>
      <c r="F54" s="51"/>
      <c r="G54" s="51"/>
      <c r="H54" s="16"/>
      <c r="I54" s="17"/>
    </row>
    <row r="55" spans="1:9" hidden="1" x14ac:dyDescent="0.35">
      <c r="A55" s="48"/>
      <c r="B55" s="48"/>
      <c r="C55" s="48"/>
      <c r="D55" s="48"/>
      <c r="E55" s="48"/>
      <c r="F55" s="48"/>
      <c r="G55" s="48"/>
      <c r="H55" s="16"/>
      <c r="I55" s="17"/>
    </row>
    <row r="56" spans="1:9" hidden="1" x14ac:dyDescent="0.35">
      <c r="A56" s="48"/>
      <c r="B56" s="51"/>
      <c r="C56" s="51"/>
      <c r="D56" s="51"/>
      <c r="E56" s="51"/>
      <c r="F56" s="51"/>
      <c r="G56" s="51"/>
      <c r="H56" s="16"/>
      <c r="I56" s="17"/>
    </row>
    <row r="57" spans="1:9" hidden="1" x14ac:dyDescent="0.35">
      <c r="A57" s="48"/>
      <c r="B57" s="51"/>
      <c r="C57" s="51"/>
      <c r="D57" s="51"/>
      <c r="E57" s="51"/>
      <c r="F57" s="51"/>
      <c r="G57" s="51"/>
      <c r="H57" s="16"/>
      <c r="I57" s="17"/>
    </row>
    <row r="58" spans="1:9" hidden="1" x14ac:dyDescent="0.35">
      <c r="A58" s="48"/>
      <c r="B58" s="51"/>
      <c r="C58" s="51"/>
      <c r="D58" s="51"/>
      <c r="E58" s="51"/>
      <c r="F58" s="51"/>
      <c r="G58" s="51"/>
      <c r="H58" s="16"/>
      <c r="I58" s="17"/>
    </row>
    <row r="59" spans="1:9" hidden="1" x14ac:dyDescent="0.35">
      <c r="A59" s="48"/>
      <c r="B59" s="51"/>
      <c r="C59" s="51"/>
      <c r="D59" s="51"/>
      <c r="E59" s="51"/>
      <c r="F59" s="51"/>
      <c r="G59" s="51"/>
      <c r="H59" s="16"/>
      <c r="I59" s="17"/>
    </row>
    <row r="60" spans="1:9" hidden="1" x14ac:dyDescent="0.35">
      <c r="A60" s="48"/>
      <c r="B60" s="51"/>
      <c r="C60" s="51"/>
      <c r="D60" s="51"/>
      <c r="E60" s="51"/>
      <c r="F60" s="51"/>
      <c r="G60" s="48"/>
      <c r="H60" s="16"/>
      <c r="I60" s="17"/>
    </row>
    <row r="61" spans="1:9" hidden="1" x14ac:dyDescent="0.35">
      <c r="A61" s="48"/>
      <c r="B61" s="51"/>
      <c r="C61" s="51"/>
      <c r="D61" s="51"/>
      <c r="E61" s="51"/>
      <c r="F61" s="51"/>
      <c r="G61" s="51"/>
      <c r="H61" s="16"/>
      <c r="I61" s="17"/>
    </row>
    <row r="62" spans="1:9" hidden="1" x14ac:dyDescent="0.35">
      <c r="A62" s="48"/>
      <c r="B62" s="51"/>
      <c r="C62" s="51"/>
      <c r="D62" s="51"/>
      <c r="E62" s="51"/>
      <c r="F62" s="51"/>
      <c r="G62" s="51"/>
      <c r="H62" s="16"/>
      <c r="I62" s="17"/>
    </row>
    <row r="63" spans="1:9" hidden="1" x14ac:dyDescent="0.35">
      <c r="A63" s="48"/>
      <c r="B63" s="51"/>
      <c r="C63" s="51"/>
      <c r="D63" s="51"/>
      <c r="E63" s="51"/>
      <c r="F63" s="51"/>
      <c r="G63" s="48"/>
      <c r="H63" s="16"/>
      <c r="I63" s="17"/>
    </row>
    <row r="64" spans="1:9" hidden="1" x14ac:dyDescent="0.35">
      <c r="A64" s="48"/>
      <c r="B64" s="51"/>
      <c r="C64" s="51"/>
      <c r="D64" s="51"/>
      <c r="E64" s="51"/>
      <c r="F64" s="51"/>
      <c r="G64" s="48"/>
      <c r="H64" s="16"/>
      <c r="I64" s="17"/>
    </row>
    <row r="65" spans="1:9" hidden="1" x14ac:dyDescent="0.35">
      <c r="A65" s="48"/>
      <c r="B65" s="51"/>
      <c r="C65" s="51"/>
      <c r="D65" s="51"/>
      <c r="E65" s="51"/>
      <c r="F65" s="51"/>
      <c r="G65" s="48"/>
      <c r="H65" s="16"/>
      <c r="I65" s="17"/>
    </row>
    <row r="66" spans="1:9" hidden="1" x14ac:dyDescent="0.35">
      <c r="A66" s="48"/>
      <c r="B66" s="51"/>
      <c r="C66" s="51"/>
      <c r="D66" s="51"/>
      <c r="E66" s="51"/>
      <c r="F66" s="51"/>
      <c r="G66" s="48"/>
      <c r="H66" s="16"/>
      <c r="I66" s="17"/>
    </row>
    <row r="67" spans="1:9" hidden="1" x14ac:dyDescent="0.35">
      <c r="A67" s="48"/>
      <c r="B67" s="51"/>
      <c r="C67" s="51"/>
      <c r="D67" s="51"/>
      <c r="E67" s="51"/>
      <c r="F67" s="51"/>
      <c r="G67" s="48"/>
      <c r="H67" s="16"/>
      <c r="I67" s="17"/>
    </row>
    <row r="68" spans="1:9" hidden="1" x14ac:dyDescent="0.35">
      <c r="A68" s="48"/>
      <c r="B68" s="51"/>
      <c r="C68" s="51"/>
      <c r="D68" s="51"/>
      <c r="E68" s="51"/>
      <c r="F68" s="51"/>
      <c r="G68" s="48"/>
      <c r="H68" s="16"/>
      <c r="I68" s="17"/>
    </row>
    <row r="69" spans="1:9" hidden="1" x14ac:dyDescent="0.35">
      <c r="A69" s="48"/>
      <c r="B69" s="51"/>
      <c r="C69" s="51"/>
      <c r="D69" s="51"/>
      <c r="E69" s="51"/>
      <c r="F69" s="51"/>
      <c r="G69" s="48"/>
      <c r="H69" s="16"/>
      <c r="I69" s="17"/>
    </row>
    <row r="70" spans="1:9" ht="1" customHeight="1" x14ac:dyDescent="0.35">
      <c r="B70" s="51"/>
      <c r="C70" s="51"/>
      <c r="D70" s="51"/>
      <c r="E70" s="51"/>
      <c r="F70" s="51"/>
      <c r="G70" s="51"/>
      <c r="H70" s="50"/>
      <c r="I70" s="51"/>
    </row>
    <row r="71" spans="1:9" ht="1.5" hidden="1" customHeight="1" x14ac:dyDescent="0.35"/>
    <row r="72" spans="1:9" hidden="1" x14ac:dyDescent="0.35"/>
    <row r="73" spans="1:9" hidden="1" x14ac:dyDescent="0.35">
      <c r="B73" s="51"/>
      <c r="C73" s="51"/>
      <c r="D73" s="51"/>
      <c r="E73" s="51"/>
      <c r="F73" s="51"/>
      <c r="G73" s="51"/>
      <c r="H73" s="50"/>
      <c r="I73" s="49"/>
    </row>
    <row r="74" spans="1:9" hidden="1" x14ac:dyDescent="0.35">
      <c r="B74" s="51"/>
      <c r="C74" s="51"/>
      <c r="D74" s="51"/>
      <c r="E74" s="51"/>
      <c r="F74" s="51"/>
      <c r="G74" s="51"/>
      <c r="H74" s="50"/>
      <c r="I74" s="49"/>
    </row>
    <row r="75" spans="1:9" hidden="1" x14ac:dyDescent="0.35">
      <c r="B75" s="51"/>
      <c r="C75" s="51"/>
      <c r="D75" s="51"/>
      <c r="E75" s="51"/>
      <c r="F75" s="51"/>
      <c r="G75" s="51"/>
      <c r="H75" s="50"/>
      <c r="I75" s="49"/>
    </row>
    <row r="76" spans="1:9" hidden="1" x14ac:dyDescent="0.35">
      <c r="B76" s="82"/>
      <c r="C76" s="82"/>
      <c r="D76" s="82"/>
      <c r="E76" s="82"/>
      <c r="F76" s="82"/>
      <c r="G76" s="82"/>
      <c r="H76" s="50"/>
      <c r="I76" s="49"/>
    </row>
    <row r="77" spans="1:9" hidden="1" x14ac:dyDescent="0.35">
      <c r="B77" s="83"/>
      <c r="C77" s="83"/>
      <c r="D77" s="83"/>
      <c r="E77" s="83"/>
      <c r="F77" s="83"/>
      <c r="G77" s="83"/>
      <c r="H77" s="50"/>
      <c r="I77" s="49"/>
    </row>
    <row r="78" spans="1:9" hidden="1" x14ac:dyDescent="0.35">
      <c r="B78" s="87"/>
      <c r="C78" s="87"/>
      <c r="D78" s="87"/>
      <c r="E78" s="87"/>
      <c r="F78" s="87"/>
      <c r="G78" s="86"/>
      <c r="H78" s="50"/>
      <c r="I78" s="49"/>
    </row>
    <row r="79" spans="1:9" hidden="1" x14ac:dyDescent="0.35">
      <c r="B79" s="89"/>
      <c r="C79" s="89"/>
      <c r="D79" s="89"/>
      <c r="E79" s="89"/>
      <c r="F79" s="89"/>
      <c r="G79" s="89"/>
    </row>
    <row r="80" spans="1:9" hidden="1" x14ac:dyDescent="0.35">
      <c r="B80" s="90"/>
      <c r="C80" s="90"/>
      <c r="D80" s="90"/>
      <c r="E80" s="90"/>
      <c r="F80" s="90"/>
      <c r="G80" s="90"/>
    </row>
    <row r="81" spans="1:9" hidden="1" x14ac:dyDescent="0.35">
      <c r="B81" s="91"/>
      <c r="C81" s="91"/>
      <c r="D81" s="91"/>
      <c r="E81" s="91"/>
      <c r="F81" s="91"/>
      <c r="G81" s="91"/>
    </row>
    <row r="82" spans="1:9" hidden="1" x14ac:dyDescent="0.35">
      <c r="B82" s="92"/>
      <c r="C82" s="92"/>
      <c r="D82" s="92"/>
      <c r="E82" s="92"/>
      <c r="F82" s="92"/>
      <c r="G82" s="92"/>
    </row>
    <row r="83" spans="1:9" hidden="1" x14ac:dyDescent="0.35">
      <c r="B83" s="93"/>
      <c r="C83" s="93"/>
      <c r="D83" s="93"/>
      <c r="E83" s="93"/>
      <c r="F83" s="93"/>
      <c r="G83" s="93"/>
    </row>
    <row r="84" spans="1:9" hidden="1" x14ac:dyDescent="0.35">
      <c r="B84" s="94"/>
      <c r="C84" s="94"/>
      <c r="D84" s="94"/>
      <c r="E84" s="94"/>
      <c r="F84" s="94"/>
      <c r="G84" s="94"/>
    </row>
    <row r="85" spans="1:9" hidden="1" x14ac:dyDescent="0.35">
      <c r="B85" s="95"/>
      <c r="C85" s="95"/>
      <c r="D85" s="95"/>
      <c r="E85" s="95"/>
      <c r="F85" s="95"/>
      <c r="G85" s="95"/>
    </row>
    <row r="86" spans="1:9" hidden="1" x14ac:dyDescent="0.35">
      <c r="B86" s="98"/>
      <c r="C86" s="98"/>
      <c r="D86" s="98"/>
      <c r="E86" s="98"/>
      <c r="F86" s="98"/>
      <c r="G86" s="98"/>
    </row>
    <row r="87" spans="1:9" hidden="1" x14ac:dyDescent="0.35">
      <c r="B87" s="102"/>
      <c r="C87" s="102"/>
      <c r="D87" s="102"/>
      <c r="E87" s="102"/>
      <c r="F87" s="102"/>
      <c r="G87" s="102"/>
    </row>
    <row r="88" spans="1:9" hidden="1" x14ac:dyDescent="0.35">
      <c r="B88" s="105"/>
      <c r="C88" s="105"/>
      <c r="D88" s="105"/>
      <c r="E88" s="105"/>
      <c r="F88" s="105"/>
      <c r="G88" s="105"/>
    </row>
    <row r="89" spans="1:9" hidden="1" x14ac:dyDescent="0.35">
      <c r="B89" s="108"/>
      <c r="C89" s="108"/>
      <c r="D89" s="108"/>
      <c r="E89" s="108"/>
      <c r="F89" s="108"/>
      <c r="G89" s="108"/>
    </row>
    <row r="90" spans="1:9" hidden="1" x14ac:dyDescent="0.35">
      <c r="B90" s="111"/>
      <c r="C90" s="111"/>
      <c r="D90" s="111"/>
      <c r="E90" s="111"/>
      <c r="F90" s="111"/>
      <c r="G90" s="111"/>
    </row>
    <row r="91" spans="1:9" hidden="1" x14ac:dyDescent="0.35">
      <c r="B91" s="114"/>
      <c r="C91" s="114"/>
      <c r="D91" s="114"/>
      <c r="E91" s="114"/>
      <c r="F91" s="114"/>
      <c r="G91" s="114"/>
    </row>
    <row r="92" spans="1:9" hidden="1" x14ac:dyDescent="0.35">
      <c r="B92" s="117"/>
      <c r="C92" s="117"/>
      <c r="D92" s="117"/>
      <c r="E92" s="117"/>
      <c r="F92" s="117"/>
      <c r="G92" s="117"/>
    </row>
    <row r="93" spans="1:9" x14ac:dyDescent="0.35">
      <c r="A93" t="s">
        <v>230</v>
      </c>
      <c r="B93" s="124">
        <v>112250</v>
      </c>
      <c r="C93" s="124">
        <v>110700</v>
      </c>
      <c r="D93" s="124">
        <v>13</v>
      </c>
      <c r="E93" s="124">
        <v>110700</v>
      </c>
      <c r="F93" s="124">
        <v>112000</v>
      </c>
      <c r="G93" s="124">
        <v>12</v>
      </c>
      <c r="H93" s="50">
        <f t="shared" ref="H93:H110" si="0">+B93/E93-1</f>
        <v>1.4001806684733609E-2</v>
      </c>
      <c r="I93" s="50">
        <v>0</v>
      </c>
    </row>
    <row r="94" spans="1:9" x14ac:dyDescent="0.35">
      <c r="A94" t="s">
        <v>230</v>
      </c>
      <c r="B94" s="127">
        <v>112250</v>
      </c>
      <c r="C94" s="127">
        <v>110700</v>
      </c>
      <c r="D94" s="127">
        <v>13</v>
      </c>
      <c r="E94" s="127">
        <v>110700</v>
      </c>
      <c r="F94" s="127">
        <v>112000</v>
      </c>
      <c r="G94" s="127">
        <v>12</v>
      </c>
      <c r="H94" s="50">
        <f t="shared" si="0"/>
        <v>1.4001806684733609E-2</v>
      </c>
      <c r="I94" s="50">
        <f t="shared" ref="I94:I110" si="1">+G94/G93-1</f>
        <v>0</v>
      </c>
    </row>
    <row r="95" spans="1:9" x14ac:dyDescent="0.35">
      <c r="A95" t="s">
        <v>232</v>
      </c>
      <c r="B95" s="133">
        <v>110650</v>
      </c>
      <c r="C95" s="133">
        <v>111850</v>
      </c>
      <c r="D95" s="133">
        <v>4</v>
      </c>
      <c r="E95" s="133">
        <v>111850</v>
      </c>
      <c r="F95" s="133">
        <v>110500</v>
      </c>
      <c r="G95" s="133">
        <v>442050</v>
      </c>
      <c r="H95" s="50">
        <f t="shared" si="0"/>
        <v>-1.0728654447921371E-2</v>
      </c>
      <c r="I95" s="50">
        <f t="shared" si="1"/>
        <v>36836.5</v>
      </c>
    </row>
    <row r="96" spans="1:9" x14ac:dyDescent="0.35">
      <c r="A96" t="s">
        <v>233</v>
      </c>
      <c r="B96" s="135">
        <v>112400</v>
      </c>
      <c r="C96" s="135">
        <v>110650</v>
      </c>
      <c r="D96" s="135">
        <v>17</v>
      </c>
      <c r="E96" s="135">
        <v>110500</v>
      </c>
      <c r="F96" s="135">
        <v>113300</v>
      </c>
      <c r="G96" s="135">
        <v>26</v>
      </c>
      <c r="H96" s="50">
        <f t="shared" si="0"/>
        <v>1.7194570135746545E-2</v>
      </c>
      <c r="I96" s="50">
        <f t="shared" si="1"/>
        <v>-0.99994118312408098</v>
      </c>
    </row>
    <row r="97" spans="1:9" x14ac:dyDescent="0.35">
      <c r="A97" t="s">
        <v>234</v>
      </c>
      <c r="B97" s="138">
        <v>112050</v>
      </c>
      <c r="C97" s="138">
        <v>112400</v>
      </c>
      <c r="D97" s="138">
        <v>6</v>
      </c>
      <c r="E97" s="138">
        <v>113050</v>
      </c>
      <c r="F97" s="138">
        <v>113450</v>
      </c>
      <c r="G97" s="138">
        <v>677200</v>
      </c>
      <c r="H97" s="50">
        <f t="shared" si="0"/>
        <v>-8.8456435205661599E-3</v>
      </c>
      <c r="I97" s="50">
        <f t="shared" si="1"/>
        <v>26045.153846153848</v>
      </c>
    </row>
    <row r="98" spans="1:9" x14ac:dyDescent="0.35">
      <c r="A98" t="s">
        <v>235</v>
      </c>
      <c r="B98" s="141">
        <v>114750</v>
      </c>
      <c r="C98" s="141">
        <v>112050</v>
      </c>
      <c r="D98" s="141">
        <v>14</v>
      </c>
      <c r="E98" s="141">
        <v>112850</v>
      </c>
      <c r="F98" s="141">
        <v>112150</v>
      </c>
      <c r="G98" s="141">
        <v>32</v>
      </c>
      <c r="H98" s="50">
        <f t="shared" si="0"/>
        <v>1.6836508639787251E-2</v>
      </c>
      <c r="I98" s="50">
        <f t="shared" si="1"/>
        <v>-0.99995274660366218</v>
      </c>
    </row>
    <row r="99" spans="1:9" x14ac:dyDescent="0.35">
      <c r="A99" t="s">
        <v>236</v>
      </c>
      <c r="B99" s="144">
        <v>112550</v>
      </c>
      <c r="C99" s="144">
        <v>114750</v>
      </c>
      <c r="D99" s="144">
        <v>10</v>
      </c>
      <c r="E99" s="144">
        <v>113400</v>
      </c>
      <c r="F99" s="144">
        <v>115100</v>
      </c>
      <c r="G99" s="144">
        <v>32</v>
      </c>
      <c r="H99" s="50">
        <f t="shared" si="0"/>
        <v>-7.495590828924148E-3</v>
      </c>
      <c r="I99" s="50">
        <f t="shared" si="1"/>
        <v>0</v>
      </c>
    </row>
    <row r="100" spans="1:9" x14ac:dyDescent="0.35">
      <c r="A100" t="s">
        <v>237</v>
      </c>
      <c r="B100" s="147">
        <v>113800</v>
      </c>
      <c r="C100" s="147">
        <v>112550</v>
      </c>
      <c r="D100" s="147">
        <v>25</v>
      </c>
      <c r="E100" s="147">
        <v>114300</v>
      </c>
      <c r="F100" s="147">
        <v>112550</v>
      </c>
      <c r="G100" s="147">
        <v>55</v>
      </c>
      <c r="H100" s="50">
        <f t="shared" si="0"/>
        <v>-4.3744531933508357E-3</v>
      </c>
      <c r="I100" s="50">
        <f t="shared" si="1"/>
        <v>0.71875</v>
      </c>
    </row>
    <row r="101" spans="1:9" x14ac:dyDescent="0.35">
      <c r="A101" t="s">
        <v>238</v>
      </c>
      <c r="B101" s="149">
        <v>116050</v>
      </c>
      <c r="C101" s="149">
        <v>113800</v>
      </c>
      <c r="D101" s="149">
        <v>173</v>
      </c>
      <c r="E101" s="149">
        <v>113100</v>
      </c>
      <c r="F101" s="149">
        <v>114600</v>
      </c>
      <c r="G101" s="149">
        <v>136</v>
      </c>
      <c r="H101" s="50">
        <f t="shared" si="0"/>
        <v>2.6083112290008925E-2</v>
      </c>
      <c r="I101" s="50">
        <f t="shared" si="1"/>
        <v>1.4727272727272727</v>
      </c>
    </row>
    <row r="102" spans="1:9" x14ac:dyDescent="0.35">
      <c r="A102" t="s">
        <v>239</v>
      </c>
      <c r="B102" s="152">
        <v>114700</v>
      </c>
      <c r="C102" s="152">
        <v>116050</v>
      </c>
      <c r="D102" s="152">
        <v>83</v>
      </c>
      <c r="E102" s="152">
        <v>116050</v>
      </c>
      <c r="F102" s="152">
        <v>117150</v>
      </c>
      <c r="G102" s="152">
        <v>155</v>
      </c>
      <c r="H102" s="50">
        <f t="shared" si="0"/>
        <v>-1.1632916846186947E-2</v>
      </c>
      <c r="I102" s="50">
        <f t="shared" si="1"/>
        <v>0.13970588235294112</v>
      </c>
    </row>
    <row r="103" spans="1:9" x14ac:dyDescent="0.35">
      <c r="A103" t="s">
        <v>240</v>
      </c>
      <c r="B103" s="155">
        <v>115100</v>
      </c>
      <c r="C103" s="155">
        <v>114700</v>
      </c>
      <c r="D103" s="155">
        <v>44</v>
      </c>
      <c r="E103" s="155">
        <v>114800</v>
      </c>
      <c r="F103" s="155">
        <v>114750</v>
      </c>
      <c r="G103" s="155">
        <v>161</v>
      </c>
      <c r="H103" s="50">
        <f t="shared" si="0"/>
        <v>2.6132404181185009E-3</v>
      </c>
      <c r="I103" s="50">
        <f t="shared" si="1"/>
        <v>3.8709677419354938E-2</v>
      </c>
    </row>
    <row r="104" spans="1:9" x14ac:dyDescent="0.35">
      <c r="A104" t="s">
        <v>241</v>
      </c>
      <c r="B104" s="160">
        <v>116850</v>
      </c>
      <c r="C104" s="160">
        <v>115100</v>
      </c>
      <c r="D104" s="160">
        <v>38</v>
      </c>
      <c r="E104" s="160">
        <v>114850</v>
      </c>
      <c r="F104" s="160">
        <v>117200</v>
      </c>
      <c r="G104" s="160">
        <v>173</v>
      </c>
      <c r="H104" s="50">
        <f t="shared" si="0"/>
        <v>1.7414018284719113E-2</v>
      </c>
      <c r="I104" s="50">
        <f t="shared" si="1"/>
        <v>7.4534161490683148E-2</v>
      </c>
    </row>
    <row r="105" spans="1:9" x14ac:dyDescent="0.35">
      <c r="A105" t="s">
        <v>242</v>
      </c>
      <c r="B105" s="163">
        <v>116200</v>
      </c>
      <c r="C105" s="163">
        <v>116850</v>
      </c>
      <c r="D105" s="163">
        <v>36</v>
      </c>
      <c r="E105" s="163">
        <v>116500</v>
      </c>
      <c r="F105" s="163">
        <v>116500</v>
      </c>
      <c r="G105" s="163">
        <v>191</v>
      </c>
      <c r="H105" s="50">
        <f t="shared" si="0"/>
        <v>-2.5751072961373023E-3</v>
      </c>
      <c r="I105" s="50">
        <f t="shared" si="1"/>
        <v>0.10404624277456653</v>
      </c>
    </row>
    <row r="106" spans="1:9" x14ac:dyDescent="0.35">
      <c r="A106" t="s">
        <v>243</v>
      </c>
      <c r="B106" s="165">
        <v>115050</v>
      </c>
      <c r="C106" s="165">
        <v>116200</v>
      </c>
      <c r="D106" s="165">
        <v>68</v>
      </c>
      <c r="E106" s="165">
        <v>115750</v>
      </c>
      <c r="F106" s="165">
        <v>115700</v>
      </c>
      <c r="G106" s="165">
        <v>215</v>
      </c>
      <c r="H106" s="50">
        <f t="shared" si="0"/>
        <v>-6.0475161987041393E-3</v>
      </c>
      <c r="I106" s="50">
        <f t="shared" si="1"/>
        <v>0.12565445026178002</v>
      </c>
    </row>
    <row r="107" spans="1:9" x14ac:dyDescent="0.35">
      <c r="A107" t="s">
        <v>244</v>
      </c>
      <c r="B107" s="167">
        <v>112950</v>
      </c>
      <c r="C107" s="167">
        <v>115050</v>
      </c>
      <c r="D107" s="167">
        <v>62</v>
      </c>
      <c r="E107" s="167">
        <v>115850</v>
      </c>
      <c r="F107" s="167">
        <v>115150</v>
      </c>
      <c r="G107" s="167">
        <v>236</v>
      </c>
      <c r="H107" s="50">
        <f t="shared" si="0"/>
        <v>-2.5032369443245606E-2</v>
      </c>
      <c r="I107" s="50">
        <f t="shared" si="1"/>
        <v>9.7674418604651203E-2</v>
      </c>
    </row>
    <row r="108" spans="1:9" x14ac:dyDescent="0.35">
      <c r="A108" t="s">
        <v>245</v>
      </c>
      <c r="B108" s="169">
        <v>112000</v>
      </c>
      <c r="C108" s="169">
        <v>112950</v>
      </c>
      <c r="D108" s="169">
        <v>52</v>
      </c>
      <c r="E108" s="169">
        <v>113350</v>
      </c>
      <c r="F108" s="169">
        <v>111600</v>
      </c>
      <c r="G108" s="169">
        <v>256</v>
      </c>
      <c r="H108" s="50">
        <f t="shared" si="0"/>
        <v>-1.191001323334806E-2</v>
      </c>
      <c r="I108" s="50">
        <f t="shared" si="1"/>
        <v>8.4745762711864403E-2</v>
      </c>
    </row>
    <row r="109" spans="1:9" x14ac:dyDescent="0.35">
      <c r="A109" t="s">
        <v>246</v>
      </c>
      <c r="B109" s="171">
        <v>112650</v>
      </c>
      <c r="C109" s="171">
        <v>112000</v>
      </c>
      <c r="D109" s="171">
        <v>56</v>
      </c>
      <c r="E109" s="171">
        <v>111850</v>
      </c>
      <c r="F109" s="171">
        <v>111850</v>
      </c>
      <c r="G109" s="171">
        <v>275</v>
      </c>
      <c r="H109" s="50">
        <f t="shared" si="0"/>
        <v>7.1524362986141732E-3</v>
      </c>
      <c r="I109" s="50">
        <f t="shared" si="1"/>
        <v>7.421875E-2</v>
      </c>
    </row>
    <row r="110" spans="1:9" x14ac:dyDescent="0.35">
      <c r="A110" t="s">
        <v>247</v>
      </c>
      <c r="B110" s="173">
        <v>109300</v>
      </c>
      <c r="C110" s="173">
        <v>112650</v>
      </c>
      <c r="D110" s="173">
        <v>172</v>
      </c>
      <c r="E110" s="173">
        <v>111950</v>
      </c>
      <c r="F110" s="173">
        <v>110650</v>
      </c>
      <c r="G110" s="173">
        <v>335</v>
      </c>
      <c r="H110" s="50">
        <f t="shared" si="0"/>
        <v>-2.3671281822242096E-2</v>
      </c>
      <c r="I110" s="50">
        <f t="shared" si="1"/>
        <v>0.21818181818181825</v>
      </c>
    </row>
    <row r="111" spans="1:9" x14ac:dyDescent="0.35">
      <c r="A111" t="s">
        <v>248</v>
      </c>
      <c r="B111" s="175">
        <v>110900</v>
      </c>
      <c r="C111" s="175">
        <v>109300</v>
      </c>
      <c r="D111" s="175">
        <v>43</v>
      </c>
      <c r="E111" s="175">
        <v>110800</v>
      </c>
      <c r="F111" s="175">
        <v>109550</v>
      </c>
      <c r="G111" s="175">
        <v>347</v>
      </c>
      <c r="H111" s="50">
        <f t="shared" ref="H111" si="2">+B111/E111-1</f>
        <v>9.0252707581228719E-4</v>
      </c>
      <c r="I111" s="50">
        <f t="shared" ref="I111" si="3">+G111/G110-1</f>
        <v>3.5820895522387985E-2</v>
      </c>
    </row>
  </sheetData>
  <conditionalFormatting sqref="H1:I70 H72 H73:I1048576">
    <cfRule type="cellIs" dxfId="1" priority="1" operator="lessThan">
      <formula>0</formula>
    </cfRule>
  </conditionalFormatting>
  <conditionalFormatting sqref="H2:I70 H72 H73:I1048576">
    <cfRule type="cellIs" dxfId="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1">
    <pageSetUpPr autoPageBreaks="0"/>
  </sheetPr>
  <dimension ref="A1:S18"/>
  <sheetViews>
    <sheetView showGridLines="0" tabSelected="1" topLeftCell="A8" workbookViewId="0">
      <selection activeCell="E16" sqref="E16"/>
    </sheetView>
  </sheetViews>
  <sheetFormatPr defaultRowHeight="14.5" x14ac:dyDescent="0.35"/>
  <cols>
    <col min="2" max="2" width="20.1796875" bestFit="1" customWidth="1"/>
    <col min="3" max="3" width="44.1796875" customWidth="1"/>
  </cols>
  <sheetData>
    <row r="1" spans="1:19" ht="15.75" customHeight="1" thickBot="1" x14ac:dyDescent="0.4">
      <c r="A1" s="27"/>
      <c r="B1" s="27"/>
      <c r="C1" s="27"/>
      <c r="D1" s="27"/>
      <c r="E1" s="27"/>
      <c r="F1" s="27"/>
      <c r="G1" s="27"/>
      <c r="H1" s="27"/>
      <c r="I1" s="27"/>
      <c r="J1" s="27"/>
      <c r="K1" s="27"/>
      <c r="L1" s="27"/>
      <c r="M1" s="48"/>
      <c r="N1" s="48"/>
      <c r="O1" s="48"/>
      <c r="P1" s="48"/>
      <c r="Q1" s="48"/>
      <c r="R1" s="48"/>
      <c r="S1" s="48"/>
    </row>
    <row r="2" spans="1:19" ht="15.75" customHeight="1" thickBot="1" x14ac:dyDescent="0.4">
      <c r="A2" s="48"/>
      <c r="B2" s="4" t="s">
        <v>249</v>
      </c>
      <c r="C2" s="5" t="s">
        <v>250</v>
      </c>
      <c r="D2" s="48"/>
      <c r="E2" s="48"/>
      <c r="F2" s="48"/>
      <c r="G2" s="48"/>
      <c r="H2" s="48"/>
      <c r="I2" s="48"/>
      <c r="J2" s="48"/>
      <c r="K2" s="48"/>
      <c r="L2" s="48"/>
      <c r="M2" s="48"/>
      <c r="N2" s="48"/>
      <c r="O2" s="48"/>
      <c r="P2" s="48"/>
      <c r="Q2" s="48"/>
      <c r="R2" s="48"/>
      <c r="S2" s="48"/>
    </row>
    <row r="3" spans="1:19" ht="15.75" customHeight="1" thickBot="1" x14ac:dyDescent="0.4">
      <c r="A3" s="48"/>
      <c r="B3" s="6" t="s">
        <v>251</v>
      </c>
      <c r="C3" s="7" t="s">
        <v>252</v>
      </c>
      <c r="D3" s="48"/>
      <c r="E3" s="48"/>
      <c r="F3" s="48"/>
      <c r="G3" s="48"/>
      <c r="H3" s="48"/>
      <c r="I3" s="48"/>
      <c r="J3" s="48"/>
      <c r="K3" s="48"/>
      <c r="L3" s="48"/>
      <c r="M3" s="48"/>
      <c r="N3" s="48"/>
      <c r="O3" s="48"/>
      <c r="P3" s="48"/>
      <c r="Q3" s="48"/>
      <c r="R3" s="48"/>
      <c r="S3" s="48"/>
    </row>
    <row r="4" spans="1:19" ht="15.75" customHeight="1" thickBot="1" x14ac:dyDescent="0.4">
      <c r="A4" s="48"/>
      <c r="B4" s="6" t="s">
        <v>253</v>
      </c>
      <c r="C4" s="7" t="s">
        <v>254</v>
      </c>
      <c r="D4" s="48"/>
      <c r="E4" s="48"/>
      <c r="F4" s="48"/>
      <c r="G4" s="48"/>
      <c r="H4" s="48"/>
      <c r="I4" s="48"/>
      <c r="J4" s="48"/>
      <c r="K4" s="48"/>
      <c r="L4" s="48"/>
      <c r="M4" s="48"/>
      <c r="N4" s="48"/>
      <c r="O4" s="48"/>
      <c r="P4" s="48"/>
      <c r="Q4" s="48"/>
      <c r="R4" s="48"/>
      <c r="S4" s="48"/>
    </row>
    <row r="5" spans="1:19" ht="15.75" customHeight="1" thickBot="1" x14ac:dyDescent="0.4">
      <c r="A5" s="48"/>
      <c r="B5" s="6" t="s">
        <v>255</v>
      </c>
      <c r="C5" s="7" t="s">
        <v>256</v>
      </c>
      <c r="D5" s="48"/>
      <c r="E5" s="48"/>
      <c r="F5" s="48"/>
      <c r="G5" s="48"/>
      <c r="H5" s="48"/>
      <c r="I5" s="48"/>
      <c r="J5" s="48"/>
      <c r="K5" s="48"/>
      <c r="L5" s="48"/>
      <c r="M5" s="48"/>
      <c r="N5" s="48"/>
      <c r="O5" s="48"/>
      <c r="P5" s="48"/>
      <c r="Q5" s="48"/>
      <c r="R5" s="48"/>
      <c r="S5" s="48"/>
    </row>
    <row r="6" spans="1:19" ht="15.75" customHeight="1" thickBot="1" x14ac:dyDescent="0.4">
      <c r="A6" s="48"/>
      <c r="B6" s="6" t="s">
        <v>257</v>
      </c>
      <c r="C6" s="7" t="s">
        <v>258</v>
      </c>
      <c r="D6" s="48"/>
      <c r="E6" s="48"/>
      <c r="F6" s="48"/>
      <c r="G6" s="48"/>
      <c r="H6" s="48"/>
      <c r="I6" s="48"/>
      <c r="J6" s="48"/>
      <c r="K6" s="48"/>
      <c r="L6" s="48"/>
      <c r="M6" s="48"/>
      <c r="N6" s="48"/>
      <c r="O6" s="48"/>
      <c r="P6" s="48"/>
      <c r="Q6" s="48"/>
      <c r="R6" s="48"/>
      <c r="S6" s="48"/>
    </row>
    <row r="7" spans="1:19" ht="15.75" customHeight="1" thickBot="1" x14ac:dyDescent="0.4">
      <c r="A7" s="48"/>
      <c r="B7" s="6" t="s">
        <v>259</v>
      </c>
      <c r="C7" s="7" t="s">
        <v>260</v>
      </c>
      <c r="D7" s="48"/>
      <c r="E7" s="48"/>
      <c r="F7" s="48"/>
      <c r="G7" s="48"/>
      <c r="H7" s="48"/>
      <c r="I7" s="48"/>
      <c r="J7" s="48"/>
      <c r="K7" s="48"/>
      <c r="L7" s="48"/>
      <c r="M7" s="48"/>
      <c r="N7" s="48"/>
      <c r="O7" s="48"/>
      <c r="P7" s="48"/>
      <c r="Q7" s="48"/>
      <c r="R7" s="48"/>
      <c r="S7" s="48"/>
    </row>
    <row r="8" spans="1:19" ht="41.25" customHeight="1" thickBot="1" x14ac:dyDescent="0.4">
      <c r="A8" s="48"/>
      <c r="B8" s="6" t="s">
        <v>261</v>
      </c>
      <c r="C8" s="7" t="s">
        <v>262</v>
      </c>
      <c r="D8" s="48"/>
      <c r="E8" s="48"/>
      <c r="F8" s="48"/>
      <c r="G8" s="181" t="s">
        <v>263</v>
      </c>
      <c r="H8" s="178"/>
      <c r="I8" s="178"/>
      <c r="J8" s="178"/>
      <c r="K8" s="178"/>
      <c r="L8" s="178"/>
      <c r="M8" s="181" t="s">
        <v>264</v>
      </c>
      <c r="N8" s="178"/>
      <c r="O8" s="178"/>
      <c r="P8" s="178"/>
      <c r="Q8" s="178"/>
      <c r="R8" s="178"/>
      <c r="S8" s="178"/>
    </row>
    <row r="9" spans="1:19" ht="15.75" customHeight="1" thickBot="1" x14ac:dyDescent="0.4">
      <c r="A9" s="48"/>
      <c r="B9" s="6" t="s">
        <v>265</v>
      </c>
      <c r="C9" s="7" t="s">
        <v>266</v>
      </c>
      <c r="D9" s="48"/>
      <c r="E9" s="48"/>
      <c r="F9" s="48"/>
      <c r="G9" s="48"/>
      <c r="H9" s="48"/>
      <c r="I9" s="36"/>
      <c r="J9" s="48"/>
      <c r="K9" s="48"/>
      <c r="L9" s="48"/>
      <c r="M9" s="48"/>
      <c r="N9" s="48"/>
      <c r="O9" s="48"/>
      <c r="P9" s="48"/>
      <c r="Q9" s="48"/>
      <c r="R9" s="48"/>
      <c r="S9" s="48"/>
    </row>
    <row r="10" spans="1:19" ht="15.75" customHeight="1" thickBot="1" x14ac:dyDescent="0.4">
      <c r="A10" s="48"/>
      <c r="B10" s="6" t="s">
        <v>267</v>
      </c>
      <c r="C10" s="7" t="s">
        <v>268</v>
      </c>
      <c r="D10" s="48"/>
      <c r="E10" s="48"/>
      <c r="F10" s="48"/>
      <c r="G10" s="48"/>
      <c r="H10" s="48"/>
      <c r="I10" s="48"/>
      <c r="J10" s="48"/>
      <c r="K10" s="48"/>
      <c r="L10" s="48"/>
      <c r="M10" s="48"/>
      <c r="N10" s="48"/>
      <c r="O10" s="48"/>
      <c r="P10" s="48"/>
      <c r="Q10" s="48"/>
      <c r="R10" s="48"/>
      <c r="S10" s="48"/>
    </row>
    <row r="11" spans="1:19" ht="27.75" customHeight="1" thickBot="1" x14ac:dyDescent="0.4">
      <c r="A11" s="48"/>
      <c r="B11" s="6" t="s">
        <v>269</v>
      </c>
      <c r="C11" s="7" t="s">
        <v>270</v>
      </c>
      <c r="D11" s="10"/>
      <c r="E11" s="48"/>
      <c r="F11" s="48"/>
      <c r="G11" s="188" t="s">
        <v>271</v>
      </c>
      <c r="H11" s="178"/>
      <c r="I11" s="178"/>
      <c r="J11" s="178"/>
      <c r="K11" s="178"/>
      <c r="L11" s="178"/>
      <c r="M11" s="48"/>
      <c r="N11" s="48"/>
      <c r="O11" s="48"/>
      <c r="P11" s="48"/>
      <c r="Q11" s="48"/>
      <c r="R11" s="48"/>
      <c r="S11" s="48"/>
    </row>
    <row r="12" spans="1:19" ht="15.75" customHeight="1" thickBot="1" x14ac:dyDescent="0.4">
      <c r="A12" s="48"/>
      <c r="B12" s="6" t="s">
        <v>272</v>
      </c>
      <c r="C12" s="7" t="s">
        <v>273</v>
      </c>
      <c r="D12" s="48"/>
      <c r="E12" s="48"/>
      <c r="F12" s="48"/>
      <c r="G12" s="48"/>
      <c r="H12" s="48"/>
      <c r="I12" s="48"/>
      <c r="J12" s="48"/>
      <c r="K12" s="48"/>
      <c r="L12" s="48"/>
      <c r="M12" s="48"/>
      <c r="N12" s="48"/>
      <c r="O12" s="48"/>
      <c r="P12" s="48"/>
      <c r="Q12" s="48"/>
      <c r="R12" s="48"/>
      <c r="S12" s="48"/>
    </row>
    <row r="13" spans="1:19" ht="31.5" customHeight="1" thickBot="1" x14ac:dyDescent="0.4">
      <c r="A13" s="48"/>
      <c r="B13" s="6" t="s">
        <v>274</v>
      </c>
      <c r="C13" s="7" t="s">
        <v>275</v>
      </c>
      <c r="D13" s="48" t="s">
        <v>276</v>
      </c>
      <c r="E13" s="48"/>
      <c r="F13" s="48"/>
      <c r="G13" s="187" t="s">
        <v>277</v>
      </c>
      <c r="H13" s="178"/>
      <c r="I13" s="178"/>
      <c r="J13" s="178"/>
      <c r="K13" s="178"/>
      <c r="L13" s="178"/>
      <c r="M13" s="48"/>
      <c r="N13" s="48"/>
      <c r="O13" s="48"/>
      <c r="P13" s="48"/>
      <c r="Q13" s="48"/>
      <c r="R13" s="48"/>
      <c r="S13" s="48"/>
    </row>
    <row r="14" spans="1:19" ht="15.75" customHeight="1" thickBot="1" x14ac:dyDescent="0.4">
      <c r="A14" s="48"/>
      <c r="B14" s="6" t="s">
        <v>278</v>
      </c>
      <c r="C14" s="7" t="s">
        <v>279</v>
      </c>
      <c r="D14" s="48"/>
      <c r="E14" s="48"/>
      <c r="F14" s="48"/>
      <c r="G14" s="48"/>
      <c r="H14" s="48"/>
      <c r="I14" s="48"/>
      <c r="J14" s="48"/>
      <c r="K14" s="48"/>
      <c r="L14" s="48"/>
      <c r="M14" s="48"/>
      <c r="N14" s="48"/>
      <c r="O14" s="48"/>
      <c r="P14" s="48"/>
      <c r="Q14" s="48"/>
      <c r="R14" s="48"/>
      <c r="S14" s="48"/>
    </row>
    <row r="15" spans="1:19" ht="15.75" customHeight="1" thickBot="1" x14ac:dyDescent="0.4">
      <c r="A15" s="48"/>
      <c r="B15" s="6" t="s">
        <v>280</v>
      </c>
      <c r="C15" s="7" t="s">
        <v>281</v>
      </c>
      <c r="D15" s="48"/>
      <c r="E15" s="48"/>
      <c r="F15" s="48"/>
      <c r="G15" s="48"/>
      <c r="H15" s="48"/>
      <c r="I15" s="48"/>
      <c r="J15" s="48"/>
      <c r="K15" s="48"/>
      <c r="L15" s="48"/>
      <c r="M15" s="48"/>
      <c r="N15" s="48"/>
      <c r="O15" s="48"/>
      <c r="P15" s="48"/>
      <c r="Q15" s="48"/>
      <c r="R15" s="48"/>
      <c r="S15" s="48"/>
    </row>
    <row r="16" spans="1:19" ht="15.75" customHeight="1" thickBot="1" x14ac:dyDescent="0.4">
      <c r="A16" s="48"/>
      <c r="B16" s="6" t="s">
        <v>282</v>
      </c>
      <c r="C16" s="7" t="s">
        <v>283</v>
      </c>
      <c r="D16" s="48"/>
      <c r="E16" s="48"/>
      <c r="F16" s="48"/>
      <c r="G16" s="48"/>
      <c r="H16" s="48"/>
      <c r="I16" s="48"/>
      <c r="J16" s="48"/>
      <c r="K16" s="48"/>
      <c r="L16" s="48"/>
      <c r="M16" s="48"/>
      <c r="N16" s="48"/>
      <c r="O16" s="48"/>
      <c r="P16" s="48"/>
      <c r="Q16" s="48"/>
      <c r="R16" s="48"/>
      <c r="S16" s="48"/>
    </row>
    <row r="17" spans="2:12" ht="42.75" customHeight="1" x14ac:dyDescent="0.35">
      <c r="B17" s="182" t="s">
        <v>284</v>
      </c>
      <c r="C17" s="183"/>
      <c r="D17" s="48"/>
      <c r="E17" s="48"/>
      <c r="F17" s="48"/>
      <c r="G17" s="184" t="s">
        <v>285</v>
      </c>
      <c r="H17" s="178"/>
      <c r="I17" s="178"/>
      <c r="J17" s="178"/>
      <c r="K17" s="178"/>
      <c r="L17" s="178"/>
    </row>
    <row r="18" spans="2:12" ht="42" customHeight="1" thickBot="1" x14ac:dyDescent="0.4">
      <c r="B18" s="185" t="s">
        <v>286</v>
      </c>
      <c r="C18" s="186"/>
      <c r="D18" s="48"/>
      <c r="E18" s="48"/>
      <c r="F18" s="48"/>
      <c r="G18" s="181" t="s">
        <v>287</v>
      </c>
      <c r="H18" s="178"/>
      <c r="I18" s="178"/>
      <c r="J18" s="178"/>
      <c r="K18" s="178"/>
      <c r="L18" s="178"/>
    </row>
  </sheetData>
  <mergeCells count="8">
    <mergeCell ref="M8:S8"/>
    <mergeCell ref="G8:L8"/>
    <mergeCell ref="B17:C17"/>
    <mergeCell ref="G17:L17"/>
    <mergeCell ref="B18:C18"/>
    <mergeCell ref="G18:L18"/>
    <mergeCell ref="G13:L13"/>
    <mergeCell ref="G11:L11"/>
  </mergeCells>
  <hyperlinks>
    <hyperlink ref="G11" r:id="rId1" xr:uid="{00000000-0004-0000-1400-000000000000}"/>
  </hyperlinks>
  <pageMargins left="0.7" right="0.7" top="0.75" bottom="0.75" header="0.3" footer="0.3"/>
  <headerFooter>
    <oddFooter>&amp;L&amp;"Calibri"&amp;10 &amp;K000000_x000D_# Internal Use Only_x000D_&amp;1#&amp;"Calibri"&amp;10 &amp;K000000 Internal Use Only</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Curvas Futuros</vt:lpstr>
      <vt:lpstr>Market USD</vt:lpstr>
      <vt:lpstr>Market</vt:lpstr>
      <vt:lpstr>lc2401</vt:lpstr>
      <vt:lpstr>lc2402</vt:lpstr>
      <vt:lpstr>lc2403</vt:lpstr>
      <vt:lpstr>lc2404</vt:lpstr>
      <vt:lpstr>lc2405</vt:lpstr>
      <vt:lpstr>lc2407</vt:lpstr>
      <vt:lpstr>Contrato 2407</vt:lpstr>
      <vt:lpstr>lc2406</vt:lpstr>
      <vt:lpstr>lc2408</vt:lpstr>
      <vt:lpstr>lc2409</vt:lpstr>
      <vt:lpstr>lc2410</vt:lpstr>
      <vt:lpstr>lc2411</vt:lpstr>
      <vt:lpstr>lc2412</vt:lpstr>
      <vt:lpstr>lc2501</vt:lpstr>
      <vt:lpstr>lc2502</vt:lpstr>
      <vt:lpstr>lc2503</vt:lpstr>
      <vt:lpstr>lc2504</vt:lpstr>
      <vt:lpstr>Contrato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Maximiliano Herrera</cp:lastModifiedBy>
  <dcterms:created xsi:type="dcterms:W3CDTF">2023-11-08T17:48:30Z</dcterms:created>
  <dcterms:modified xsi:type="dcterms:W3CDTF">2024-05-16T11:06:02Z</dcterms:modified>
</cp:coreProperties>
</file>