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Moxhe\Documents\GitHub\HTCS-5607\"/>
    </mc:Choice>
  </mc:AlternateContent>
  <xr:revisionPtr revIDLastSave="0" documentId="13_ncr:1_{94217199-915D-4A86-BE51-0B2AB2E06FF2}" xr6:coauthVersionLast="47" xr6:coauthVersionMax="47"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GanttChart!$A$1:$BN$67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5" i="9" l="1"/>
  <c r="I65" i="9" s="1"/>
  <c r="F64" i="9"/>
  <c r="I64" i="9" s="1"/>
  <c r="F63" i="9"/>
  <c r="I63" i="9" s="1"/>
  <c r="I66" i="9"/>
  <c r="F62" i="9"/>
  <c r="I62" i="9" s="1"/>
  <c r="F61" i="9"/>
  <c r="I61" i="9" s="1"/>
  <c r="F48" i="9"/>
  <c r="I48" i="9" s="1"/>
  <c r="F58" i="9"/>
  <c r="I58" i="9" s="1"/>
  <c r="F57" i="9"/>
  <c r="I57" i="9" s="1"/>
  <c r="F56" i="9"/>
  <c r="I56" i="9" s="1"/>
  <c r="F55" i="9"/>
  <c r="I55" i="9" s="1"/>
  <c r="F54" i="9"/>
  <c r="I54" i="9" s="1"/>
  <c r="F53" i="9"/>
  <c r="I53" i="9" s="1"/>
  <c r="F52" i="9"/>
  <c r="I52" i="9" s="1"/>
  <c r="F51" i="9"/>
  <c r="I51" i="9" s="1"/>
  <c r="F50" i="9"/>
  <c r="I50" i="9" s="1"/>
  <c r="F47" i="9"/>
  <c r="I47" i="9" s="1"/>
  <c r="F46" i="9"/>
  <c r="I46" i="9" s="1"/>
  <c r="F44" i="9"/>
  <c r="I44" i="9" s="1"/>
  <c r="F43" i="9"/>
  <c r="I43" i="9" s="1"/>
  <c r="F42" i="9"/>
  <c r="I42" i="9" s="1"/>
  <c r="F41" i="9"/>
  <c r="I41" i="9" s="1"/>
  <c r="F40" i="9"/>
  <c r="I40" i="9" s="1"/>
  <c r="F39" i="9"/>
  <c r="I39" i="9" s="1"/>
  <c r="F38" i="9"/>
  <c r="I38" i="9" s="1"/>
  <c r="F45" i="9"/>
  <c r="I45" i="9" s="1"/>
  <c r="F37" i="9"/>
  <c r="I37" i="9" s="1"/>
  <c r="F9" i="9"/>
  <c r="I9" i="9" s="1"/>
  <c r="F27" i="9"/>
  <c r="F36" i="9"/>
  <c r="I36" i="9" s="1"/>
  <c r="F34" i="9" l="1"/>
  <c r="I34" i="9" s="1"/>
  <c r="F33" i="9"/>
  <c r="I33" i="9" s="1"/>
  <c r="F32" i="9"/>
  <c r="I32" i="9" s="1"/>
  <c r="F31" i="9"/>
  <c r="I31" i="9" s="1"/>
  <c r="F35" i="9"/>
  <c r="I35" i="9" s="1"/>
  <c r="F30" i="9"/>
  <c r="I30" i="9" s="1"/>
  <c r="F29" i="9"/>
  <c r="I29" i="9" s="1"/>
  <c r="F28" i="9"/>
  <c r="I28" i="9" s="1"/>
  <c r="F23" i="9"/>
  <c r="F22" i="9"/>
  <c r="I22" i="9" s="1"/>
  <c r="F25" i="9"/>
  <c r="I25" i="9" s="1"/>
  <c r="F21" i="9"/>
  <c r="I21" i="9" s="1"/>
  <c r="F20" i="9" l="1"/>
  <c r="I20" i="9" s="1"/>
  <c r="F19" i="9"/>
  <c r="I19" i="9" s="1"/>
  <c r="F8" i="9" l="1"/>
  <c r="A74" i="9" l="1"/>
  <c r="I67" i="9" l="1"/>
  <c r="F71" i="9" l="1"/>
  <c r="F72" i="9" s="1"/>
  <c r="I72" i="9" s="1"/>
  <c r="F70" i="9"/>
  <c r="I70" i="9" s="1"/>
  <c r="I8" i="9"/>
  <c r="F24" i="9"/>
  <c r="I24" i="9" s="1"/>
  <c r="F17" i="9"/>
  <c r="I17" i="9" s="1"/>
  <c r="F73" i="9" l="1"/>
  <c r="I73" i="9" s="1"/>
  <c r="I71" i="9"/>
  <c r="F12" i="9" l="1"/>
  <c r="K6" i="9"/>
  <c r="F14" i="9" l="1"/>
  <c r="I14" i="9" s="1"/>
  <c r="I12" i="9"/>
  <c r="F10" i="9"/>
  <c r="I10" i="9" s="1"/>
  <c r="F15" i="9"/>
  <c r="I15" i="9" s="1"/>
  <c r="K7" i="9"/>
  <c r="K4" i="9"/>
  <c r="A8" i="9"/>
  <c r="A9" i="9" s="1"/>
  <c r="A70" i="9"/>
  <c r="A71" i="9" s="1"/>
  <c r="A72" i="9" s="1"/>
  <c r="A73" i="9" s="1"/>
  <c r="A10" i="9" l="1"/>
  <c r="F13" i="9"/>
  <c r="I13" i="9" s="1"/>
  <c r="A11" i="9" l="1"/>
  <c r="L6" i="9"/>
  <c r="A12" i="9" l="1"/>
  <c r="A13" i="9" s="1"/>
  <c r="F18" i="9"/>
  <c r="I18" i="9" s="1"/>
  <c r="I27" i="9"/>
  <c r="F26" i="9"/>
  <c r="I26" i="9" s="1"/>
  <c r="F49" i="9"/>
  <c r="I49" i="9" s="1"/>
  <c r="M6" i="9"/>
  <c r="F59" i="9" l="1"/>
  <c r="I59" i="9" s="1"/>
  <c r="N6" i="9"/>
  <c r="F60" i="9" l="1"/>
  <c r="I60" i="9" s="1"/>
  <c r="O6" i="9"/>
  <c r="F16" i="9"/>
  <c r="I16" i="9" s="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4" i="9" l="1"/>
  <c r="A15" i="9" l="1"/>
  <c r="A16" i="9" s="1"/>
  <c r="A17" i="9" s="1"/>
  <c r="A18" i="9" s="1"/>
  <c r="A19" i="9" s="1"/>
  <c r="A20" i="9" s="1"/>
  <c r="A21" i="9" s="1"/>
  <c r="A22" i="9" s="1"/>
  <c r="A23" i="9" l="1"/>
  <c r="A24" i="9" s="1"/>
  <c r="A25" i="9" l="1"/>
  <c r="A26" i="9" s="1"/>
  <c r="A27" i="9" s="1"/>
  <c r="I23" i="9"/>
  <c r="A28" i="9" l="1"/>
  <c r="A29" i="9" l="1"/>
  <c r="A30" i="9" s="1"/>
  <c r="A31" i="9" s="1"/>
  <c r="A32" i="9" l="1"/>
  <c r="A33" i="9" l="1"/>
  <c r="A34" i="9" l="1"/>
  <c r="A35" i="9" s="1"/>
  <c r="A36" i="9" s="1"/>
  <c r="A37" i="9" s="1"/>
  <c r="A38" i="9" s="1"/>
  <c r="A39" i="9" l="1"/>
  <c r="A40" i="9" l="1"/>
  <c r="A41" i="9" s="1"/>
  <c r="A42" i="9" s="1"/>
  <c r="A43" i="9" s="1"/>
  <c r="A44" i="9" s="1"/>
  <c r="A45" i="9" l="1"/>
  <c r="A46" i="9" l="1"/>
  <c r="A47" i="9" l="1"/>
  <c r="A48" i="9" l="1"/>
  <c r="A49" i="9" s="1"/>
  <c r="A50" i="9" s="1"/>
  <c r="A51" i="9" l="1"/>
  <c r="A52" i="9" l="1"/>
  <c r="A53" i="9" l="1"/>
  <c r="A54" i="9" l="1"/>
  <c r="A55" i="9" s="1"/>
  <c r="A56" i="9" s="1"/>
  <c r="A57" i="9" s="1"/>
  <c r="A58" i="9" s="1"/>
  <c r="A59" i="9" l="1"/>
  <c r="A60" i="9" s="1"/>
  <c r="A61" i="9" s="1"/>
  <c r="A62" i="9" s="1"/>
  <c r="A63" i="9" s="1"/>
  <c r="A64" i="9" s="1"/>
  <c r="A6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<sst xmlns="http://schemas.openxmlformats.org/spreadsheetml/2006/main" count="207" uniqueCount="198">
  <si>
    <t>[Company Name]</t>
  </si>
  <si>
    <t>WBS</t>
  </si>
  <si>
    <t>[Project Name] Project Schedule</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</si>
  <si>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</si>
  <si>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</si>
  <si>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</si>
  <si>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</si>
  <si>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</si>
  <si>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</si>
  <si>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</si>
  <si>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</si>
  <si>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</si>
  <si>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</si>
  <si>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</si>
  <si>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</si>
  <si>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</si>
  <si>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</si>
  <si>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</si>
  <si>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</si>
  <si>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</si>
  <si>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</si>
  <si>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</si>
  <si>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</si>
  <si>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</si>
  <si>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</si>
  <si>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</si>
  <si>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</si>
  <si>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</si>
  <si>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</si>
  <si>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</si>
  <si>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</si>
  <si>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</si>
  <si>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</si>
  <si>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</si>
  <si>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</si>
  <si>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</si>
  <si>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</si>
  <si>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</si>
  <si>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</si>
  <si>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</si>
  <si>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</si>
  <si>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</si>
  <si>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</si>
  <si>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</si>
  <si>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</si>
  <si>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</si>
  <si>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</si>
  <si>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</si>
  <si>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</si>
  <si>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</si>
  <si>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</si>
  <si>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</si>
  <si>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</si>
  <si>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</si>
  <si>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</si>
  <si>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</si>
  <si>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</si>
  <si>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</si>
  <si>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</si>
  <si>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</si>
  <si>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</si>
  <si>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</si>
  <si>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</si>
  <si>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</si>
  <si>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</si>
  <si>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</si>
  <si>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</si>
  <si>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</si>
  <si>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</si>
  <si>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</si>
  <si>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</si>
  <si>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</si>
  <si>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</si>
  <si>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</si>
  <si>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</si>
  <si>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</si>
  <si>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</si>
  <si>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</si>
  <si>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</si>
  <si>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</si>
  <si>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</si>
  <si>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</si>
  <si>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</si>
  <si>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</si>
  <si>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</si>
  <si>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</si>
  <si>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</si>
  <si>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</si>
  <si>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</si>
  <si>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</si>
  <si>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</si>
  <si>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</si>
  <si>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</si>
  <si>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</si>
  <si>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</si>
  <si>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</si>
  <si>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</si>
  <si>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</si>
  <si>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</si>
  <si>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</si>
  <si>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</si>
  <si>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</si>
  <si>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</si>
  <si>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</si>
  <si>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</si>
  <si>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</si>
  <si>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</si>
  <si>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</si>
  <si>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</si>
  <si>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</si>
  <si>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</si>
  <si>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</si>
  <si>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</si>
  <si>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</si>
  <si>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</si>
  <si>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</si>
  <si>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</si>
  <si>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</si>
  <si>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</si>
  <si>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</si>
  <si>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</si>
  <si>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</si>
  <si>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</si>
  <si>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</si>
  <si>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</si>
  <si>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</si>
  <si>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</si>
  <si>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</si>
  <si>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</si>
  <si>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</si>
  <si>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</si>
  <si>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</si>
  <si>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</si>
  <si>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</si>
  <si>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</si>
  <si>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</si>
  <si>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</si>
  <si>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</si>
  <si>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Maxamillian Hewitt</t>
  </si>
  <si>
    <t>Planning</t>
  </si>
  <si>
    <t>Analysis</t>
  </si>
  <si>
    <t>Design</t>
  </si>
  <si>
    <t>Design Gantt-Chart</t>
  </si>
  <si>
    <t>Selecting Tools</t>
  </si>
  <si>
    <t xml:space="preserve">    Create milestones</t>
  </si>
  <si>
    <t xml:space="preserve">    Create tasks</t>
  </si>
  <si>
    <t xml:space="preserve">    Create Subtasks</t>
  </si>
  <si>
    <t xml:space="preserve">    Allocate Time</t>
  </si>
  <si>
    <t>Max</t>
  </si>
  <si>
    <t>Gather Requirements</t>
  </si>
  <si>
    <t>Technology Review</t>
  </si>
  <si>
    <t>Start Technical Report</t>
  </si>
  <si>
    <t>Setup Risk Issues Assessment</t>
  </si>
  <si>
    <t>Language</t>
  </si>
  <si>
    <t>Datebase</t>
  </si>
  <si>
    <t>GUI</t>
  </si>
  <si>
    <t>Setting up PMS (GItHub)</t>
  </si>
  <si>
    <t>Design Business Case Narratives</t>
  </si>
  <si>
    <t>Design Use Case Diagram</t>
  </si>
  <si>
    <t>Design Use Case Narratvies</t>
  </si>
  <si>
    <t>Add Buyer (9)</t>
  </si>
  <si>
    <t>Update Buyer (10)</t>
  </si>
  <si>
    <t>Delete Buyer (11)</t>
  </si>
  <si>
    <t>Produce Buyers Report</t>
  </si>
  <si>
    <t>Produce Buyers Report (12)</t>
  </si>
  <si>
    <t>Assign Buyer Suburb</t>
  </si>
  <si>
    <t>Remove Buyer Suburb (14)</t>
  </si>
  <si>
    <t>Assign Buyer Category (15)</t>
  </si>
  <si>
    <t>Remove Buyer Category (16)</t>
  </si>
  <si>
    <t>Assign Buyer Suburb (13)</t>
  </si>
  <si>
    <t>Design Activity Diagrams</t>
  </si>
  <si>
    <t>Design Sequence Diagrams</t>
  </si>
  <si>
    <t xml:space="preserve">Design Annotated UI </t>
  </si>
  <si>
    <t>Design Database</t>
  </si>
  <si>
    <t>ERD</t>
  </si>
  <si>
    <t>Data Dictionary</t>
  </si>
  <si>
    <t>Design Class Diagram</t>
  </si>
  <si>
    <t>Design Deployment Diagram</t>
  </si>
  <si>
    <t>Design Test Plan</t>
  </si>
  <si>
    <t>Development</t>
  </si>
  <si>
    <t>Develop Database</t>
  </si>
  <si>
    <t>Test Database</t>
  </si>
  <si>
    <t>Create UI</t>
  </si>
  <si>
    <t>Create Datacontroller</t>
  </si>
  <si>
    <t>Main Menu</t>
  </si>
  <si>
    <t>Add Buyer</t>
  </si>
  <si>
    <t>Update Buyer</t>
  </si>
  <si>
    <t>Delete Buyer</t>
  </si>
  <si>
    <t>Remove Buyer Suburb</t>
  </si>
  <si>
    <t>Assign Buyer Category</t>
  </si>
  <si>
    <t>Remove Buyer Category</t>
  </si>
  <si>
    <t>Code Use Cases</t>
  </si>
  <si>
    <t>Testing</t>
  </si>
  <si>
    <t>Deployment</t>
  </si>
  <si>
    <t>Create Training Materials</t>
  </si>
  <si>
    <t>Create Deployment Diagram</t>
  </si>
  <si>
    <t>Evaluation</t>
  </si>
  <si>
    <t>Finish Technical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</si>
</sst>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theme="0"/>
      <name val="Arial"/>
      <family val="2"/>
      <scheme val="minor"/>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7" fillId="22" borderId="11" xfId="0" applyFont="1" applyFill="1" applyBorder="1" applyAlignment="1">
      <alignment vertical="center"/>
    </xf>
    <xf numFmtId="0" fontId="47" fillId="0" borderId="12" xfId="0" applyFont="1" applyBorder="1" applyAlignment="1">
      <alignment vertical="center"/>
    </xf>
    <xf numFmtId="0" fontId="42" fillId="0" borderId="10" xfId="0" applyFont="1" applyFill="1" applyBorder="1" applyAlignment="1" applyProtection="1">
      <alignment horizontal="left" vertical="center" wrapText="1" indent="1"/>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47" fillId="0" borderId="12" xfId="0" applyFont="1" applyBorder="1" applyAlignment="1">
      <alignment horizontal="left" vertical="center" indent="1"/>
    </xf>
    <xf numFmtId="0" fontId="72" fillId="27" borderId="10" xfId="0" applyFont="1" applyFill="1" applyBorder="1" applyAlignment="1" applyProtection="1">
      <alignment horizontal="left" vertical="center"/>
    </xf>
    <xf numFmtId="0" fontId="47" fillId="0" borderId="12" xfId="0" applyFont="1" applyBorder="1" applyAlignment="1" applyProtection="1">
      <alignment horizontal="left" vertical="center" indent="1"/>
    </xf>
    <xf numFmtId="0" fontId="59" fillId="28" borderId="11" xfId="0" applyFont="1" applyFill="1" applyBorder="1" applyAlignment="1" applyProtection="1">
      <alignment vertical="center"/>
    </xf>
    <xf numFmtId="0" fontId="47" fillId="28" borderId="11" xfId="0" applyFont="1" applyFill="1" applyBorder="1" applyAlignment="1" applyProtection="1">
      <alignment vertical="center"/>
    </xf>
    <xf numFmtId="0" fontId="47" fillId="24" borderId="12" xfId="0" quotePrefix="1" applyFont="1" applyFill="1" applyBorder="1" applyAlignment="1" applyProtection="1">
      <alignment horizontal="center" vertical="center"/>
    </xf>
    <xf numFmtId="165" fontId="47" fillId="29" borderId="12" xfId="0" applyNumberFormat="1" applyFont="1" applyFill="1" applyBorder="1" applyAlignment="1" applyProtection="1">
      <alignment horizontal="center" vertical="center"/>
    </xf>
    <xf numFmtId="165" fontId="47" fillId="24" borderId="12" xfId="0" applyNumberFormat="1" applyFont="1" applyFill="1" applyBorder="1" applyAlignment="1" applyProtection="1">
      <alignment horizontal="center" vertical="center"/>
    </xf>
    <xf numFmtId="1" fontId="47" fillId="24" borderId="12" xfId="0" applyNumberFormat="1" applyFont="1" applyFill="1" applyBorder="1" applyAlignment="1" applyProtection="1">
      <alignment horizontal="center" vertical="center"/>
    </xf>
    <xf numFmtId="9" fontId="47" fillId="24" borderId="12" xfId="40" applyFont="1" applyFill="1" applyBorder="1" applyAlignment="1" applyProtection="1">
      <alignment horizontal="center" vertical="center"/>
    </xf>
    <xf numFmtId="1" fontId="54" fillId="24" borderId="12" xfId="0" applyNumberFormat="1" applyFont="1" applyFill="1" applyBorder="1" applyAlignment="1" applyProtection="1">
      <alignment horizontal="center" vertical="center"/>
    </xf>
    <xf numFmtId="0" fontId="42" fillId="24" borderId="0" xfId="0" applyFont="1" applyFill="1" applyBorder="1" applyAlignment="1" applyProtection="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4"/>
  <sheetViews>
    <sheetView showGridLines="0" tabSelected="1" zoomScale="80" zoomScaleNormal="80" workbookViewId="0">
      <pane ySplit="7" topLeftCell="A57" activePane="bottomLeft" state="frozen"/>
      <selection pane="bottomLeft" activeCell="E66" sqref="E66"/>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4" t="s">
        <v>2</v>
      </c>
      <c r="B1" s="46"/>
      <c r="C1" s="46"/>
      <c r="D1" s="46"/>
      <c r="E1" s="46"/>
      <c r="F1" s="46"/>
      <c r="I1" s="130"/>
      <c r="K1" s="165" t="s">
        <v>79</v>
      </c>
      <c r="L1" s="165"/>
      <c r="M1" s="165"/>
      <c r="N1" s="165"/>
      <c r="O1" s="165"/>
      <c r="P1" s="165"/>
      <c r="Q1" s="165"/>
      <c r="R1" s="165"/>
      <c r="S1" s="165"/>
      <c r="T1" s="165"/>
      <c r="U1" s="165"/>
      <c r="V1" s="165"/>
      <c r="W1" s="165"/>
      <c r="X1" s="165"/>
      <c r="Y1" s="165"/>
      <c r="Z1" s="165"/>
      <c r="AA1" s="165"/>
      <c r="AB1" s="165"/>
      <c r="AC1" s="165"/>
      <c r="AD1" s="165"/>
      <c r="AE1" s="165"/>
    </row>
    <row r="2" spans="1:66" ht="18" customHeight="1" x14ac:dyDescent="0.25">
      <c r="A2" s="51" t="s">
        <v>0</v>
      </c>
      <c r="B2" s="22"/>
      <c r="C2" s="22"/>
      <c r="D2" s="33"/>
      <c r="E2" s="158"/>
      <c r="F2" s="158"/>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9"/>
      <c r="B4" s="113" t="s">
        <v>76</v>
      </c>
      <c r="C4" s="170">
        <v>44459</v>
      </c>
      <c r="D4" s="170"/>
      <c r="E4" s="170"/>
      <c r="F4" s="110"/>
      <c r="G4" s="113" t="s">
        <v>75</v>
      </c>
      <c r="H4" s="127">
        <v>1</v>
      </c>
      <c r="I4" s="111"/>
      <c r="J4" s="49"/>
      <c r="K4" s="167" t="str">
        <f>"Week "&amp;(K6-($C$4-WEEKDAY($C$4,1)+2))/7+1</f>
        <v>Week 1</v>
      </c>
      <c r="L4" s="168"/>
      <c r="M4" s="168"/>
      <c r="N4" s="168"/>
      <c r="O4" s="168"/>
      <c r="P4" s="168"/>
      <c r="Q4" s="169"/>
      <c r="R4" s="167" t="str">
        <f>"Week "&amp;(R6-($C$4-WEEKDAY($C$4,1)+2))/7+1</f>
        <v>Week 2</v>
      </c>
      <c r="S4" s="168"/>
      <c r="T4" s="168"/>
      <c r="U4" s="168"/>
      <c r="V4" s="168"/>
      <c r="W4" s="168"/>
      <c r="X4" s="169"/>
      <c r="Y4" s="167" t="str">
        <f>"Week "&amp;(Y6-($C$4-WEEKDAY($C$4,1)+2))/7+1</f>
        <v>Week 3</v>
      </c>
      <c r="Z4" s="168"/>
      <c r="AA4" s="168"/>
      <c r="AB4" s="168"/>
      <c r="AC4" s="168"/>
      <c r="AD4" s="168"/>
      <c r="AE4" s="169"/>
      <c r="AF4" s="167" t="str">
        <f>"Week "&amp;(AF6-($C$4-WEEKDAY($C$4,1)+2))/7+1</f>
        <v>Week 4</v>
      </c>
      <c r="AG4" s="168"/>
      <c r="AH4" s="168"/>
      <c r="AI4" s="168"/>
      <c r="AJ4" s="168"/>
      <c r="AK4" s="168"/>
      <c r="AL4" s="169"/>
      <c r="AM4" s="167" t="str">
        <f>"Week "&amp;(AM6-($C$4-WEEKDAY($C$4,1)+2))/7+1</f>
        <v>Week 5</v>
      </c>
      <c r="AN4" s="168"/>
      <c r="AO4" s="168"/>
      <c r="AP4" s="168"/>
      <c r="AQ4" s="168"/>
      <c r="AR4" s="168"/>
      <c r="AS4" s="169"/>
      <c r="AT4" s="167" t="str">
        <f>"Week "&amp;(AT6-($C$4-WEEKDAY($C$4,1)+2))/7+1</f>
        <v>Week 6</v>
      </c>
      <c r="AU4" s="168"/>
      <c r="AV4" s="168"/>
      <c r="AW4" s="168"/>
      <c r="AX4" s="168"/>
      <c r="AY4" s="168"/>
      <c r="AZ4" s="169"/>
      <c r="BA4" s="167" t="str">
        <f>"Week "&amp;(BA6-($C$4-WEEKDAY($C$4,1)+2))/7+1</f>
        <v>Week 7</v>
      </c>
      <c r="BB4" s="168"/>
      <c r="BC4" s="168"/>
      <c r="BD4" s="168"/>
      <c r="BE4" s="168"/>
      <c r="BF4" s="168"/>
      <c r="BG4" s="169"/>
      <c r="BH4" s="167" t="str">
        <f>"Week "&amp;(BH6-($C$4-WEEKDAY($C$4,1)+2))/7+1</f>
        <v>Week 8</v>
      </c>
      <c r="BI4" s="168"/>
      <c r="BJ4" s="168"/>
      <c r="BK4" s="168"/>
      <c r="BL4" s="168"/>
      <c r="BM4" s="168"/>
      <c r="BN4" s="169"/>
    </row>
    <row r="5" spans="1:66" ht="17.25" customHeight="1" x14ac:dyDescent="0.25">
      <c r="A5" s="109"/>
      <c r="B5" s="113" t="s">
        <v>77</v>
      </c>
      <c r="C5" s="166" t="s">
        <v>138</v>
      </c>
      <c r="D5" s="166"/>
      <c r="E5" s="166"/>
      <c r="F5" s="112"/>
      <c r="G5" s="112"/>
      <c r="H5" s="112"/>
      <c r="I5" s="112"/>
      <c r="J5" s="49"/>
      <c r="K5" s="171">
        <f>K6</f>
        <v>44459</v>
      </c>
      <c r="L5" s="172"/>
      <c r="M5" s="172"/>
      <c r="N5" s="172"/>
      <c r="O5" s="172"/>
      <c r="P5" s="172"/>
      <c r="Q5" s="173"/>
      <c r="R5" s="171">
        <f>R6</f>
        <v>44466</v>
      </c>
      <c r="S5" s="172"/>
      <c r="T5" s="172"/>
      <c r="U5" s="172"/>
      <c r="V5" s="172"/>
      <c r="W5" s="172"/>
      <c r="X5" s="173"/>
      <c r="Y5" s="171">
        <f>Y6</f>
        <v>44473</v>
      </c>
      <c r="Z5" s="172"/>
      <c r="AA5" s="172"/>
      <c r="AB5" s="172"/>
      <c r="AC5" s="172"/>
      <c r="AD5" s="172"/>
      <c r="AE5" s="173"/>
      <c r="AF5" s="171">
        <f>AF6</f>
        <v>44480</v>
      </c>
      <c r="AG5" s="172"/>
      <c r="AH5" s="172"/>
      <c r="AI5" s="172"/>
      <c r="AJ5" s="172"/>
      <c r="AK5" s="172"/>
      <c r="AL5" s="173"/>
      <c r="AM5" s="171">
        <f>AM6</f>
        <v>44487</v>
      </c>
      <c r="AN5" s="172"/>
      <c r="AO5" s="172"/>
      <c r="AP5" s="172"/>
      <c r="AQ5" s="172"/>
      <c r="AR5" s="172"/>
      <c r="AS5" s="173"/>
      <c r="AT5" s="171">
        <f>AT6</f>
        <v>44494</v>
      </c>
      <c r="AU5" s="172"/>
      <c r="AV5" s="172"/>
      <c r="AW5" s="172"/>
      <c r="AX5" s="172"/>
      <c r="AY5" s="172"/>
      <c r="AZ5" s="173"/>
      <c r="BA5" s="171">
        <f>BA6</f>
        <v>44501</v>
      </c>
      <c r="BB5" s="172"/>
      <c r="BC5" s="172"/>
      <c r="BD5" s="172"/>
      <c r="BE5" s="172"/>
      <c r="BF5" s="172"/>
      <c r="BG5" s="173"/>
      <c r="BH5" s="171">
        <f>BH6</f>
        <v>44508</v>
      </c>
      <c r="BI5" s="172"/>
      <c r="BJ5" s="172"/>
      <c r="BK5" s="172"/>
      <c r="BL5" s="172"/>
      <c r="BM5" s="172"/>
      <c r="BN5" s="173"/>
    </row>
    <row r="6" spans="1:66" x14ac:dyDescent="0.25">
      <c r="A6" s="48"/>
      <c r="B6" s="49"/>
      <c r="C6" s="49"/>
      <c r="D6" s="50"/>
      <c r="E6" s="49"/>
      <c r="F6" s="49"/>
      <c r="G6" s="49"/>
      <c r="H6" s="49"/>
      <c r="I6" s="49"/>
      <c r="J6" s="49"/>
      <c r="K6" s="91">
        <f>C4-WEEKDAY(C4,1)+2+7*(H4-1)</f>
        <v>44459</v>
      </c>
      <c r="L6" s="82">
        <f t="shared" ref="L6:AQ6" si="0">K6+1</f>
        <v>44460</v>
      </c>
      <c r="M6" s="82">
        <f t="shared" si="0"/>
        <v>44461</v>
      </c>
      <c r="N6" s="82">
        <f t="shared" si="0"/>
        <v>44462</v>
      </c>
      <c r="O6" s="82">
        <f t="shared" si="0"/>
        <v>44463</v>
      </c>
      <c r="P6" s="82">
        <f t="shared" si="0"/>
        <v>44464</v>
      </c>
      <c r="Q6" s="92">
        <f t="shared" si="0"/>
        <v>44465</v>
      </c>
      <c r="R6" s="91">
        <f t="shared" si="0"/>
        <v>44466</v>
      </c>
      <c r="S6" s="82">
        <f t="shared" si="0"/>
        <v>44467</v>
      </c>
      <c r="T6" s="82">
        <f t="shared" si="0"/>
        <v>44468</v>
      </c>
      <c r="U6" s="82">
        <f t="shared" si="0"/>
        <v>44469</v>
      </c>
      <c r="V6" s="82">
        <f t="shared" si="0"/>
        <v>44470</v>
      </c>
      <c r="W6" s="82">
        <f t="shared" si="0"/>
        <v>44471</v>
      </c>
      <c r="X6" s="92">
        <f t="shared" si="0"/>
        <v>44472</v>
      </c>
      <c r="Y6" s="91">
        <f t="shared" si="0"/>
        <v>44473</v>
      </c>
      <c r="Z6" s="82">
        <f t="shared" si="0"/>
        <v>44474</v>
      </c>
      <c r="AA6" s="82">
        <f t="shared" si="0"/>
        <v>44475</v>
      </c>
      <c r="AB6" s="82">
        <f t="shared" si="0"/>
        <v>44476</v>
      </c>
      <c r="AC6" s="82">
        <f t="shared" si="0"/>
        <v>44477</v>
      </c>
      <c r="AD6" s="82">
        <f t="shared" si="0"/>
        <v>44478</v>
      </c>
      <c r="AE6" s="92">
        <f t="shared" si="0"/>
        <v>44479</v>
      </c>
      <c r="AF6" s="91">
        <f t="shared" si="0"/>
        <v>44480</v>
      </c>
      <c r="AG6" s="82">
        <f t="shared" si="0"/>
        <v>44481</v>
      </c>
      <c r="AH6" s="82">
        <f t="shared" si="0"/>
        <v>44482</v>
      </c>
      <c r="AI6" s="82">
        <f t="shared" si="0"/>
        <v>44483</v>
      </c>
      <c r="AJ6" s="82">
        <f t="shared" si="0"/>
        <v>44484</v>
      </c>
      <c r="AK6" s="82">
        <f t="shared" si="0"/>
        <v>44485</v>
      </c>
      <c r="AL6" s="92">
        <f t="shared" si="0"/>
        <v>44486</v>
      </c>
      <c r="AM6" s="91">
        <f t="shared" si="0"/>
        <v>44487</v>
      </c>
      <c r="AN6" s="82">
        <f t="shared" si="0"/>
        <v>44488</v>
      </c>
      <c r="AO6" s="82">
        <f t="shared" si="0"/>
        <v>44489</v>
      </c>
      <c r="AP6" s="82">
        <f t="shared" si="0"/>
        <v>44490</v>
      </c>
      <c r="AQ6" s="82">
        <f t="shared" si="0"/>
        <v>44491</v>
      </c>
      <c r="AR6" s="82">
        <f t="shared" ref="AR6:BN6" si="1">AQ6+1</f>
        <v>44492</v>
      </c>
      <c r="AS6" s="92">
        <f t="shared" si="1"/>
        <v>44493</v>
      </c>
      <c r="AT6" s="91">
        <f t="shared" si="1"/>
        <v>44494</v>
      </c>
      <c r="AU6" s="82">
        <f t="shared" si="1"/>
        <v>44495</v>
      </c>
      <c r="AV6" s="82">
        <f t="shared" si="1"/>
        <v>44496</v>
      </c>
      <c r="AW6" s="82">
        <f t="shared" si="1"/>
        <v>44497</v>
      </c>
      <c r="AX6" s="82">
        <f t="shared" si="1"/>
        <v>44498</v>
      </c>
      <c r="AY6" s="82">
        <f t="shared" si="1"/>
        <v>44499</v>
      </c>
      <c r="AZ6" s="92">
        <f t="shared" si="1"/>
        <v>44500</v>
      </c>
      <c r="BA6" s="91">
        <f t="shared" si="1"/>
        <v>44501</v>
      </c>
      <c r="BB6" s="82">
        <f t="shared" si="1"/>
        <v>44502</v>
      </c>
      <c r="BC6" s="82">
        <f t="shared" si="1"/>
        <v>44503</v>
      </c>
      <c r="BD6" s="82">
        <f t="shared" si="1"/>
        <v>44504</v>
      </c>
      <c r="BE6" s="82">
        <f t="shared" si="1"/>
        <v>44505</v>
      </c>
      <c r="BF6" s="82">
        <f t="shared" si="1"/>
        <v>44506</v>
      </c>
      <c r="BG6" s="92">
        <f t="shared" si="1"/>
        <v>44507</v>
      </c>
      <c r="BH6" s="91">
        <f t="shared" si="1"/>
        <v>44508</v>
      </c>
      <c r="BI6" s="82">
        <f t="shared" si="1"/>
        <v>44509</v>
      </c>
      <c r="BJ6" s="82">
        <f t="shared" si="1"/>
        <v>44510</v>
      </c>
      <c r="BK6" s="82">
        <f t="shared" si="1"/>
        <v>44511</v>
      </c>
      <c r="BL6" s="82">
        <f t="shared" si="1"/>
        <v>44512</v>
      </c>
      <c r="BM6" s="82">
        <f t="shared" si="1"/>
        <v>44513</v>
      </c>
      <c r="BN6" s="92">
        <f t="shared" si="1"/>
        <v>44514</v>
      </c>
    </row>
    <row r="7" spans="1:66" s="123" customFormat="1" ht="24.6" thickBot="1" x14ac:dyDescent="0.3">
      <c r="A7" s="115" t="s">
        <v>1</v>
      </c>
      <c r="B7" s="116" t="s">
        <v>67</v>
      </c>
      <c r="C7" s="117" t="s">
        <v>68</v>
      </c>
      <c r="D7" s="118" t="s">
        <v>74</v>
      </c>
      <c r="E7" s="119" t="s">
        <v>69</v>
      </c>
      <c r="F7" s="119" t="s">
        <v>70</v>
      </c>
      <c r="G7" s="117" t="s">
        <v>71</v>
      </c>
      <c r="H7" s="117" t="s">
        <v>72</v>
      </c>
      <c r="I7" s="117" t="s">
        <v>73</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7.399999999999999" x14ac:dyDescent="0.25">
      <c r="A8" s="83" t="str">
        <f>IF(ISERROR(VALUE(SUBSTITUTE(prevWBS,".",""))),"1",IF(ISERROR(FIND("`",SUBSTITUTE(prevWBS,".","`",1))),TEXT(VALUE(prevWBS)+1,"#"),TEXT(VALUE(LEFT(prevWBS,FIND("`",SUBSTITUTE(prevWBS,".","`",1))-1))+1,"#")))</f>
        <v>1</v>
      </c>
      <c r="B8" s="84" t="s">
        <v>139</v>
      </c>
      <c r="C8" s="85" t="s">
        <v>148</v>
      </c>
      <c r="D8" s="86"/>
      <c r="E8" s="87">
        <v>44459</v>
      </c>
      <c r="F8" s="114">
        <f>IF(ISBLANK(E8)," - ",IF(G8=0,E8,E8+G8-1))</f>
        <v>44465</v>
      </c>
      <c r="G8" s="88">
        <v>7</v>
      </c>
      <c r="H8" s="89"/>
      <c r="I8" s="90">
        <f t="shared" ref="I8:I67" si="4">IF(OR(F8=0,E8=0)," - ",NETWORKDAYS(E8,F8))</f>
        <v>5</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2" t="s">
        <v>142</v>
      </c>
      <c r="D9" s="126"/>
      <c r="E9" s="99">
        <v>44459</v>
      </c>
      <c r="F9" s="100">
        <f>IF(ISBLANK(E9)," - ",IF(G9=0,E9,E9+G9-1))</f>
        <v>44461</v>
      </c>
      <c r="G9" s="61">
        <v>3</v>
      </c>
      <c r="H9" s="62"/>
      <c r="I9" s="63">
        <f t="shared" si="4"/>
        <v>3</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IF(ISERROR(VALUE(SUBSTITUTE(prevWBS,".",""))),"0.0.1",IF(ISERROR(FIND("`",SUBSTITUTE(prevWBS,".","`",2))),prevWBS&amp;".1",LEFT(prevWBS,FIND("`",SUBSTITUTE(prevWBS,".","`",2)))&amp;IF(ISERROR(FIND("`",SUBSTITUTE(prevWBS,".","`",2))),VALUE(RIGHT(prevWBS,LEN(prevWBS)-FIND("`",SUBSTITUTE(prevWBS,".","`",1))))+1,VALUE(MID(prevWBS,FIND("`",SUBSTITUTE(prevWBS,".","`",1))+1,(FIND("`",SUBSTITUTE(prevWBS,".","`",2))-FIND("`",SUBSTITUTE(prevWBS,".","`",2))-1)))+1)))</f>
        <v>1.1.1</v>
      </c>
      <c r="B10" s="163" t="s">
        <v>144</v>
      </c>
      <c r="D10" s="126"/>
      <c r="E10" s="99">
        <v>44459</v>
      </c>
      <c r="F10" s="100">
        <f t="shared" ref="F10:F62" si="5">IF(ISBLANK(E10)," - ",IF(G10=0,E10,E10+G10-1))</f>
        <v>44461</v>
      </c>
      <c r="G10" s="61">
        <v>3</v>
      </c>
      <c r="H10" s="62">
        <v>0</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163" t="s">
        <v>145</v>
      </c>
      <c r="D11" s="126"/>
      <c r="E11" s="99">
        <v>44459</v>
      </c>
      <c r="F11" s="100">
        <f t="shared" si="5"/>
        <v>44461</v>
      </c>
      <c r="G11" s="61">
        <v>3</v>
      </c>
      <c r="H11" s="62">
        <v>0</v>
      </c>
      <c r="I11" s="63">
        <f t="shared" si="4"/>
        <v>3</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7.399999999999999" x14ac:dyDescent="0.25">
      <c r="A12" s="59" t="str">
        <f>IF(ISERROR(VALUE(SUBSTITUTE(prevWBS,".",""))),"0.0.1",IF(ISERROR(FIND("`",SUBSTITUTE(prevWBS,".","`",2))),prevWBS&amp;".1",LEFT(prevWBS,FIND("`",SUBSTITUTE(prevWBS,".","`",2)))&amp;IF(ISERROR(FIND("`",SUBSTITUTE(prevWBS,".","`",3))),VALUE(RIGHT(prevWBS,LEN(prevWBS)-FIND("`",SUBSTITUTE(prevWBS,".","`",2))))+1,VALUE(MID(prevWBS,FIND("`",SUBSTITUTE(prevWBS,".","`",2))+1,(FIND("`",SUBSTITUTE(prevWBS,".","`",4))-FIND("`",SUBSTITUTE(prevWBS,".","`",2))-1)))+1)))</f>
        <v>1.1.3</v>
      </c>
      <c r="B12" s="163" t="s">
        <v>146</v>
      </c>
      <c r="D12" s="126"/>
      <c r="E12" s="99">
        <v>44459</v>
      </c>
      <c r="F12" s="100">
        <f t="shared" si="5"/>
        <v>44461</v>
      </c>
      <c r="G12" s="61">
        <v>3</v>
      </c>
      <c r="H12" s="62">
        <v>0</v>
      </c>
      <c r="I12" s="63">
        <f t="shared" si="4"/>
        <v>3</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7.399999999999999" x14ac:dyDescent="0.25">
      <c r="A13" s="59" t="str">
        <f>IF(ISERROR(VALUE(SUBSTITUTE(prevWBS,".",""))),"0.0.1",IF(ISERROR(FIND("`",SUBSTITUTE(prevWBS,".","`",2))),prevWBS&amp;".1",LEFT(prevWBS,FIND("`",SUBSTITUTE(prevWBS,".","`",2)))&amp;IF(ISERROR(FIND("`",SUBSTITUTE(prevWBS,".","`",3))),VALUE(RIGHT(prevWBS,LEN(prevWBS)-FIND("`",SUBSTITUTE(prevWBS,".","`",2))))+1,VALUE(MID(prevWBS,FIND("`",SUBSTITUTE(prevWBS,".","`",2))+1,(FIND("`",SUBSTITUTE(prevWBS,".","`",5))-FIND("`",SUBSTITUTE(prevWBS,".","`",2))-1)))+1)))</f>
        <v>1.1.4</v>
      </c>
      <c r="B13" s="163" t="s">
        <v>147</v>
      </c>
      <c r="D13" s="126"/>
      <c r="E13" s="99">
        <v>44459</v>
      </c>
      <c r="F13" s="100">
        <f t="shared" si="5"/>
        <v>44461</v>
      </c>
      <c r="G13" s="61">
        <v>3</v>
      </c>
      <c r="H13" s="62">
        <v>0</v>
      </c>
      <c r="I13" s="63">
        <f t="shared" si="4"/>
        <v>3</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7.399999999999999" x14ac:dyDescent="0.25">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4" s="125" t="s">
        <v>149</v>
      </c>
      <c r="D14" s="126"/>
      <c r="E14" s="99">
        <v>44461</v>
      </c>
      <c r="F14" s="100">
        <f t="shared" si="5"/>
        <v>44461</v>
      </c>
      <c r="G14" s="61">
        <v>1</v>
      </c>
      <c r="H14" s="62">
        <v>0</v>
      </c>
      <c r="I14" s="63">
        <f t="shared" si="4"/>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tr">
        <f t="shared" ref="A15:A16"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5" s="125" t="s">
        <v>150</v>
      </c>
      <c r="D15" s="126"/>
      <c r="E15" s="99">
        <v>44462</v>
      </c>
      <c r="F15" s="100">
        <f t="shared" si="5"/>
        <v>44463</v>
      </c>
      <c r="G15" s="61">
        <v>2</v>
      </c>
      <c r="H15" s="62">
        <v>0</v>
      </c>
      <c r="I15" s="63">
        <f t="shared" si="4"/>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tr">
        <f t="shared" si="6"/>
        <v>1.4</v>
      </c>
      <c r="B16" s="125" t="s">
        <v>151</v>
      </c>
      <c r="D16" s="126"/>
      <c r="E16" s="99">
        <v>44464</v>
      </c>
      <c r="F16" s="100">
        <f t="shared" si="5"/>
        <v>44465</v>
      </c>
      <c r="G16" s="61">
        <v>2</v>
      </c>
      <c r="H16" s="62">
        <v>0</v>
      </c>
      <c r="I16" s="63">
        <f t="shared" si="4"/>
        <v>0</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54" customFormat="1" ht="17.399999999999999" x14ac:dyDescent="0.25">
      <c r="A17" s="52" t="str">
        <f>IF(ISERROR(VALUE(SUBSTITUTE(prevWBS,".",""))),"1",IF(ISERROR(FIND("`",SUBSTITUTE(prevWBS,".","`",1))),TEXT(VALUE(prevWBS)+1,"#"),TEXT(VALUE(LEFT(prevWBS,FIND("`",SUBSTITUTE(prevWBS,".","`",1))-1))+1,"#")))</f>
        <v>2</v>
      </c>
      <c r="B17" s="53" t="s">
        <v>140</v>
      </c>
      <c r="D17" s="55"/>
      <c r="E17" s="101"/>
      <c r="F17" s="101" t="str">
        <f t="shared" si="5"/>
        <v xml:space="preserve"> - </v>
      </c>
      <c r="G17" s="56"/>
      <c r="H17" s="57"/>
      <c r="I17" s="58" t="str">
        <f t="shared" si="4"/>
        <v xml:space="preserve"> - </v>
      </c>
      <c r="J17" s="95"/>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row>
    <row r="18" spans="1:66" s="60" customFormat="1" ht="22.8" x14ac:dyDescent="0.25">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125" t="s">
        <v>152</v>
      </c>
      <c r="D18" s="126"/>
      <c r="E18" s="99">
        <v>44466</v>
      </c>
      <c r="F18" s="100">
        <f t="shared" si="5"/>
        <v>44467</v>
      </c>
      <c r="G18" s="61">
        <v>2</v>
      </c>
      <c r="H18" s="62">
        <v>0</v>
      </c>
      <c r="I18" s="63">
        <f t="shared" si="4"/>
        <v>2</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7.399999999999999"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125" t="s">
        <v>143</v>
      </c>
      <c r="D19" s="126"/>
      <c r="E19" s="99">
        <v>44468</v>
      </c>
      <c r="F19" s="100">
        <f>IF(ISBLANK(E19)," - ",IF(G19=0,E19,E19+G19-1))</f>
        <v>44470</v>
      </c>
      <c r="G19" s="61">
        <v>3</v>
      </c>
      <c r="H19" s="62">
        <v>0</v>
      </c>
      <c r="I19" s="63">
        <f>IF(OR(F19=0,E19=0)," - ",NETWORKDAYS(E19,F19))</f>
        <v>3</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tr">
        <f>IF(ISERROR(VALUE(SUBSTITUTE(prevWBS,".",""))),"0.0.1",IF(ISERROR(FIND("`",SUBSTITUTE(prevWBS,".","`",2))),prevWBS&amp;".1",LEFT(prevWBS,FIND("`",SUBSTITUTE(prevWBS,".","`",2)))&amp;IF(ISERROR(FIND("`",SUBSTITUTE(prevWBS,".","`",2))),VALUE(RIGHT(prevWBS,LEN(prevWBS)-FIND("`",SUBSTITUTE(prevWBS,".","`",1))))+1,VALUE(MID(prevWBS,FIND("`",SUBSTITUTE(prevWBS,".","`",1))+1,(FIND("`",SUBSTITUTE(prevWBS,".","`",2))-FIND("`",SUBSTITUTE(prevWBS,".","`",2))-1)))+1)))</f>
        <v>2.2.1</v>
      </c>
      <c r="B20" s="164" t="s">
        <v>153</v>
      </c>
      <c r="D20" s="126"/>
      <c r="E20" s="99">
        <v>44468</v>
      </c>
      <c r="F20" s="100">
        <f>IF(ISBLANK(E20)," - ",IF(G20=0,E20,E20+G20-1))</f>
        <v>44469</v>
      </c>
      <c r="G20" s="61">
        <v>2</v>
      </c>
      <c r="H20" s="62"/>
      <c r="I20" s="63">
        <f>IF(OR(F20=0,E20=0)," - ",NETWORKDAYS(E20,F20))</f>
        <v>2</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7.399999999999999" x14ac:dyDescent="0.25">
      <c r="A2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1" s="164" t="s">
        <v>154</v>
      </c>
      <c r="D21" s="126"/>
      <c r="E21" s="99">
        <v>44470</v>
      </c>
      <c r="F21" s="100">
        <f>IF(ISBLANK(E21)," - ",IF(G21=0,E21,E21+G21-1))</f>
        <v>44470</v>
      </c>
      <c r="G21" s="61">
        <v>1</v>
      </c>
      <c r="H21" s="62"/>
      <c r="I21" s="63">
        <f>IF(OR(F21=0,E21=0)," - ",NETWORKDAYS(E21,F21))</f>
        <v>1</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IF(ISERROR(VALUE(SUBSTITUTE(prevWBS,".",""))),"0.0.1",IF(ISERROR(FIND("`",SUBSTITUTE(prevWBS,".","`",2))),prevWBS&amp;".1",LEFT(prevWBS,FIND("`",SUBSTITUTE(prevWBS,".","`",2)))&amp;IF(ISERROR(FIND("`",SUBSTITUTE(prevWBS,".","`",3))),VALUE(RIGHT(prevWBS,LEN(prevWBS)-FIND("`",SUBSTITUTE(prevWBS,".","`",2))))+1,VALUE(MID(prevWBS,FIND("`",SUBSTITUTE(prevWBS,".","`",2))+1,(FIND("`",SUBSTITUTE(prevWBS,".","`",4))-FIND("`",SUBSTITUTE(prevWBS,".","`",2))-1)))+1)))</f>
        <v>2.2.3</v>
      </c>
      <c r="B22" s="164" t="s">
        <v>155</v>
      </c>
      <c r="D22" s="126"/>
      <c r="E22" s="99">
        <v>44471</v>
      </c>
      <c r="F22" s="100">
        <f>IF(ISBLANK(E22)," - ",IF(G22=0,E22,E22+G22-1))</f>
        <v>44471</v>
      </c>
      <c r="G22" s="61">
        <v>1</v>
      </c>
      <c r="H22" s="62"/>
      <c r="I22" s="63">
        <f>IF(OR(F22=0,E22=0)," - ",NETWORKDAYS(E22,F22))</f>
        <v>0</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3" s="125" t="s">
        <v>156</v>
      </c>
      <c r="D23" s="126"/>
      <c r="E23" s="99">
        <v>44472</v>
      </c>
      <c r="F23" s="100">
        <f>IF(ISBLANK(E23)," - ",IF(G23=0,E23,E23+G23-1))</f>
        <v>44472</v>
      </c>
      <c r="G23" s="61">
        <v>1</v>
      </c>
      <c r="H23" s="62">
        <v>0</v>
      </c>
      <c r="I23" s="63">
        <f t="shared" si="4"/>
        <v>0</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7.399999999999999" x14ac:dyDescent="0.25">
      <c r="A24" s="52" t="str">
        <f>IF(ISERROR(VALUE(SUBSTITUTE(prevWBS,".",""))),"1",IF(ISERROR(FIND("`",SUBSTITUTE(prevWBS,".","`",1))),TEXT(VALUE(prevWBS)+1,"#"),TEXT(VALUE(LEFT(prevWBS,FIND("`",SUBSTITUTE(prevWBS,".","`",1))-1))+1,"#")))</f>
        <v>3</v>
      </c>
      <c r="B24" s="53" t="s">
        <v>141</v>
      </c>
      <c r="D24" s="55"/>
      <c r="E24" s="101"/>
      <c r="F24" s="101" t="str">
        <f t="shared" si="5"/>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22.8" x14ac:dyDescent="0.2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157</v>
      </c>
      <c r="D25" s="126"/>
      <c r="E25" s="99">
        <v>44473</v>
      </c>
      <c r="F25" s="100">
        <f>IF(ISBLANK(E25)," - ",IF(G25=0,E25,E25+G25-1))</f>
        <v>44473</v>
      </c>
      <c r="G25" s="61">
        <v>1</v>
      </c>
      <c r="H25" s="62"/>
      <c r="I25" s="63">
        <f>IF(OR(F25=0,E25=0)," - ",NETWORKDAYS(E25,F25))</f>
        <v>1</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22.8"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158</v>
      </c>
      <c r="D26" s="126"/>
      <c r="E26" s="99">
        <v>44474</v>
      </c>
      <c r="F26" s="100">
        <f t="shared" si="5"/>
        <v>44474</v>
      </c>
      <c r="G26" s="61">
        <v>1</v>
      </c>
      <c r="H26" s="62">
        <v>0</v>
      </c>
      <c r="I26" s="63">
        <f t="shared" si="4"/>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22.8"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159</v>
      </c>
      <c r="D27" s="126"/>
      <c r="E27" s="99">
        <v>44475</v>
      </c>
      <c r="F27" s="100">
        <f>IF(ISBLANK(E27)," - ",IF(G27=0,E27,E27+G27-1))</f>
        <v>44476</v>
      </c>
      <c r="G27" s="61">
        <v>2</v>
      </c>
      <c r="H27" s="62">
        <v>0</v>
      </c>
      <c r="I27" s="63">
        <f t="shared" si="4"/>
        <v>2</v>
      </c>
      <c r="J27" s="94"/>
      <c r="K27" s="106"/>
      <c r="L27" s="106"/>
      <c r="M27" s="106"/>
      <c r="N27" s="106"/>
      <c r="O27" s="106"/>
      <c r="P27" s="106"/>
      <c r="Q27" s="106"/>
      <c r="R27" s="106"/>
      <c r="S27" s="106"/>
      <c r="T27" s="106"/>
      <c r="U27" s="106"/>
      <c r="V27" s="106"/>
      <c r="W27" s="106"/>
      <c r="X27" s="106"/>
      <c r="Y27" s="106"/>
      <c r="Z27" s="106"/>
      <c r="AA27" s="106"/>
      <c r="AB27" s="17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tr">
        <f>IF(ISERROR(VALUE(SUBSTITUTE(prevWBS,".",""))),"0.0.1",IF(ISERROR(FIND("`",SUBSTITUTE(prevWBS,".","`",2))),prevWBS&amp;".1",LEFT(prevWBS,FIND("`",SUBSTITUTE(prevWBS,".","`",2)))&amp;IF(ISERROR(FIND("`",SUBSTITUTE(prevWBS,".","`",2))),VALUE(RIGHT(prevWBS,LEN(prevWBS)-FIND("`",SUBSTITUTE(prevWBS,".","`",1))))+1,VALUE(MID(prevWBS,FIND("`",SUBSTITUTE(prevWBS,".","`",1))+1,(FIND("`",SUBSTITUTE(prevWBS,".","`",2))-FIND("`",SUBSTITUTE(prevWBS,".","`",2))-1)))+1)))</f>
        <v>3.3.1</v>
      </c>
      <c r="B28" s="164" t="s">
        <v>160</v>
      </c>
      <c r="D28" s="126"/>
      <c r="E28" s="99">
        <v>44475</v>
      </c>
      <c r="F28" s="100">
        <f>IF(ISBLANK(E28)," - ",IF(G28=0,E28,E28+G28-1))</f>
        <v>44475</v>
      </c>
      <c r="G28" s="61">
        <v>1</v>
      </c>
      <c r="H28" s="62"/>
      <c r="I28" s="63">
        <f>IF(OR(F28=0,E28=0)," - ",NETWORKDAYS(E28,F28))</f>
        <v>1</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7.399999999999999" x14ac:dyDescent="0.25">
      <c r="A2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29" s="164" t="s">
        <v>161</v>
      </c>
      <c r="D29" s="126"/>
      <c r="E29" s="99">
        <v>44475</v>
      </c>
      <c r="F29" s="100">
        <f>IF(ISBLANK(E29)," - ",IF(G29=0,E29,E29+G29-1))</f>
        <v>44475</v>
      </c>
      <c r="G29" s="61">
        <v>1</v>
      </c>
      <c r="H29" s="62"/>
      <c r="I29" s="63">
        <f>IF(OR(F29=0,E29=0)," - ",NETWORKDAYS(E29,F29))</f>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7.399999999999999" x14ac:dyDescent="0.25">
      <c r="A30" s="59" t="str">
        <f>IF(ISERROR(VALUE(SUBSTITUTE(prevWBS,".",""))),"0.0.1",IF(ISERROR(FIND("`",SUBSTITUTE(prevWBS,".","`",2))),prevWBS&amp;".1",LEFT(prevWBS,FIND("`",SUBSTITUTE(prevWBS,".","`",2)))&amp;IF(ISERROR(FIND("`",SUBSTITUTE(prevWBS,".","`",3))),VALUE(RIGHT(prevWBS,LEN(prevWBS)-FIND("`",SUBSTITUTE(prevWBS,".","`",2))))+1,VALUE(MID(prevWBS,FIND("`",SUBSTITUTE(prevWBS,".","`",2))+1,(FIND("`",SUBSTITUTE(prevWBS,".","`",4))-FIND("`",SUBSTITUTE(prevWBS,".","`",2))-1)))+1)))</f>
        <v>3.3.3</v>
      </c>
      <c r="B30" s="164" t="s">
        <v>162</v>
      </c>
      <c r="D30" s="126"/>
      <c r="E30" s="99">
        <v>44475</v>
      </c>
      <c r="F30" s="100">
        <f>IF(ISBLANK(E30)," - ",IF(G30=0,E30,E30+G30-1))</f>
        <v>44475</v>
      </c>
      <c r="G30" s="61">
        <v>1</v>
      </c>
      <c r="H30" s="62"/>
      <c r="I30" s="63">
        <f>IF(OR(F30=0,E30=0)," - ",NETWORKDAYS(E30,F30))</f>
        <v>1</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7.399999999999999" x14ac:dyDescent="0.25">
      <c r="A31" s="59" t="str">
        <f>IF(ISERROR(VALUE(SUBSTITUTE(prevWBS,".",""))),"0.0.1",IF(ISERROR(FIND("`",SUBSTITUTE(prevWBS,".","`",2))),prevWBS&amp;".1",LEFT(prevWBS,FIND("`",SUBSTITUTE(prevWBS,".","`",2)))&amp;IF(ISERROR(FIND("`",SUBSTITUTE(prevWBS,".","`",3))),VALUE(RIGHT(prevWBS,LEN(prevWBS)-FIND("`",SUBSTITUTE(prevWBS,".","`",2))))+1,VALUE(MID(prevWBS,FIND("`",SUBSTITUTE(prevWBS,".","`",2))+1,(FIND("`",SUBSTITUTE(prevWBS,".","`",5))-FIND("`",SUBSTITUTE(prevWBS,".","`",2))-1)))+1)))</f>
        <v>3.3.4</v>
      </c>
      <c r="B31" s="175" t="s">
        <v>164</v>
      </c>
      <c r="D31" s="126"/>
      <c r="E31" s="99">
        <v>44475</v>
      </c>
      <c r="F31" s="100">
        <f t="shared" ref="F31:F34" si="7">IF(ISBLANK(E31)," - ",IF(G31=0,E31,E31+G31-1))</f>
        <v>44475</v>
      </c>
      <c r="G31" s="61">
        <v>1</v>
      </c>
      <c r="H31" s="62">
        <v>0</v>
      </c>
      <c r="I31" s="63">
        <f t="shared" ref="I31:I34" si="8">IF(OR(F31=0,E31=0)," - ",NETWORKDAYS(E31,F31))</f>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7.399999999999999" x14ac:dyDescent="0.25">
      <c r="A32" s="59" t="str">
        <f>IF(ISERROR(VALUE(SUBSTITUTE(prevWBS,".",""))),"0.0.1",IF(ISERROR(FIND("`",SUBSTITUTE(prevWBS,".","`",2))),prevWBS&amp;".1",LEFT(prevWBS,FIND("`",SUBSTITUTE(prevWBS,".","`",2)))&amp;IF(ISERROR(FIND("`",SUBSTITUTE(prevWBS,".","`",3))),VALUE(RIGHT(prevWBS,LEN(prevWBS)-FIND("`",SUBSTITUTE(prevWBS,".","`",2))))+1,VALUE(MID(prevWBS,FIND("`",SUBSTITUTE(prevWBS,".","`",2))+1,(FIND("`",SUBSTITUTE(prevWBS,".","`",5))-FIND("`",SUBSTITUTE(prevWBS,".","`",2))-1)))+1)))</f>
        <v>3.3.5</v>
      </c>
      <c r="B32" s="175" t="s">
        <v>169</v>
      </c>
      <c r="D32" s="126"/>
      <c r="E32" s="99">
        <v>44476</v>
      </c>
      <c r="F32" s="100">
        <f t="shared" si="7"/>
        <v>44476</v>
      </c>
      <c r="G32" s="61">
        <v>1</v>
      </c>
      <c r="H32" s="62">
        <v>0</v>
      </c>
      <c r="I32" s="63">
        <f t="shared" si="8"/>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7.399999999999999" x14ac:dyDescent="0.25">
      <c r="A33" s="59" t="str">
        <f>IF(ISERROR(VALUE(SUBSTITUTE(prevWBS,".",""))),"0.0.1",IF(ISERROR(FIND("`",SUBSTITUTE(prevWBS,".","`",2))),prevWBS&amp;".1",LEFT(prevWBS,FIND("`",SUBSTITUTE(prevWBS,".","`",2)))&amp;IF(ISERROR(FIND("`",SUBSTITUTE(prevWBS,".","`",3))),VALUE(RIGHT(prevWBS,LEN(prevWBS)-FIND("`",SUBSTITUTE(prevWBS,".","`",2))))+1,VALUE(MID(prevWBS,FIND("`",SUBSTITUTE(prevWBS,".","`",2))+1,(FIND("`",SUBSTITUTE(prevWBS,".","`",5))-FIND("`",SUBSTITUTE(prevWBS,".","`",2))-1)))+1)))</f>
        <v>3.3.6</v>
      </c>
      <c r="B33" s="175" t="s">
        <v>166</v>
      </c>
      <c r="D33" s="126"/>
      <c r="E33" s="99">
        <v>44476</v>
      </c>
      <c r="F33" s="100">
        <f t="shared" si="7"/>
        <v>44476</v>
      </c>
      <c r="G33" s="61">
        <v>1</v>
      </c>
      <c r="H33" s="62">
        <v>0</v>
      </c>
      <c r="I33" s="63">
        <f t="shared" si="8"/>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7.399999999999999" x14ac:dyDescent="0.25">
      <c r="A34" s="59" t="str">
        <f>IF(ISERROR(VALUE(SUBSTITUTE(prevWBS,".",""))),"0.0.1",IF(ISERROR(FIND("`",SUBSTITUTE(prevWBS,".","`",2))),prevWBS&amp;".1",LEFT(prevWBS,FIND("`",SUBSTITUTE(prevWBS,".","`",2)))&amp;IF(ISERROR(FIND("`",SUBSTITUTE(prevWBS,".","`",3))),VALUE(RIGHT(prevWBS,LEN(prevWBS)-FIND("`",SUBSTITUTE(prevWBS,".","`",2))))+1,VALUE(MID(prevWBS,FIND("`",SUBSTITUTE(prevWBS,".","`",2))+1,(FIND("`",SUBSTITUTE(prevWBS,".","`",5))-FIND("`",SUBSTITUTE(prevWBS,".","`",2))-1)))+1)))</f>
        <v>3.3.7</v>
      </c>
      <c r="B34" s="175" t="s">
        <v>167</v>
      </c>
      <c r="D34" s="126"/>
      <c r="E34" s="99">
        <v>44476</v>
      </c>
      <c r="F34" s="100">
        <f t="shared" si="7"/>
        <v>44476</v>
      </c>
      <c r="G34" s="61">
        <v>1</v>
      </c>
      <c r="H34" s="62">
        <v>0</v>
      </c>
      <c r="I34" s="63">
        <f t="shared" si="8"/>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7.399999999999999" x14ac:dyDescent="0.25">
      <c r="A35" s="59" t="str">
        <f>IF(ISERROR(VALUE(SUBSTITUTE(prevWBS,".",""))),"0.0.1",IF(ISERROR(FIND("`",SUBSTITUTE(prevWBS,".","`",2))),prevWBS&amp;".1",LEFT(prevWBS,FIND("`",SUBSTITUTE(prevWBS,".","`",2)))&amp;IF(ISERROR(FIND("`",SUBSTITUTE(prevWBS,".","`",3))),VALUE(RIGHT(prevWBS,LEN(prevWBS)-FIND("`",SUBSTITUTE(prevWBS,".","`",2))))+1,VALUE(MID(prevWBS,FIND("`",SUBSTITUTE(prevWBS,".","`",2))+1,(FIND("`",SUBSTITUTE(prevWBS,".","`",5))-FIND("`",SUBSTITUTE(prevWBS,".","`",2))-1)))+1)))</f>
        <v>3.3.8</v>
      </c>
      <c r="B35" s="175" t="s">
        <v>168</v>
      </c>
      <c r="D35" s="126"/>
      <c r="E35" s="99">
        <v>44476</v>
      </c>
      <c r="F35" s="100">
        <f t="shared" ref="F35" si="9">IF(ISBLANK(E35)," - ",IF(G35=0,E35,E35+G35-1))</f>
        <v>44476</v>
      </c>
      <c r="G35" s="61">
        <v>1</v>
      </c>
      <c r="H35" s="62">
        <v>0</v>
      </c>
      <c r="I35" s="63">
        <f t="shared" ref="I35" si="10">IF(OR(F35=0,E35=0)," - ",NETWORKDAYS(E35,F35))</f>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0" customFormat="1" ht="17.399999999999999" x14ac:dyDescent="0.25">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6" s="162" t="s">
        <v>170</v>
      </c>
      <c r="D36" s="126"/>
      <c r="E36" s="99">
        <v>44477</v>
      </c>
      <c r="F36" s="100">
        <f>IF(ISBLANK(E36)," - ",IF(G36=0,E36,E36+G36-1))</f>
        <v>44478</v>
      </c>
      <c r="G36" s="61">
        <v>2</v>
      </c>
      <c r="H36" s="62"/>
      <c r="I36" s="63">
        <f>IF(OR(F36=0,E36=0)," - ",NETWORKDAYS(E36,F36))</f>
        <v>1</v>
      </c>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0" customFormat="1" ht="17.399999999999999" x14ac:dyDescent="0.25">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7" s="162" t="s">
        <v>171</v>
      </c>
      <c r="D37" s="126"/>
      <c r="E37" s="99">
        <v>44479</v>
      </c>
      <c r="F37" s="100">
        <f>IF(ISBLANK(E37)," - ",IF(G37=0,E37,E37+G37-1))</f>
        <v>44481</v>
      </c>
      <c r="G37" s="61">
        <v>3</v>
      </c>
      <c r="H37" s="62"/>
      <c r="I37" s="63">
        <f>IF(OR(F37=0,E37=0)," - ",NETWORKDAYS(E37,F37))</f>
        <v>2</v>
      </c>
      <c r="J37" s="94"/>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0" customFormat="1" ht="17.399999999999999" x14ac:dyDescent="0.25">
      <c r="A3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8" s="162" t="s">
        <v>172</v>
      </c>
      <c r="D38" s="126"/>
      <c r="E38" s="99">
        <v>44482</v>
      </c>
      <c r="F38" s="100">
        <f>IF(ISBLANK(E38)," - ",IF(G38=0,E38,E38+G38-1))</f>
        <v>44484</v>
      </c>
      <c r="G38" s="61">
        <v>3</v>
      </c>
      <c r="H38" s="62"/>
      <c r="I38" s="63">
        <f>IF(OR(F38=0,E38=0)," - ",NETWORKDAYS(E38,F38))</f>
        <v>3</v>
      </c>
      <c r="J38" s="94"/>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0" customFormat="1" ht="17.399999999999999" x14ac:dyDescent="0.25">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39" s="162" t="s">
        <v>173</v>
      </c>
      <c r="D39" s="126"/>
      <c r="E39" s="99">
        <v>44485</v>
      </c>
      <c r="F39" s="100">
        <f>IF(ISBLANK(E39)," - ",IF(G39=0,E39,E39+G39-1))</f>
        <v>44485</v>
      </c>
      <c r="G39" s="61">
        <v>1</v>
      </c>
      <c r="H39" s="62"/>
      <c r="I39" s="63">
        <f>IF(OR(F39=0,E39=0)," - ",NETWORKDAYS(E39,F39))</f>
        <v>0</v>
      </c>
      <c r="J39" s="94"/>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0" customFormat="1" ht="17.399999999999999" x14ac:dyDescent="0.25">
      <c r="A40" s="59" t="str">
        <f>IF(ISERROR(VALUE(SUBSTITUTE(prevWBS,".",""))),"0.0.1",IF(ISERROR(FIND("`",SUBSTITUTE(prevWBS,".","`",2))),prevWBS&amp;".1",LEFT(prevWBS,FIND("`",SUBSTITUTE(prevWBS,".","`",2)))&amp;IF(ISERROR(FIND("`",SUBSTITUTE(prevWBS,".","`",2))),VALUE(RIGHT(prevWBS,LEN(prevWBS)-FIND("`",SUBSTITUTE(prevWBS,".","`",1))))+1,VALUE(MID(prevWBS,FIND("`",SUBSTITUTE(prevWBS,".","`",1))+1,(FIND("`",SUBSTITUTE(prevWBS,".","`",2))-FIND("`",SUBSTITUTE(prevWBS,".","`",2))-1)))+1)))</f>
        <v>3.7.1</v>
      </c>
      <c r="B40" s="164" t="s">
        <v>174</v>
      </c>
      <c r="D40" s="126"/>
      <c r="E40" s="99">
        <v>44485</v>
      </c>
      <c r="F40" s="100">
        <f>IF(ISBLANK(E40)," - ",IF(G40=0,E40,E40+G40-1))</f>
        <v>44485</v>
      </c>
      <c r="G40" s="61">
        <v>1</v>
      </c>
      <c r="H40" s="62"/>
      <c r="I40" s="63">
        <f>IF(OR(F40=0,E40=0)," - ",NETWORKDAYS(E40,F40))</f>
        <v>0</v>
      </c>
      <c r="J40" s="94"/>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0" customFormat="1" ht="17.399999999999999" x14ac:dyDescent="0.25">
      <c r="A4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3.7.2</v>
      </c>
      <c r="B41" s="164" t="s">
        <v>175</v>
      </c>
      <c r="D41" s="126"/>
      <c r="E41" s="99">
        <v>44485</v>
      </c>
      <c r="F41" s="100">
        <f>IF(ISBLANK(E41)," - ",IF(G41=0,E41,E41+G41-1))</f>
        <v>44485</v>
      </c>
      <c r="G41" s="61">
        <v>1</v>
      </c>
      <c r="H41" s="62"/>
      <c r="I41" s="63">
        <f>IF(OR(F41=0,E41=0)," - ",NETWORKDAYS(E41,F41))</f>
        <v>0</v>
      </c>
      <c r="J41" s="94"/>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0" customFormat="1" ht="17.399999999999999" x14ac:dyDescent="0.25">
      <c r="A4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42" s="162" t="s">
        <v>176</v>
      </c>
      <c r="D42" s="126"/>
      <c r="E42" s="99">
        <v>44486</v>
      </c>
      <c r="F42" s="100">
        <f>IF(ISBLANK(E42)," - ",IF(G42=0,E42,E42+G42-1))</f>
        <v>44486</v>
      </c>
      <c r="G42" s="61">
        <v>1</v>
      </c>
      <c r="H42" s="62"/>
      <c r="I42" s="63">
        <f>IF(OR(F42=0,E42=0)," - ",NETWORKDAYS(E42,F42))</f>
        <v>0</v>
      </c>
      <c r="J42" s="94"/>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0" customFormat="1" ht="17.399999999999999" x14ac:dyDescent="0.25">
      <c r="A4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43" s="162" t="s">
        <v>177</v>
      </c>
      <c r="D43" s="126"/>
      <c r="E43" s="99">
        <v>44486</v>
      </c>
      <c r="F43" s="100">
        <f>IF(ISBLANK(E43)," - ",IF(G43=0,E43,E43+G43-1))</f>
        <v>44486</v>
      </c>
      <c r="G43" s="61">
        <v>1</v>
      </c>
      <c r="H43" s="62"/>
      <c r="I43" s="63">
        <f>IF(OR(F43=0,E43=0)," - ",NETWORKDAYS(E43,F43))</f>
        <v>0</v>
      </c>
      <c r="J43" s="94"/>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0" customFormat="1" ht="17.399999999999999" x14ac:dyDescent="0.25">
      <c r="A4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44" s="162" t="s">
        <v>178</v>
      </c>
      <c r="D44" s="126"/>
      <c r="E44" s="99">
        <v>44487</v>
      </c>
      <c r="F44" s="100">
        <f>IF(ISBLANK(E44)," - ",IF(G44=0,E44,E44+G44-1))</f>
        <v>44488</v>
      </c>
      <c r="G44" s="61">
        <v>2</v>
      </c>
      <c r="H44" s="62"/>
      <c r="I44" s="63">
        <f>IF(OR(F44=0,E44=0)," - ",NETWORKDAYS(E44,F44))</f>
        <v>2</v>
      </c>
      <c r="J44" s="94"/>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54" customFormat="1" ht="17.399999999999999" x14ac:dyDescent="0.25">
      <c r="A45" s="52" t="str">
        <f>IF(ISERROR(VALUE(SUBSTITUTE(prevWBS,".",""))),"1",IF(ISERROR(FIND("`",SUBSTITUTE(prevWBS,".","`",1))),TEXT(VALUE(prevWBS)+1,"#"),TEXT(VALUE(LEFT(prevWBS,FIND("`",SUBSTITUTE(prevWBS,".","`",1))-1))+1,"#")))</f>
        <v>4</v>
      </c>
      <c r="B45" s="53" t="s">
        <v>179</v>
      </c>
      <c r="D45" s="55"/>
      <c r="E45" s="101"/>
      <c r="F45" s="101" t="str">
        <f t="shared" si="5"/>
        <v xml:space="preserve"> - </v>
      </c>
      <c r="G45" s="56"/>
      <c r="H45" s="57"/>
      <c r="I45" s="58" t="str">
        <f t="shared" si="4"/>
        <v xml:space="preserve"> - </v>
      </c>
      <c r="J45" s="95"/>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row>
    <row r="46" spans="1:66" s="60" customFormat="1" ht="17.399999999999999" x14ac:dyDescent="0.25">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6" s="125" t="s">
        <v>180</v>
      </c>
      <c r="D46" s="126"/>
      <c r="E46" s="99">
        <v>44489</v>
      </c>
      <c r="F46" s="100">
        <f t="shared" si="5"/>
        <v>44490</v>
      </c>
      <c r="G46" s="61">
        <v>2</v>
      </c>
      <c r="H46" s="62">
        <v>0</v>
      </c>
      <c r="I46" s="63">
        <f t="shared" si="4"/>
        <v>2</v>
      </c>
      <c r="J46" s="94"/>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69" customFormat="1" ht="17.399999999999999" x14ac:dyDescent="0.25">
      <c r="A4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47" s="177" t="s">
        <v>181</v>
      </c>
      <c r="C47" s="80"/>
      <c r="D47" s="78"/>
      <c r="E47" s="99">
        <v>44490</v>
      </c>
      <c r="F47" s="100">
        <f t="shared" si="5"/>
        <v>44490</v>
      </c>
      <c r="G47" s="61">
        <v>1</v>
      </c>
      <c r="H47" s="62"/>
      <c r="I47" s="79">
        <f t="shared" si="4"/>
        <v>1</v>
      </c>
      <c r="J47" s="98"/>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60" customFormat="1" ht="17.399999999999999" x14ac:dyDescent="0.25">
      <c r="A4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8" s="125" t="s">
        <v>183</v>
      </c>
      <c r="D48" s="126"/>
      <c r="E48" s="99">
        <v>44491</v>
      </c>
      <c r="F48" s="100">
        <f t="shared" ref="F48" si="11">IF(ISBLANK(E48)," - ",IF(G48=0,E48,E48+G48-1))</f>
        <v>44491</v>
      </c>
      <c r="G48" s="61">
        <v>1</v>
      </c>
      <c r="H48" s="62">
        <v>0</v>
      </c>
      <c r="I48" s="63">
        <f t="shared" ref="I48" si="12">IF(OR(F48=0,E48=0)," - ",NETWORKDAYS(E48,F48))</f>
        <v>1</v>
      </c>
      <c r="J48" s="94"/>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row>
    <row r="49" spans="1:66" s="60" customFormat="1" ht="17.399999999999999" x14ac:dyDescent="0.25">
      <c r="A4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9" s="125" t="s">
        <v>182</v>
      </c>
      <c r="D49" s="126"/>
      <c r="E49" s="99">
        <v>44491</v>
      </c>
      <c r="F49" s="100">
        <f t="shared" si="5"/>
        <v>44493</v>
      </c>
      <c r="G49" s="61">
        <v>3</v>
      </c>
      <c r="H49" s="62">
        <v>0</v>
      </c>
      <c r="I49" s="63">
        <f t="shared" si="4"/>
        <v>1</v>
      </c>
      <c r="J49" s="94"/>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row>
    <row r="50" spans="1:66" s="69" customFormat="1" ht="17.399999999999999" x14ac:dyDescent="0.25">
      <c r="A5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50" s="81" t="s">
        <v>184</v>
      </c>
      <c r="C50" s="80"/>
      <c r="D50" s="78"/>
      <c r="E50" s="99">
        <v>44491</v>
      </c>
      <c r="F50" s="100">
        <f t="shared" si="5"/>
        <v>44491</v>
      </c>
      <c r="G50" s="61">
        <v>1</v>
      </c>
      <c r="H50" s="62"/>
      <c r="I50" s="79">
        <f t="shared" si="4"/>
        <v>1</v>
      </c>
      <c r="J50" s="98"/>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row>
    <row r="51" spans="1:66" s="69" customFormat="1" ht="17.399999999999999" x14ac:dyDescent="0.25">
      <c r="A5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51" s="81" t="s">
        <v>185</v>
      </c>
      <c r="C51" s="80"/>
      <c r="D51" s="78"/>
      <c r="E51" s="99">
        <v>44491</v>
      </c>
      <c r="F51" s="100">
        <f t="shared" ref="F51" si="13">IF(ISBLANK(E51)," - ",IF(G51=0,E51,E51+G51-1))</f>
        <v>44491</v>
      </c>
      <c r="G51" s="61">
        <v>1</v>
      </c>
      <c r="H51" s="62"/>
      <c r="I51" s="79">
        <f t="shared" ref="I51" si="14">IF(OR(F51=0,E51=0)," - ",NETWORKDAYS(E51,F51))</f>
        <v>1</v>
      </c>
      <c r="J51" s="98"/>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row>
    <row r="52" spans="1:66" s="69" customFormat="1" ht="17.399999999999999" x14ac:dyDescent="0.25">
      <c r="A5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4.3.3</v>
      </c>
      <c r="B52" s="81" t="s">
        <v>186</v>
      </c>
      <c r="C52" s="80"/>
      <c r="D52" s="78"/>
      <c r="E52" s="99">
        <v>44491</v>
      </c>
      <c r="F52" s="100">
        <f t="shared" ref="F52" si="15">IF(ISBLANK(E52)," - ",IF(G52=0,E52,E52+G52-1))</f>
        <v>44491</v>
      </c>
      <c r="G52" s="61">
        <v>1</v>
      </c>
      <c r="H52" s="62"/>
      <c r="I52" s="79">
        <f t="shared" ref="I52" si="16">IF(OR(F52=0,E52=0)," - ",NETWORKDAYS(E52,F52))</f>
        <v>1</v>
      </c>
      <c r="J52" s="98"/>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row>
    <row r="53" spans="1:66" s="69" customFormat="1" ht="17.399999999999999" x14ac:dyDescent="0.25">
      <c r="A5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4.3.4</v>
      </c>
      <c r="B53" s="81" t="s">
        <v>187</v>
      </c>
      <c r="C53" s="80"/>
      <c r="D53" s="78"/>
      <c r="E53" s="99">
        <v>44492</v>
      </c>
      <c r="F53" s="100">
        <f t="shared" ref="F53" si="17">IF(ISBLANK(E53)," - ",IF(G53=0,E53,E53+G53-1))</f>
        <v>44492</v>
      </c>
      <c r="G53" s="61">
        <v>1</v>
      </c>
      <c r="H53" s="62"/>
      <c r="I53" s="79">
        <f t="shared" ref="I53" si="18">IF(OR(F53=0,E53=0)," - ",NETWORKDAYS(E53,F53))</f>
        <v>0</v>
      </c>
      <c r="J53" s="98"/>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row>
    <row r="54" spans="1:66" s="69" customFormat="1" ht="17.399999999999999" x14ac:dyDescent="0.25">
      <c r="A5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4.3.5</v>
      </c>
      <c r="B54" s="81" t="s">
        <v>163</v>
      </c>
      <c r="C54" s="80"/>
      <c r="D54" s="78"/>
      <c r="E54" s="99">
        <v>44492</v>
      </c>
      <c r="F54" s="100">
        <f t="shared" ref="F54" si="19">IF(ISBLANK(E54)," - ",IF(G54=0,E54,E54+G54-1))</f>
        <v>44492</v>
      </c>
      <c r="G54" s="61">
        <v>1</v>
      </c>
      <c r="H54" s="62"/>
      <c r="I54" s="79">
        <f t="shared" ref="I54" si="20">IF(OR(F54=0,E54=0)," - ",NETWORKDAYS(E54,F54))</f>
        <v>0</v>
      </c>
      <c r="J54" s="98"/>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69" customFormat="1" ht="17.399999999999999" x14ac:dyDescent="0.25">
      <c r="A55"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4.3.6</v>
      </c>
      <c r="B55" s="81" t="s">
        <v>165</v>
      </c>
      <c r="C55" s="80"/>
      <c r="D55" s="78"/>
      <c r="E55" s="99">
        <v>44492</v>
      </c>
      <c r="F55" s="100">
        <f t="shared" ref="F55" si="21">IF(ISBLANK(E55)," - ",IF(G55=0,E55,E55+G55-1))</f>
        <v>44492</v>
      </c>
      <c r="G55" s="61">
        <v>1</v>
      </c>
      <c r="H55" s="62"/>
      <c r="I55" s="79">
        <f t="shared" ref="I55" si="22">IF(OR(F55=0,E55=0)," - ",NETWORKDAYS(E55,F55))</f>
        <v>0</v>
      </c>
      <c r="J55" s="98"/>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69" customFormat="1" ht="17.399999999999999" x14ac:dyDescent="0.25">
      <c r="A5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4.3.7</v>
      </c>
      <c r="B56" s="81" t="s">
        <v>188</v>
      </c>
      <c r="C56" s="80"/>
      <c r="D56" s="78"/>
      <c r="E56" s="99">
        <v>44493</v>
      </c>
      <c r="F56" s="100">
        <f t="shared" ref="F56" si="23">IF(ISBLANK(E56)," - ",IF(G56=0,E56,E56+G56-1))</f>
        <v>44493</v>
      </c>
      <c r="G56" s="61">
        <v>1</v>
      </c>
      <c r="H56" s="62"/>
      <c r="I56" s="79">
        <f t="shared" ref="I56" si="24">IF(OR(F56=0,E56=0)," - ",NETWORKDAYS(E56,F56))</f>
        <v>0</v>
      </c>
      <c r="J56" s="98"/>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69" customFormat="1" ht="17.399999999999999" x14ac:dyDescent="0.25">
      <c r="A5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4.3.8</v>
      </c>
      <c r="B57" s="81" t="s">
        <v>189</v>
      </c>
      <c r="C57" s="80"/>
      <c r="D57" s="78"/>
      <c r="E57" s="99">
        <v>44493</v>
      </c>
      <c r="F57" s="100">
        <f t="shared" ref="F57" si="25">IF(ISBLANK(E57)," - ",IF(G57=0,E57,E57+G57-1))</f>
        <v>44493</v>
      </c>
      <c r="G57" s="61">
        <v>1</v>
      </c>
      <c r="H57" s="62"/>
      <c r="I57" s="79">
        <f t="shared" ref="I57" si="26">IF(OR(F57=0,E57=0)," - ",NETWORKDAYS(E57,F57))</f>
        <v>0</v>
      </c>
      <c r="J57" s="98"/>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row>
    <row r="58" spans="1:66" s="69" customFormat="1" ht="17.399999999999999" x14ac:dyDescent="0.25">
      <c r="A5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4.3.9</v>
      </c>
      <c r="B58" s="81" t="s">
        <v>190</v>
      </c>
      <c r="C58" s="80"/>
      <c r="D58" s="78"/>
      <c r="E58" s="99">
        <v>44493</v>
      </c>
      <c r="F58" s="100">
        <f t="shared" ref="F58" si="27">IF(ISBLANK(E58)," - ",IF(G58=0,E58,E58+G58-1))</f>
        <v>44493</v>
      </c>
      <c r="G58" s="61">
        <v>1</v>
      </c>
      <c r="H58" s="62"/>
      <c r="I58" s="79">
        <f t="shared" ref="I58" si="28">IF(OR(F58=0,E58=0)," - ",NETWORKDAYS(E58,F58))</f>
        <v>0</v>
      </c>
      <c r="J58" s="98"/>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60" customFormat="1" ht="17.399999999999999" x14ac:dyDescent="0.25">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59" s="125" t="s">
        <v>191</v>
      </c>
      <c r="D59" s="126"/>
      <c r="E59" s="99">
        <v>44494</v>
      </c>
      <c r="F59" s="100">
        <f t="shared" si="5"/>
        <v>44496</v>
      </c>
      <c r="G59" s="61">
        <v>3</v>
      </c>
      <c r="H59" s="62">
        <v>0</v>
      </c>
      <c r="I59" s="63">
        <f t="shared" si="4"/>
        <v>3</v>
      </c>
      <c r="J59" s="94"/>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60" customFormat="1" ht="17.399999999999999" x14ac:dyDescent="0.25">
      <c r="A6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60" s="125" t="s">
        <v>192</v>
      </c>
      <c r="D60" s="126"/>
      <c r="E60" s="99">
        <v>44497</v>
      </c>
      <c r="F60" s="100">
        <f t="shared" si="5"/>
        <v>44497</v>
      </c>
      <c r="G60" s="61">
        <v>1</v>
      </c>
      <c r="H60" s="62">
        <v>0</v>
      </c>
      <c r="I60" s="63">
        <f t="shared" si="4"/>
        <v>1</v>
      </c>
      <c r="J60" s="94"/>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186" customFormat="1" ht="17.399999999999999" x14ac:dyDescent="0.25">
      <c r="A61" s="52" t="str">
        <f>IF(ISERROR(VALUE(SUBSTITUTE(prevWBS,".",""))),"1",IF(ISERROR(FIND("`",SUBSTITUTE(prevWBS,".","`",1))),TEXT(VALUE(prevWBS)+1,"#"),TEXT(VALUE(LEFT(prevWBS,FIND("`",SUBSTITUTE(prevWBS,".","`",1))-1))+1,"#")))</f>
        <v>5</v>
      </c>
      <c r="B61" s="178" t="s">
        <v>193</v>
      </c>
      <c r="C61" s="179"/>
      <c r="D61" s="180"/>
      <c r="E61" s="181"/>
      <c r="F61" s="182" t="str">
        <f t="shared" si="5"/>
        <v xml:space="preserve"> - </v>
      </c>
      <c r="G61" s="183"/>
      <c r="H61" s="184"/>
      <c r="I61" s="183" t="str">
        <f>IF(OR(F61=0,E61=0)," - ",NETWORKDAYS(E61,F61))</f>
        <v xml:space="preserve"> - </v>
      </c>
      <c r="J61" s="185"/>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c r="AV61" s="108"/>
      <c r="AW61" s="108"/>
      <c r="AX61" s="108"/>
      <c r="AY61" s="108"/>
      <c r="AZ61" s="108"/>
      <c r="BA61" s="108"/>
      <c r="BB61" s="108"/>
      <c r="BC61" s="108"/>
      <c r="BD61" s="108"/>
      <c r="BE61" s="108"/>
      <c r="BF61" s="108"/>
      <c r="BG61" s="108"/>
      <c r="BH61" s="108"/>
      <c r="BI61" s="108"/>
      <c r="BJ61" s="108"/>
      <c r="BK61" s="108"/>
      <c r="BL61" s="108"/>
      <c r="BM61" s="108"/>
      <c r="BN61" s="108"/>
    </row>
    <row r="62" spans="1:66" s="69" customFormat="1" ht="17.399999999999999" x14ac:dyDescent="0.25">
      <c r="A6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2" s="80" t="s">
        <v>194</v>
      </c>
      <c r="C62" s="80"/>
      <c r="D62" s="78"/>
      <c r="E62" s="99">
        <v>44498</v>
      </c>
      <c r="F62" s="100">
        <f t="shared" si="5"/>
        <v>44498</v>
      </c>
      <c r="G62" s="61">
        <v>1</v>
      </c>
      <c r="H62" s="62"/>
      <c r="I62" s="79">
        <f t="shared" ref="I62" si="29">IF(OR(F62=0,E62=0)," - ",NETWORKDAYS(E62,F62))</f>
        <v>1</v>
      </c>
      <c r="J62" s="98"/>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row>
    <row r="63" spans="1:66" s="69" customFormat="1" ht="17.399999999999999" x14ac:dyDescent="0.25">
      <c r="A6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3" s="80" t="s">
        <v>195</v>
      </c>
      <c r="C63" s="80"/>
      <c r="D63" s="78"/>
      <c r="E63" s="99">
        <v>44499</v>
      </c>
      <c r="F63" s="100">
        <f t="shared" ref="F63" si="30">IF(ISBLANK(E63)," - ",IF(G63=0,E63,E63+G63-1))</f>
        <v>44499</v>
      </c>
      <c r="G63" s="61">
        <v>1</v>
      </c>
      <c r="H63" s="62"/>
      <c r="I63" s="79">
        <f t="shared" ref="I63" si="31">IF(OR(F63=0,E63=0)," - ",NETWORKDAYS(E63,F63))</f>
        <v>0</v>
      </c>
      <c r="J63" s="98"/>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row>
    <row r="64" spans="1:66" s="69" customFormat="1" ht="17.399999999999999" x14ac:dyDescent="0.25">
      <c r="A6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4" s="80" t="s">
        <v>196</v>
      </c>
      <c r="C64" s="80"/>
      <c r="D64" s="78"/>
      <c r="E64" s="99">
        <v>44500</v>
      </c>
      <c r="F64" s="100">
        <f t="shared" ref="F64" si="32">IF(ISBLANK(E64)," - ",IF(G64=0,E64,E64+G64-1))</f>
        <v>44500</v>
      </c>
      <c r="G64" s="61">
        <v>1</v>
      </c>
      <c r="H64" s="62"/>
      <c r="I64" s="79">
        <f t="shared" ref="I64" si="33">IF(OR(F64=0,E64=0)," - ",NETWORKDAYS(E64,F64))</f>
        <v>0</v>
      </c>
      <c r="J64" s="98"/>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69" customFormat="1" ht="17.399999999999999" x14ac:dyDescent="0.25">
      <c r="A6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65" s="80" t="s">
        <v>197</v>
      </c>
      <c r="C65" s="80"/>
      <c r="D65" s="78"/>
      <c r="E65" s="99">
        <v>44501</v>
      </c>
      <c r="F65" s="100">
        <f t="shared" ref="F65" si="34">IF(ISBLANK(E65)," - ",IF(G65=0,E65,E65+G65-1))</f>
        <v>44501</v>
      </c>
      <c r="G65" s="61">
        <v>1</v>
      </c>
      <c r="H65" s="62"/>
      <c r="I65" s="79">
        <f t="shared" ref="I65" si="35">IF(OR(F65=0,E65=0)," - ",NETWORKDAYS(E65,F65))</f>
        <v>1</v>
      </c>
      <c r="J65" s="98"/>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row>
    <row r="66" spans="1:66" s="69" customFormat="1" ht="17.399999999999999" x14ac:dyDescent="0.25">
      <c r="A66" s="59"/>
      <c r="B66" s="64"/>
      <c r="C66" s="64"/>
      <c r="D66" s="65"/>
      <c r="E66" s="102"/>
      <c r="F66" s="102"/>
      <c r="G66" s="66"/>
      <c r="H66" s="67"/>
      <c r="I66" s="68" t="str">
        <f t="shared" si="4"/>
        <v xml:space="preserve"> - </v>
      </c>
      <c r="J66" s="9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row>
    <row r="67" spans="1:66" s="69" customFormat="1" ht="17.399999999999999" x14ac:dyDescent="0.25">
      <c r="A67" s="59"/>
      <c r="B67" s="64"/>
      <c r="C67" s="64"/>
      <c r="D67" s="65"/>
      <c r="E67" s="102"/>
      <c r="F67" s="102"/>
      <c r="G67" s="66"/>
      <c r="H67" s="67"/>
      <c r="I67" s="68" t="str">
        <f t="shared" si="4"/>
        <v xml:space="preserve"> - </v>
      </c>
      <c r="J67" s="9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row>
    <row r="68" spans="1:66" s="74" customFormat="1" ht="17.399999999999999" x14ac:dyDescent="0.25">
      <c r="A68" s="70" t="s">
        <v>3</v>
      </c>
      <c r="B68" s="71"/>
      <c r="C68" s="72"/>
      <c r="D68" s="72"/>
      <c r="E68" s="103"/>
      <c r="F68" s="103"/>
      <c r="G68" s="73"/>
      <c r="H68" s="73"/>
      <c r="I68" s="73"/>
      <c r="J68" s="97"/>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row>
    <row r="69" spans="1:66" s="69" customFormat="1" ht="17.399999999999999" x14ac:dyDescent="0.25">
      <c r="A69" s="75" t="s">
        <v>39</v>
      </c>
      <c r="B69" s="76"/>
      <c r="C69" s="76"/>
      <c r="D69" s="76"/>
      <c r="E69" s="104"/>
      <c r="F69" s="104"/>
      <c r="G69" s="76"/>
      <c r="H69" s="76"/>
      <c r="I69" s="76"/>
      <c r="J69" s="97"/>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row>
    <row r="70" spans="1:66" s="69" customFormat="1" ht="17.399999999999999" x14ac:dyDescent="0.25">
      <c r="A70" s="128" t="str">
        <f>IF(ISERROR(VALUE(SUBSTITUTE(prevWBS,".",""))),"1",IF(ISERROR(FIND("`",SUBSTITUTE(prevWBS,".","`",1))),TEXT(VALUE(prevWBS)+1,"#"),TEXT(VALUE(LEFT(prevWBS,FIND("`",SUBSTITUTE(prevWBS,".","`",1))-1))+1,"#")))</f>
        <v>1</v>
      </c>
      <c r="B70" s="129" t="s">
        <v>78</v>
      </c>
      <c r="C70" s="77"/>
      <c r="D70" s="78"/>
      <c r="E70" s="99"/>
      <c r="F70" s="100" t="str">
        <f t="shared" ref="F70:F73" si="36">IF(ISBLANK(E70)," - ",IF(G70=0,E70,E70+G70-1))</f>
        <v xml:space="preserve"> - </v>
      </c>
      <c r="G70" s="61"/>
      <c r="H70" s="62"/>
      <c r="I70" s="79" t="str">
        <f>IF(OR(F70=0,E70=0)," - ",NETWORKDAYS(E70,F70))</f>
        <v xml:space="preserve"> - </v>
      </c>
      <c r="J70" s="98"/>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row>
    <row r="71" spans="1:66" s="69" customFormat="1" ht="17.399999999999999" x14ac:dyDescent="0.25">
      <c r="A7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1" s="80" t="s">
        <v>64</v>
      </c>
      <c r="C71" s="80"/>
      <c r="D71" s="78"/>
      <c r="E71" s="99"/>
      <c r="F71" s="100" t="str">
        <f t="shared" si="36"/>
        <v xml:space="preserve"> - </v>
      </c>
      <c r="G71" s="61"/>
      <c r="H71" s="62"/>
      <c r="I71" s="79" t="str">
        <f t="shared" ref="I71:I73" si="37">IF(OR(F71=0,E71=0)," - ",NETWORKDAYS(E71,F71))</f>
        <v xml:space="preserve"> - </v>
      </c>
      <c r="J71" s="98"/>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row>
    <row r="72" spans="1:66" s="69" customFormat="1" ht="17.399999999999999" x14ac:dyDescent="0.25">
      <c r="A7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2" s="81" t="s">
        <v>65</v>
      </c>
      <c r="C72" s="80"/>
      <c r="D72" s="78"/>
      <c r="E72" s="99"/>
      <c r="F72" s="100" t="str">
        <f t="shared" si="36"/>
        <v xml:space="preserve"> - </v>
      </c>
      <c r="G72" s="61"/>
      <c r="H72" s="62"/>
      <c r="I72" s="79" t="str">
        <f t="shared" si="37"/>
        <v xml:space="preserve"> - </v>
      </c>
      <c r="J72" s="98"/>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row>
    <row r="73" spans="1:66" s="69" customFormat="1" ht="17.399999999999999" x14ac:dyDescent="0.25">
      <c r="A7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3" s="81" t="s">
        <v>66</v>
      </c>
      <c r="C73" s="80"/>
      <c r="D73" s="78"/>
      <c r="E73" s="99"/>
      <c r="F73" s="100" t="str">
        <f t="shared" si="36"/>
        <v xml:space="preserve"> - </v>
      </c>
      <c r="G73" s="61"/>
      <c r="H73" s="62"/>
      <c r="I73" s="79" t="str">
        <f t="shared" si="37"/>
        <v xml:space="preserve"> - </v>
      </c>
      <c r="J73" s="98"/>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row>
    <row r="74" spans="1:66" s="32" customFormat="1" x14ac:dyDescent="0.25">
      <c r="A74" s="161" t="str">
        <f>HYPERLINK("https://vertex42.link/HowToCreateAGanttChart","► Watch How to Create a Gantt Chart in Excel")</f>
        <v>► Watch How to Create a Gantt Chart in Excel</v>
      </c>
      <c r="B74" s="30"/>
      <c r="C74" s="30"/>
      <c r="D74" s="31"/>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7 H45:H46 H49 H59:H60 H66:H73">
    <cfRule type="dataBar" priority="15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7" priority="197">
      <formula>K$6=TODAY()</formula>
    </cfRule>
  </conditionalFormatting>
  <conditionalFormatting sqref="K8:BN27 K35:BN37 K45:BN46 K49:BN49 K59:BN61 K66:BN73">
    <cfRule type="expression" dxfId="106" priority="200">
      <formula>AND($E8&lt;=K$6,ROUNDDOWN(($F8-$E8+1)*$H8,0)+$E8-1&gt;=K$6)</formula>
    </cfRule>
    <cfRule type="expression" dxfId="105" priority="201">
      <formula>AND(NOT(ISBLANK($E8)),$E8&lt;=K$6,$F8&gt;=K$6)</formula>
    </cfRule>
  </conditionalFormatting>
  <conditionalFormatting sqref="K6:BN27 K45:BN46 K49:BN49 K59:BN60 K66:BN73">
    <cfRule type="expression" dxfId="104" priority="160">
      <formula>K$6=TODAY()</formula>
    </cfRule>
  </conditionalFormatting>
  <conditionalFormatting sqref="H28">
    <cfRule type="dataBar" priority="149">
      <dataBar>
        <cfvo type="num" val="0"/>
        <cfvo type="num" val="1"/>
        <color theme="0" tint="-0.34998626667073579"/>
      </dataBar>
      <extLst>
        <ext xmlns:x14="http://schemas.microsoft.com/office/spreadsheetml/2009/9/main" uri="{B025F937-C7B1-47D3-B67F-A62EFF666E3E}">
          <x14:id>{19772758-57CC-4273-B2B3-700037C98FB6}</x14:id>
        </ext>
      </extLst>
    </cfRule>
  </conditionalFormatting>
  <conditionalFormatting sqref="K28:BN28">
    <cfRule type="expression" dxfId="103" priority="151">
      <formula>AND($E28&lt;=K$6,ROUNDDOWN(($F28-$E28+1)*$H28,0)+$E28-1&gt;=K$6)</formula>
    </cfRule>
    <cfRule type="expression" dxfId="102" priority="152">
      <formula>AND(NOT(ISBLANK($E28)),$E28&lt;=K$6,$F28&gt;=K$6)</formula>
    </cfRule>
  </conditionalFormatting>
  <conditionalFormatting sqref="K28:BN28">
    <cfRule type="expression" dxfId="101" priority="150">
      <formula>K$6=TODAY()</formula>
    </cfRule>
  </conditionalFormatting>
  <conditionalFormatting sqref="H30">
    <cfRule type="dataBar" priority="141">
      <dataBar>
        <cfvo type="num" val="0"/>
        <cfvo type="num" val="1"/>
        <color theme="0" tint="-0.34998626667073579"/>
      </dataBar>
      <extLst>
        <ext xmlns:x14="http://schemas.microsoft.com/office/spreadsheetml/2009/9/main" uri="{B025F937-C7B1-47D3-B67F-A62EFF666E3E}">
          <x14:id>{7F210AE7-485C-4878-B6B5-1C14062062D9}</x14:id>
        </ext>
      </extLst>
    </cfRule>
  </conditionalFormatting>
  <conditionalFormatting sqref="H29">
    <cfRule type="dataBar" priority="145">
      <dataBar>
        <cfvo type="num" val="0"/>
        <cfvo type="num" val="1"/>
        <color theme="0" tint="-0.34998626667073579"/>
      </dataBar>
      <extLst>
        <ext xmlns:x14="http://schemas.microsoft.com/office/spreadsheetml/2009/9/main" uri="{B025F937-C7B1-47D3-B67F-A62EFF666E3E}">
          <x14:id>{3855031C-E4B6-4857-8EA4-BBEAE594A845}</x14:id>
        </ext>
      </extLst>
    </cfRule>
  </conditionalFormatting>
  <conditionalFormatting sqref="K29:BN29">
    <cfRule type="expression" dxfId="100" priority="147">
      <formula>AND($E29&lt;=K$6,ROUNDDOWN(($F29-$E29+1)*$H29,0)+$E29-1&gt;=K$6)</formula>
    </cfRule>
    <cfRule type="expression" dxfId="99" priority="148">
      <formula>AND(NOT(ISBLANK($E29)),$E29&lt;=K$6,$F29&gt;=K$6)</formula>
    </cfRule>
  </conditionalFormatting>
  <conditionalFormatting sqref="K29:BN29">
    <cfRule type="expression" dxfId="98" priority="146">
      <formula>K$6=TODAY()</formula>
    </cfRule>
  </conditionalFormatting>
  <conditionalFormatting sqref="K30:BN30">
    <cfRule type="expression" dxfId="97" priority="143">
      <formula>AND($E30&lt;=K$6,ROUNDDOWN(($F30-$E30+1)*$H30,0)+$E30-1&gt;=K$6)</formula>
    </cfRule>
    <cfRule type="expression" dxfId="96" priority="144">
      <formula>AND(NOT(ISBLANK($E30)),$E30&lt;=K$6,$F30&gt;=K$6)</formula>
    </cfRule>
  </conditionalFormatting>
  <conditionalFormatting sqref="K30:BN30">
    <cfRule type="expression" dxfId="95" priority="142">
      <formula>K$6=TODAY()</formula>
    </cfRule>
  </conditionalFormatting>
  <conditionalFormatting sqref="H35:H37">
    <cfRule type="dataBar" priority="137">
      <dataBar>
        <cfvo type="num" val="0"/>
        <cfvo type="num" val="1"/>
        <color theme="0" tint="-0.34998626667073579"/>
      </dataBar>
      <extLst>
        <ext xmlns:x14="http://schemas.microsoft.com/office/spreadsheetml/2009/9/main" uri="{B025F937-C7B1-47D3-B67F-A62EFF666E3E}">
          <x14:id>{0E4D1D63-F40B-4426-8C23-6F9D20F0D420}</x14:id>
        </ext>
      </extLst>
    </cfRule>
  </conditionalFormatting>
  <conditionalFormatting sqref="K35:BN37">
    <cfRule type="expression" dxfId="94" priority="138">
      <formula>K$6=TODAY()</formula>
    </cfRule>
  </conditionalFormatting>
  <conditionalFormatting sqref="H31">
    <cfRule type="dataBar" priority="133">
      <dataBar>
        <cfvo type="num" val="0"/>
        <cfvo type="num" val="1"/>
        <color theme="0" tint="-0.34998626667073579"/>
      </dataBar>
      <extLst>
        <ext xmlns:x14="http://schemas.microsoft.com/office/spreadsheetml/2009/9/main" uri="{B025F937-C7B1-47D3-B67F-A62EFF666E3E}">
          <x14:id>{2D8BF262-FD16-478A-B45E-75FE4CB26ADB}</x14:id>
        </ext>
      </extLst>
    </cfRule>
  </conditionalFormatting>
  <conditionalFormatting sqref="K31:BN31">
    <cfRule type="expression" dxfId="93" priority="135">
      <formula>AND($E31&lt;=K$6,ROUNDDOWN(($F31-$E31+1)*$H31,0)+$E31-1&gt;=K$6)</formula>
    </cfRule>
    <cfRule type="expression" dxfId="92" priority="136">
      <formula>AND(NOT(ISBLANK($E31)),$E31&lt;=K$6,$F31&gt;=K$6)</formula>
    </cfRule>
  </conditionalFormatting>
  <conditionalFormatting sqref="K31:BN31">
    <cfRule type="expression" dxfId="91" priority="134">
      <formula>K$6=TODAY()</formula>
    </cfRule>
  </conditionalFormatting>
  <conditionalFormatting sqref="H32">
    <cfRule type="dataBar" priority="129">
      <dataBar>
        <cfvo type="num" val="0"/>
        <cfvo type="num" val="1"/>
        <color theme="0" tint="-0.34998626667073579"/>
      </dataBar>
      <extLst>
        <ext xmlns:x14="http://schemas.microsoft.com/office/spreadsheetml/2009/9/main" uri="{B025F937-C7B1-47D3-B67F-A62EFF666E3E}">
          <x14:id>{878D46B9-CE66-4E59-98CD-09455C957827}</x14:id>
        </ext>
      </extLst>
    </cfRule>
  </conditionalFormatting>
  <conditionalFormatting sqref="K32:BN32">
    <cfRule type="expression" dxfId="90" priority="131">
      <formula>AND($E32&lt;=K$6,ROUNDDOWN(($F32-$E32+1)*$H32,0)+$E32-1&gt;=K$6)</formula>
    </cfRule>
    <cfRule type="expression" dxfId="89" priority="132">
      <formula>AND(NOT(ISBLANK($E32)),$E32&lt;=K$6,$F32&gt;=K$6)</formula>
    </cfRule>
  </conditionalFormatting>
  <conditionalFormatting sqref="K32:BN32">
    <cfRule type="expression" dxfId="88" priority="130">
      <formula>K$6=TODAY()</formula>
    </cfRule>
  </conditionalFormatting>
  <conditionalFormatting sqref="H33">
    <cfRule type="dataBar" priority="125">
      <dataBar>
        <cfvo type="num" val="0"/>
        <cfvo type="num" val="1"/>
        <color theme="0" tint="-0.34998626667073579"/>
      </dataBar>
      <extLst>
        <ext xmlns:x14="http://schemas.microsoft.com/office/spreadsheetml/2009/9/main" uri="{B025F937-C7B1-47D3-B67F-A62EFF666E3E}">
          <x14:id>{9D43F2BA-8DBC-4741-ABE3-5128BEA6D052}</x14:id>
        </ext>
      </extLst>
    </cfRule>
  </conditionalFormatting>
  <conditionalFormatting sqref="K33:BN33">
    <cfRule type="expression" dxfId="87" priority="127">
      <formula>AND($E33&lt;=K$6,ROUNDDOWN(($F33-$E33+1)*$H33,0)+$E33-1&gt;=K$6)</formula>
    </cfRule>
    <cfRule type="expression" dxfId="86" priority="128">
      <formula>AND(NOT(ISBLANK($E33)),$E33&lt;=K$6,$F33&gt;=K$6)</formula>
    </cfRule>
  </conditionalFormatting>
  <conditionalFormatting sqref="K33:BN33">
    <cfRule type="expression" dxfId="85" priority="126">
      <formula>K$6=TODAY()</formula>
    </cfRule>
  </conditionalFormatting>
  <conditionalFormatting sqref="H34">
    <cfRule type="dataBar" priority="121">
      <dataBar>
        <cfvo type="num" val="0"/>
        <cfvo type="num" val="1"/>
        <color theme="0" tint="-0.34998626667073579"/>
      </dataBar>
      <extLst>
        <ext xmlns:x14="http://schemas.microsoft.com/office/spreadsheetml/2009/9/main" uri="{B025F937-C7B1-47D3-B67F-A62EFF666E3E}">
          <x14:id>{66EE9652-C6BF-4839-9BAD-1FFE67DC3A09}</x14:id>
        </ext>
      </extLst>
    </cfRule>
  </conditionalFormatting>
  <conditionalFormatting sqref="K34:BN34">
    <cfRule type="expression" dxfId="84" priority="123">
      <formula>AND($E34&lt;=K$6,ROUNDDOWN(($F34-$E34+1)*$H34,0)+$E34-1&gt;=K$6)</formula>
    </cfRule>
    <cfRule type="expression" dxfId="83" priority="124">
      <formula>AND(NOT(ISBLANK($E34)),$E34&lt;=K$6,$F34&gt;=K$6)</formula>
    </cfRule>
  </conditionalFormatting>
  <conditionalFormatting sqref="K34:BN34">
    <cfRule type="expression" dxfId="82" priority="122">
      <formula>K$6=TODAY()</formula>
    </cfRule>
  </conditionalFormatting>
  <conditionalFormatting sqref="H36:H37">
    <cfRule type="dataBar" priority="117">
      <dataBar>
        <cfvo type="num" val="0"/>
        <cfvo type="num" val="1"/>
        <color theme="0" tint="-0.34998626667073579"/>
      </dataBar>
      <extLst>
        <ext xmlns:x14="http://schemas.microsoft.com/office/spreadsheetml/2009/9/main" uri="{B025F937-C7B1-47D3-B67F-A62EFF666E3E}">
          <x14:id>{7E5588A7-4223-40E3-AE4D-CCF9A58C931A}</x14:id>
        </ext>
      </extLst>
    </cfRule>
  </conditionalFormatting>
  <conditionalFormatting sqref="K36:BN37">
    <cfRule type="expression" dxfId="81" priority="118">
      <formula>K$6=TODAY()</formula>
    </cfRule>
  </conditionalFormatting>
  <conditionalFormatting sqref="H37">
    <cfRule type="dataBar" priority="113">
      <dataBar>
        <cfvo type="num" val="0"/>
        <cfvo type="num" val="1"/>
        <color theme="0" tint="-0.34998626667073579"/>
      </dataBar>
      <extLst>
        <ext xmlns:x14="http://schemas.microsoft.com/office/spreadsheetml/2009/9/main" uri="{B025F937-C7B1-47D3-B67F-A62EFF666E3E}">
          <x14:id>{7AFCFE02-3703-4082-93E0-C73837FEB1D3}</x14:id>
        </ext>
      </extLst>
    </cfRule>
  </conditionalFormatting>
  <conditionalFormatting sqref="K37:BN37">
    <cfRule type="expression" dxfId="80" priority="114">
      <formula>K$6=TODAY()</formula>
    </cfRule>
  </conditionalFormatting>
  <conditionalFormatting sqref="H38">
    <cfRule type="dataBar" priority="105">
      <dataBar>
        <cfvo type="num" val="0"/>
        <cfvo type="num" val="1"/>
        <color theme="0" tint="-0.34998626667073579"/>
      </dataBar>
      <extLst>
        <ext xmlns:x14="http://schemas.microsoft.com/office/spreadsheetml/2009/9/main" uri="{B025F937-C7B1-47D3-B67F-A62EFF666E3E}">
          <x14:id>{97AEA868-4B1D-46A2-81BA-538238129B61}</x14:id>
        </ext>
      </extLst>
    </cfRule>
  </conditionalFormatting>
  <conditionalFormatting sqref="H39">
    <cfRule type="dataBar" priority="97">
      <dataBar>
        <cfvo type="num" val="0"/>
        <cfvo type="num" val="1"/>
        <color theme="0" tint="-0.34998626667073579"/>
      </dataBar>
      <extLst>
        <ext xmlns:x14="http://schemas.microsoft.com/office/spreadsheetml/2009/9/main" uri="{B025F937-C7B1-47D3-B67F-A62EFF666E3E}">
          <x14:id>{1FC35556-EE01-45D3-9FDE-6624F97AFFD6}</x14:id>
        </ext>
      </extLst>
    </cfRule>
  </conditionalFormatting>
  <conditionalFormatting sqref="H40">
    <cfRule type="dataBar" priority="93">
      <dataBar>
        <cfvo type="num" val="0"/>
        <cfvo type="num" val="1"/>
        <color theme="0" tint="-0.34998626667073579"/>
      </dataBar>
      <extLst>
        <ext xmlns:x14="http://schemas.microsoft.com/office/spreadsheetml/2009/9/main" uri="{B025F937-C7B1-47D3-B67F-A62EFF666E3E}">
          <x14:id>{EFD79F1A-6A80-404F-9EBE-3ACCEFFCB9C0}</x14:id>
        </ext>
      </extLst>
    </cfRule>
  </conditionalFormatting>
  <conditionalFormatting sqref="K38:BN38">
    <cfRule type="expression" dxfId="79" priority="111">
      <formula>AND($E38&lt;=K$6,ROUNDDOWN(($F38-$E38+1)*$H38,0)+$E38-1&gt;=K$6)</formula>
    </cfRule>
    <cfRule type="expression" dxfId="78" priority="112">
      <formula>AND(NOT(ISBLANK($E38)),$E38&lt;=K$6,$F38&gt;=K$6)</formula>
    </cfRule>
  </conditionalFormatting>
  <conditionalFormatting sqref="H38">
    <cfRule type="dataBar" priority="109">
      <dataBar>
        <cfvo type="num" val="0"/>
        <cfvo type="num" val="1"/>
        <color theme="0" tint="-0.34998626667073579"/>
      </dataBar>
      <extLst>
        <ext xmlns:x14="http://schemas.microsoft.com/office/spreadsheetml/2009/9/main" uri="{B025F937-C7B1-47D3-B67F-A62EFF666E3E}">
          <x14:id>{27467586-E645-42DB-B613-EBE83D5A8796}</x14:id>
        </ext>
      </extLst>
    </cfRule>
  </conditionalFormatting>
  <conditionalFormatting sqref="K38:BN38">
    <cfRule type="expression" dxfId="77" priority="110">
      <formula>K$6=TODAY()</formula>
    </cfRule>
  </conditionalFormatting>
  <conditionalFormatting sqref="H38">
    <cfRule type="dataBar" priority="107">
      <dataBar>
        <cfvo type="num" val="0"/>
        <cfvo type="num" val="1"/>
        <color theme="0" tint="-0.34998626667073579"/>
      </dataBar>
      <extLst>
        <ext xmlns:x14="http://schemas.microsoft.com/office/spreadsheetml/2009/9/main" uri="{B025F937-C7B1-47D3-B67F-A62EFF666E3E}">
          <x14:id>{FE457347-C06F-4406-B7BC-6030D4866272}</x14:id>
        </ext>
      </extLst>
    </cfRule>
  </conditionalFormatting>
  <conditionalFormatting sqref="K38:BN38">
    <cfRule type="expression" dxfId="76" priority="108">
      <formula>K$6=TODAY()</formula>
    </cfRule>
  </conditionalFormatting>
  <conditionalFormatting sqref="H41">
    <cfRule type="dataBar" priority="89">
      <dataBar>
        <cfvo type="num" val="0"/>
        <cfvo type="num" val="1"/>
        <color theme="0" tint="-0.34998626667073579"/>
      </dataBar>
      <extLst>
        <ext xmlns:x14="http://schemas.microsoft.com/office/spreadsheetml/2009/9/main" uri="{B025F937-C7B1-47D3-B67F-A62EFF666E3E}">
          <x14:id>{AF4886C9-7CC1-4A03-86A8-F3907ED29A84}</x14:id>
        </ext>
      </extLst>
    </cfRule>
  </conditionalFormatting>
  <conditionalFormatting sqref="K38:BN38">
    <cfRule type="expression" dxfId="75" priority="106">
      <formula>K$6=TODAY()</formula>
    </cfRule>
  </conditionalFormatting>
  <conditionalFormatting sqref="H42">
    <cfRule type="dataBar" priority="81">
      <dataBar>
        <cfvo type="num" val="0"/>
        <cfvo type="num" val="1"/>
        <color theme="0" tint="-0.34998626667073579"/>
      </dataBar>
      <extLst>
        <ext xmlns:x14="http://schemas.microsoft.com/office/spreadsheetml/2009/9/main" uri="{B025F937-C7B1-47D3-B67F-A62EFF666E3E}">
          <x14:id>{D23A73D3-4253-4127-9BC4-F740FB3F79FD}</x14:id>
        </ext>
      </extLst>
    </cfRule>
  </conditionalFormatting>
  <conditionalFormatting sqref="K39:BN39">
    <cfRule type="expression" dxfId="74" priority="103">
      <formula>AND($E39&lt;=K$6,ROUNDDOWN(($F39-$E39+1)*$H39,0)+$E39-1&gt;=K$6)</formula>
    </cfRule>
    <cfRule type="expression" dxfId="73" priority="104">
      <formula>AND(NOT(ISBLANK($E39)),$E39&lt;=K$6,$F39&gt;=K$6)</formula>
    </cfRule>
  </conditionalFormatting>
  <conditionalFormatting sqref="H39">
    <cfRule type="dataBar" priority="101">
      <dataBar>
        <cfvo type="num" val="0"/>
        <cfvo type="num" val="1"/>
        <color theme="0" tint="-0.34998626667073579"/>
      </dataBar>
      <extLst>
        <ext xmlns:x14="http://schemas.microsoft.com/office/spreadsheetml/2009/9/main" uri="{B025F937-C7B1-47D3-B67F-A62EFF666E3E}">
          <x14:id>{323A8243-4660-4412-A54E-48F818E80BFA}</x14:id>
        </ext>
      </extLst>
    </cfRule>
  </conditionalFormatting>
  <conditionalFormatting sqref="K39:BN39">
    <cfRule type="expression" dxfId="72" priority="102">
      <formula>K$6=TODAY()</formula>
    </cfRule>
  </conditionalFormatting>
  <conditionalFormatting sqref="H39">
    <cfRule type="dataBar" priority="99">
      <dataBar>
        <cfvo type="num" val="0"/>
        <cfvo type="num" val="1"/>
        <color theme="0" tint="-0.34998626667073579"/>
      </dataBar>
      <extLst>
        <ext xmlns:x14="http://schemas.microsoft.com/office/spreadsheetml/2009/9/main" uri="{B025F937-C7B1-47D3-B67F-A62EFF666E3E}">
          <x14:id>{8BE31D11-2B86-4A7E-A85F-E6E4C0BF3217}</x14:id>
        </ext>
      </extLst>
    </cfRule>
  </conditionalFormatting>
  <conditionalFormatting sqref="K39:BN39">
    <cfRule type="expression" dxfId="71" priority="100">
      <formula>K$6=TODAY()</formula>
    </cfRule>
  </conditionalFormatting>
  <conditionalFormatting sqref="K39:BN39">
    <cfRule type="expression" dxfId="70" priority="98">
      <formula>K$6=TODAY()</formula>
    </cfRule>
  </conditionalFormatting>
  <conditionalFormatting sqref="H43">
    <cfRule type="dataBar" priority="73">
      <dataBar>
        <cfvo type="num" val="0"/>
        <cfvo type="num" val="1"/>
        <color theme="0" tint="-0.34998626667073579"/>
      </dataBar>
      <extLst>
        <ext xmlns:x14="http://schemas.microsoft.com/office/spreadsheetml/2009/9/main" uri="{B025F937-C7B1-47D3-B67F-A62EFF666E3E}">
          <x14:id>{B265865C-925A-487A-AE62-706D9F7619E9}</x14:id>
        </ext>
      </extLst>
    </cfRule>
  </conditionalFormatting>
  <conditionalFormatting sqref="K40:BN40">
    <cfRule type="expression" dxfId="69" priority="95">
      <formula>AND($E40&lt;=K$6,ROUNDDOWN(($F40-$E40+1)*$H40,0)+$E40-1&gt;=K$6)</formula>
    </cfRule>
    <cfRule type="expression" dxfId="68" priority="96">
      <formula>AND(NOT(ISBLANK($E40)),$E40&lt;=K$6,$F40&gt;=K$6)</formula>
    </cfRule>
  </conditionalFormatting>
  <conditionalFormatting sqref="K40:BN40">
    <cfRule type="expression" dxfId="67" priority="94">
      <formula>K$6=TODAY()</formula>
    </cfRule>
  </conditionalFormatting>
  <conditionalFormatting sqref="H44">
    <cfRule type="dataBar" priority="65">
      <dataBar>
        <cfvo type="num" val="0"/>
        <cfvo type="num" val="1"/>
        <color theme="0" tint="-0.34998626667073579"/>
      </dataBar>
      <extLst>
        <ext xmlns:x14="http://schemas.microsoft.com/office/spreadsheetml/2009/9/main" uri="{B025F937-C7B1-47D3-B67F-A62EFF666E3E}">
          <x14:id>{B9622AB2-6F97-43ED-B611-A90F091C7B23}</x14:id>
        </ext>
      </extLst>
    </cfRule>
  </conditionalFormatting>
  <conditionalFormatting sqref="K41:BN41">
    <cfRule type="expression" dxfId="66" priority="91">
      <formula>AND($E41&lt;=K$6,ROUNDDOWN(($F41-$E41+1)*$H41,0)+$E41-1&gt;=K$6)</formula>
    </cfRule>
    <cfRule type="expression" dxfId="65" priority="92">
      <formula>AND(NOT(ISBLANK($E41)),$E41&lt;=K$6,$F41&gt;=K$6)</formula>
    </cfRule>
  </conditionalFormatting>
  <conditionalFormatting sqref="K41:BN41">
    <cfRule type="expression" dxfId="64" priority="90">
      <formula>K$6=TODAY()</formula>
    </cfRule>
  </conditionalFormatting>
  <conditionalFormatting sqref="H47">
    <cfRule type="dataBar" priority="61">
      <dataBar>
        <cfvo type="num" val="0"/>
        <cfvo type="num" val="1"/>
        <color theme="0" tint="-0.34998626667073579"/>
      </dataBar>
      <extLst>
        <ext xmlns:x14="http://schemas.microsoft.com/office/spreadsheetml/2009/9/main" uri="{B025F937-C7B1-47D3-B67F-A62EFF666E3E}">
          <x14:id>{104DC174-08A1-4572-A1D1-BE7E04386608}</x14:id>
        </ext>
      </extLst>
    </cfRule>
  </conditionalFormatting>
  <conditionalFormatting sqref="K42:BN42">
    <cfRule type="expression" dxfId="63" priority="87">
      <formula>AND($E42&lt;=K$6,ROUNDDOWN(($F42-$E42+1)*$H42,0)+$E42-1&gt;=K$6)</formula>
    </cfRule>
    <cfRule type="expression" dxfId="62" priority="88">
      <formula>AND(NOT(ISBLANK($E42)),$E42&lt;=K$6,$F42&gt;=K$6)</formula>
    </cfRule>
  </conditionalFormatting>
  <conditionalFormatting sqref="H42">
    <cfRule type="dataBar" priority="85">
      <dataBar>
        <cfvo type="num" val="0"/>
        <cfvo type="num" val="1"/>
        <color theme="0" tint="-0.34998626667073579"/>
      </dataBar>
      <extLst>
        <ext xmlns:x14="http://schemas.microsoft.com/office/spreadsheetml/2009/9/main" uri="{B025F937-C7B1-47D3-B67F-A62EFF666E3E}">
          <x14:id>{B0C0D85A-C904-4F96-B751-13002123FD2E}</x14:id>
        </ext>
      </extLst>
    </cfRule>
  </conditionalFormatting>
  <conditionalFormatting sqref="K42:BN42">
    <cfRule type="expression" dxfId="61" priority="86">
      <formula>K$6=TODAY()</formula>
    </cfRule>
  </conditionalFormatting>
  <conditionalFormatting sqref="H42">
    <cfRule type="dataBar" priority="83">
      <dataBar>
        <cfvo type="num" val="0"/>
        <cfvo type="num" val="1"/>
        <color theme="0" tint="-0.34998626667073579"/>
      </dataBar>
      <extLst>
        <ext xmlns:x14="http://schemas.microsoft.com/office/spreadsheetml/2009/9/main" uri="{B025F937-C7B1-47D3-B67F-A62EFF666E3E}">
          <x14:id>{A264A938-D271-4D2C-B33C-E71C835A62AE}</x14:id>
        </ext>
      </extLst>
    </cfRule>
  </conditionalFormatting>
  <conditionalFormatting sqref="K42:BN42">
    <cfRule type="expression" dxfId="60" priority="84">
      <formula>K$6=TODAY()</formula>
    </cfRule>
  </conditionalFormatting>
  <conditionalFormatting sqref="K42:BN42">
    <cfRule type="expression" dxfId="59" priority="82">
      <formula>K$6=TODAY()</formula>
    </cfRule>
  </conditionalFormatting>
  <conditionalFormatting sqref="H50">
    <cfRule type="dataBar" priority="57">
      <dataBar>
        <cfvo type="num" val="0"/>
        <cfvo type="num" val="1"/>
        <color theme="0" tint="-0.34998626667073579"/>
      </dataBar>
      <extLst>
        <ext xmlns:x14="http://schemas.microsoft.com/office/spreadsheetml/2009/9/main" uri="{B025F937-C7B1-47D3-B67F-A62EFF666E3E}">
          <x14:id>{A37BCBE7-C9B9-48AC-9032-C0B7A2D59B67}</x14:id>
        </ext>
      </extLst>
    </cfRule>
  </conditionalFormatting>
  <conditionalFormatting sqref="K43:BN43">
    <cfRule type="expression" dxfId="58" priority="79">
      <formula>AND($E43&lt;=K$6,ROUNDDOWN(($F43-$E43+1)*$H43,0)+$E43-1&gt;=K$6)</formula>
    </cfRule>
    <cfRule type="expression" dxfId="57" priority="80">
      <formula>AND(NOT(ISBLANK($E43)),$E43&lt;=K$6,$F43&gt;=K$6)</formula>
    </cfRule>
  </conditionalFormatting>
  <conditionalFormatting sqref="H43">
    <cfRule type="dataBar" priority="77">
      <dataBar>
        <cfvo type="num" val="0"/>
        <cfvo type="num" val="1"/>
        <color theme="0" tint="-0.34998626667073579"/>
      </dataBar>
      <extLst>
        <ext xmlns:x14="http://schemas.microsoft.com/office/spreadsheetml/2009/9/main" uri="{B025F937-C7B1-47D3-B67F-A62EFF666E3E}">
          <x14:id>{487A3F33-4ACD-4122-82E7-124557A09267}</x14:id>
        </ext>
      </extLst>
    </cfRule>
  </conditionalFormatting>
  <conditionalFormatting sqref="K43:BN43">
    <cfRule type="expression" dxfId="56" priority="78">
      <formula>K$6=TODAY()</formula>
    </cfRule>
  </conditionalFormatting>
  <conditionalFormatting sqref="H43">
    <cfRule type="dataBar" priority="75">
      <dataBar>
        <cfvo type="num" val="0"/>
        <cfvo type="num" val="1"/>
        <color theme="0" tint="-0.34998626667073579"/>
      </dataBar>
      <extLst>
        <ext xmlns:x14="http://schemas.microsoft.com/office/spreadsheetml/2009/9/main" uri="{B025F937-C7B1-47D3-B67F-A62EFF666E3E}">
          <x14:id>{A99C42F1-B3AB-4FAD-B005-675D07F4EA16}</x14:id>
        </ext>
      </extLst>
    </cfRule>
  </conditionalFormatting>
  <conditionalFormatting sqref="K43:BN43">
    <cfRule type="expression" dxfId="55" priority="76">
      <formula>K$6=TODAY()</formula>
    </cfRule>
  </conditionalFormatting>
  <conditionalFormatting sqref="K43:BN43">
    <cfRule type="expression" dxfId="54" priority="74">
      <formula>K$6=TODAY()</formula>
    </cfRule>
  </conditionalFormatting>
  <conditionalFormatting sqref="H51">
    <cfRule type="dataBar" priority="53">
      <dataBar>
        <cfvo type="num" val="0"/>
        <cfvo type="num" val="1"/>
        <color theme="0" tint="-0.34998626667073579"/>
      </dataBar>
      <extLst>
        <ext xmlns:x14="http://schemas.microsoft.com/office/spreadsheetml/2009/9/main" uri="{B025F937-C7B1-47D3-B67F-A62EFF666E3E}">
          <x14:id>{CBE1236D-3521-4C25-9648-4263219204C8}</x14:id>
        </ext>
      </extLst>
    </cfRule>
  </conditionalFormatting>
  <conditionalFormatting sqref="K44:BN44">
    <cfRule type="expression" dxfId="53" priority="71">
      <formula>AND($E44&lt;=K$6,ROUNDDOWN(($F44-$E44+1)*$H44,0)+$E44-1&gt;=K$6)</formula>
    </cfRule>
    <cfRule type="expression" dxfId="52" priority="72">
      <formula>AND(NOT(ISBLANK($E44)),$E44&lt;=K$6,$F44&gt;=K$6)</formula>
    </cfRule>
  </conditionalFormatting>
  <conditionalFormatting sqref="H44">
    <cfRule type="dataBar" priority="69">
      <dataBar>
        <cfvo type="num" val="0"/>
        <cfvo type="num" val="1"/>
        <color theme="0" tint="-0.34998626667073579"/>
      </dataBar>
      <extLst>
        <ext xmlns:x14="http://schemas.microsoft.com/office/spreadsheetml/2009/9/main" uri="{B025F937-C7B1-47D3-B67F-A62EFF666E3E}">
          <x14:id>{EDCAC1BA-8630-4F0F-BD71-589184767450}</x14:id>
        </ext>
      </extLst>
    </cfRule>
  </conditionalFormatting>
  <conditionalFormatting sqref="K44:BN44">
    <cfRule type="expression" dxfId="51" priority="70">
      <formula>K$6=TODAY()</formula>
    </cfRule>
  </conditionalFormatting>
  <conditionalFormatting sqref="H44">
    <cfRule type="dataBar" priority="67">
      <dataBar>
        <cfvo type="num" val="0"/>
        <cfvo type="num" val="1"/>
        <color theme="0" tint="-0.34998626667073579"/>
      </dataBar>
      <extLst>
        <ext xmlns:x14="http://schemas.microsoft.com/office/spreadsheetml/2009/9/main" uri="{B025F937-C7B1-47D3-B67F-A62EFF666E3E}">
          <x14:id>{F375F170-1399-4B96-BBFA-4D799DC2B3B8}</x14:id>
        </ext>
      </extLst>
    </cfRule>
  </conditionalFormatting>
  <conditionalFormatting sqref="K44:BN44">
    <cfRule type="expression" dxfId="50" priority="68">
      <formula>K$6=TODAY()</formula>
    </cfRule>
  </conditionalFormatting>
  <conditionalFormatting sqref="K44:BN44">
    <cfRule type="expression" dxfId="49" priority="66">
      <formula>K$6=TODAY()</formula>
    </cfRule>
  </conditionalFormatting>
  <conditionalFormatting sqref="H52">
    <cfRule type="dataBar" priority="49">
      <dataBar>
        <cfvo type="num" val="0"/>
        <cfvo type="num" val="1"/>
        <color theme="0" tint="-0.34998626667073579"/>
      </dataBar>
      <extLst>
        <ext xmlns:x14="http://schemas.microsoft.com/office/spreadsheetml/2009/9/main" uri="{B025F937-C7B1-47D3-B67F-A62EFF666E3E}">
          <x14:id>{BCCE1EA8-4A00-46E3-A2CC-5FB35DD3FC7D}</x14:id>
        </ext>
      </extLst>
    </cfRule>
  </conditionalFormatting>
  <conditionalFormatting sqref="H53">
    <cfRule type="dataBar" priority="45">
      <dataBar>
        <cfvo type="num" val="0"/>
        <cfvo type="num" val="1"/>
        <color theme="0" tint="-0.34998626667073579"/>
      </dataBar>
      <extLst>
        <ext xmlns:x14="http://schemas.microsoft.com/office/spreadsheetml/2009/9/main" uri="{B025F937-C7B1-47D3-B67F-A62EFF666E3E}">
          <x14:id>{297D579B-10E7-4BAB-9454-A0D86A2FC4C5}</x14:id>
        </ext>
      </extLst>
    </cfRule>
  </conditionalFormatting>
  <conditionalFormatting sqref="K47:BN47">
    <cfRule type="expression" dxfId="48" priority="63">
      <formula>AND($E47&lt;=K$6,ROUNDDOWN(($F47-$E47+1)*$H47,0)+$E47-1&gt;=K$6)</formula>
    </cfRule>
    <cfRule type="expression" dxfId="47" priority="64">
      <formula>AND(NOT(ISBLANK($E47)),$E47&lt;=K$6,$F47&gt;=K$6)</formula>
    </cfRule>
  </conditionalFormatting>
  <conditionalFormatting sqref="K47:BN47">
    <cfRule type="expression" dxfId="46" priority="62">
      <formula>K$6=TODAY()</formula>
    </cfRule>
  </conditionalFormatting>
  <conditionalFormatting sqref="H54">
    <cfRule type="dataBar" priority="41">
      <dataBar>
        <cfvo type="num" val="0"/>
        <cfvo type="num" val="1"/>
        <color theme="0" tint="-0.34998626667073579"/>
      </dataBar>
      <extLst>
        <ext xmlns:x14="http://schemas.microsoft.com/office/spreadsheetml/2009/9/main" uri="{B025F937-C7B1-47D3-B67F-A62EFF666E3E}">
          <x14:id>{F07EDD46-367C-4401-BCB1-BB4A6DB5308A}</x14:id>
        </ext>
      </extLst>
    </cfRule>
  </conditionalFormatting>
  <conditionalFormatting sqref="K50:BN50">
    <cfRule type="expression" dxfId="45" priority="59">
      <formula>AND($E50&lt;=K$6,ROUNDDOWN(($F50-$E50+1)*$H50,0)+$E50-1&gt;=K$6)</formula>
    </cfRule>
    <cfRule type="expression" dxfId="44" priority="60">
      <formula>AND(NOT(ISBLANK($E50)),$E50&lt;=K$6,$F50&gt;=K$6)</formula>
    </cfRule>
  </conditionalFormatting>
  <conditionalFormatting sqref="K50:BN50">
    <cfRule type="expression" dxfId="43" priority="58">
      <formula>K$6=TODAY()</formula>
    </cfRule>
  </conditionalFormatting>
  <conditionalFormatting sqref="H55">
    <cfRule type="dataBar" priority="37">
      <dataBar>
        <cfvo type="num" val="0"/>
        <cfvo type="num" val="1"/>
        <color theme="0" tint="-0.34998626667073579"/>
      </dataBar>
      <extLst>
        <ext xmlns:x14="http://schemas.microsoft.com/office/spreadsheetml/2009/9/main" uri="{B025F937-C7B1-47D3-B67F-A62EFF666E3E}">
          <x14:id>{A4B1CD6A-4237-4B5E-91EF-A48D094C7218}</x14:id>
        </ext>
      </extLst>
    </cfRule>
  </conditionalFormatting>
  <conditionalFormatting sqref="K51:BN51">
    <cfRule type="expression" dxfId="42" priority="55">
      <formula>AND($E51&lt;=K$6,ROUNDDOWN(($F51-$E51+1)*$H51,0)+$E51-1&gt;=K$6)</formula>
    </cfRule>
    <cfRule type="expression" dxfId="41" priority="56">
      <formula>AND(NOT(ISBLANK($E51)),$E51&lt;=K$6,$F51&gt;=K$6)</formula>
    </cfRule>
  </conditionalFormatting>
  <conditionalFormatting sqref="K51:BN51">
    <cfRule type="expression" dxfId="40" priority="54">
      <formula>K$6=TODAY()</formula>
    </cfRule>
  </conditionalFormatting>
  <conditionalFormatting sqref="H56">
    <cfRule type="dataBar" priority="33">
      <dataBar>
        <cfvo type="num" val="0"/>
        <cfvo type="num" val="1"/>
        <color theme="0" tint="-0.34998626667073579"/>
      </dataBar>
      <extLst>
        <ext xmlns:x14="http://schemas.microsoft.com/office/spreadsheetml/2009/9/main" uri="{B025F937-C7B1-47D3-B67F-A62EFF666E3E}">
          <x14:id>{8E744311-1641-4AB7-9A22-87B0C6E3A0E3}</x14:id>
        </ext>
      </extLst>
    </cfRule>
  </conditionalFormatting>
  <conditionalFormatting sqref="K52:BN52">
    <cfRule type="expression" dxfId="39" priority="51">
      <formula>AND($E52&lt;=K$6,ROUNDDOWN(($F52-$E52+1)*$H52,0)+$E52-1&gt;=K$6)</formula>
    </cfRule>
    <cfRule type="expression" dxfId="38" priority="52">
      <formula>AND(NOT(ISBLANK($E52)),$E52&lt;=K$6,$F52&gt;=K$6)</formula>
    </cfRule>
  </conditionalFormatting>
  <conditionalFormatting sqref="K52:BN52">
    <cfRule type="expression" dxfId="37" priority="50">
      <formula>K$6=TODAY()</formula>
    </cfRule>
  </conditionalFormatting>
  <conditionalFormatting sqref="H57">
    <cfRule type="dataBar" priority="29">
      <dataBar>
        <cfvo type="num" val="0"/>
        <cfvo type="num" val="1"/>
        <color theme="0" tint="-0.34998626667073579"/>
      </dataBar>
      <extLst>
        <ext xmlns:x14="http://schemas.microsoft.com/office/spreadsheetml/2009/9/main" uri="{B025F937-C7B1-47D3-B67F-A62EFF666E3E}">
          <x14:id>{2F4F9F35-5861-40E1-9AB4-45DEA98A037F}</x14:id>
        </ext>
      </extLst>
    </cfRule>
  </conditionalFormatting>
  <conditionalFormatting sqref="K53:BN53">
    <cfRule type="expression" dxfId="36" priority="47">
      <formula>AND($E53&lt;=K$6,ROUNDDOWN(($F53-$E53+1)*$H53,0)+$E53-1&gt;=K$6)</formula>
    </cfRule>
    <cfRule type="expression" dxfId="35" priority="48">
      <formula>AND(NOT(ISBLANK($E53)),$E53&lt;=K$6,$F53&gt;=K$6)</formula>
    </cfRule>
  </conditionalFormatting>
  <conditionalFormatting sqref="K53:BN53">
    <cfRule type="expression" dxfId="34" priority="46">
      <formula>K$6=TODAY()</formula>
    </cfRule>
  </conditionalFormatting>
  <conditionalFormatting sqref="H58">
    <cfRule type="dataBar" priority="25">
      <dataBar>
        <cfvo type="num" val="0"/>
        <cfvo type="num" val="1"/>
        <color theme="0" tint="-0.34998626667073579"/>
      </dataBar>
      <extLst>
        <ext xmlns:x14="http://schemas.microsoft.com/office/spreadsheetml/2009/9/main" uri="{B025F937-C7B1-47D3-B67F-A62EFF666E3E}">
          <x14:id>{FC81BF4F-4CEF-479B-8148-1692EC3ED334}</x14:id>
        </ext>
      </extLst>
    </cfRule>
  </conditionalFormatting>
  <conditionalFormatting sqref="K54:BN54">
    <cfRule type="expression" dxfId="33" priority="43">
      <formula>AND($E54&lt;=K$6,ROUNDDOWN(($F54-$E54+1)*$H54,0)+$E54-1&gt;=K$6)</formula>
    </cfRule>
    <cfRule type="expression" dxfId="32" priority="44">
      <formula>AND(NOT(ISBLANK($E54)),$E54&lt;=K$6,$F54&gt;=K$6)</formula>
    </cfRule>
  </conditionalFormatting>
  <conditionalFormatting sqref="K54:BN54">
    <cfRule type="expression" dxfId="31" priority="42">
      <formula>K$6=TODAY()</formula>
    </cfRule>
  </conditionalFormatting>
  <conditionalFormatting sqref="H48">
    <cfRule type="dataBar" priority="21">
      <dataBar>
        <cfvo type="num" val="0"/>
        <cfvo type="num" val="1"/>
        <color theme="0" tint="-0.34998626667073579"/>
      </dataBar>
      <extLst>
        <ext xmlns:x14="http://schemas.microsoft.com/office/spreadsheetml/2009/9/main" uri="{B025F937-C7B1-47D3-B67F-A62EFF666E3E}">
          <x14:id>{2AFF8849-90F5-4A7B-8003-F234869F405A}</x14:id>
        </ext>
      </extLst>
    </cfRule>
  </conditionalFormatting>
  <conditionalFormatting sqref="K55:BN55">
    <cfRule type="expression" dxfId="30" priority="39">
      <formula>AND($E55&lt;=K$6,ROUNDDOWN(($F55-$E55+1)*$H55,0)+$E55-1&gt;=K$6)</formula>
    </cfRule>
    <cfRule type="expression" dxfId="29" priority="40">
      <formula>AND(NOT(ISBLANK($E55)),$E55&lt;=K$6,$F55&gt;=K$6)</formula>
    </cfRule>
  </conditionalFormatting>
  <conditionalFormatting sqref="K55:BN55">
    <cfRule type="expression" dxfId="28" priority="38">
      <formula>K$6=TODAY()</formula>
    </cfRule>
  </conditionalFormatting>
  <conditionalFormatting sqref="H61">
    <cfRule type="dataBar" priority="17">
      <dataBar>
        <cfvo type="num" val="0"/>
        <cfvo type="num" val="1"/>
        <color theme="0" tint="-0.34998626667073579"/>
      </dataBar>
      <extLst>
        <ext xmlns:x14="http://schemas.microsoft.com/office/spreadsheetml/2009/9/main" uri="{B025F937-C7B1-47D3-B67F-A62EFF666E3E}">
          <x14:id>{387BC0F4-135E-4008-B678-1090CEEF872F}</x14:id>
        </ext>
      </extLst>
    </cfRule>
  </conditionalFormatting>
  <conditionalFormatting sqref="K56:BN56">
    <cfRule type="expression" dxfId="27" priority="35">
      <formula>AND($E56&lt;=K$6,ROUNDDOWN(($F56-$E56+1)*$H56,0)+$E56-1&gt;=K$6)</formula>
    </cfRule>
    <cfRule type="expression" dxfId="26" priority="36">
      <formula>AND(NOT(ISBLANK($E56)),$E56&lt;=K$6,$F56&gt;=K$6)</formula>
    </cfRule>
  </conditionalFormatting>
  <conditionalFormatting sqref="K56:BN56">
    <cfRule type="expression" dxfId="25" priority="34">
      <formula>K$6=TODAY()</formula>
    </cfRule>
  </conditionalFormatting>
  <conditionalFormatting sqref="K57:BN57">
    <cfRule type="expression" dxfId="24" priority="31">
      <formula>AND($E57&lt;=K$6,ROUNDDOWN(($F57-$E57+1)*$H57,0)+$E57-1&gt;=K$6)</formula>
    </cfRule>
    <cfRule type="expression" dxfId="23" priority="32">
      <formula>AND(NOT(ISBLANK($E57)),$E57&lt;=K$6,$F57&gt;=K$6)</formula>
    </cfRule>
  </conditionalFormatting>
  <conditionalFormatting sqref="K57:BN57">
    <cfRule type="expression" dxfId="22" priority="30">
      <formula>K$6=TODAY()</formula>
    </cfRule>
  </conditionalFormatting>
  <conditionalFormatting sqref="K58:BN58">
    <cfRule type="expression" dxfId="21" priority="27">
      <formula>AND($E58&lt;=K$6,ROUNDDOWN(($F58-$E58+1)*$H58,0)+$E58-1&gt;=K$6)</formula>
    </cfRule>
    <cfRule type="expression" dxfId="20" priority="28">
      <formula>AND(NOT(ISBLANK($E58)),$E58&lt;=K$6,$F58&gt;=K$6)</formula>
    </cfRule>
  </conditionalFormatting>
  <conditionalFormatting sqref="K58:BN58">
    <cfRule type="expression" dxfId="19" priority="26">
      <formula>K$6=TODAY()</formula>
    </cfRule>
  </conditionalFormatting>
  <conditionalFormatting sqref="K48:BN48">
    <cfRule type="expression" dxfId="18" priority="23">
      <formula>AND($E48&lt;=K$6,ROUNDDOWN(($F48-$E48+1)*$H48,0)+$E48-1&gt;=K$6)</formula>
    </cfRule>
    <cfRule type="expression" dxfId="17" priority="24">
      <formula>AND(NOT(ISBLANK($E48)),$E48&lt;=K$6,$F48&gt;=K$6)</formula>
    </cfRule>
  </conditionalFormatting>
  <conditionalFormatting sqref="K48:BN48">
    <cfRule type="expression" dxfId="16" priority="22">
      <formula>K$6=TODAY()</formula>
    </cfRule>
  </conditionalFormatting>
  <conditionalFormatting sqref="K61:BN61">
    <cfRule type="expression" dxfId="15" priority="18">
      <formula>K$6=TODAY()</formula>
    </cfRule>
  </conditionalFormatting>
  <conditionalFormatting sqref="H62">
    <cfRule type="dataBar" priority="13">
      <dataBar>
        <cfvo type="num" val="0"/>
        <cfvo type="num" val="1"/>
        <color theme="0" tint="-0.34998626667073579"/>
      </dataBar>
      <extLst>
        <ext xmlns:x14="http://schemas.microsoft.com/office/spreadsheetml/2009/9/main" uri="{B025F937-C7B1-47D3-B67F-A62EFF666E3E}">
          <x14:id>{B7FBB6FE-BA0E-4654-AF75-3066A78597C2}</x14:id>
        </ext>
      </extLst>
    </cfRule>
  </conditionalFormatting>
  <conditionalFormatting sqref="K62:BN62">
    <cfRule type="expression" dxfId="14" priority="15">
      <formula>AND($E62&lt;=K$6,ROUNDDOWN(($F62-$E62+1)*$H62,0)+$E62-1&gt;=K$6)</formula>
    </cfRule>
    <cfRule type="expression" dxfId="13" priority="16">
      <formula>AND(NOT(ISBLANK($E62)),$E62&lt;=K$6,$F62&gt;=K$6)</formula>
    </cfRule>
  </conditionalFormatting>
  <conditionalFormatting sqref="K62:BN62">
    <cfRule type="expression" dxfId="12" priority="14">
      <formula>K$6=TODAY()</formula>
    </cfRule>
  </conditionalFormatting>
  <conditionalFormatting sqref="H63">
    <cfRule type="dataBar" priority="9">
      <dataBar>
        <cfvo type="num" val="0"/>
        <cfvo type="num" val="1"/>
        <color theme="0" tint="-0.34998626667073579"/>
      </dataBar>
      <extLst>
        <ext xmlns:x14="http://schemas.microsoft.com/office/spreadsheetml/2009/9/main" uri="{B025F937-C7B1-47D3-B67F-A62EFF666E3E}">
          <x14:id>{7A531131-3BAF-434A-98E3-97D43A6AF004}</x14:id>
        </ext>
      </extLst>
    </cfRule>
  </conditionalFormatting>
  <conditionalFormatting sqref="H64">
    <cfRule type="dataBar" priority="5">
      <dataBar>
        <cfvo type="num" val="0"/>
        <cfvo type="num" val="1"/>
        <color theme="0" tint="-0.34998626667073579"/>
      </dataBar>
      <extLst>
        <ext xmlns:x14="http://schemas.microsoft.com/office/spreadsheetml/2009/9/main" uri="{B025F937-C7B1-47D3-B67F-A62EFF666E3E}">
          <x14:id>{03C043BC-4F45-4F98-AB70-AD766B883194}</x14:id>
        </ext>
      </extLst>
    </cfRule>
  </conditionalFormatting>
  <conditionalFormatting sqref="K63:BN63">
    <cfRule type="expression" dxfId="8" priority="11">
      <formula>AND($E63&lt;=K$6,ROUNDDOWN(($F63-$E63+1)*$H63,0)+$E63-1&gt;=K$6)</formula>
    </cfRule>
    <cfRule type="expression" dxfId="7" priority="12">
      <formula>AND(NOT(ISBLANK($E63)),$E63&lt;=K$6,$F63&gt;=K$6)</formula>
    </cfRule>
  </conditionalFormatting>
  <conditionalFormatting sqref="K63:BN63">
    <cfRule type="expression" dxfId="6" priority="10">
      <formula>K$6=TODAY()</formula>
    </cfRule>
  </conditionalFormatting>
  <conditionalFormatting sqref="K64:BN64">
    <cfRule type="expression" dxfId="5" priority="7">
      <formula>AND($E64&lt;=K$6,ROUNDDOWN(($F64-$E64+1)*$H64,0)+$E64-1&gt;=K$6)</formula>
    </cfRule>
    <cfRule type="expression" dxfId="4" priority="8">
      <formula>AND(NOT(ISBLANK($E64)),$E64&lt;=K$6,$F64&gt;=K$6)</formula>
    </cfRule>
  </conditionalFormatting>
  <conditionalFormatting sqref="K64:BN64">
    <cfRule type="expression" dxfId="3" priority="6">
      <formula>K$6=TODAY()</formula>
    </cfRule>
  </conditionalFormatting>
  <conditionalFormatting sqref="H65">
    <cfRule type="dataBar" priority="1">
      <dataBar>
        <cfvo type="num" val="0"/>
        <cfvo type="num" val="1"/>
        <color theme="0" tint="-0.34998626667073579"/>
      </dataBar>
      <extLst>
        <ext xmlns:x14="http://schemas.microsoft.com/office/spreadsheetml/2009/9/main" uri="{B025F937-C7B1-47D3-B67F-A62EFF666E3E}">
          <x14:id>{D1F4093C-EC04-4E99-A611-ADFB4B32685C}</x14:id>
        </ext>
      </extLst>
    </cfRule>
  </conditionalFormatting>
  <conditionalFormatting sqref="K65:BN65">
    <cfRule type="expression" dxfId="2" priority="3">
      <formula>AND($E65&lt;=K$6,ROUNDDOWN(($F65-$E65+1)*$H65,0)+$E65-1&gt;=K$6)</formula>
    </cfRule>
    <cfRule type="expression" dxfId="1" priority="4">
      <formula>AND(NOT(ISBLANK($E65)),$E65&lt;=K$6,$F65&gt;=K$6)</formula>
    </cfRule>
  </conditionalFormatting>
  <conditionalFormatting sqref="K65:BN6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67:B67 A69:B69 B68 E17 E24 E45 E66:H69 G17:H17 G24:H24 G60:H60 G70:G73 H19 H23 H26:H27 G45:H45 H46 H49 H59 A66" unlockedFormula="1"/>
    <ignoredError sqref="A45 A24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H8:H27 H45:H46 H49 H59:H60 H66:H73</xm:sqref>
        </x14:conditionalFormatting>
        <x14:conditionalFormatting xmlns:xm="http://schemas.microsoft.com/office/excel/2006/main">
          <x14:cfRule type="dataBar" id="{19772758-57CC-4273-B2B3-700037C98FB6}">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F210AE7-485C-4878-B6B5-1C14062062D9}">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855031C-E4B6-4857-8EA4-BBEAE594A84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E4D1D63-F40B-4426-8C23-6F9D20F0D420}">
            <x14:dataBar minLength="0" maxLength="100" gradient="0">
              <x14:cfvo type="num">
                <xm:f>0</xm:f>
              </x14:cfvo>
              <x14:cfvo type="num">
                <xm:f>1</xm:f>
              </x14:cfvo>
              <x14:negativeFillColor rgb="FFFF0000"/>
              <x14:axisColor rgb="FF000000"/>
            </x14:dataBar>
          </x14:cfRule>
          <xm:sqref>H35:H37</xm:sqref>
        </x14:conditionalFormatting>
        <x14:conditionalFormatting xmlns:xm="http://schemas.microsoft.com/office/excel/2006/main">
          <x14:cfRule type="dataBar" id="{2D8BF262-FD16-478A-B45E-75FE4CB26ADB}">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78D46B9-CE66-4E59-98CD-09455C95782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9D43F2BA-8DBC-4741-ABE3-5128BEA6D052}">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6EE9652-C6BF-4839-9BAD-1FFE67DC3A0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7E5588A7-4223-40E3-AE4D-CCF9A58C931A}">
            <x14:dataBar minLength="0" maxLength="100" gradient="0">
              <x14:cfvo type="num">
                <xm:f>0</xm:f>
              </x14:cfvo>
              <x14:cfvo type="num">
                <xm:f>1</xm:f>
              </x14:cfvo>
              <x14:negativeFillColor rgb="FFFF0000"/>
              <x14:axisColor rgb="FF000000"/>
            </x14:dataBar>
          </x14:cfRule>
          <xm:sqref>H36:H37</xm:sqref>
        </x14:conditionalFormatting>
        <x14:conditionalFormatting xmlns:xm="http://schemas.microsoft.com/office/excel/2006/main">
          <x14:cfRule type="dataBar" id="{7AFCFE02-3703-4082-93E0-C73837FEB1D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7AEA868-4B1D-46A2-81BA-538238129B61}">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FC35556-EE01-45D3-9FDE-6624F97AFFD6}">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FD79F1A-6A80-404F-9EBE-3ACCEFFCB9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27467586-E645-42DB-B613-EBE83D5A879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E457347-C06F-4406-B7BC-6030D4866272}">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AF4886C9-7CC1-4A03-86A8-F3907ED29A84}">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23A73D3-4253-4127-9BC4-F740FB3F79FD}">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323A8243-4660-4412-A54E-48F818E80BF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8BE31D11-2B86-4A7E-A85F-E6E4C0BF321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B265865C-925A-487A-AE62-706D9F7619E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B9622AB2-6F97-43ED-B611-A90F091C7B23}">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04DC174-08A1-4572-A1D1-BE7E04386608}">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0C0D85A-C904-4F96-B751-13002123FD2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A264A938-D271-4D2C-B33C-E71C835A62A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A37BCBE7-C9B9-48AC-9032-C0B7A2D59B6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487A3F33-4ACD-4122-82E7-124557A09267}">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99C42F1-B3AB-4FAD-B005-675D07F4EA16}">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CBE1236D-3521-4C25-9648-4263219204C8}">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EDCAC1BA-8630-4F0F-BD71-58918476745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F375F170-1399-4B96-BBFA-4D799DC2B3B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BCCE1EA8-4A00-46E3-A2CC-5FB35DD3FC7D}">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297D579B-10E7-4BAB-9454-A0D86A2FC4C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F07EDD46-367C-4401-BCB1-BB4A6DB5308A}">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A4B1CD6A-4237-4B5E-91EF-A48D094C7218}">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8E744311-1641-4AB7-9A22-87B0C6E3A0E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F4F9F35-5861-40E1-9AB4-45DEA98A037F}">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FC81BF4F-4CEF-479B-8148-1692EC3ED334}">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2AFF8849-90F5-4A7B-8003-F234869F405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87BC0F4-135E-4008-B678-1090CEEF872F}">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B7FBB6FE-BA0E-4654-AF75-3066A78597C2}">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7A531131-3BAF-434A-98E3-97D43A6AF00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C043BC-4F45-4F98-AB70-AD766B88319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1F4093C-EC04-4E99-A611-ADFB4B32685C}">
            <x14:dataBar minLength="0" maxLength="100" gradient="0">
              <x14:cfvo type="num">
                <xm:f>0</xm:f>
              </x14:cfvo>
              <x14:cfvo type="num">
                <xm:f>1</xm:f>
              </x14:cfvo>
              <x14:negativeFillColor rgb="FFFF0000"/>
              <x14:axisColor rgb="FF000000"/>
            </x14:dataBar>
          </x14:cfRule>
          <xm:sqref>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23</v>
      </c>
    </row>
    <row r="4" spans="1:3" x14ac:dyDescent="0.25">
      <c r="C4" s="23" t="s">
        <v>31</v>
      </c>
    </row>
    <row r="5" spans="1:3" x14ac:dyDescent="0.25">
      <c r="C5" s="20" t="s">
        <v>32</v>
      </c>
    </row>
    <row r="6" spans="1:3" x14ac:dyDescent="0.25">
      <c r="C6" s="20"/>
    </row>
    <row r="7" spans="1:3" ht="17.399999999999999" x14ac:dyDescent="0.3">
      <c r="C7" s="24" t="s">
        <v>52</v>
      </c>
    </row>
    <row r="8" spans="1:3" x14ac:dyDescent="0.25">
      <c r="C8" s="25" t="s">
        <v>50</v>
      </c>
    </row>
    <row r="10" spans="1:3" x14ac:dyDescent="0.25">
      <c r="C10" s="20" t="s">
        <v>49</v>
      </c>
    </row>
    <row r="11" spans="1:3" x14ac:dyDescent="0.25">
      <c r="C11" s="20" t="s">
        <v>48</v>
      </c>
    </row>
    <row r="13" spans="1:3" ht="17.399999999999999" x14ac:dyDescent="0.3">
      <c r="C13" s="24" t="s">
        <v>47</v>
      </c>
    </row>
    <row r="16" spans="1:3" ht="15.6" x14ac:dyDescent="0.3">
      <c r="A16" s="27" t="s">
        <v>25</v>
      </c>
    </row>
    <row r="17" spans="2:2" s="16" customFormat="1" x14ac:dyDescent="0.25"/>
    <row r="18" spans="2:2" ht="13.8" x14ac:dyDescent="0.25">
      <c r="B18" s="26" t="s">
        <v>36</v>
      </c>
    </row>
    <row r="19" spans="2:2" x14ac:dyDescent="0.25">
      <c r="B19" s="20" t="s">
        <v>42</v>
      </c>
    </row>
    <row r="20" spans="2:2" x14ac:dyDescent="0.25">
      <c r="B20" s="20" t="s">
        <v>43</v>
      </c>
    </row>
    <row r="22" spans="2:2" s="16" customFormat="1" ht="13.8" x14ac:dyDescent="0.25">
      <c r="B22" s="26" t="s">
        <v>44</v>
      </c>
    </row>
    <row r="23" spans="2:2" s="16" customFormat="1" x14ac:dyDescent="0.25">
      <c r="B23" s="20" t="s">
        <v>45</v>
      </c>
    </row>
    <row r="24" spans="2:2" s="16" customFormat="1" x14ac:dyDescent="0.25">
      <c r="B24" s="20" t="s">
        <v>46</v>
      </c>
    </row>
    <row r="26" spans="2:2" s="16" customFormat="1" ht="13.8" x14ac:dyDescent="0.25">
      <c r="B26" s="26" t="s">
        <v>33</v>
      </c>
    </row>
    <row r="27" spans="2:2" s="16" customFormat="1" x14ac:dyDescent="0.25">
      <c r="B27" s="20" t="s">
        <v>37</v>
      </c>
    </row>
    <row r="28" spans="2:2" s="16" customFormat="1" x14ac:dyDescent="0.25">
      <c r="B28" s="20" t="s">
        <v>38</v>
      </c>
    </row>
    <row r="29" spans="2:2" x14ac:dyDescent="0.25">
      <c r="B29" s="20" t="s">
        <v>40</v>
      </c>
    </row>
    <row r="30" spans="2:2" x14ac:dyDescent="0.25">
      <c r="B30" s="16" t="s">
        <v>26</v>
      </c>
    </row>
    <row r="31" spans="2:2" x14ac:dyDescent="0.25">
      <c r="B31" s="16" t="s">
        <v>27</v>
      </c>
    </row>
    <row r="32" spans="2:2" x14ac:dyDescent="0.25">
      <c r="B32" s="16" t="s">
        <v>28</v>
      </c>
    </row>
    <row r="34" spans="2:2" ht="13.8" x14ac:dyDescent="0.25">
      <c r="B34" s="26" t="s">
        <v>29</v>
      </c>
    </row>
    <row r="35" spans="2:2" x14ac:dyDescent="0.25">
      <c r="B35" s="20" t="s">
        <v>129</v>
      </c>
    </row>
    <row r="36" spans="2:2" x14ac:dyDescent="0.25">
      <c r="B36" s="20" t="s">
        <v>130</v>
      </c>
    </row>
    <row r="37" spans="2:2" x14ac:dyDescent="0.25">
      <c r="B37" s="20" t="s">
        <v>131</v>
      </c>
    </row>
    <row r="39" spans="2:2" ht="13.8" x14ac:dyDescent="0.25">
      <c r="B39" s="26" t="s">
        <v>30</v>
      </c>
    </row>
    <row r="40" spans="2:2" x14ac:dyDescent="0.25">
      <c r="B40" s="20" t="s">
        <v>41</v>
      </c>
    </row>
    <row r="42" spans="2:2" s="16" customFormat="1" ht="13.8" x14ac:dyDescent="0.25">
      <c r="B42" s="26" t="s">
        <v>34</v>
      </c>
    </row>
    <row r="43" spans="2:2" s="16" customFormat="1" x14ac:dyDescent="0.25">
      <c r="B43" s="20" t="s">
        <v>132</v>
      </c>
    </row>
    <row r="44" spans="2:2" s="16" customFormat="1" x14ac:dyDescent="0.25">
      <c r="B44" s="20" t="s">
        <v>35</v>
      </c>
    </row>
    <row r="45" spans="2:2" s="16" customFormat="1" x14ac:dyDescent="0.25"/>
    <row r="46" spans="2:2" ht="17.399999999999999" x14ac:dyDescent="0.3">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124</v>
      </c>
      <c r="B1" s="40"/>
      <c r="C1" s="41"/>
    </row>
    <row r="2" spans="1:3" ht="13.8" x14ac:dyDescent="0.25">
      <c r="A2" s="136" t="s">
        <v>50</v>
      </c>
      <c r="B2" s="9"/>
      <c r="C2" s="8"/>
    </row>
    <row r="3" spans="1:3" s="20" customFormat="1" x14ac:dyDescent="0.25">
      <c r="A3" s="8"/>
      <c r="B3" s="9"/>
      <c r="C3" s="8"/>
    </row>
    <row r="4" spans="1:3" s="8" customFormat="1" ht="17.399999999999999" x14ac:dyDescent="0.3">
      <c r="A4" s="131" t="s">
        <v>91</v>
      </c>
      <c r="B4" s="38"/>
    </row>
    <row r="5" spans="1:3" s="8" customFormat="1" ht="55.2" x14ac:dyDescent="0.25">
      <c r="B5" s="137" t="s">
        <v>80</v>
      </c>
    </row>
    <row r="7" spans="1:3" ht="27.6" x14ac:dyDescent="0.25">
      <c r="B7" s="137" t="s">
        <v>92</v>
      </c>
    </row>
    <row r="9" spans="1:3" ht="13.8" x14ac:dyDescent="0.25">
      <c r="B9" s="136" t="s">
        <v>62</v>
      </c>
    </row>
    <row r="11" spans="1:3" ht="27.6" x14ac:dyDescent="0.25">
      <c r="B11" s="135" t="s">
        <v>63</v>
      </c>
    </row>
    <row r="12" spans="1:3" s="20" customFormat="1" x14ac:dyDescent="0.25"/>
    <row r="13" spans="1:3" ht="17.399999999999999" x14ac:dyDescent="0.3">
      <c r="A13" s="174" t="s">
        <v>6</v>
      </c>
      <c r="B13" s="174"/>
    </row>
    <row r="14" spans="1:3" s="20" customFormat="1" x14ac:dyDescent="0.25"/>
    <row r="15" spans="1:3" s="132" customFormat="1" ht="17.399999999999999" x14ac:dyDescent="0.25">
      <c r="A15" s="140"/>
      <c r="B15" s="138" t="s">
        <v>83</v>
      </c>
    </row>
    <row r="16" spans="1:3" s="132" customFormat="1" ht="17.399999999999999" x14ac:dyDescent="0.25">
      <c r="A16" s="140"/>
      <c r="B16" s="139" t="s">
        <v>81</v>
      </c>
      <c r="C16" s="134" t="s">
        <v>5</v>
      </c>
    </row>
    <row r="17" spans="1:3" ht="17.399999999999999" x14ac:dyDescent="0.3">
      <c r="A17" s="141"/>
      <c r="B17" s="139" t="s">
        <v>85</v>
      </c>
    </row>
    <row r="18" spans="1:3" s="20" customFormat="1" ht="17.399999999999999" x14ac:dyDescent="0.3">
      <c r="A18" s="141"/>
      <c r="B18" s="139" t="s">
        <v>93</v>
      </c>
    </row>
    <row r="19" spans="1:3" s="41" customFormat="1" ht="17.399999999999999" x14ac:dyDescent="0.3">
      <c r="A19" s="144"/>
      <c r="B19" s="139" t="s">
        <v>94</v>
      </c>
    </row>
    <row r="20" spans="1:3" s="132" customFormat="1" ht="17.399999999999999" x14ac:dyDescent="0.25">
      <c r="A20" s="140"/>
      <c r="B20" s="138" t="s">
        <v>82</v>
      </c>
      <c r="C20" s="133" t="s">
        <v>4</v>
      </c>
    </row>
    <row r="21" spans="1:3" ht="17.399999999999999" x14ac:dyDescent="0.3">
      <c r="A21" s="141"/>
      <c r="B21" s="139" t="s">
        <v>84</v>
      </c>
    </row>
    <row r="22" spans="1:3" s="8" customFormat="1" ht="17.399999999999999" x14ac:dyDescent="0.3">
      <c r="A22" s="142"/>
      <c r="B22" s="143" t="s">
        <v>86</v>
      </c>
    </row>
    <row r="23" spans="1:3" s="8" customFormat="1" ht="17.399999999999999" x14ac:dyDescent="0.3">
      <c r="A23" s="142"/>
      <c r="B23" s="10"/>
    </row>
    <row r="24" spans="1:3" s="8" customFormat="1" ht="17.399999999999999" x14ac:dyDescent="0.3">
      <c r="A24" s="174" t="s">
        <v>87</v>
      </c>
      <c r="B24" s="174"/>
    </row>
    <row r="25" spans="1:3" s="8" customFormat="1" ht="41.4" x14ac:dyDescent="0.3">
      <c r="A25" s="142"/>
      <c r="B25" s="139" t="s">
        <v>95</v>
      </c>
    </row>
    <row r="26" spans="1:3" s="8" customFormat="1" ht="17.399999999999999" x14ac:dyDescent="0.3">
      <c r="A26" s="142"/>
      <c r="B26" s="139"/>
    </row>
    <row r="27" spans="1:3" s="8" customFormat="1" ht="17.399999999999999" x14ac:dyDescent="0.3">
      <c r="A27" s="142"/>
      <c r="B27" s="160" t="s">
        <v>99</v>
      </c>
    </row>
    <row r="28" spans="1:3" s="8" customFormat="1" ht="17.399999999999999" x14ac:dyDescent="0.3">
      <c r="A28" s="142"/>
      <c r="B28" s="139" t="s">
        <v>88</v>
      </c>
    </row>
    <row r="29" spans="1:3" s="8" customFormat="1" ht="27.6" x14ac:dyDescent="0.3">
      <c r="A29" s="142"/>
      <c r="B29" s="139" t="s">
        <v>90</v>
      </c>
    </row>
    <row r="30" spans="1:3" s="8" customFormat="1" ht="17.399999999999999" x14ac:dyDescent="0.3">
      <c r="A30" s="142"/>
      <c r="B30" s="139"/>
    </row>
    <row r="31" spans="1:3" s="8" customFormat="1" ht="17.399999999999999" x14ac:dyDescent="0.3">
      <c r="A31" s="142"/>
      <c r="B31" s="160" t="s">
        <v>96</v>
      </c>
    </row>
    <row r="32" spans="1:3" s="8" customFormat="1" ht="17.399999999999999" x14ac:dyDescent="0.3">
      <c r="A32" s="142"/>
      <c r="B32" s="139" t="s">
        <v>89</v>
      </c>
    </row>
    <row r="33" spans="1:2" s="8" customFormat="1" ht="17.399999999999999" x14ac:dyDescent="0.3">
      <c r="A33" s="142"/>
      <c r="B33" s="139" t="s">
        <v>97</v>
      </c>
    </row>
    <row r="34" spans="1:2" s="8" customFormat="1" ht="17.399999999999999" x14ac:dyDescent="0.3">
      <c r="A34" s="142"/>
      <c r="B34" s="10"/>
    </row>
    <row r="35" spans="1:2" s="8" customFormat="1" ht="27.6" x14ac:dyDescent="0.3">
      <c r="A35" s="142"/>
      <c r="B35" s="139" t="s">
        <v>134</v>
      </c>
    </row>
    <row r="36" spans="1:2" s="8" customFormat="1" ht="17.399999999999999" x14ac:dyDescent="0.3">
      <c r="A36" s="142"/>
      <c r="B36" s="145" t="s">
        <v>98</v>
      </c>
    </row>
    <row r="37" spans="1:2" s="8" customFormat="1" ht="17.399999999999999" x14ac:dyDescent="0.3">
      <c r="A37" s="142"/>
      <c r="B37" s="10"/>
    </row>
    <row r="38" spans="1:2" ht="17.399999999999999" x14ac:dyDescent="0.3">
      <c r="A38" s="174" t="s">
        <v>11</v>
      </c>
      <c r="B38" s="174"/>
    </row>
    <row r="39" spans="1:2" ht="27.6" x14ac:dyDescent="0.25">
      <c r="B39" s="139" t="s">
        <v>101</v>
      </c>
    </row>
    <row r="40" spans="1:2" s="20" customFormat="1" x14ac:dyDescent="0.25"/>
    <row r="41" spans="1:2" s="20" customFormat="1" ht="13.8" x14ac:dyDescent="0.25">
      <c r="B41" s="139" t="s">
        <v>102</v>
      </c>
    </row>
    <row r="42" spans="1:2" s="20" customFormat="1" x14ac:dyDescent="0.25"/>
    <row r="43" spans="1:2" s="20" customFormat="1" ht="27.6" x14ac:dyDescent="0.25">
      <c r="B43" s="139" t="s">
        <v>100</v>
      </c>
    </row>
    <row r="44" spans="1:2" s="20" customFormat="1" x14ac:dyDescent="0.25"/>
    <row r="45" spans="1:2" ht="27.6" x14ac:dyDescent="0.25">
      <c r="B45" s="139" t="s">
        <v>103</v>
      </c>
    </row>
    <row r="46" spans="1:2" x14ac:dyDescent="0.25">
      <c r="B46" s="21"/>
    </row>
    <row r="47" spans="1:2" ht="27.6" x14ac:dyDescent="0.25">
      <c r="B47" s="139" t="s">
        <v>104</v>
      </c>
    </row>
    <row r="48" spans="1:2" x14ac:dyDescent="0.25">
      <c r="B48" s="11"/>
    </row>
    <row r="49" spans="1:2" ht="17.399999999999999" x14ac:dyDescent="0.3">
      <c r="A49" s="174" t="s">
        <v>9</v>
      </c>
      <c r="B49" s="174"/>
    </row>
    <row r="50" spans="1:2" ht="27.6" x14ac:dyDescent="0.25">
      <c r="B50" s="139" t="s">
        <v>135</v>
      </c>
    </row>
    <row r="51" spans="1:2" x14ac:dyDescent="0.25">
      <c r="B51" s="11"/>
    </row>
    <row r="52" spans="1:2" ht="13.8" x14ac:dyDescent="0.25">
      <c r="A52" s="146" t="s">
        <v>12</v>
      </c>
      <c r="B52" s="139" t="s">
        <v>13</v>
      </c>
    </row>
    <row r="53" spans="1:2" ht="13.8" x14ac:dyDescent="0.25">
      <c r="A53" s="146" t="s">
        <v>14</v>
      </c>
      <c r="B53" s="139" t="s">
        <v>15</v>
      </c>
    </row>
    <row r="54" spans="1:2" ht="13.8" x14ac:dyDescent="0.25">
      <c r="A54" s="146" t="s">
        <v>16</v>
      </c>
      <c r="B54" s="139" t="s">
        <v>17</v>
      </c>
    </row>
    <row r="55" spans="1:2" ht="28.2" x14ac:dyDescent="0.25">
      <c r="A55" s="135"/>
      <c r="B55" s="139" t="s">
        <v>105</v>
      </c>
    </row>
    <row r="56" spans="1:2" ht="28.2" x14ac:dyDescent="0.25">
      <c r="A56" s="135"/>
      <c r="B56" s="139" t="s">
        <v>106</v>
      </c>
    </row>
    <row r="57" spans="1:2" ht="13.8" x14ac:dyDescent="0.25">
      <c r="A57" s="146" t="s">
        <v>18</v>
      </c>
      <c r="B57" s="139" t="s">
        <v>19</v>
      </c>
    </row>
    <row r="58" spans="1:2" ht="14.4" x14ac:dyDescent="0.25">
      <c r="A58" s="135"/>
      <c r="B58" s="139" t="s">
        <v>107</v>
      </c>
    </row>
    <row r="59" spans="1:2" ht="14.4" x14ac:dyDescent="0.25">
      <c r="A59" s="135"/>
      <c r="B59" s="139" t="s">
        <v>108</v>
      </c>
    </row>
    <row r="60" spans="1:2" ht="13.8" x14ac:dyDescent="0.25">
      <c r="A60" s="146" t="s">
        <v>20</v>
      </c>
      <c r="B60" s="139" t="s">
        <v>21</v>
      </c>
    </row>
    <row r="61" spans="1:2" ht="28.2" x14ac:dyDescent="0.25">
      <c r="A61" s="135"/>
      <c r="B61" s="139" t="s">
        <v>109</v>
      </c>
    </row>
    <row r="62" spans="1:2" ht="13.8" x14ac:dyDescent="0.25">
      <c r="A62" s="146" t="s">
        <v>110</v>
      </c>
      <c r="B62" s="139" t="s">
        <v>111</v>
      </c>
    </row>
    <row r="63" spans="1:2" ht="13.8" x14ac:dyDescent="0.25">
      <c r="A63" s="147"/>
      <c r="B63" s="139" t="s">
        <v>112</v>
      </c>
    </row>
    <row r="64" spans="1:2" s="20" customFormat="1" x14ac:dyDescent="0.25">
      <c r="B64" s="12"/>
    </row>
    <row r="65" spans="1:2" s="20" customFormat="1" ht="17.399999999999999" x14ac:dyDescent="0.3">
      <c r="A65" s="174" t="s">
        <v>10</v>
      </c>
      <c r="B65" s="174"/>
    </row>
    <row r="66" spans="1:2" s="20" customFormat="1" ht="41.4" x14ac:dyDescent="0.25">
      <c r="B66" s="139" t="s">
        <v>113</v>
      </c>
    </row>
    <row r="67" spans="1:2" s="20" customFormat="1" x14ac:dyDescent="0.25">
      <c r="B67" s="13"/>
    </row>
    <row r="68" spans="1:2" s="8" customFormat="1" ht="17.399999999999999" x14ac:dyDescent="0.3">
      <c r="A68" s="174" t="s">
        <v>7</v>
      </c>
      <c r="B68" s="174"/>
    </row>
    <row r="69" spans="1:2" s="20" customFormat="1" ht="13.8" x14ac:dyDescent="0.25">
      <c r="A69" s="154" t="s">
        <v>8</v>
      </c>
      <c r="B69" s="155" t="s">
        <v>114</v>
      </c>
    </row>
    <row r="70" spans="1:2" s="8" customFormat="1" ht="27.6" x14ac:dyDescent="0.25">
      <c r="A70" s="148"/>
      <c r="B70" s="153" t="s">
        <v>116</v>
      </c>
    </row>
    <row r="71" spans="1:2" s="8" customFormat="1" ht="13.8" x14ac:dyDescent="0.25">
      <c r="A71" s="148"/>
      <c r="B71" s="149"/>
    </row>
    <row r="72" spans="1:2" s="20" customFormat="1" ht="13.8" x14ac:dyDescent="0.25">
      <c r="A72" s="154" t="s">
        <v>8</v>
      </c>
      <c r="B72" s="155" t="s">
        <v>133</v>
      </c>
    </row>
    <row r="73" spans="1:2" s="8" customFormat="1" ht="28.2" x14ac:dyDescent="0.25">
      <c r="A73" s="148"/>
      <c r="B73" s="153" t="s">
        <v>137</v>
      </c>
    </row>
    <row r="74" spans="1:2" s="8" customFormat="1" ht="13.8" x14ac:dyDescent="0.25">
      <c r="A74" s="148"/>
      <c r="B74" s="149"/>
    </row>
    <row r="75" spans="1:2" ht="13.8" x14ac:dyDescent="0.25">
      <c r="A75" s="154" t="s">
        <v>8</v>
      </c>
      <c r="B75" s="157" t="s">
        <v>119</v>
      </c>
    </row>
    <row r="76" spans="1:2" s="8" customFormat="1" ht="41.4" x14ac:dyDescent="0.25">
      <c r="A76" s="148"/>
      <c r="B76" s="137" t="s">
        <v>136</v>
      </c>
    </row>
    <row r="77" spans="1:2" ht="13.8" x14ac:dyDescent="0.25">
      <c r="A77" s="147"/>
      <c r="B77" s="147"/>
    </row>
    <row r="78" spans="1:2" s="20" customFormat="1" ht="13.8" x14ac:dyDescent="0.25">
      <c r="A78" s="154" t="s">
        <v>8</v>
      </c>
      <c r="B78" s="157" t="s">
        <v>125</v>
      </c>
    </row>
    <row r="79" spans="1:2" s="8" customFormat="1" ht="27.6" x14ac:dyDescent="0.25">
      <c r="A79" s="148"/>
      <c r="B79" s="137" t="s">
        <v>120</v>
      </c>
    </row>
    <row r="80" spans="1:2" s="20" customFormat="1" ht="13.8" x14ac:dyDescent="0.25">
      <c r="A80" s="147"/>
      <c r="B80" s="147"/>
    </row>
    <row r="81" spans="1:2" ht="13.8" x14ac:dyDescent="0.25">
      <c r="A81" s="154" t="s">
        <v>8</v>
      </c>
      <c r="B81" s="157" t="s">
        <v>126</v>
      </c>
    </row>
    <row r="82" spans="1:2" s="8" customFormat="1" ht="14.4" x14ac:dyDescent="0.3">
      <c r="A82" s="148"/>
      <c r="B82" s="152" t="s">
        <v>121</v>
      </c>
    </row>
    <row r="83" spans="1:2" s="8" customFormat="1" ht="14.4" x14ac:dyDescent="0.3">
      <c r="A83" s="148"/>
      <c r="B83" s="152" t="s">
        <v>122</v>
      </c>
    </row>
    <row r="84" spans="1:2" s="8" customFormat="1" ht="14.4" x14ac:dyDescent="0.3">
      <c r="A84" s="148"/>
      <c r="B84" s="152" t="s">
        <v>123</v>
      </c>
    </row>
    <row r="85" spans="1:2" ht="13.8" x14ac:dyDescent="0.25">
      <c r="A85" s="147"/>
      <c r="B85" s="151"/>
    </row>
    <row r="86" spans="1:2" ht="13.8" x14ac:dyDescent="0.25">
      <c r="A86" s="154" t="s">
        <v>8</v>
      </c>
      <c r="B86" s="157" t="s">
        <v>127</v>
      </c>
    </row>
    <row r="87" spans="1:2" s="8" customFormat="1" ht="41.4" x14ac:dyDescent="0.25">
      <c r="A87" s="148"/>
      <c r="B87" s="137" t="s">
        <v>115</v>
      </c>
    </row>
    <row r="88" spans="1:2" s="8" customFormat="1" ht="14.4" x14ac:dyDescent="0.3">
      <c r="A88" s="148"/>
      <c r="B88" s="150" t="s">
        <v>117</v>
      </c>
    </row>
    <row r="89" spans="1:2" s="8" customFormat="1" ht="41.4" x14ac:dyDescent="0.25">
      <c r="A89" s="148"/>
      <c r="B89" s="156" t="s">
        <v>118</v>
      </c>
    </row>
    <row r="90" spans="1:2" ht="13.8" x14ac:dyDescent="0.25">
      <c r="A90" s="147"/>
      <c r="B90" s="147"/>
    </row>
    <row r="91" spans="1:2" ht="13.8" x14ac:dyDescent="0.25">
      <c r="A91" s="154" t="s">
        <v>8</v>
      </c>
      <c r="B91" s="159" t="s">
        <v>128</v>
      </c>
    </row>
    <row r="92" spans="1:2" ht="27.6" x14ac:dyDescent="0.25">
      <c r="A92" s="135"/>
      <c r="B92" s="152" t="s">
        <v>22</v>
      </c>
    </row>
    <row r="94" spans="1:2" x14ac:dyDescent="0.25">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53</v>
      </c>
      <c r="B1" s="39"/>
      <c r="C1" s="44"/>
      <c r="D1" s="44"/>
    </row>
    <row r="2" spans="1:4" ht="15" x14ac:dyDescent="0.25">
      <c r="A2" s="41"/>
      <c r="B2" s="45"/>
      <c r="C2" s="44"/>
      <c r="D2" s="44"/>
    </row>
    <row r="3" spans="1:4" ht="15" x14ac:dyDescent="0.25">
      <c r="A3" s="42"/>
      <c r="B3" s="35" t="s">
        <v>54</v>
      </c>
      <c r="C3" s="43"/>
    </row>
    <row r="4" spans="1:4" ht="13.8" x14ac:dyDescent="0.25">
      <c r="A4" s="14"/>
      <c r="B4" s="37" t="s">
        <v>50</v>
      </c>
      <c r="C4" s="15"/>
    </row>
    <row r="5" spans="1:4" ht="15" x14ac:dyDescent="0.25">
      <c r="A5" s="14"/>
      <c r="B5" s="17"/>
      <c r="C5" s="15"/>
    </row>
    <row r="6" spans="1:4" ht="15.6" x14ac:dyDescent="0.3">
      <c r="A6" s="14"/>
      <c r="B6" s="18" t="s">
        <v>55</v>
      </c>
      <c r="C6" s="15"/>
    </row>
    <row r="7" spans="1:4" ht="15" x14ac:dyDescent="0.25">
      <c r="A7" s="14"/>
      <c r="B7" s="17"/>
      <c r="C7" s="15"/>
    </row>
    <row r="8" spans="1:4" ht="30" x14ac:dyDescent="0.25">
      <c r="A8" s="14"/>
      <c r="B8" s="17" t="s">
        <v>56</v>
      </c>
      <c r="C8" s="15"/>
    </row>
    <row r="9" spans="1:4" ht="15" x14ac:dyDescent="0.25">
      <c r="A9" s="14"/>
      <c r="B9" s="17"/>
      <c r="C9" s="15"/>
    </row>
    <row r="10" spans="1:4" ht="46.2" x14ac:dyDescent="0.3">
      <c r="A10" s="14"/>
      <c r="B10" s="17" t="s">
        <v>57</v>
      </c>
      <c r="C10" s="15"/>
    </row>
    <row r="11" spans="1:4" ht="15" x14ac:dyDescent="0.25">
      <c r="A11" s="14"/>
      <c r="B11" s="17"/>
      <c r="C11" s="15"/>
    </row>
    <row r="12" spans="1:4" ht="45" x14ac:dyDescent="0.25">
      <c r="A12" s="14"/>
      <c r="B12" s="17" t="s">
        <v>58</v>
      </c>
      <c r="C12" s="15"/>
    </row>
    <row r="13" spans="1:4" ht="15" x14ac:dyDescent="0.25">
      <c r="A13" s="14"/>
      <c r="B13" s="17"/>
      <c r="C13" s="15"/>
    </row>
    <row r="14" spans="1:4" ht="60" x14ac:dyDescent="0.25">
      <c r="A14" s="14"/>
      <c r="B14" s="17" t="s">
        <v>59</v>
      </c>
      <c r="C14" s="15"/>
    </row>
    <row r="15" spans="1:4" ht="15" x14ac:dyDescent="0.25">
      <c r="A15" s="14"/>
      <c r="B15" s="17"/>
      <c r="C15" s="15"/>
    </row>
    <row r="16" spans="1:4" ht="30.6" x14ac:dyDescent="0.25">
      <c r="A16" s="14"/>
      <c r="B16" s="17" t="s">
        <v>60</v>
      </c>
      <c r="C16" s="15"/>
    </row>
    <row r="17" spans="1:3" ht="15" x14ac:dyDescent="0.25">
      <c r="A17" s="14"/>
      <c r="B17" s="17"/>
      <c r="C17" s="15"/>
    </row>
    <row r="18" spans="1:3" ht="15.6" x14ac:dyDescent="0.3">
      <c r="A18" s="14"/>
      <c r="B18" s="18" t="s">
        <v>61</v>
      </c>
      <c r="C18" s="15"/>
    </row>
    <row r="19" spans="1:3" ht="15" x14ac:dyDescent="0.25">
      <c r="A19" s="14"/>
      <c r="B19" s="36" t="s">
        <v>51</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Max Hewitt</cp:lastModifiedBy>
  <cp:lastPrinted>2018-02-12T20:25:38Z</cp:lastPrinted>
  <dcterms:created xsi:type="dcterms:W3CDTF">2010-06-09T16:05:03Z</dcterms:created>
  <dcterms:modified xsi:type="dcterms:W3CDTF">2021-09-26T09:09:42Z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