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ncp\OneDrive\Desktop\Power BI\cloudcolor-uk\PowerBI\"/>
    </mc:Choice>
  </mc:AlternateContent>
  <xr:revisionPtr revIDLastSave="0" documentId="13_ncr:1_{996CC3AB-6BEE-491C-8ED2-D2FE85EC4A9D}" xr6:coauthVersionLast="47" xr6:coauthVersionMax="47" xr10:uidLastSave="{00000000-0000-0000-0000-000000000000}"/>
  <bookViews>
    <workbookView xWindow="-110" yWindow="-110" windowWidth="19420" windowHeight="10300" xr2:uid="{CE31179B-0D90-4DA2-B82B-548C6B7F3170}"/>
  </bookViews>
  <sheets>
    <sheet name="Data Set" sheetId="7" r:id="rId1"/>
    <sheet name="Sheet1" sheetId="8" r:id="rId2"/>
    <sheet name="Data Set (2)" sheetId="10" r:id="rId3"/>
    <sheet name="Sheet2" sheetId="9" r:id="rId4"/>
  </sheets>
  <definedNames>
    <definedName name="_Key1" hidden="1">#REF!</definedName>
    <definedName name="_Key2" hidden="1">#REF!</definedName>
    <definedName name="_Order1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sd" hidden="1">#REF!</definedName>
    <definedName name="wrn.Print." hidden="1">{#N/A,#N/A,TRUE,"Cover";#N/A,#N/A,TRUE,"Contents";#N/A,#N/A,TRUE,"S1000";#N/A,#N/A,TRUE,"S1010";#N/A,#N/A,TRUE,"S1020";#N/A,#N/A,TRUE,"S1030";#N/A,#N/A,TRUE,"S1040";#N/A,#N/A,TRUE,"S1051";#N/A,#N/A,TRUE,"S2000";#N/A,#N/A,TRUE,"S2012";#N/A,#N/A,TRUE,"S2010";#N/A,#N/A,TRUE,"S2011,20";#N/A,#N/A,TRUE,"S2021";#N/A,#N/A,TRUE,"S2030,32";#N/A,#N/A,TRUE,"S2040";#N/A,#N/A,TRUE,"S2050";#N/A,#N/A,TRUE,"S2060";#N/A,#N/A,TRUE,"S2070";#N/A,#N/A,TRUE,"S2080";#N/A,#N/A,TRUE,"S2090";#N/A,#N/A,TRUE,"S2100";#N/A,#N/A,TRUE,"S2110,1 &amp; S2101";#N/A,#N/A,TRUE,"S2120-23";#N/A,#N/A,TRUE,"Appendix 1";#N/A,#N/A,TRUE,"Apendix 2"}</definedName>
    <definedName name="x" hidden="1">#REF!</definedName>
    <definedName name="xx" hidden="1">#REF!</definedName>
    <definedName name="yuo" hidden="1">{#N/A,#N/A,TRUE,"Cover";#N/A,#N/A,TRUE,"Contents";#N/A,#N/A,TRUE,"S1000";#N/A,#N/A,TRUE,"S1010";#N/A,#N/A,TRUE,"S1020";#N/A,#N/A,TRUE,"S1030";#N/A,#N/A,TRUE,"S1040";#N/A,#N/A,TRUE,"S1051";#N/A,#N/A,TRUE,"S2000";#N/A,#N/A,TRUE,"S2012";#N/A,#N/A,TRUE,"S2010";#N/A,#N/A,TRUE,"S2011,20";#N/A,#N/A,TRUE,"S2021";#N/A,#N/A,TRUE,"S2030,32";#N/A,#N/A,TRUE,"S2040";#N/A,#N/A,TRUE,"S2050";#N/A,#N/A,TRUE,"S2060";#N/A,#N/A,TRUE,"S2070";#N/A,#N/A,TRUE,"S2080";#N/A,#N/A,TRUE,"S2090";#N/A,#N/A,TRUE,"S2100";#N/A,#N/A,TRUE,"S2110,1 &amp; S2101";#N/A,#N/A,TRUE,"S2120-23";#N/A,#N/A,TRUE,"Appendix 1";#N/A,#N/A,TRUE,"Apendix 2"}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0" l="1"/>
  <c r="A22" i="10"/>
  <c r="A20" i="10"/>
  <c r="E19" i="10"/>
  <c r="E24" i="10" s="1"/>
  <c r="E25" i="10" s="1"/>
  <c r="D19" i="10"/>
  <c r="F19" i="10" s="1"/>
  <c r="A17" i="10"/>
  <c r="A16" i="10"/>
  <c r="A15" i="10"/>
  <c r="D13" i="10"/>
  <c r="C13" i="10"/>
  <c r="A13" i="10"/>
  <c r="F12" i="10"/>
  <c r="E12" i="10"/>
  <c r="E13" i="10" s="1"/>
  <c r="D12" i="10"/>
  <c r="C12" i="10"/>
  <c r="C19" i="10" s="1"/>
  <c r="A10" i="10"/>
  <c r="D9" i="10"/>
  <c r="C9" i="10"/>
  <c r="F7" i="10"/>
  <c r="A6" i="10"/>
  <c r="A5" i="10"/>
  <c r="E4" i="10"/>
  <c r="D4" i="10"/>
  <c r="F4" i="10" s="1"/>
  <c r="C4" i="10"/>
  <c r="Q3" i="10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E12" i="7"/>
  <c r="E13" i="7" s="1"/>
  <c r="E4" i="7"/>
  <c r="A13" i="7"/>
  <c r="A20" i="7"/>
  <c r="A17" i="7"/>
  <c r="A16" i="7"/>
  <c r="A15" i="7"/>
  <c r="A10" i="7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C4" i="7"/>
  <c r="D4" i="7"/>
  <c r="A6" i="7"/>
  <c r="A5" i="7"/>
  <c r="A25" i="7"/>
  <c r="A22" i="7"/>
  <c r="C12" i="7"/>
  <c r="C19" i="7" s="1"/>
  <c r="C9" i="7"/>
  <c r="D9" i="7"/>
  <c r="D12" i="7"/>
  <c r="D19" i="7" s="1"/>
  <c r="C24" i="10" l="1"/>
  <c r="C25" i="10" s="1"/>
  <c r="C20" i="10"/>
  <c r="D20" i="10"/>
  <c r="D24" i="10"/>
  <c r="D25" i="10" s="1"/>
  <c r="E20" i="10"/>
  <c r="E19" i="7"/>
  <c r="C24" i="7"/>
  <c r="C25" i="7" s="1"/>
  <c r="C20" i="7"/>
  <c r="C13" i="7"/>
  <c r="D13" i="7"/>
  <c r="E20" i="7" l="1"/>
  <c r="E24" i="7"/>
  <c r="E25" i="7" s="1"/>
  <c r="D24" i="7"/>
  <c r="D25" i="7" s="1"/>
  <c r="D20" i="7"/>
</calcChain>
</file>

<file path=xl/sharedStrings.xml><?xml version="1.0" encoding="utf-8"?>
<sst xmlns="http://schemas.openxmlformats.org/spreadsheetml/2006/main" count="789" uniqueCount="202">
  <si>
    <t>Tonnes Sold</t>
  </si>
  <si>
    <t>CONTRIBUTION £</t>
  </si>
  <si>
    <t>Total Overheads £</t>
  </si>
  <si>
    <t>NET PROFIT £</t>
  </si>
  <si>
    <t>Cost of Goods Sold</t>
  </si>
  <si>
    <t>Gross Margin %</t>
  </si>
  <si>
    <t>Taxes</t>
  </si>
  <si>
    <t>EBIT%</t>
  </si>
  <si>
    <t>EAT%</t>
  </si>
  <si>
    <t>HEADING</t>
  </si>
  <si>
    <t>Worked Actual</t>
  </si>
  <si>
    <t>Actuals</t>
  </si>
  <si>
    <t>Adj Std  Model</t>
  </si>
  <si>
    <t>Std Model</t>
  </si>
  <si>
    <t>Budget</t>
  </si>
  <si>
    <t>Q1 Forecast</t>
  </si>
  <si>
    <t>Index</t>
  </si>
  <si>
    <t>Key</t>
  </si>
  <si>
    <t>Key_Index</t>
  </si>
  <si>
    <t>BOLDING</t>
  </si>
  <si>
    <t>FORMATING</t>
  </si>
  <si>
    <t>GROUPING</t>
  </si>
  <si>
    <t>S.No_Index</t>
  </si>
  <si>
    <t xml:space="preserve"> A-Tonnes Sold</t>
  </si>
  <si>
    <t>BOLD</t>
  </si>
  <si>
    <t xml:space="preserve"> A</t>
  </si>
  <si>
    <t>Packs</t>
  </si>
  <si>
    <t/>
  </si>
  <si>
    <t xml:space="preserve"> A-Packs</t>
  </si>
  <si>
    <t>NORMAL</t>
  </si>
  <si>
    <t>Gross Invoiced Sales £</t>
  </si>
  <si>
    <t xml:space="preserve"> A-Gross Invoiced Sales £</t>
  </si>
  <si>
    <t>Overriders</t>
  </si>
  <si>
    <t xml:space="preserve"> A-Overriders</t>
  </si>
  <si>
    <t>MSP Reductions / Payment Discounts</t>
  </si>
  <si>
    <t xml:space="preserve"> A-MSP Reductions / Payment Discounts</t>
  </si>
  <si>
    <t>Listing/Deal Costs</t>
  </si>
  <si>
    <t xml:space="preserve"> A-Listing/Deal Costs</t>
  </si>
  <si>
    <t>Other</t>
  </si>
  <si>
    <t xml:space="preserve"> A-Other</t>
  </si>
  <si>
    <t>Promotional Support</t>
  </si>
  <si>
    <t xml:space="preserve"> A-Promotional Support</t>
  </si>
  <si>
    <t>NET SALES £</t>
  </si>
  <si>
    <t xml:space="preserve"> A-NET SALES £</t>
  </si>
  <si>
    <t>DOUBLE BOLD</t>
  </si>
  <si>
    <t>GROSS MARGIN £</t>
  </si>
  <si>
    <t xml:space="preserve"> B-GROSS MARGIN £</t>
  </si>
  <si>
    <t xml:space="preserve"> B</t>
  </si>
  <si>
    <t>Raw Materials £</t>
  </si>
  <si>
    <t xml:space="preserve"> B-Raw Materials £</t>
  </si>
  <si>
    <t>PPV Add back / Subs/ Downgrades</t>
  </si>
  <si>
    <t xml:space="preserve"> B-PPV Add back / Subs/ Downgrades</t>
  </si>
  <si>
    <t>Turkey</t>
  </si>
  <si>
    <t xml:space="preserve"> B-Turkey</t>
  </si>
  <si>
    <t>Chicken</t>
  </si>
  <si>
    <t xml:space="preserve"> B-Chicken</t>
  </si>
  <si>
    <t>Pork</t>
  </si>
  <si>
    <t xml:space="preserve"> B-Pork</t>
  </si>
  <si>
    <t>Beef</t>
  </si>
  <si>
    <t xml:space="preserve"> B-Beef</t>
  </si>
  <si>
    <t>Misc movements</t>
  </si>
  <si>
    <t xml:space="preserve"> C-Misc movements</t>
  </si>
  <si>
    <t xml:space="preserve"> C</t>
  </si>
  <si>
    <t>OVERHEADS £</t>
  </si>
  <si>
    <t xml:space="preserve"> C-OVERHEADS £</t>
  </si>
  <si>
    <t xml:space="preserve"> C-CONTRIBUTION £</t>
  </si>
  <si>
    <t>Direct Production Costs £</t>
  </si>
  <si>
    <t xml:space="preserve"> C-Direct Production Costs £</t>
  </si>
  <si>
    <t>Distribution Costs</t>
  </si>
  <si>
    <t xml:space="preserve"> C-Distribution Costs</t>
  </si>
  <si>
    <t>Stockholding &amp; freezing</t>
  </si>
  <si>
    <t xml:space="preserve"> C-Stockholding &amp; freezing</t>
  </si>
  <si>
    <t>Stock Move - Labour element</t>
  </si>
  <si>
    <t xml:space="preserve"> C-Stock Move - Labour element</t>
  </si>
  <si>
    <t>Direct Labour</t>
  </si>
  <si>
    <t xml:space="preserve"> C-Direct Labour</t>
  </si>
  <si>
    <t>Boxing</t>
  </si>
  <si>
    <t xml:space="preserve"> C-Boxing</t>
  </si>
  <si>
    <t>Slicing</t>
  </si>
  <si>
    <t xml:space="preserve"> C-Slicing</t>
  </si>
  <si>
    <t>Chill Control/Further process</t>
  </si>
  <si>
    <t xml:space="preserve"> C-Chill Control/Further process</t>
  </si>
  <si>
    <t>fmp</t>
  </si>
  <si>
    <t xml:space="preserve"> C-FMP</t>
  </si>
  <si>
    <t>Packaging</t>
  </si>
  <si>
    <t xml:space="preserve"> C-Packaging</t>
  </si>
  <si>
    <t>Despatch</t>
  </si>
  <si>
    <t xml:space="preserve"> C-Despatch</t>
  </si>
  <si>
    <t xml:space="preserve"> D-Total Overheads £</t>
  </si>
  <si>
    <t xml:space="preserve"> D</t>
  </si>
  <si>
    <t xml:space="preserve"> D-Other</t>
  </si>
  <si>
    <t>Selling</t>
  </si>
  <si>
    <t xml:space="preserve"> D-Selling</t>
  </si>
  <si>
    <t>Administration</t>
  </si>
  <si>
    <t xml:space="preserve"> D-Administration</t>
  </si>
  <si>
    <t>Production</t>
  </si>
  <si>
    <t xml:space="preserve"> D-Production</t>
  </si>
  <si>
    <t>Trading Profit</t>
  </si>
  <si>
    <t xml:space="preserve"> E-Trading Profit</t>
  </si>
  <si>
    <t xml:space="preserve"> E</t>
  </si>
  <si>
    <t>HO Adjustments</t>
  </si>
  <si>
    <t xml:space="preserve"> E-HO Adjustments</t>
  </si>
  <si>
    <t>Interest</t>
  </si>
  <si>
    <t xml:space="preserve"> E-Interest</t>
  </si>
  <si>
    <t>Asset sales</t>
  </si>
  <si>
    <t xml:space="preserve"> E-Asset sales</t>
  </si>
  <si>
    <t>Other Expenses / Income</t>
  </si>
  <si>
    <t xml:space="preserve"> E-Other Expenses / Income</t>
  </si>
  <si>
    <t>Total Other Costs</t>
  </si>
  <si>
    <t xml:space="preserve"> E-Total Other Costs</t>
  </si>
  <si>
    <t xml:space="preserve"> E-NET PROFIT £</t>
  </si>
  <si>
    <t xml:space="preserve"> F-Direct Labour</t>
  </si>
  <si>
    <t xml:space="preserve"> F</t>
  </si>
  <si>
    <t>3rd Party Stockholding &amp; freezing</t>
  </si>
  <si>
    <t xml:space="preserve"> F-3rd Party Stockholding &amp; freezing</t>
  </si>
  <si>
    <t xml:space="preserve"> F-Distribution Costs</t>
  </si>
  <si>
    <t>Total Direct Costs</t>
  </si>
  <si>
    <t xml:space="preserve"> F-Total Direct Costs</t>
  </si>
  <si>
    <t xml:space="preserve"> F-Selling</t>
  </si>
  <si>
    <t xml:space="preserve"> F-Production</t>
  </si>
  <si>
    <t xml:space="preserve"> F-Administration</t>
  </si>
  <si>
    <t xml:space="preserve"> F-Other</t>
  </si>
  <si>
    <t xml:space="preserve"> F-Misc movements</t>
  </si>
  <si>
    <t>Contribution</t>
  </si>
  <si>
    <t xml:space="preserve"> F-Contribution</t>
  </si>
  <si>
    <t xml:space="preserve"> F-Stock Move - Labour element</t>
  </si>
  <si>
    <t xml:space="preserve"> F-Trading Profit</t>
  </si>
  <si>
    <t xml:space="preserve"> F-Boxing</t>
  </si>
  <si>
    <t xml:space="preserve"> F-Slicing</t>
  </si>
  <si>
    <t xml:space="preserve"> F-Chill Control/Further process</t>
  </si>
  <si>
    <t xml:space="preserve"> F-FMP</t>
  </si>
  <si>
    <t>Packing</t>
  </si>
  <si>
    <t xml:space="preserve"> F-Packing</t>
  </si>
  <si>
    <t>Gross Margin</t>
  </si>
  <si>
    <t xml:space="preserve"> F-Gross Margin</t>
  </si>
  <si>
    <t>Materials</t>
  </si>
  <si>
    <t xml:space="preserve"> F-Materials</t>
  </si>
  <si>
    <t>Net Sales</t>
  </si>
  <si>
    <t xml:space="preserve"> F-Net Sales</t>
  </si>
  <si>
    <t>Gross Sales</t>
  </si>
  <si>
    <t xml:space="preserve"> F-Gross Sales</t>
  </si>
  <si>
    <t>Total Overheads</t>
  </si>
  <si>
    <t xml:space="preserve"> F-Total Overheads</t>
  </si>
  <si>
    <t xml:space="preserve"> F-Despatch</t>
  </si>
  <si>
    <t>No. Wks in Month</t>
  </si>
  <si>
    <t>Z-No. Wks in Month</t>
  </si>
  <si>
    <t>Z</t>
  </si>
  <si>
    <t>SPACE</t>
  </si>
  <si>
    <t>POUND</t>
  </si>
  <si>
    <t>PERCENT</t>
  </si>
  <si>
    <t>TYPE</t>
  </si>
  <si>
    <t>INDEX</t>
  </si>
  <si>
    <t>DECIMAL</t>
  </si>
  <si>
    <t>2DECIMAL</t>
  </si>
  <si>
    <t>NODECIMAL</t>
  </si>
  <si>
    <t>NET PROFIT</t>
  </si>
  <si>
    <t>Head 1</t>
  </si>
  <si>
    <t>Head 2</t>
  </si>
  <si>
    <t>Gross Profit</t>
  </si>
  <si>
    <t>NUMBER</t>
  </si>
  <si>
    <t>Net Revenue</t>
  </si>
  <si>
    <t>Research and Development</t>
  </si>
  <si>
    <t>Marketing Expenses</t>
  </si>
  <si>
    <t>Administrative Expenses</t>
  </si>
  <si>
    <t>Operating Income</t>
  </si>
  <si>
    <t>DASH</t>
  </si>
  <si>
    <t>Gross Revenue</t>
  </si>
  <si>
    <t>Returns</t>
  </si>
  <si>
    <t>Adjustments</t>
  </si>
  <si>
    <t>Title Color</t>
  </si>
  <si>
    <t>Number Color</t>
  </si>
  <si>
    <t>#B3B3B3</t>
  </si>
  <si>
    <t>#000000</t>
  </si>
  <si>
    <t>Title Background</t>
  </si>
  <si>
    <t>Number Background</t>
  </si>
  <si>
    <t>#FFFFFF</t>
  </si>
  <si>
    <t>#E6E6E6</t>
  </si>
  <si>
    <t>Flag</t>
  </si>
  <si>
    <t>Format String</t>
  </si>
  <si>
    <t>#,##0.0%;(#,##0.0%);-</t>
  </si>
  <si>
    <t>£#,##0;(£#,##0,);</t>
  </si>
  <si>
    <t>#,##0;(#,##0,);</t>
  </si>
  <si>
    <t>"════════";"════════"</t>
  </si>
  <si>
    <t>£#,##0;(£#,##0);-</t>
  </si>
  <si>
    <t>─────────────────────</t>
  </si>
  <si>
    <t>Budget_2022</t>
  </si>
  <si>
    <t>YTD_2022</t>
  </si>
  <si>
    <t>Forecast_2022</t>
  </si>
  <si>
    <t>Variance %</t>
  </si>
  <si>
    <t>US Office</t>
  </si>
  <si>
    <t>UK Office</t>
  </si>
  <si>
    <t>India Office</t>
  </si>
  <si>
    <t>USD2USD</t>
  </si>
  <si>
    <t>UK2USD</t>
  </si>
  <si>
    <t>INR2USD</t>
  </si>
  <si>
    <t>Format String UK</t>
  </si>
  <si>
    <t>Format String USD</t>
  </si>
  <si>
    <t>Format String INR</t>
  </si>
  <si>
    <t>$#,##0;($#,##0,);</t>
  </si>
  <si>
    <t>$#,##0;($#,##0);-</t>
  </si>
  <si>
    <t>₹#,##0;(₹#,##0,);</t>
  </si>
  <si>
    <t>₹#,##0;(₹#,##0);-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</si>
</sst>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£&quot;#,##0;\-&quot;£&quot;#,##0"/>
    <numFmt numFmtId="6" formatCode="&quot;£&quot;#,##0;[Red]\-&quot;£&quot;#,##0"/>
    <numFmt numFmtId="43" formatCode="_-* #,##0.00_-;\-* #,##0.00_-;_-* &quot;-&quot;??_-;_-@_-"/>
    <numFmt numFmtId="164" formatCode="0.0%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/>
      </top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right"/>
    </xf>
    <xf numFmtId="5" fontId="1" fillId="0" borderId="1" xfId="0" applyNumberFormat="1" applyFont="1" applyBorder="1" applyAlignment="1">
      <alignment horizontal="right"/>
    </xf>
    <xf numFmtId="5" fontId="1" fillId="2" borderId="1" xfId="0" applyNumberFormat="1" applyFont="1" applyFill="1" applyBorder="1" applyAlignment="1">
      <alignment horizontal="right"/>
    </xf>
    <xf numFmtId="6" fontId="1" fillId="2" borderId="1" xfId="0" applyNumberFormat="1" applyFont="1" applyFill="1" applyBorder="1" applyAlignment="1">
      <alignment horizontal="right"/>
    </xf>
    <xf numFmtId="164" fontId="1" fillId="0" borderId="1" xfId="2" applyNumberFormat="1" applyFont="1" applyBorder="1" applyAlignment="1">
      <alignment horizontal="right"/>
    </xf>
    <xf numFmtId="6" fontId="1" fillId="0" borderId="1" xfId="0" applyNumberFormat="1" applyFont="1" applyBorder="1" applyAlignment="1">
      <alignment horizontal="right"/>
    </xf>
    <xf numFmtId="6" fontId="1" fillId="2" borderId="4" xfId="0" applyNumberFormat="1" applyFont="1" applyFill="1" applyBorder="1" applyAlignment="1">
      <alignment horizontal="right"/>
    </xf>
    <xf numFmtId="164" fontId="1" fillId="0" borderId="4" xfId="2" applyNumberFormat="1" applyFont="1" applyBorder="1" applyAlignment="1">
      <alignment horizontal="right"/>
    </xf>
    <xf numFmtId="0" fontId="5" fillId="0" borderId="0" xfId="0" applyFont="1"/>
    <xf numFmtId="1" fontId="3" fillId="0" borderId="5" xfId="5" applyNumberFormat="1" applyFont="1" applyBorder="1" applyAlignment="1">
      <alignment horizontal="center"/>
    </xf>
    <xf numFmtId="1" fontId="3" fillId="0" borderId="5" xfId="5" quotePrefix="1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6" fontId="1" fillId="2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5" fontId="1" fillId="0" borderId="0" xfId="0" applyNumberFormat="1" applyFont="1" applyAlignment="1">
      <alignment horizontal="right"/>
    </xf>
    <xf numFmtId="164" fontId="1" fillId="0" borderId="0" xfId="2" applyNumberFormat="1" applyFont="1" applyBorder="1" applyAlignment="1">
      <alignment horizontal="right"/>
    </xf>
    <xf numFmtId="6" fontId="1" fillId="0" borderId="0" xfId="0" applyNumberFormat="1" applyFont="1" applyAlignment="1">
      <alignment horizontal="right"/>
    </xf>
    <xf numFmtId="10" fontId="1" fillId="2" borderId="0" xfId="6" applyNumberFormat="1" applyFont="1" applyFill="1" applyBorder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2" fontId="1" fillId="2" borderId="0" xfId="0" applyNumberFormat="1" applyFont="1" applyFill="1" applyBorder="1" applyAlignment="1">
      <alignment horizontal="center"/>
    </xf>
    <xf numFmtId="2" fontId="1" fillId="0" borderId="0" xfId="2" applyNumberFormat="1" applyFont="1" applyBorder="1" applyAlignment="1">
      <alignment horizontal="right"/>
    </xf>
    <xf numFmtId="2" fontId="0" fillId="0" borderId="0" xfId="0" applyNumberFormat="1"/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right"/>
    </xf>
    <xf numFmtId="167" fontId="1" fillId="2" borderId="0" xfId="0" applyNumberFormat="1" applyFont="1" applyFill="1" applyBorder="1" applyAlignment="1">
      <alignment horizontal="center"/>
    </xf>
    <xf numFmtId="167" fontId="1" fillId="2" borderId="0" xfId="0" applyNumberFormat="1" applyFont="1" applyFill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167" fontId="0" fillId="0" borderId="0" xfId="0" applyNumberFormat="1"/>
  </cellXfs>
  <cellStyles count="7">
    <cellStyle name="Comma" xfId="5" builtinId="3"/>
    <cellStyle name="Comma 2" xfId="3" xr:uid="{F1208166-CE0A-4589-AD7B-CBD080C116B6}"/>
    <cellStyle name="Comma 2 2" xfId="4" xr:uid="{86C42629-2F12-4F1B-8BDB-15A7C3C410D2}"/>
    <cellStyle name="Normal" xfId="0" builtinId="0"/>
    <cellStyle name="Normal 2 2" xfId="1" xr:uid="{DB62C9BB-81B9-4067-9CB0-33F93EA5CF92}"/>
    <cellStyle name="Percent" xfId="6" builtinId="5"/>
    <cellStyle name="Percent 2 2" xfId="2" xr:uid="{5DB95DC1-0D16-475D-A17F-2B379B483816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numFmt numFmtId="167" formatCode="0.0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70556</xdr:colOff>
      <xdr:row>1</xdr:row>
      <xdr:rowOff>169333</xdr:rowOff>
    </xdr:from>
    <xdr:to>
      <xdr:col>22</xdr:col>
      <xdr:colOff>586499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793E3D-ED24-EE9B-2C71-49802C8E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0056" y="359833"/>
          <a:ext cx="3549832" cy="3259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417287</xdr:colOff>
      <xdr:row>17</xdr:row>
      <xdr:rowOff>171620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EFA9C-3E25-1593-48FC-8F1E98C07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671786" cy="3255906"/>
        </a:xfrm>
        <a:prstGeom prst="rect">
          <a:avLst/>
        </a:prstGeom>
      </xdr:spPr>
    </xdr:pic>
    <xdr:clientData/>
  </xdr:twoCellAnchor>
  <xdr:twoCellAnchor editAs="oneCell">
    <xdr:from>
      <xdr:col>7</xdr:col>
      <xdr:colOff>480785</xdr:colOff>
      <xdr:row>3</xdr:row>
      <xdr:rowOff>1</xdr:rowOff>
    </xdr:from>
    <xdr:to>
      <xdr:col>23</xdr:col>
      <xdr:colOff>446589</xdr:colOff>
      <xdr:row>22</xdr:row>
      <xdr:rowOff>81145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7E926-0FFD-F1C6-1855-393E6AA8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5285" y="544287"/>
          <a:ext cx="9690375" cy="35282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70556</xdr:colOff>
      <xdr:row>1</xdr:row>
      <xdr:rowOff>169333</xdr:rowOff>
    </xdr:from>
    <xdr:to>
      <xdr:col>22</xdr:col>
      <xdr:colOff>586499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147BA-D6B9-4B1E-BB8E-5DB42C9F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3506" y="359833"/>
          <a:ext cx="3563943" cy="3259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200F5-6D12-40A9-A0DD-5886BAA02684}" name="Table1" displayName="Table1" ref="A1:Q26" insertRowShift="1" totalsRowShown="0" tableBorderDxfId="16">
  <autoFilter ref="A1:Q26" xr:uid="{1A1200F5-6D12-40A9-A0DD-5886BAA02684}"/>
  <tableColumns count="17">
    <tableColumn id="1" xr3:uid="{5E9788F1-BCCA-497A-BF53-6D1E61934BE7}" name="Head 1" dataDxfId="15"/>
    <tableColumn id="9" xr3:uid="{06083B7C-1287-4652-B0B1-AF2E3F6B7462}" name="Head 2" dataDxfId="14"/>
    <tableColumn id="8" xr3:uid="{6F53FA7E-EA18-4543-85ED-EDFCEAB34788}" name="US Office"/>
    <tableColumn id="2" xr3:uid="{2D5B716A-ECAC-46CB-8D5F-1F415EBF4CFC}" name="UK Office" dataDxfId="13"/>
    <tableColumn id="16" xr3:uid="{26546A2F-3781-4542-8EBF-D6463FCDB147}" name="India Office"/>
    <tableColumn id="5" xr3:uid="{822B7A89-AB46-45C5-84C4-32B3965ED9F9}" name="INR2USD" dataDxfId="2"/>
    <tableColumn id="4" xr3:uid="{CBC0C3BB-DECD-4C17-B58D-DF7BA5FAA814}" name="UK2USD" dataDxfId="3"/>
    <tableColumn id="3" xr3:uid="{913C7783-3A73-4E65-A654-03C4748E9E00}" name="USD2USD" dataDxfId="4"/>
    <tableColumn id="10" xr3:uid="{F640B8A1-322D-4A55-B7A5-97DD11039D75}" name="Title Color"/>
    <tableColumn id="12" xr3:uid="{188846CA-7129-4BAC-9E32-C93A3140AB91}" name="Title Background"/>
    <tableColumn id="11" xr3:uid="{AC6B3A6D-CEE5-4D73-B3A1-5F27A09D843E}" name="Number Color"/>
    <tableColumn id="13" xr3:uid="{A3D10E7A-F6D7-4AA6-A5CD-AE2629814C8A}" name="Number Background"/>
    <tableColumn id="15" xr3:uid="{050BC154-0B9B-4242-840E-665D6790F83F}" name="Format String UK" dataDxfId="12"/>
    <tableColumn id="7" xr3:uid="{16DC51AA-CE0E-4D3D-A998-EE2EAFD36AE0}" name="Format String USD" dataDxfId="1" dataCellStyle="Comma"/>
    <tableColumn id="17" xr3:uid="{F88B1FBC-9142-4567-833A-173C7E3FFBB5}" name="Format String INR" dataDxfId="0" dataCellStyle="Comma"/>
    <tableColumn id="14" xr3:uid="{9CA2F0AB-C4C7-4778-B4FE-A8BF4ECB9CC5}" name="Flag" dataDxfId="11"/>
    <tableColumn id="6" xr3:uid="{B0C7F729-18A0-4C4A-B34A-708BDB77ED55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4AEE5-5D71-4993-97F2-CAF515405E2E}" name="Table13" displayName="Table13" ref="A1:Q26" insertRowShift="1" totalsRowShown="0" tableBorderDxfId="10">
  <autoFilter ref="A1:Q26" xr:uid="{1A1200F5-6D12-40A9-A0DD-5886BAA02684}"/>
  <tableColumns count="17">
    <tableColumn id="1" xr3:uid="{F52E83D3-4754-424C-A368-4F9CF9EF96F5}" name="Head 1" dataDxfId="9"/>
    <tableColumn id="9" xr3:uid="{C702AF3F-F01B-4320-A54B-DDF64414E609}" name="Head 2" dataDxfId="8"/>
    <tableColumn id="8" xr3:uid="{D5D4B065-0E15-477F-8A50-00A643BEB76B}" name="YTD_2022"/>
    <tableColumn id="2" xr3:uid="{54BF09FE-50F0-469D-ACAE-DBA0630BB8FF}" name="Forecast_2022" dataDxfId="7"/>
    <tableColumn id="16" xr3:uid="{F4D7FF19-1A84-45B1-A6A0-CADD0B0ACA33}" name="Budget_2022"/>
    <tableColumn id="17" xr3:uid="{8E924323-A5B5-478A-8AA7-D2863953B5D3}" name="Variance %"/>
    <tableColumn id="3" xr3:uid="{B258D3BE-9024-4D2C-AA67-A6698953740C}" name="FORMATING"/>
    <tableColumn id="4" xr3:uid="{4C2AA8B0-9494-4D1C-AE22-D4C8CD5D1D18}" name="TYPE"/>
    <tableColumn id="7" xr3:uid="{5B22227C-BFFB-4FC5-93FA-A26DA64744B8}" name="DECIMAL"/>
    <tableColumn id="5" xr3:uid="{583C6D88-0125-4C73-BD19-0261678CC432}" name="BOLDING"/>
    <tableColumn id="10" xr3:uid="{741C8DA1-A8BA-46C5-A277-6C11A7006744}" name="Title Color"/>
    <tableColumn id="12" xr3:uid="{8C21FC72-DD8E-4728-A242-3D7A542A44F1}" name="Title Background"/>
    <tableColumn id="11" xr3:uid="{D8674EE7-CD6B-4FB6-90D9-A8CE60DAFD08}" name="Number Color"/>
    <tableColumn id="13" xr3:uid="{C6162251-4BF6-4DF8-9427-66270A5E6205}" name="Number Background"/>
    <tableColumn id="15" xr3:uid="{4789896A-0A24-4525-8A21-228A2EED5DF3}" name="Format String" dataDxfId="6"/>
    <tableColumn id="14" xr3:uid="{C39087FB-F171-4173-9363-5BE909FE57E5}" name="Flag" dataDxfId="5"/>
    <tableColumn id="6" xr3:uid="{2CB4939E-77E3-48B0-9C3C-A888ACFC5374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B622-E837-4DE2-9D53-DF3DC6B4E2F1}">
  <dimension ref="A1:Q26"/>
  <sheetViews>
    <sheetView tabSelected="1" topLeftCell="D1" zoomScale="90" zoomScaleNormal="90" workbookViewId="0">
      <selection activeCell="M4" sqref="M4"/>
    </sheetView>
  </sheetViews>
  <sheetFormatPr defaultRowHeight="14.5" x14ac:dyDescent="0.35"/>
  <cols>
    <col min="1" max="1" width="20.453125" bestFit="1" customWidth="1"/>
    <col min="2" max="2" width="13.453125" bestFit="1" customWidth="1"/>
    <col min="4" max="5" width="11.26953125" customWidth="1"/>
    <col min="6" max="6" width="11.26953125" style="42" customWidth="1"/>
    <col min="7" max="8" width="11.26953125" style="36" customWidth="1"/>
    <col min="9" max="9" width="10.453125" customWidth="1"/>
    <col min="10" max="10" width="12.1796875" bestFit="1" customWidth="1"/>
    <col min="11" max="11" width="12.1796875" customWidth="1"/>
    <col min="13" max="13" width="21" bestFit="1" customWidth="1"/>
    <col min="14" max="16" width="21" customWidth="1"/>
    <col min="17" max="17" width="6.7265625" bestFit="1" customWidth="1"/>
  </cols>
  <sheetData>
    <row r="1" spans="1:17" ht="15" thickBot="1" x14ac:dyDescent="0.4">
      <c r="A1" s="5" t="s">
        <v>156</v>
      </c>
      <c r="B1" s="5" t="s">
        <v>157</v>
      </c>
      <c r="C1" s="12" t="s">
        <v>189</v>
      </c>
      <c r="D1" s="1" t="s">
        <v>190</v>
      </c>
      <c r="E1" s="1" t="s">
        <v>191</v>
      </c>
      <c r="F1" s="37" t="s">
        <v>194</v>
      </c>
      <c r="G1" s="32" t="s">
        <v>193</v>
      </c>
      <c r="H1" s="32" t="s">
        <v>192</v>
      </c>
      <c r="I1" t="s">
        <v>169</v>
      </c>
      <c r="J1" t="s">
        <v>173</v>
      </c>
      <c r="K1" t="s">
        <v>170</v>
      </c>
      <c r="L1" t="s">
        <v>174</v>
      </c>
      <c r="M1" t="s">
        <v>195</v>
      </c>
      <c r="N1" t="s">
        <v>196</v>
      </c>
      <c r="O1" t="s">
        <v>197</v>
      </c>
      <c r="P1" t="s">
        <v>177</v>
      </c>
      <c r="Q1" t="s">
        <v>151</v>
      </c>
    </row>
    <row r="2" spans="1:17" ht="15" thickBot="1" x14ac:dyDescent="0.4">
      <c r="A2" s="8"/>
      <c r="B2" s="8"/>
      <c r="C2" s="13"/>
      <c r="D2" s="13"/>
      <c r="E2" s="13"/>
      <c r="F2" s="38"/>
      <c r="G2" s="33"/>
      <c r="H2" s="33"/>
      <c r="I2" s="21"/>
      <c r="J2" s="21"/>
      <c r="K2" s="21"/>
      <c r="L2" s="21"/>
      <c r="M2" s="23"/>
      <c r="N2" s="23"/>
      <c r="O2" s="23"/>
      <c r="P2" s="21"/>
      <c r="Q2">
        <v>1</v>
      </c>
    </row>
    <row r="3" spans="1:17" ht="15" thickBot="1" x14ac:dyDescent="0.4">
      <c r="A3" s="6"/>
      <c r="B3" s="6"/>
      <c r="C3" s="7"/>
      <c r="D3" s="7"/>
      <c r="E3" s="7"/>
      <c r="F3" s="39"/>
      <c r="G3" s="34"/>
      <c r="H3" s="34"/>
      <c r="Q3">
        <f>+Q2+1</f>
        <v>2</v>
      </c>
    </row>
    <row r="4" spans="1:17" ht="15" thickBot="1" x14ac:dyDescent="0.4">
      <c r="A4" s="9" t="s">
        <v>166</v>
      </c>
      <c r="B4" s="6"/>
      <c r="C4" s="15">
        <f>C7+C5+C6</f>
        <v>6916</v>
      </c>
      <c r="D4" s="15">
        <f>D7+D5+D6</f>
        <v>9975</v>
      </c>
      <c r="E4" s="15">
        <f>E7+E5+E6</f>
        <v>10165</v>
      </c>
      <c r="F4" s="40">
        <v>1.2E-2</v>
      </c>
      <c r="G4" s="31">
        <v>1.23</v>
      </c>
      <c r="H4" s="31">
        <v>1</v>
      </c>
      <c r="I4" s="21" t="s">
        <v>172</v>
      </c>
      <c r="J4" s="21" t="s">
        <v>175</v>
      </c>
      <c r="K4" s="21" t="s">
        <v>172</v>
      </c>
      <c r="L4" s="21" t="s">
        <v>175</v>
      </c>
      <c r="M4" s="22" t="s">
        <v>180</v>
      </c>
      <c r="N4" s="22" t="s">
        <v>198</v>
      </c>
      <c r="O4" s="22" t="s">
        <v>200</v>
      </c>
      <c r="P4" s="21">
        <v>-1</v>
      </c>
      <c r="Q4">
        <f t="shared" ref="Q4:Q26" si="0">+Q3+1</f>
        <v>3</v>
      </c>
    </row>
    <row r="5" spans="1:17" ht="15" thickBot="1" x14ac:dyDescent="0.4">
      <c r="A5" s="9" t="str">
        <f>"        "&amp;Table1[[#This Row],[Head 2]]</f>
        <v xml:space="preserve">        Returns</v>
      </c>
      <c r="B5" s="9" t="s">
        <v>167</v>
      </c>
      <c r="C5" s="16">
        <v>27</v>
      </c>
      <c r="D5" s="16">
        <v>39</v>
      </c>
      <c r="E5" s="16">
        <v>15</v>
      </c>
      <c r="F5" s="40">
        <v>1.2E-2</v>
      </c>
      <c r="G5" s="31">
        <v>1.23</v>
      </c>
      <c r="H5" s="31">
        <v>1</v>
      </c>
      <c r="I5" s="21" t="s">
        <v>171</v>
      </c>
      <c r="J5" s="21" t="s">
        <v>175</v>
      </c>
      <c r="K5" s="21" t="s">
        <v>171</v>
      </c>
      <c r="L5" s="21" t="s">
        <v>175</v>
      </c>
      <c r="M5" s="22" t="s">
        <v>180</v>
      </c>
      <c r="N5" s="22" t="s">
        <v>198</v>
      </c>
      <c r="O5" s="22" t="s">
        <v>200</v>
      </c>
      <c r="P5" s="21">
        <v>0</v>
      </c>
      <c r="Q5">
        <f t="shared" si="0"/>
        <v>4</v>
      </c>
    </row>
    <row r="6" spans="1:17" ht="15" thickBot="1" x14ac:dyDescent="0.4">
      <c r="A6" s="9" t="str">
        <f>"        "&amp;Table1[[#This Row],[Head 2]]</f>
        <v xml:space="preserve">        Adjustments</v>
      </c>
      <c r="B6" s="9" t="s">
        <v>168</v>
      </c>
      <c r="C6" s="16">
        <v>158</v>
      </c>
      <c r="D6" s="16">
        <v>173</v>
      </c>
      <c r="E6" s="16">
        <v>150</v>
      </c>
      <c r="F6" s="40">
        <v>1.2E-2</v>
      </c>
      <c r="G6" s="31">
        <v>1.23</v>
      </c>
      <c r="H6" s="31">
        <v>1</v>
      </c>
      <c r="I6" s="21" t="s">
        <v>171</v>
      </c>
      <c r="J6" s="21" t="s">
        <v>175</v>
      </c>
      <c r="K6" s="21" t="s">
        <v>171</v>
      </c>
      <c r="L6" s="21" t="s">
        <v>175</v>
      </c>
      <c r="M6" s="22" t="s">
        <v>180</v>
      </c>
      <c r="N6" s="22" t="s">
        <v>198</v>
      </c>
      <c r="O6" s="22" t="s">
        <v>200</v>
      </c>
      <c r="P6" s="21">
        <v>0</v>
      </c>
      <c r="Q6">
        <f t="shared" si="0"/>
        <v>5</v>
      </c>
    </row>
    <row r="7" spans="1:17" ht="15" thickBot="1" x14ac:dyDescent="0.4">
      <c r="A7" s="9" t="s">
        <v>160</v>
      </c>
      <c r="B7" s="6"/>
      <c r="C7" s="15">
        <v>6731</v>
      </c>
      <c r="D7" s="15">
        <v>9763</v>
      </c>
      <c r="E7" s="15">
        <v>10000</v>
      </c>
      <c r="F7" s="40">
        <v>1.2E-2</v>
      </c>
      <c r="G7" s="31">
        <v>1.23</v>
      </c>
      <c r="H7" s="31">
        <v>1</v>
      </c>
      <c r="I7" s="21" t="s">
        <v>172</v>
      </c>
      <c r="J7" s="21" t="s">
        <v>175</v>
      </c>
      <c r="K7" s="21" t="s">
        <v>172</v>
      </c>
      <c r="L7" s="21" t="s">
        <v>175</v>
      </c>
      <c r="M7" s="22" t="s">
        <v>180</v>
      </c>
      <c r="N7" s="22" t="s">
        <v>198</v>
      </c>
      <c r="O7" s="22" t="s">
        <v>200</v>
      </c>
      <c r="P7" s="21">
        <v>-1</v>
      </c>
      <c r="Q7">
        <f t="shared" si="0"/>
        <v>6</v>
      </c>
    </row>
    <row r="8" spans="1:17" ht="15" thickBot="1" x14ac:dyDescent="0.4">
      <c r="A8" s="8" t="s">
        <v>184</v>
      </c>
      <c r="B8" s="8"/>
      <c r="C8" s="13">
        <v>0</v>
      </c>
      <c r="D8" s="13">
        <v>0</v>
      </c>
      <c r="E8" s="13">
        <v>0</v>
      </c>
      <c r="F8" s="38">
        <v>1</v>
      </c>
      <c r="G8" s="33">
        <v>1</v>
      </c>
      <c r="H8" s="33">
        <v>1</v>
      </c>
      <c r="I8" s="21" t="s">
        <v>172</v>
      </c>
      <c r="J8" s="21" t="s">
        <v>175</v>
      </c>
      <c r="K8" s="21" t="s">
        <v>172</v>
      </c>
      <c r="L8" s="21" t="s">
        <v>175</v>
      </c>
      <c r="M8" s="23" t="s">
        <v>182</v>
      </c>
      <c r="N8" s="23" t="s">
        <v>182</v>
      </c>
      <c r="O8" s="23" t="s">
        <v>182</v>
      </c>
      <c r="P8" s="21">
        <v>0</v>
      </c>
      <c r="Q8">
        <f t="shared" si="0"/>
        <v>7</v>
      </c>
    </row>
    <row r="9" spans="1:17" ht="15" thickBot="1" x14ac:dyDescent="0.4">
      <c r="A9" s="8" t="s">
        <v>0</v>
      </c>
      <c r="B9" s="8"/>
      <c r="C9" s="13">
        <f>C7/12</f>
        <v>560.91666666666663</v>
      </c>
      <c r="D9" s="13">
        <f>D7/12</f>
        <v>813.58333333333337</v>
      </c>
      <c r="E9" s="13">
        <v>800</v>
      </c>
      <c r="F9" s="38">
        <v>1</v>
      </c>
      <c r="G9" s="33">
        <v>1</v>
      </c>
      <c r="H9" s="33">
        <v>1</v>
      </c>
      <c r="I9" s="21" t="s">
        <v>172</v>
      </c>
      <c r="J9" s="21" t="s">
        <v>175</v>
      </c>
      <c r="K9" s="21" t="s">
        <v>172</v>
      </c>
      <c r="L9" s="21" t="s">
        <v>176</v>
      </c>
      <c r="M9" s="22" t="s">
        <v>181</v>
      </c>
      <c r="N9" s="22" t="s">
        <v>181</v>
      </c>
      <c r="O9" s="22" t="s">
        <v>181</v>
      </c>
      <c r="P9" s="21">
        <v>0</v>
      </c>
      <c r="Q9">
        <f t="shared" si="0"/>
        <v>8</v>
      </c>
    </row>
    <row r="10" spans="1:17" ht="15" thickBot="1" x14ac:dyDescent="0.4">
      <c r="A10" s="9" t="str">
        <f>"        "&amp;Table1[[#This Row],[Head 2]]</f>
        <v xml:space="preserve">        Cost of Goods Sold</v>
      </c>
      <c r="B10" s="8" t="s">
        <v>4</v>
      </c>
      <c r="C10" s="14">
        <v>3863</v>
      </c>
      <c r="D10" s="14">
        <v>5416</v>
      </c>
      <c r="E10" s="14">
        <v>6000</v>
      </c>
      <c r="F10" s="40">
        <v>1.2E-2</v>
      </c>
      <c r="G10" s="33">
        <v>1.23</v>
      </c>
      <c r="H10" s="33">
        <v>1</v>
      </c>
      <c r="I10" s="21" t="s">
        <v>171</v>
      </c>
      <c r="J10" s="21" t="s">
        <v>175</v>
      </c>
      <c r="K10" s="21" t="s">
        <v>171</v>
      </c>
      <c r="L10" s="21" t="s">
        <v>175</v>
      </c>
      <c r="M10" s="22" t="s">
        <v>180</v>
      </c>
      <c r="N10" s="22" t="s">
        <v>198</v>
      </c>
      <c r="O10" s="22" t="s">
        <v>200</v>
      </c>
      <c r="P10" s="21">
        <v>0</v>
      </c>
      <c r="Q10">
        <f t="shared" si="0"/>
        <v>9</v>
      </c>
    </row>
    <row r="11" spans="1:17" ht="15" thickBot="1" x14ac:dyDescent="0.4">
      <c r="A11" s="8" t="s">
        <v>184</v>
      </c>
      <c r="B11" s="8"/>
      <c r="C11" s="13">
        <v>0</v>
      </c>
      <c r="D11" s="13">
        <v>0</v>
      </c>
      <c r="E11" s="13">
        <v>0</v>
      </c>
      <c r="F11" s="38">
        <v>1</v>
      </c>
      <c r="G11" s="33">
        <v>1</v>
      </c>
      <c r="H11" s="33">
        <v>1</v>
      </c>
      <c r="I11" s="21" t="s">
        <v>172</v>
      </c>
      <c r="J11" s="21" t="s">
        <v>175</v>
      </c>
      <c r="K11" s="21" t="s">
        <v>172</v>
      </c>
      <c r="L11" s="21" t="s">
        <v>175</v>
      </c>
      <c r="M11" s="23" t="s">
        <v>182</v>
      </c>
      <c r="N11" s="23" t="s">
        <v>182</v>
      </c>
      <c r="O11" s="23" t="s">
        <v>182</v>
      </c>
      <c r="P11" s="21">
        <v>0</v>
      </c>
      <c r="Q11">
        <f t="shared" si="0"/>
        <v>10</v>
      </c>
    </row>
    <row r="12" spans="1:17" ht="15" thickBot="1" x14ac:dyDescent="0.4">
      <c r="A12" s="9" t="s">
        <v>158</v>
      </c>
      <c r="B12" s="9" t="s">
        <v>158</v>
      </c>
      <c r="C12" s="16">
        <f>C7-C10</f>
        <v>2868</v>
      </c>
      <c r="D12" s="16">
        <f>D7-D10</f>
        <v>4347</v>
      </c>
      <c r="E12" s="16">
        <f>E7-E10</f>
        <v>4000</v>
      </c>
      <c r="F12" s="40">
        <v>1.2E-2</v>
      </c>
      <c r="G12" s="31">
        <v>1.23</v>
      </c>
      <c r="H12" s="31">
        <v>1</v>
      </c>
      <c r="I12" s="21" t="s">
        <v>172</v>
      </c>
      <c r="J12" s="21" t="s">
        <v>175</v>
      </c>
      <c r="K12" s="21" t="s">
        <v>172</v>
      </c>
      <c r="L12" s="21" t="s">
        <v>175</v>
      </c>
      <c r="M12" s="22" t="s">
        <v>180</v>
      </c>
      <c r="N12" s="22" t="s">
        <v>198</v>
      </c>
      <c r="O12" s="22" t="s">
        <v>200</v>
      </c>
      <c r="P12" s="21">
        <v>1</v>
      </c>
      <c r="Q12">
        <f t="shared" si="0"/>
        <v>11</v>
      </c>
    </row>
    <row r="13" spans="1:17" ht="15" thickBot="1" x14ac:dyDescent="0.4">
      <c r="A13" s="9" t="str">
        <f>"        "&amp;Table1[[#This Row],[Head 2]]</f>
        <v xml:space="preserve">        Gross Margin %</v>
      </c>
      <c r="B13" s="8" t="s">
        <v>5</v>
      </c>
      <c r="C13" s="17">
        <f>+C12/C7</f>
        <v>0.42608824840291187</v>
      </c>
      <c r="D13" s="17">
        <f>+D12/D7</f>
        <v>0.44525248386766364</v>
      </c>
      <c r="E13" s="17">
        <f>+E12/E7</f>
        <v>0.4</v>
      </c>
      <c r="F13" s="41">
        <v>1</v>
      </c>
      <c r="G13" s="35">
        <v>1</v>
      </c>
      <c r="H13" s="35">
        <v>1</v>
      </c>
      <c r="I13" s="21" t="s">
        <v>171</v>
      </c>
      <c r="J13" s="21" t="s">
        <v>175</v>
      </c>
      <c r="K13" s="21" t="s">
        <v>172</v>
      </c>
      <c r="L13" s="21" t="s">
        <v>176</v>
      </c>
      <c r="M13" s="22" t="s">
        <v>179</v>
      </c>
      <c r="N13" s="22" t="s">
        <v>179</v>
      </c>
      <c r="O13" s="22" t="s">
        <v>179</v>
      </c>
      <c r="P13" s="21">
        <v>0</v>
      </c>
      <c r="Q13">
        <f t="shared" si="0"/>
        <v>12</v>
      </c>
    </row>
    <row r="14" spans="1:17" ht="15" thickBot="1" x14ac:dyDescent="0.4">
      <c r="A14" s="8" t="s">
        <v>184</v>
      </c>
      <c r="B14" s="8"/>
      <c r="C14" s="13">
        <v>0</v>
      </c>
      <c r="D14" s="13">
        <v>0</v>
      </c>
      <c r="E14" s="13">
        <v>0</v>
      </c>
      <c r="F14" s="38">
        <v>1</v>
      </c>
      <c r="G14" s="33">
        <v>1</v>
      </c>
      <c r="H14" s="33">
        <v>1</v>
      </c>
      <c r="I14" s="21" t="s">
        <v>172</v>
      </c>
      <c r="J14" s="21" t="s">
        <v>175</v>
      </c>
      <c r="K14" s="21" t="s">
        <v>172</v>
      </c>
      <c r="L14" s="21" t="s">
        <v>175</v>
      </c>
      <c r="M14" s="23" t="s">
        <v>182</v>
      </c>
      <c r="N14" s="23" t="s">
        <v>182</v>
      </c>
      <c r="O14" s="23" t="s">
        <v>182</v>
      </c>
      <c r="P14" s="21">
        <v>0</v>
      </c>
      <c r="Q14">
        <f t="shared" si="0"/>
        <v>13</v>
      </c>
    </row>
    <row r="15" spans="1:17" ht="15" thickBot="1" x14ac:dyDescent="0.4">
      <c r="A15" s="9" t="str">
        <f>"        "&amp;Table1[[#This Row],[Head 2]]</f>
        <v xml:space="preserve">        Research and Development</v>
      </c>
      <c r="B15" s="8" t="s">
        <v>161</v>
      </c>
      <c r="C15" s="18">
        <v>1547</v>
      </c>
      <c r="D15" s="18">
        <v>1983</v>
      </c>
      <c r="E15" s="18">
        <v>1500</v>
      </c>
      <c r="F15" s="40">
        <v>1.2E-2</v>
      </c>
      <c r="G15" s="33">
        <v>1.23</v>
      </c>
      <c r="H15" s="33">
        <v>1</v>
      </c>
      <c r="I15" s="21" t="s">
        <v>171</v>
      </c>
      <c r="J15" s="21" t="s">
        <v>175</v>
      </c>
      <c r="K15" s="21" t="s">
        <v>171</v>
      </c>
      <c r="L15" s="21" t="s">
        <v>175</v>
      </c>
      <c r="M15" s="22" t="s">
        <v>180</v>
      </c>
      <c r="N15" s="22" t="s">
        <v>198</v>
      </c>
      <c r="O15" s="22" t="s">
        <v>200</v>
      </c>
      <c r="P15" s="21">
        <v>0</v>
      </c>
      <c r="Q15">
        <f t="shared" si="0"/>
        <v>14</v>
      </c>
    </row>
    <row r="16" spans="1:17" ht="15" thickBot="1" x14ac:dyDescent="0.4">
      <c r="A16" s="9" t="str">
        <f>"        "&amp;Table1[[#This Row],[Head 2]]</f>
        <v xml:space="preserve">        Marketing Expenses</v>
      </c>
      <c r="B16" s="8" t="s">
        <v>162</v>
      </c>
      <c r="C16" s="18">
        <v>700</v>
      </c>
      <c r="D16" s="18">
        <v>900</v>
      </c>
      <c r="E16" s="18">
        <v>1000</v>
      </c>
      <c r="F16" s="40">
        <v>1.2E-2</v>
      </c>
      <c r="G16" s="33">
        <v>1.23</v>
      </c>
      <c r="H16" s="33">
        <v>1</v>
      </c>
      <c r="I16" s="21" t="s">
        <v>171</v>
      </c>
      <c r="J16" s="21" t="s">
        <v>175</v>
      </c>
      <c r="K16" s="21" t="s">
        <v>171</v>
      </c>
      <c r="L16" s="21" t="s">
        <v>175</v>
      </c>
      <c r="M16" s="22" t="s">
        <v>180</v>
      </c>
      <c r="N16" s="22" t="s">
        <v>198</v>
      </c>
      <c r="O16" s="22" t="s">
        <v>200</v>
      </c>
      <c r="P16" s="21">
        <v>0</v>
      </c>
      <c r="Q16">
        <f t="shared" si="0"/>
        <v>15</v>
      </c>
    </row>
    <row r="17" spans="1:17" ht="15" thickBot="1" x14ac:dyDescent="0.4">
      <c r="A17" s="9" t="str">
        <f>"        "&amp;Table1[[#This Row],[Head 2]]</f>
        <v xml:space="preserve">        Administrative Expenses</v>
      </c>
      <c r="B17" s="8" t="s">
        <v>163</v>
      </c>
      <c r="C17" s="18">
        <v>50</v>
      </c>
      <c r="D17" s="18">
        <v>95</v>
      </c>
      <c r="E17" s="18">
        <v>75</v>
      </c>
      <c r="F17" s="40">
        <v>1.2E-2</v>
      </c>
      <c r="G17" s="33">
        <v>1.23</v>
      </c>
      <c r="H17" s="33">
        <v>1</v>
      </c>
      <c r="I17" s="21" t="s">
        <v>171</v>
      </c>
      <c r="J17" s="21" t="s">
        <v>175</v>
      </c>
      <c r="K17" s="21" t="s">
        <v>171</v>
      </c>
      <c r="L17" s="21" t="s">
        <v>175</v>
      </c>
      <c r="M17" s="22" t="s">
        <v>180</v>
      </c>
      <c r="N17" s="22" t="s">
        <v>198</v>
      </c>
      <c r="O17" s="22" t="s">
        <v>200</v>
      </c>
      <c r="P17" s="21">
        <v>0</v>
      </c>
      <c r="Q17">
        <f t="shared" si="0"/>
        <v>16</v>
      </c>
    </row>
    <row r="18" spans="1:17" ht="15" thickBot="1" x14ac:dyDescent="0.4">
      <c r="A18" s="8" t="s">
        <v>184</v>
      </c>
      <c r="B18" s="8"/>
      <c r="C18" s="13">
        <v>0</v>
      </c>
      <c r="D18" s="13">
        <v>0</v>
      </c>
      <c r="E18" s="13">
        <v>0</v>
      </c>
      <c r="F18" s="38">
        <v>1</v>
      </c>
      <c r="G18" s="33">
        <v>1</v>
      </c>
      <c r="H18" s="33">
        <v>1</v>
      </c>
      <c r="I18" s="21" t="s">
        <v>172</v>
      </c>
      <c r="J18" s="21" t="s">
        <v>175</v>
      </c>
      <c r="K18" s="21" t="s">
        <v>172</v>
      </c>
      <c r="L18" s="21" t="s">
        <v>175</v>
      </c>
      <c r="M18" s="23" t="s">
        <v>182</v>
      </c>
      <c r="N18" s="23" t="s">
        <v>182</v>
      </c>
      <c r="O18" s="23" t="s">
        <v>182</v>
      </c>
      <c r="P18" s="21">
        <v>0</v>
      </c>
      <c r="Q18">
        <f t="shared" si="0"/>
        <v>17</v>
      </c>
    </row>
    <row r="19" spans="1:17" ht="15" thickBot="1" x14ac:dyDescent="0.4">
      <c r="A19" s="9" t="s">
        <v>164</v>
      </c>
      <c r="B19" s="9" t="s">
        <v>164</v>
      </c>
      <c r="C19" s="15">
        <f>C12-C15-C16-C17</f>
        <v>571</v>
      </c>
      <c r="D19" s="15">
        <f>D12-D15-D16-D17</f>
        <v>1369</v>
      </c>
      <c r="E19" s="15">
        <f>E12-E15-E16-E17</f>
        <v>1425</v>
      </c>
      <c r="F19" s="40">
        <v>1.2E-2</v>
      </c>
      <c r="G19" s="31">
        <v>1.23</v>
      </c>
      <c r="H19" s="31">
        <v>1</v>
      </c>
      <c r="I19" s="21" t="s">
        <v>172</v>
      </c>
      <c r="J19" s="21" t="s">
        <v>175</v>
      </c>
      <c r="K19" s="21" t="s">
        <v>172</v>
      </c>
      <c r="L19" s="21" t="s">
        <v>175</v>
      </c>
      <c r="M19" s="22" t="s">
        <v>180</v>
      </c>
      <c r="N19" s="22" t="s">
        <v>198</v>
      </c>
      <c r="O19" s="22" t="s">
        <v>200</v>
      </c>
      <c r="P19" s="21">
        <v>-1</v>
      </c>
      <c r="Q19">
        <f t="shared" si="0"/>
        <v>18</v>
      </c>
    </row>
    <row r="20" spans="1:17" ht="15" thickBot="1" x14ac:dyDescent="0.4">
      <c r="A20" s="9" t="str">
        <f>"        "&amp;Table1[[#This Row],[Head 2]]</f>
        <v xml:space="preserve">        EBIT%</v>
      </c>
      <c r="B20" s="8" t="s">
        <v>7</v>
      </c>
      <c r="C20" s="17">
        <f>+C19/C7</f>
        <v>8.483137720992423E-2</v>
      </c>
      <c r="D20" s="17">
        <f>+D19/D7</f>
        <v>0.14022329202089523</v>
      </c>
      <c r="E20" s="17">
        <f>+E19/E7</f>
        <v>0.14249999999999999</v>
      </c>
      <c r="F20" s="41">
        <v>1</v>
      </c>
      <c r="G20" s="35">
        <v>1</v>
      </c>
      <c r="H20" s="35">
        <v>1</v>
      </c>
      <c r="I20" s="21" t="s">
        <v>171</v>
      </c>
      <c r="J20" s="21" t="s">
        <v>175</v>
      </c>
      <c r="K20" s="21" t="s">
        <v>172</v>
      </c>
      <c r="L20" s="21" t="s">
        <v>176</v>
      </c>
      <c r="M20" s="22" t="s">
        <v>179</v>
      </c>
      <c r="N20" s="22" t="s">
        <v>179</v>
      </c>
      <c r="O20" s="22" t="s">
        <v>179</v>
      </c>
      <c r="P20" s="21">
        <v>0</v>
      </c>
      <c r="Q20">
        <f t="shared" si="0"/>
        <v>19</v>
      </c>
    </row>
    <row r="21" spans="1:17" ht="15" thickBot="1" x14ac:dyDescent="0.4">
      <c r="A21" s="8" t="s">
        <v>184</v>
      </c>
      <c r="B21" s="8"/>
      <c r="C21" s="13">
        <v>0</v>
      </c>
      <c r="D21" s="13">
        <v>0</v>
      </c>
      <c r="E21" s="13">
        <v>0</v>
      </c>
      <c r="F21" s="38">
        <v>1</v>
      </c>
      <c r="G21" s="33">
        <v>1</v>
      </c>
      <c r="H21" s="33">
        <v>1</v>
      </c>
      <c r="I21" s="21" t="s">
        <v>172</v>
      </c>
      <c r="J21" s="21" t="s">
        <v>175</v>
      </c>
      <c r="K21" s="21" t="s">
        <v>172</v>
      </c>
      <c r="L21" s="21" t="s">
        <v>175</v>
      </c>
      <c r="M21" s="23" t="s">
        <v>182</v>
      </c>
      <c r="N21" s="23" t="s">
        <v>182</v>
      </c>
      <c r="O21" s="23" t="s">
        <v>182</v>
      </c>
      <c r="P21" s="21">
        <v>0</v>
      </c>
      <c r="Q21">
        <f t="shared" si="0"/>
        <v>20</v>
      </c>
    </row>
    <row r="22" spans="1:17" ht="15" thickBot="1" x14ac:dyDescent="0.4">
      <c r="A22" s="9" t="str">
        <f>"        "&amp;Table1[[#This Row],[Head 2]]</f>
        <v xml:space="preserve">        Taxes</v>
      </c>
      <c r="B22" s="8" t="s">
        <v>6</v>
      </c>
      <c r="C22" s="18">
        <v>162</v>
      </c>
      <c r="D22" s="18">
        <v>231</v>
      </c>
      <c r="E22" s="18">
        <v>285</v>
      </c>
      <c r="F22" s="40">
        <v>1.2E-2</v>
      </c>
      <c r="G22" s="33">
        <v>1.23</v>
      </c>
      <c r="H22" s="33">
        <v>1</v>
      </c>
      <c r="I22" s="21" t="s">
        <v>171</v>
      </c>
      <c r="J22" s="21" t="s">
        <v>175</v>
      </c>
      <c r="K22" s="21" t="s">
        <v>171</v>
      </c>
      <c r="L22" s="21" t="s">
        <v>175</v>
      </c>
      <c r="M22" s="22" t="s">
        <v>183</v>
      </c>
      <c r="N22" s="22" t="s">
        <v>199</v>
      </c>
      <c r="O22" s="22" t="s">
        <v>201</v>
      </c>
      <c r="P22" s="21">
        <v>0</v>
      </c>
      <c r="Q22">
        <f t="shared" si="0"/>
        <v>21</v>
      </c>
    </row>
    <row r="23" spans="1:17" ht="15" thickBot="1" x14ac:dyDescent="0.4">
      <c r="A23" s="8" t="s">
        <v>184</v>
      </c>
      <c r="B23" s="8"/>
      <c r="C23" s="13">
        <v>0</v>
      </c>
      <c r="D23" s="13">
        <v>0</v>
      </c>
      <c r="E23" s="13">
        <v>0</v>
      </c>
      <c r="F23" s="38">
        <v>1</v>
      </c>
      <c r="G23" s="33">
        <v>1</v>
      </c>
      <c r="H23" s="33">
        <v>1</v>
      </c>
      <c r="I23" s="21" t="s">
        <v>172</v>
      </c>
      <c r="J23" s="21" t="s">
        <v>175</v>
      </c>
      <c r="K23" s="21" t="s">
        <v>172</v>
      </c>
      <c r="L23" s="21" t="s">
        <v>175</v>
      </c>
      <c r="M23" s="23" t="s">
        <v>182</v>
      </c>
      <c r="N23" s="23" t="s">
        <v>182</v>
      </c>
      <c r="O23" s="23" t="s">
        <v>182</v>
      </c>
      <c r="P23" s="21">
        <v>0</v>
      </c>
      <c r="Q23">
        <f t="shared" si="0"/>
        <v>22</v>
      </c>
    </row>
    <row r="24" spans="1:17" ht="15" thickBot="1" x14ac:dyDescent="0.4">
      <c r="A24" s="10" t="s">
        <v>155</v>
      </c>
      <c r="B24" s="10"/>
      <c r="C24" s="19">
        <f>+C19-C22</f>
        <v>409</v>
      </c>
      <c r="D24" s="19">
        <f>+D19-D22</f>
        <v>1138</v>
      </c>
      <c r="E24" s="19">
        <f>+E19-E22</f>
        <v>1140</v>
      </c>
      <c r="F24" s="40">
        <v>1.2E-2</v>
      </c>
      <c r="G24" s="31">
        <v>1.23</v>
      </c>
      <c r="H24" s="31">
        <v>1</v>
      </c>
      <c r="I24" s="21" t="s">
        <v>172</v>
      </c>
      <c r="J24" s="21" t="s">
        <v>175</v>
      </c>
      <c r="K24" s="21" t="s">
        <v>172</v>
      </c>
      <c r="L24" s="21" t="s">
        <v>175</v>
      </c>
      <c r="M24" s="22" t="s">
        <v>180</v>
      </c>
      <c r="N24" s="22" t="s">
        <v>198</v>
      </c>
      <c r="O24" s="22" t="s">
        <v>200</v>
      </c>
      <c r="P24" s="21">
        <v>0</v>
      </c>
      <c r="Q24">
        <f t="shared" si="0"/>
        <v>23</v>
      </c>
    </row>
    <row r="25" spans="1:17" ht="15" thickBot="1" x14ac:dyDescent="0.4">
      <c r="A25" s="9" t="str">
        <f>"        "&amp;Table1[[#This Row],[Head 2]]</f>
        <v xml:space="preserve">        EAT%</v>
      </c>
      <c r="B25" s="11" t="s">
        <v>8</v>
      </c>
      <c r="C25" s="20">
        <f>+C24/C7</f>
        <v>6.076363096122419E-2</v>
      </c>
      <c r="D25" s="20">
        <f>+D24/D7</f>
        <v>0.11656253200860392</v>
      </c>
      <c r="E25" s="20">
        <f>+E24/E7</f>
        <v>0.114</v>
      </c>
      <c r="F25" s="41">
        <v>1</v>
      </c>
      <c r="G25" s="35">
        <v>1</v>
      </c>
      <c r="H25" s="35">
        <v>1</v>
      </c>
      <c r="I25" s="21" t="s">
        <v>171</v>
      </c>
      <c r="J25" s="21" t="s">
        <v>175</v>
      </c>
      <c r="K25" s="21" t="s">
        <v>172</v>
      </c>
      <c r="L25" s="21" t="s">
        <v>176</v>
      </c>
      <c r="M25" s="22" t="s">
        <v>179</v>
      </c>
      <c r="N25" s="22" t="s">
        <v>179</v>
      </c>
      <c r="O25" s="22" t="s">
        <v>179</v>
      </c>
      <c r="P25" s="21">
        <v>0</v>
      </c>
      <c r="Q25">
        <f t="shared" si="0"/>
        <v>24</v>
      </c>
    </row>
    <row r="26" spans="1:17" ht="15" thickBot="1" x14ac:dyDescent="0.4">
      <c r="A26" s="8" t="s">
        <v>184</v>
      </c>
      <c r="B26" s="8"/>
      <c r="C26" s="13">
        <v>0</v>
      </c>
      <c r="D26" s="13">
        <v>0</v>
      </c>
      <c r="E26" s="13">
        <v>0</v>
      </c>
      <c r="F26" s="38">
        <v>1</v>
      </c>
      <c r="G26" s="33">
        <v>1</v>
      </c>
      <c r="H26" s="33">
        <v>1</v>
      </c>
      <c r="I26" s="21" t="s">
        <v>172</v>
      </c>
      <c r="J26" s="21" t="s">
        <v>175</v>
      </c>
      <c r="K26" s="21" t="s">
        <v>172</v>
      </c>
      <c r="L26" s="21" t="s">
        <v>175</v>
      </c>
      <c r="M26" s="23" t="s">
        <v>182</v>
      </c>
      <c r="N26" s="23" t="s">
        <v>182</v>
      </c>
      <c r="O26" s="23" t="s">
        <v>182</v>
      </c>
      <c r="P26" s="21">
        <v>0</v>
      </c>
      <c r="Q26">
        <f t="shared" si="0"/>
        <v>25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4021-550B-4A43-A5D7-7416427D7BF3}">
  <dimension ref="A1"/>
  <sheetViews>
    <sheetView topLeftCell="A4" zoomScale="70" zoomScaleNormal="70" workbookViewId="0">
      <selection activeCell="Y21" sqref="Y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5395-B03F-472C-8C4A-9FDBD8BD6D36}">
  <dimension ref="A1:Q26"/>
  <sheetViews>
    <sheetView topLeftCell="A6" zoomScale="90" zoomScaleNormal="90" workbookViewId="0">
      <selection activeCell="B2" sqref="B2"/>
    </sheetView>
  </sheetViews>
  <sheetFormatPr defaultRowHeight="14.5" x14ac:dyDescent="0.35"/>
  <cols>
    <col min="1" max="1" width="20.453125" bestFit="1" customWidth="1"/>
    <col min="2" max="2" width="13.453125" bestFit="1" customWidth="1"/>
    <col min="4" max="6" width="11.26953125" customWidth="1"/>
    <col min="7" max="7" width="11.26953125" bestFit="1" customWidth="1"/>
    <col min="8" max="8" width="13.1796875" customWidth="1"/>
    <col min="11" max="11" width="10.453125" customWidth="1"/>
    <col min="12" max="12" width="12.1796875" bestFit="1" customWidth="1"/>
    <col min="13" max="13" width="12.1796875" customWidth="1"/>
    <col min="15" max="15" width="21" bestFit="1" customWidth="1"/>
    <col min="16" max="16" width="21" customWidth="1"/>
    <col min="17" max="17" width="6.7265625" bestFit="1" customWidth="1"/>
  </cols>
  <sheetData>
    <row r="1" spans="1:17" ht="15" thickBot="1" x14ac:dyDescent="0.4">
      <c r="A1" s="5" t="s">
        <v>156</v>
      </c>
      <c r="B1" s="5" t="s">
        <v>157</v>
      </c>
      <c r="C1" s="12" t="s">
        <v>186</v>
      </c>
      <c r="D1" s="1" t="s">
        <v>187</v>
      </c>
      <c r="E1" s="1" t="s">
        <v>185</v>
      </c>
      <c r="F1" s="12" t="s">
        <v>188</v>
      </c>
      <c r="G1" t="s">
        <v>20</v>
      </c>
      <c r="H1" t="s">
        <v>150</v>
      </c>
      <c r="I1" t="s">
        <v>152</v>
      </c>
      <c r="J1" t="s">
        <v>19</v>
      </c>
      <c r="K1" t="s">
        <v>169</v>
      </c>
      <c r="L1" t="s">
        <v>173</v>
      </c>
      <c r="M1" t="s">
        <v>170</v>
      </c>
      <c r="N1" t="s">
        <v>174</v>
      </c>
      <c r="O1" t="s">
        <v>178</v>
      </c>
      <c r="P1" t="s">
        <v>177</v>
      </c>
      <c r="Q1" t="s">
        <v>151</v>
      </c>
    </row>
    <row r="2" spans="1:17" ht="15" thickBot="1" x14ac:dyDescent="0.4">
      <c r="A2" s="8"/>
      <c r="B2" s="8"/>
      <c r="C2" s="13"/>
      <c r="D2" s="13"/>
      <c r="E2" s="13"/>
      <c r="F2" s="26"/>
      <c r="J2" s="21"/>
      <c r="K2" s="21"/>
      <c r="L2" s="21"/>
      <c r="M2" s="21"/>
      <c r="N2" s="21"/>
      <c r="O2" s="23"/>
      <c r="P2" s="21"/>
      <c r="Q2">
        <v>1</v>
      </c>
    </row>
    <row r="3" spans="1:17" ht="15" thickBot="1" x14ac:dyDescent="0.4">
      <c r="A3" s="6"/>
      <c r="B3" s="6"/>
      <c r="C3" s="7"/>
      <c r="D3" s="7"/>
      <c r="E3" s="7"/>
      <c r="F3" s="24"/>
      <c r="G3" t="s">
        <v>147</v>
      </c>
      <c r="Q3">
        <f>+Q2+1</f>
        <v>2</v>
      </c>
    </row>
    <row r="4" spans="1:17" ht="15" thickBot="1" x14ac:dyDescent="0.4">
      <c r="A4" s="9" t="s">
        <v>166</v>
      </c>
      <c r="B4" s="6"/>
      <c r="C4" s="15">
        <f>C7+C5+C6</f>
        <v>6916</v>
      </c>
      <c r="D4" s="15">
        <f>D7+D5+D6</f>
        <v>9975</v>
      </c>
      <c r="E4" s="15">
        <f>E7+E5+E6</f>
        <v>10165</v>
      </c>
      <c r="F4" s="30">
        <f>(D4-E4)/E4</f>
        <v>-1.8691588785046728E-2</v>
      </c>
      <c r="G4" s="21" t="s">
        <v>24</v>
      </c>
      <c r="H4" s="21" t="s">
        <v>148</v>
      </c>
      <c r="I4" s="21" t="s">
        <v>154</v>
      </c>
      <c r="J4" s="21">
        <v>1</v>
      </c>
      <c r="K4" s="21" t="s">
        <v>172</v>
      </c>
      <c r="L4" s="21" t="s">
        <v>175</v>
      </c>
      <c r="M4" s="21" t="s">
        <v>172</v>
      </c>
      <c r="N4" s="21" t="s">
        <v>175</v>
      </c>
      <c r="O4" s="22" t="s">
        <v>180</v>
      </c>
      <c r="P4" s="21">
        <v>-1</v>
      </c>
      <c r="Q4">
        <f t="shared" ref="Q4:Q26" si="0">+Q3+1</f>
        <v>3</v>
      </c>
    </row>
    <row r="5" spans="1:17" ht="15" thickBot="1" x14ac:dyDescent="0.4">
      <c r="A5" s="9" t="str">
        <f>"        "&amp;Table13[[#This Row],[Head 2]]</f>
        <v xml:space="preserve">        Returns</v>
      </c>
      <c r="B5" s="9" t="s">
        <v>167</v>
      </c>
      <c r="C5" s="16">
        <v>27</v>
      </c>
      <c r="D5" s="16">
        <v>39</v>
      </c>
      <c r="E5" s="16">
        <v>15</v>
      </c>
      <c r="F5" s="25"/>
      <c r="G5" t="s">
        <v>29</v>
      </c>
      <c r="H5" t="s">
        <v>148</v>
      </c>
      <c r="I5" t="s">
        <v>154</v>
      </c>
      <c r="J5" s="21">
        <v>0</v>
      </c>
      <c r="K5" s="21" t="s">
        <v>171</v>
      </c>
      <c r="L5" s="21" t="s">
        <v>175</v>
      </c>
      <c r="M5" s="21" t="s">
        <v>171</v>
      </c>
      <c r="N5" s="21" t="s">
        <v>175</v>
      </c>
      <c r="O5" s="22" t="s">
        <v>180</v>
      </c>
      <c r="P5" s="21">
        <v>0</v>
      </c>
      <c r="Q5">
        <f t="shared" si="0"/>
        <v>4</v>
      </c>
    </row>
    <row r="6" spans="1:17" ht="15" thickBot="1" x14ac:dyDescent="0.4">
      <c r="A6" s="9" t="str">
        <f>"        "&amp;Table13[[#This Row],[Head 2]]</f>
        <v xml:space="preserve">        Adjustments</v>
      </c>
      <c r="B6" s="9" t="s">
        <v>168</v>
      </c>
      <c r="C6" s="16">
        <v>158</v>
      </c>
      <c r="D6" s="16">
        <v>173</v>
      </c>
      <c r="E6" s="16">
        <v>150</v>
      </c>
      <c r="F6" s="25"/>
      <c r="G6" t="s">
        <v>29</v>
      </c>
      <c r="H6" t="s">
        <v>148</v>
      </c>
      <c r="I6" t="s">
        <v>154</v>
      </c>
      <c r="J6" s="21">
        <v>0</v>
      </c>
      <c r="K6" s="21" t="s">
        <v>171</v>
      </c>
      <c r="L6" s="21" t="s">
        <v>175</v>
      </c>
      <c r="M6" s="21" t="s">
        <v>171</v>
      </c>
      <c r="N6" s="21" t="s">
        <v>175</v>
      </c>
      <c r="O6" s="22" t="s">
        <v>180</v>
      </c>
      <c r="P6" s="21">
        <v>0</v>
      </c>
      <c r="Q6">
        <f t="shared" si="0"/>
        <v>5</v>
      </c>
    </row>
    <row r="7" spans="1:17" ht="15" thickBot="1" x14ac:dyDescent="0.4">
      <c r="A7" s="9" t="s">
        <v>160</v>
      </c>
      <c r="B7" s="6"/>
      <c r="C7" s="15">
        <v>6731</v>
      </c>
      <c r="D7" s="15">
        <v>9763</v>
      </c>
      <c r="E7" s="15">
        <v>10000</v>
      </c>
      <c r="F7" s="30">
        <f>(D7-E7)/E7</f>
        <v>-2.3699999999999999E-2</v>
      </c>
      <c r="G7" s="21" t="s">
        <v>24</v>
      </c>
      <c r="H7" s="21" t="s">
        <v>148</v>
      </c>
      <c r="I7" s="21" t="s">
        <v>154</v>
      </c>
      <c r="J7" s="21">
        <v>1</v>
      </c>
      <c r="K7" s="21" t="s">
        <v>172</v>
      </c>
      <c r="L7" s="21" t="s">
        <v>175</v>
      </c>
      <c r="M7" s="21" t="s">
        <v>172</v>
      </c>
      <c r="N7" s="21" t="s">
        <v>175</v>
      </c>
      <c r="O7" s="22" t="s">
        <v>180</v>
      </c>
      <c r="P7" s="21">
        <v>-1</v>
      </c>
      <c r="Q7">
        <f t="shared" si="0"/>
        <v>6</v>
      </c>
    </row>
    <row r="8" spans="1:17" ht="15" thickBot="1" x14ac:dyDescent="0.4">
      <c r="A8" s="8" t="s">
        <v>184</v>
      </c>
      <c r="B8" s="8"/>
      <c r="C8" s="13">
        <v>0</v>
      </c>
      <c r="D8" s="13">
        <v>0</v>
      </c>
      <c r="E8" s="13">
        <v>0</v>
      </c>
      <c r="F8" s="26"/>
      <c r="G8" t="s">
        <v>147</v>
      </c>
      <c r="H8" t="s">
        <v>165</v>
      </c>
      <c r="J8" s="21">
        <v>1</v>
      </c>
      <c r="K8" s="21" t="s">
        <v>172</v>
      </c>
      <c r="L8" s="21" t="s">
        <v>175</v>
      </c>
      <c r="M8" s="21" t="s">
        <v>172</v>
      </c>
      <c r="N8" s="21" t="s">
        <v>175</v>
      </c>
      <c r="O8" s="23" t="s">
        <v>182</v>
      </c>
      <c r="P8" s="21">
        <v>0</v>
      </c>
      <c r="Q8">
        <f t="shared" si="0"/>
        <v>7</v>
      </c>
    </row>
    <row r="9" spans="1:17" ht="15" thickBot="1" x14ac:dyDescent="0.4">
      <c r="A9" s="8" t="s">
        <v>0</v>
      </c>
      <c r="B9" s="8"/>
      <c r="C9" s="13">
        <f>C7/12</f>
        <v>560.91666666666663</v>
      </c>
      <c r="D9" s="13">
        <f>D7/12</f>
        <v>813.58333333333337</v>
      </c>
      <c r="E9" s="13">
        <v>800</v>
      </c>
      <c r="F9" s="26"/>
      <c r="G9" t="s">
        <v>24</v>
      </c>
      <c r="H9" t="s">
        <v>159</v>
      </c>
      <c r="I9" t="s">
        <v>154</v>
      </c>
      <c r="J9" s="21">
        <v>1</v>
      </c>
      <c r="K9" s="21" t="s">
        <v>172</v>
      </c>
      <c r="L9" s="21" t="s">
        <v>175</v>
      </c>
      <c r="M9" s="21" t="s">
        <v>172</v>
      </c>
      <c r="N9" s="21" t="s">
        <v>176</v>
      </c>
      <c r="O9" s="22" t="s">
        <v>181</v>
      </c>
      <c r="P9" s="21">
        <v>0</v>
      </c>
      <c r="Q9">
        <f t="shared" si="0"/>
        <v>8</v>
      </c>
    </row>
    <row r="10" spans="1:17" ht="15" thickBot="1" x14ac:dyDescent="0.4">
      <c r="A10" s="9" t="str">
        <f>"        "&amp;Table13[[#This Row],[Head 2]]</f>
        <v xml:space="preserve">        Cost of Goods Sold</v>
      </c>
      <c r="B10" s="8" t="s">
        <v>4</v>
      </c>
      <c r="C10" s="14">
        <v>3863</v>
      </c>
      <c r="D10" s="14">
        <v>5416</v>
      </c>
      <c r="E10" s="14">
        <v>6000</v>
      </c>
      <c r="F10" s="27"/>
      <c r="G10" t="s">
        <v>29</v>
      </c>
      <c r="H10" t="s">
        <v>148</v>
      </c>
      <c r="I10" t="s">
        <v>154</v>
      </c>
      <c r="J10" s="21">
        <v>0</v>
      </c>
      <c r="K10" s="21" t="s">
        <v>171</v>
      </c>
      <c r="L10" s="21" t="s">
        <v>175</v>
      </c>
      <c r="M10" s="21" t="s">
        <v>171</v>
      </c>
      <c r="N10" s="21" t="s">
        <v>175</v>
      </c>
      <c r="O10" s="22" t="s">
        <v>180</v>
      </c>
      <c r="P10" s="21">
        <v>0</v>
      </c>
      <c r="Q10">
        <f t="shared" si="0"/>
        <v>9</v>
      </c>
    </row>
    <row r="11" spans="1:17" ht="15" thickBot="1" x14ac:dyDescent="0.4">
      <c r="A11" s="8" t="s">
        <v>184</v>
      </c>
      <c r="B11" s="8"/>
      <c r="C11" s="13">
        <v>0</v>
      </c>
      <c r="D11" s="13">
        <v>0</v>
      </c>
      <c r="E11" s="13">
        <v>0</v>
      </c>
      <c r="F11" s="26"/>
      <c r="G11" t="s">
        <v>147</v>
      </c>
      <c r="H11" t="s">
        <v>165</v>
      </c>
      <c r="J11" s="21">
        <v>1</v>
      </c>
      <c r="K11" s="21" t="s">
        <v>172</v>
      </c>
      <c r="L11" s="21" t="s">
        <v>175</v>
      </c>
      <c r="M11" s="21" t="s">
        <v>172</v>
      </c>
      <c r="N11" s="21" t="s">
        <v>175</v>
      </c>
      <c r="O11" s="23" t="s">
        <v>182</v>
      </c>
      <c r="P11" s="21">
        <v>0</v>
      </c>
      <c r="Q11">
        <f t="shared" si="0"/>
        <v>10</v>
      </c>
    </row>
    <row r="12" spans="1:17" ht="15" thickBot="1" x14ac:dyDescent="0.4">
      <c r="A12" s="9" t="s">
        <v>158</v>
      </c>
      <c r="B12" s="9" t="s">
        <v>158</v>
      </c>
      <c r="C12" s="16">
        <f>C7-C10</f>
        <v>2868</v>
      </c>
      <c r="D12" s="16">
        <f>D7-D10</f>
        <v>4347</v>
      </c>
      <c r="E12" s="16">
        <f>E7-E10</f>
        <v>4000</v>
      </c>
      <c r="F12" s="30">
        <f>(D12-E12)/E12</f>
        <v>8.6749999999999994E-2</v>
      </c>
      <c r="G12" t="s">
        <v>24</v>
      </c>
      <c r="H12" t="s">
        <v>148</v>
      </c>
      <c r="I12" t="s">
        <v>154</v>
      </c>
      <c r="J12" s="21">
        <v>1</v>
      </c>
      <c r="K12" s="21" t="s">
        <v>172</v>
      </c>
      <c r="L12" s="21" t="s">
        <v>175</v>
      </c>
      <c r="M12" s="21" t="s">
        <v>172</v>
      </c>
      <c r="N12" s="21" t="s">
        <v>175</v>
      </c>
      <c r="O12" s="22" t="s">
        <v>180</v>
      </c>
      <c r="P12" s="21">
        <v>1</v>
      </c>
      <c r="Q12">
        <f t="shared" si="0"/>
        <v>11</v>
      </c>
    </row>
    <row r="13" spans="1:17" ht="15" thickBot="1" x14ac:dyDescent="0.4">
      <c r="A13" s="9" t="str">
        <f>"        "&amp;Table13[[#This Row],[Head 2]]</f>
        <v xml:space="preserve">        Gross Margin %</v>
      </c>
      <c r="B13" s="8" t="s">
        <v>5</v>
      </c>
      <c r="C13" s="17">
        <f>+C12/C7</f>
        <v>0.42608824840291187</v>
      </c>
      <c r="D13" s="17">
        <f>+D12/D7</f>
        <v>0.44525248386766364</v>
      </c>
      <c r="E13" s="17">
        <f>+E12/E7</f>
        <v>0.4</v>
      </c>
      <c r="F13" s="28"/>
      <c r="G13" t="s">
        <v>29</v>
      </c>
      <c r="H13" t="s">
        <v>149</v>
      </c>
      <c r="I13" t="s">
        <v>153</v>
      </c>
      <c r="J13" s="21">
        <v>0</v>
      </c>
      <c r="K13" s="21" t="s">
        <v>171</v>
      </c>
      <c r="L13" s="21" t="s">
        <v>175</v>
      </c>
      <c r="M13" s="21" t="s">
        <v>172</v>
      </c>
      <c r="N13" s="21" t="s">
        <v>176</v>
      </c>
      <c r="O13" s="22" t="s">
        <v>179</v>
      </c>
      <c r="P13" s="21">
        <v>0</v>
      </c>
      <c r="Q13">
        <f t="shared" si="0"/>
        <v>12</v>
      </c>
    </row>
    <row r="14" spans="1:17" ht="15" thickBot="1" x14ac:dyDescent="0.4">
      <c r="A14" s="8" t="s">
        <v>184</v>
      </c>
      <c r="B14" s="8"/>
      <c r="C14" s="13">
        <v>0</v>
      </c>
      <c r="D14" s="13">
        <v>0</v>
      </c>
      <c r="E14" s="13">
        <v>0</v>
      </c>
      <c r="F14" s="26"/>
      <c r="G14" t="s">
        <v>147</v>
      </c>
      <c r="H14" t="s">
        <v>165</v>
      </c>
      <c r="J14" s="21">
        <v>1</v>
      </c>
      <c r="K14" s="21" t="s">
        <v>172</v>
      </c>
      <c r="L14" s="21" t="s">
        <v>175</v>
      </c>
      <c r="M14" s="21" t="s">
        <v>172</v>
      </c>
      <c r="N14" s="21" t="s">
        <v>175</v>
      </c>
      <c r="O14" s="23" t="s">
        <v>182</v>
      </c>
      <c r="P14" s="21">
        <v>0</v>
      </c>
      <c r="Q14">
        <f t="shared" si="0"/>
        <v>13</v>
      </c>
    </row>
    <row r="15" spans="1:17" ht="15" thickBot="1" x14ac:dyDescent="0.4">
      <c r="A15" s="9" t="str">
        <f>"        "&amp;Table13[[#This Row],[Head 2]]</f>
        <v xml:space="preserve">        Research and Development</v>
      </c>
      <c r="B15" s="8" t="s">
        <v>161</v>
      </c>
      <c r="C15" s="18">
        <v>1547</v>
      </c>
      <c r="D15" s="18">
        <v>1983</v>
      </c>
      <c r="E15" s="18">
        <v>1500</v>
      </c>
      <c r="F15" s="29"/>
      <c r="G15" t="s">
        <v>29</v>
      </c>
      <c r="H15" t="s">
        <v>148</v>
      </c>
      <c r="I15" t="s">
        <v>154</v>
      </c>
      <c r="J15" s="21">
        <v>0</v>
      </c>
      <c r="K15" s="21" t="s">
        <v>171</v>
      </c>
      <c r="L15" s="21" t="s">
        <v>175</v>
      </c>
      <c r="M15" s="21" t="s">
        <v>171</v>
      </c>
      <c r="N15" s="21" t="s">
        <v>175</v>
      </c>
      <c r="O15" s="22" t="s">
        <v>180</v>
      </c>
      <c r="P15" s="21">
        <v>0</v>
      </c>
      <c r="Q15">
        <f t="shared" si="0"/>
        <v>14</v>
      </c>
    </row>
    <row r="16" spans="1:17" ht="15" thickBot="1" x14ac:dyDescent="0.4">
      <c r="A16" s="9" t="str">
        <f>"        "&amp;Table13[[#This Row],[Head 2]]</f>
        <v xml:space="preserve">        Marketing Expenses</v>
      </c>
      <c r="B16" s="8" t="s">
        <v>162</v>
      </c>
      <c r="C16" s="18">
        <v>700</v>
      </c>
      <c r="D16" s="18">
        <v>900</v>
      </c>
      <c r="E16" s="18">
        <v>1000</v>
      </c>
      <c r="F16" s="29"/>
      <c r="G16" t="s">
        <v>29</v>
      </c>
      <c r="H16" t="s">
        <v>148</v>
      </c>
      <c r="I16" t="s">
        <v>154</v>
      </c>
      <c r="J16" s="21">
        <v>0</v>
      </c>
      <c r="K16" s="21" t="s">
        <v>171</v>
      </c>
      <c r="L16" s="21" t="s">
        <v>175</v>
      </c>
      <c r="M16" s="21" t="s">
        <v>171</v>
      </c>
      <c r="N16" s="21" t="s">
        <v>175</v>
      </c>
      <c r="O16" s="22" t="s">
        <v>180</v>
      </c>
      <c r="P16" s="21">
        <v>0</v>
      </c>
      <c r="Q16">
        <f t="shared" si="0"/>
        <v>15</v>
      </c>
    </row>
    <row r="17" spans="1:17" ht="15" thickBot="1" x14ac:dyDescent="0.4">
      <c r="A17" s="9" t="str">
        <f>"        "&amp;Table13[[#This Row],[Head 2]]</f>
        <v xml:space="preserve">        Administrative Expenses</v>
      </c>
      <c r="B17" s="8" t="s">
        <v>163</v>
      </c>
      <c r="C17" s="18">
        <v>50</v>
      </c>
      <c r="D17" s="18">
        <v>95</v>
      </c>
      <c r="E17" s="18">
        <v>75</v>
      </c>
      <c r="F17" s="29"/>
      <c r="G17" t="s">
        <v>29</v>
      </c>
      <c r="H17" t="s">
        <v>148</v>
      </c>
      <c r="I17" t="s">
        <v>154</v>
      </c>
      <c r="J17" s="21">
        <v>0</v>
      </c>
      <c r="K17" s="21" t="s">
        <v>171</v>
      </c>
      <c r="L17" s="21" t="s">
        <v>175</v>
      </c>
      <c r="M17" s="21" t="s">
        <v>171</v>
      </c>
      <c r="N17" s="21" t="s">
        <v>175</v>
      </c>
      <c r="O17" s="22" t="s">
        <v>180</v>
      </c>
      <c r="P17" s="21">
        <v>0</v>
      </c>
      <c r="Q17">
        <f t="shared" si="0"/>
        <v>16</v>
      </c>
    </row>
    <row r="18" spans="1:17" ht="15" thickBot="1" x14ac:dyDescent="0.4">
      <c r="A18" s="8" t="s">
        <v>184</v>
      </c>
      <c r="B18" s="8"/>
      <c r="C18" s="13">
        <v>0</v>
      </c>
      <c r="D18" s="13">
        <v>0</v>
      </c>
      <c r="E18" s="13">
        <v>0</v>
      </c>
      <c r="F18" s="26"/>
      <c r="G18" t="s">
        <v>147</v>
      </c>
      <c r="H18" t="s">
        <v>165</v>
      </c>
      <c r="J18" s="21">
        <v>1</v>
      </c>
      <c r="K18" s="21" t="s">
        <v>172</v>
      </c>
      <c r="L18" s="21" t="s">
        <v>175</v>
      </c>
      <c r="M18" s="21" t="s">
        <v>172</v>
      </c>
      <c r="N18" s="21" t="s">
        <v>175</v>
      </c>
      <c r="O18" s="23" t="s">
        <v>182</v>
      </c>
      <c r="P18" s="21">
        <v>0</v>
      </c>
      <c r="Q18">
        <f t="shared" si="0"/>
        <v>17</v>
      </c>
    </row>
    <row r="19" spans="1:17" ht="15" thickBot="1" x14ac:dyDescent="0.4">
      <c r="A19" s="9" t="s">
        <v>164</v>
      </c>
      <c r="B19" s="9" t="s">
        <v>164</v>
      </c>
      <c r="C19" s="15">
        <f>C12-C15-C16-C17</f>
        <v>571</v>
      </c>
      <c r="D19" s="15">
        <f>D12-D15-D16-D17</f>
        <v>1369</v>
      </c>
      <c r="E19" s="15">
        <f>E12-E15-E16-E17</f>
        <v>1425</v>
      </c>
      <c r="F19" s="30">
        <f>(D19-E19)/E19</f>
        <v>-3.9298245614035089E-2</v>
      </c>
      <c r="G19" t="s">
        <v>24</v>
      </c>
      <c r="H19" t="s">
        <v>148</v>
      </c>
      <c r="I19" t="s">
        <v>154</v>
      </c>
      <c r="J19" s="21">
        <v>1</v>
      </c>
      <c r="K19" s="21" t="s">
        <v>172</v>
      </c>
      <c r="L19" s="21" t="s">
        <v>175</v>
      </c>
      <c r="M19" s="21" t="s">
        <v>172</v>
      </c>
      <c r="N19" s="21" t="s">
        <v>175</v>
      </c>
      <c r="O19" s="22" t="s">
        <v>180</v>
      </c>
      <c r="P19" s="21">
        <v>-1</v>
      </c>
      <c r="Q19">
        <f t="shared" si="0"/>
        <v>18</v>
      </c>
    </row>
    <row r="20" spans="1:17" ht="15" thickBot="1" x14ac:dyDescent="0.4">
      <c r="A20" s="9" t="str">
        <f>"        "&amp;Table13[[#This Row],[Head 2]]</f>
        <v xml:space="preserve">        EBIT%</v>
      </c>
      <c r="B20" s="8" t="s">
        <v>7</v>
      </c>
      <c r="C20" s="17">
        <f>+C19/C7</f>
        <v>8.483137720992423E-2</v>
      </c>
      <c r="D20" s="17">
        <f>+D19/D7</f>
        <v>0.14022329202089523</v>
      </c>
      <c r="E20" s="17">
        <f>+E19/E7</f>
        <v>0.14249999999999999</v>
      </c>
      <c r="F20" s="28"/>
      <c r="G20" t="s">
        <v>29</v>
      </c>
      <c r="H20" t="s">
        <v>149</v>
      </c>
      <c r="I20" t="s">
        <v>153</v>
      </c>
      <c r="J20" s="21">
        <v>0</v>
      </c>
      <c r="K20" s="21" t="s">
        <v>171</v>
      </c>
      <c r="L20" s="21" t="s">
        <v>175</v>
      </c>
      <c r="M20" s="21" t="s">
        <v>172</v>
      </c>
      <c r="N20" s="21" t="s">
        <v>176</v>
      </c>
      <c r="O20" s="22" t="s">
        <v>179</v>
      </c>
      <c r="P20" s="21">
        <v>0</v>
      </c>
      <c r="Q20">
        <f t="shared" si="0"/>
        <v>19</v>
      </c>
    </row>
    <row r="21" spans="1:17" ht="15" thickBot="1" x14ac:dyDescent="0.4">
      <c r="A21" s="8" t="s">
        <v>184</v>
      </c>
      <c r="B21" s="8"/>
      <c r="C21" s="13">
        <v>0</v>
      </c>
      <c r="D21" s="13">
        <v>0</v>
      </c>
      <c r="E21" s="13">
        <v>0</v>
      </c>
      <c r="F21" s="26"/>
      <c r="G21" t="s">
        <v>147</v>
      </c>
      <c r="H21" t="s">
        <v>165</v>
      </c>
      <c r="J21" s="21">
        <v>1</v>
      </c>
      <c r="K21" s="21" t="s">
        <v>172</v>
      </c>
      <c r="L21" s="21" t="s">
        <v>175</v>
      </c>
      <c r="M21" s="21" t="s">
        <v>172</v>
      </c>
      <c r="N21" s="21" t="s">
        <v>175</v>
      </c>
      <c r="O21" s="23" t="s">
        <v>182</v>
      </c>
      <c r="P21" s="21">
        <v>0</v>
      </c>
      <c r="Q21">
        <f t="shared" si="0"/>
        <v>20</v>
      </c>
    </row>
    <row r="22" spans="1:17" ht="15" thickBot="1" x14ac:dyDescent="0.4">
      <c r="A22" s="9" t="str">
        <f>"        "&amp;Table13[[#This Row],[Head 2]]</f>
        <v xml:space="preserve">        Taxes</v>
      </c>
      <c r="B22" s="8" t="s">
        <v>6</v>
      </c>
      <c r="C22" s="18">
        <v>162</v>
      </c>
      <c r="D22" s="18">
        <v>231</v>
      </c>
      <c r="E22" s="18">
        <v>285</v>
      </c>
      <c r="F22" s="29"/>
      <c r="G22" t="s">
        <v>29</v>
      </c>
      <c r="H22" t="s">
        <v>148</v>
      </c>
      <c r="I22" t="s">
        <v>154</v>
      </c>
      <c r="J22" s="21">
        <v>0</v>
      </c>
      <c r="K22" s="21" t="s">
        <v>171</v>
      </c>
      <c r="L22" s="21" t="s">
        <v>175</v>
      </c>
      <c r="M22" s="21" t="s">
        <v>171</v>
      </c>
      <c r="N22" s="21" t="s">
        <v>175</v>
      </c>
      <c r="O22" s="22" t="s">
        <v>183</v>
      </c>
      <c r="P22" s="21">
        <v>0</v>
      </c>
      <c r="Q22">
        <f t="shared" si="0"/>
        <v>21</v>
      </c>
    </row>
    <row r="23" spans="1:17" ht="15" thickBot="1" x14ac:dyDescent="0.4">
      <c r="A23" s="8" t="s">
        <v>184</v>
      </c>
      <c r="B23" s="8"/>
      <c r="C23" s="13">
        <v>0</v>
      </c>
      <c r="D23" s="13">
        <v>0</v>
      </c>
      <c r="E23" s="13">
        <v>0</v>
      </c>
      <c r="F23" s="26"/>
      <c r="G23" t="s">
        <v>147</v>
      </c>
      <c r="H23" t="s">
        <v>165</v>
      </c>
      <c r="J23" s="21">
        <v>1</v>
      </c>
      <c r="K23" s="21" t="s">
        <v>172</v>
      </c>
      <c r="L23" s="21" t="s">
        <v>175</v>
      </c>
      <c r="M23" s="21" t="s">
        <v>172</v>
      </c>
      <c r="N23" s="21" t="s">
        <v>175</v>
      </c>
      <c r="O23" s="23" t="s">
        <v>182</v>
      </c>
      <c r="P23" s="21">
        <v>0</v>
      </c>
      <c r="Q23">
        <f t="shared" si="0"/>
        <v>22</v>
      </c>
    </row>
    <row r="24" spans="1:17" ht="15" thickBot="1" x14ac:dyDescent="0.4">
      <c r="A24" s="10" t="s">
        <v>155</v>
      </c>
      <c r="B24" s="10"/>
      <c r="C24" s="19">
        <f>+C19-C22</f>
        <v>409</v>
      </c>
      <c r="D24" s="19">
        <f>+D19-D22</f>
        <v>1138</v>
      </c>
      <c r="E24" s="19">
        <f>+E19-E22</f>
        <v>1140</v>
      </c>
      <c r="F24" s="25"/>
      <c r="G24" t="s">
        <v>24</v>
      </c>
      <c r="H24" t="s">
        <v>148</v>
      </c>
      <c r="I24" t="s">
        <v>154</v>
      </c>
      <c r="J24" s="21">
        <v>1</v>
      </c>
      <c r="K24" s="21" t="s">
        <v>172</v>
      </c>
      <c r="L24" s="21" t="s">
        <v>175</v>
      </c>
      <c r="M24" s="21" t="s">
        <v>172</v>
      </c>
      <c r="N24" s="21" t="s">
        <v>175</v>
      </c>
      <c r="O24" s="22" t="s">
        <v>180</v>
      </c>
      <c r="P24" s="21">
        <v>0</v>
      </c>
      <c r="Q24">
        <f t="shared" si="0"/>
        <v>23</v>
      </c>
    </row>
    <row r="25" spans="1:17" ht="15" thickBot="1" x14ac:dyDescent="0.4">
      <c r="A25" s="9" t="str">
        <f>"        "&amp;Table13[[#This Row],[Head 2]]</f>
        <v xml:space="preserve">        EAT%</v>
      </c>
      <c r="B25" s="11" t="s">
        <v>8</v>
      </c>
      <c r="C25" s="20">
        <f>+C24/C7</f>
        <v>6.076363096122419E-2</v>
      </c>
      <c r="D25" s="20">
        <f>+D24/D7</f>
        <v>0.11656253200860392</v>
      </c>
      <c r="E25" s="20">
        <f>+E24/E7</f>
        <v>0.114</v>
      </c>
      <c r="F25" s="28"/>
      <c r="G25" t="s">
        <v>29</v>
      </c>
      <c r="H25" t="s">
        <v>149</v>
      </c>
      <c r="I25" t="s">
        <v>153</v>
      </c>
      <c r="J25" s="21">
        <v>0</v>
      </c>
      <c r="K25" s="21" t="s">
        <v>171</v>
      </c>
      <c r="L25" s="21" t="s">
        <v>175</v>
      </c>
      <c r="M25" s="21" t="s">
        <v>172</v>
      </c>
      <c r="N25" s="21" t="s">
        <v>176</v>
      </c>
      <c r="O25" s="22" t="s">
        <v>179</v>
      </c>
      <c r="P25" s="21">
        <v>0</v>
      </c>
      <c r="Q25">
        <f t="shared" si="0"/>
        <v>24</v>
      </c>
    </row>
    <row r="26" spans="1:17" ht="15" thickBot="1" x14ac:dyDescent="0.4">
      <c r="A26" s="8" t="s">
        <v>184</v>
      </c>
      <c r="B26" s="8"/>
      <c r="C26" s="13">
        <v>0</v>
      </c>
      <c r="D26" s="13">
        <v>0</v>
      </c>
      <c r="E26" s="13">
        <v>0</v>
      </c>
      <c r="F26" s="26"/>
      <c r="G26" t="s">
        <v>147</v>
      </c>
      <c r="H26" t="s">
        <v>165</v>
      </c>
      <c r="J26" s="21">
        <v>1</v>
      </c>
      <c r="K26" s="21" t="s">
        <v>172</v>
      </c>
      <c r="L26" s="21" t="s">
        <v>175</v>
      </c>
      <c r="M26" s="21" t="s">
        <v>172</v>
      </c>
      <c r="N26" s="21" t="s">
        <v>175</v>
      </c>
      <c r="O26" s="23" t="s">
        <v>182</v>
      </c>
      <c r="P26" s="21">
        <v>0</v>
      </c>
      <c r="Q26">
        <f t="shared" si="0"/>
        <v>25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8C57-2239-44C9-88E1-53ECA60D531B}">
  <dimension ref="A1:N68"/>
  <sheetViews>
    <sheetView zoomScale="80" zoomScaleNormal="80" workbookViewId="0">
      <selection activeCell="C5" sqref="C5"/>
    </sheetView>
  </sheetViews>
  <sheetFormatPr defaultRowHeight="14.5" x14ac:dyDescent="0.35"/>
  <cols>
    <col min="1" max="1" width="35.26953125" customWidth="1"/>
    <col min="9" max="9" width="29.7265625" customWidth="1"/>
  </cols>
  <sheetData>
    <row r="1" spans="1:14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5">
      <c r="A2" s="2" t="s">
        <v>0</v>
      </c>
      <c r="B2" s="3">
        <v>675.94781</v>
      </c>
      <c r="C2" s="3">
        <v>675.94781</v>
      </c>
      <c r="D2" s="3">
        <v>675.94781</v>
      </c>
      <c r="E2" s="3">
        <v>675.94781</v>
      </c>
      <c r="F2" s="3">
        <v>595.30609803525203</v>
      </c>
      <c r="G2" s="2">
        <v>595.30609803525203</v>
      </c>
      <c r="H2" s="4">
        <v>3</v>
      </c>
      <c r="I2" s="2" t="s">
        <v>23</v>
      </c>
      <c r="J2" s="4">
        <v>1</v>
      </c>
      <c r="K2" s="4">
        <v>0</v>
      </c>
      <c r="L2" s="2" t="s">
        <v>24</v>
      </c>
      <c r="M2" s="2" t="s">
        <v>25</v>
      </c>
      <c r="N2" s="4">
        <v>4</v>
      </c>
    </row>
    <row r="3" spans="1:14" x14ac:dyDescent="0.35">
      <c r="A3" s="2" t="s">
        <v>26</v>
      </c>
      <c r="B3" s="3">
        <v>3972.114</v>
      </c>
      <c r="C3" s="3">
        <v>3972.114</v>
      </c>
      <c r="D3" s="3">
        <v>3972.114</v>
      </c>
      <c r="E3" s="3">
        <v>3972.114</v>
      </c>
      <c r="F3" s="3" t="s">
        <v>27</v>
      </c>
      <c r="G3" s="2" t="s">
        <v>27</v>
      </c>
      <c r="H3" s="4">
        <v>4</v>
      </c>
      <c r="I3" s="2" t="s">
        <v>28</v>
      </c>
      <c r="J3" s="4">
        <v>2</v>
      </c>
      <c r="K3" s="4">
        <v>0</v>
      </c>
      <c r="L3" s="2" t="s">
        <v>29</v>
      </c>
      <c r="M3" s="2" t="s">
        <v>25</v>
      </c>
      <c r="N3" s="4">
        <v>5</v>
      </c>
    </row>
    <row r="4" spans="1:14" x14ac:dyDescent="0.35">
      <c r="A4" s="2" t="s">
        <v>30</v>
      </c>
      <c r="B4" s="3">
        <v>3896.1666399999999</v>
      </c>
      <c r="C4" s="3">
        <v>3896.1666399999999</v>
      </c>
      <c r="D4" s="3">
        <v>3896.1666399999999</v>
      </c>
      <c r="E4" s="3">
        <v>3896.1666399999999</v>
      </c>
      <c r="F4" s="3">
        <v>3134.53596314162</v>
      </c>
      <c r="G4" s="2">
        <v>3134.53596314162</v>
      </c>
      <c r="H4" s="4">
        <v>5</v>
      </c>
      <c r="I4" s="2" t="s">
        <v>31</v>
      </c>
      <c r="J4" s="4">
        <v>3</v>
      </c>
      <c r="K4" s="4">
        <v>0</v>
      </c>
      <c r="L4" s="2" t="s">
        <v>24</v>
      </c>
      <c r="M4" s="2" t="s">
        <v>25</v>
      </c>
      <c r="N4" s="4">
        <v>6</v>
      </c>
    </row>
    <row r="5" spans="1:14" x14ac:dyDescent="0.35">
      <c r="A5" s="2" t="s">
        <v>32</v>
      </c>
      <c r="B5" s="3" t="s">
        <v>27</v>
      </c>
      <c r="C5" s="3" t="s">
        <v>27</v>
      </c>
      <c r="D5" s="3" t="s">
        <v>27</v>
      </c>
      <c r="E5" s="3" t="s">
        <v>27</v>
      </c>
      <c r="F5" s="3" t="s">
        <v>27</v>
      </c>
      <c r="G5" s="2" t="s">
        <v>27</v>
      </c>
      <c r="H5" s="4">
        <v>6</v>
      </c>
      <c r="I5" s="2" t="s">
        <v>33</v>
      </c>
      <c r="J5" s="4">
        <v>4</v>
      </c>
      <c r="K5" s="4">
        <v>0</v>
      </c>
      <c r="L5" s="2" t="s">
        <v>29</v>
      </c>
      <c r="M5" s="2" t="s">
        <v>25</v>
      </c>
      <c r="N5" s="4">
        <v>7</v>
      </c>
    </row>
    <row r="6" spans="1:14" x14ac:dyDescent="0.35">
      <c r="A6" s="2" t="s">
        <v>34</v>
      </c>
      <c r="B6" s="3" t="s">
        <v>27</v>
      </c>
      <c r="C6" s="3" t="s">
        <v>27</v>
      </c>
      <c r="D6" s="3" t="s">
        <v>27</v>
      </c>
      <c r="E6" s="3" t="s">
        <v>27</v>
      </c>
      <c r="F6" s="3" t="s">
        <v>27</v>
      </c>
      <c r="G6" s="2" t="s">
        <v>27</v>
      </c>
      <c r="H6" s="4">
        <v>7</v>
      </c>
      <c r="I6" s="2" t="s">
        <v>35</v>
      </c>
      <c r="J6" s="4">
        <v>5</v>
      </c>
      <c r="K6" s="4">
        <v>0</v>
      </c>
      <c r="L6" s="2" t="s">
        <v>29</v>
      </c>
      <c r="M6" s="2" t="s">
        <v>25</v>
      </c>
      <c r="N6" s="4">
        <v>8</v>
      </c>
    </row>
    <row r="7" spans="1:14" x14ac:dyDescent="0.35">
      <c r="A7" s="2" t="s">
        <v>36</v>
      </c>
      <c r="B7" s="3" t="s">
        <v>27</v>
      </c>
      <c r="C7" s="3" t="s">
        <v>27</v>
      </c>
      <c r="D7" s="3" t="s">
        <v>27</v>
      </c>
      <c r="E7" s="3" t="s">
        <v>27</v>
      </c>
      <c r="F7" s="3" t="s">
        <v>27</v>
      </c>
      <c r="G7" s="2" t="s">
        <v>27</v>
      </c>
      <c r="H7" s="4">
        <v>8</v>
      </c>
      <c r="I7" s="2" t="s">
        <v>37</v>
      </c>
      <c r="J7" s="4">
        <v>6</v>
      </c>
      <c r="K7" s="4">
        <v>0</v>
      </c>
      <c r="L7" s="2" t="s">
        <v>29</v>
      </c>
      <c r="M7" s="2" t="s">
        <v>25</v>
      </c>
      <c r="N7" s="4">
        <v>9</v>
      </c>
    </row>
    <row r="8" spans="1:14" x14ac:dyDescent="0.35">
      <c r="A8" s="2" t="s">
        <v>38</v>
      </c>
      <c r="B8" s="3">
        <v>30.0402482033018</v>
      </c>
      <c r="C8" s="3">
        <v>30.0402482033018</v>
      </c>
      <c r="D8" s="3">
        <v>30.0402482033018</v>
      </c>
      <c r="E8" s="3">
        <v>30.0402482033018</v>
      </c>
      <c r="F8" s="3">
        <v>16.71482</v>
      </c>
      <c r="G8" s="2">
        <v>16.71482</v>
      </c>
      <c r="H8" s="4">
        <v>9</v>
      </c>
      <c r="I8" s="2" t="s">
        <v>39</v>
      </c>
      <c r="J8" s="4">
        <v>7</v>
      </c>
      <c r="K8" s="4">
        <v>0</v>
      </c>
      <c r="L8" s="2" t="s">
        <v>29</v>
      </c>
      <c r="M8" s="2" t="s">
        <v>25</v>
      </c>
      <c r="N8" s="4">
        <v>10</v>
      </c>
    </row>
    <row r="9" spans="1:14" x14ac:dyDescent="0.35">
      <c r="A9" s="2" t="s">
        <v>40</v>
      </c>
      <c r="B9" s="3" t="s">
        <v>27</v>
      </c>
      <c r="C9" s="3" t="s">
        <v>27</v>
      </c>
      <c r="D9" s="3" t="s">
        <v>27</v>
      </c>
      <c r="E9" s="3" t="s">
        <v>27</v>
      </c>
      <c r="F9" s="3" t="s">
        <v>27</v>
      </c>
      <c r="G9" s="2" t="s">
        <v>27</v>
      </c>
      <c r="H9" s="4">
        <v>10</v>
      </c>
      <c r="I9" s="2" t="s">
        <v>41</v>
      </c>
      <c r="J9" s="4">
        <v>8</v>
      </c>
      <c r="K9" s="4">
        <v>0</v>
      </c>
      <c r="L9" s="2" t="s">
        <v>29</v>
      </c>
      <c r="M9" s="2" t="s">
        <v>25</v>
      </c>
      <c r="N9" s="4">
        <v>11</v>
      </c>
    </row>
    <row r="10" spans="1:14" x14ac:dyDescent="0.35">
      <c r="A10" s="2" t="s">
        <v>42</v>
      </c>
      <c r="B10" s="3">
        <v>3866.1263917966999</v>
      </c>
      <c r="C10" s="3">
        <v>3866.1263917966999</v>
      </c>
      <c r="D10" s="3">
        <v>3866.1263917966999</v>
      </c>
      <c r="E10" s="3">
        <v>3866.1263917966999</v>
      </c>
      <c r="F10" s="3">
        <v>3117.8211431416198</v>
      </c>
      <c r="G10" s="2">
        <v>3117.8211431416198</v>
      </c>
      <c r="H10" s="4">
        <v>11</v>
      </c>
      <c r="I10" s="2" t="s">
        <v>43</v>
      </c>
      <c r="J10" s="4">
        <v>9</v>
      </c>
      <c r="K10" s="4">
        <v>1</v>
      </c>
      <c r="L10" s="2" t="s">
        <v>44</v>
      </c>
      <c r="M10" s="2" t="s">
        <v>25</v>
      </c>
      <c r="N10" s="4">
        <v>12</v>
      </c>
    </row>
    <row r="11" spans="1:14" x14ac:dyDescent="0.35">
      <c r="A11" s="2" t="s">
        <v>45</v>
      </c>
      <c r="B11" s="3">
        <v>1366.9945890895599</v>
      </c>
      <c r="C11" s="3">
        <v>1393.9258020003001</v>
      </c>
      <c r="D11" s="3">
        <v>1392.6619240743701</v>
      </c>
      <c r="E11" s="3">
        <v>1403.45131681418</v>
      </c>
      <c r="F11" s="3">
        <v>1314.82638914988</v>
      </c>
      <c r="G11" s="2">
        <v>1314.82638914988</v>
      </c>
      <c r="H11" s="4">
        <v>20</v>
      </c>
      <c r="I11" s="2" t="s">
        <v>46</v>
      </c>
      <c r="J11" s="4">
        <v>10</v>
      </c>
      <c r="K11" s="4">
        <v>1</v>
      </c>
      <c r="L11" s="2" t="s">
        <v>44</v>
      </c>
      <c r="M11" s="2" t="s">
        <v>47</v>
      </c>
      <c r="N11" s="4">
        <v>21</v>
      </c>
    </row>
    <row r="12" spans="1:14" x14ac:dyDescent="0.35">
      <c r="A12" s="2" t="s">
        <v>48</v>
      </c>
      <c r="B12" s="3">
        <v>2499.1318027071402</v>
      </c>
      <c r="C12" s="3">
        <v>2472.2005897964</v>
      </c>
      <c r="D12" s="3">
        <v>2473.46446772233</v>
      </c>
      <c r="E12" s="3">
        <v>2462.6750749825201</v>
      </c>
      <c r="F12" s="3">
        <v>1802.99475399174</v>
      </c>
      <c r="G12" s="2">
        <v>1802.99475399174</v>
      </c>
      <c r="H12" s="4">
        <v>18</v>
      </c>
      <c r="I12" s="2" t="s">
        <v>49</v>
      </c>
      <c r="J12" s="4">
        <v>11</v>
      </c>
      <c r="K12" s="4">
        <v>0</v>
      </c>
      <c r="L12" s="2" t="s">
        <v>24</v>
      </c>
      <c r="M12" s="2" t="s">
        <v>47</v>
      </c>
      <c r="N12" s="4">
        <v>19</v>
      </c>
    </row>
    <row r="13" spans="1:14" x14ac:dyDescent="0.35">
      <c r="A13" s="2" t="s">
        <v>50</v>
      </c>
      <c r="B13" s="3">
        <v>0</v>
      </c>
      <c r="C13" s="3">
        <v>-1.2638779259297901</v>
      </c>
      <c r="D13" s="3" t="s">
        <v>27</v>
      </c>
      <c r="E13" s="3" t="s">
        <v>27</v>
      </c>
      <c r="F13" s="3" t="s">
        <v>27</v>
      </c>
      <c r="G13" s="2" t="s">
        <v>27</v>
      </c>
      <c r="H13" s="4">
        <v>16</v>
      </c>
      <c r="I13" s="2" t="s">
        <v>51</v>
      </c>
      <c r="J13" s="4">
        <v>12</v>
      </c>
      <c r="K13" s="4">
        <v>0</v>
      </c>
      <c r="L13" s="2" t="s">
        <v>29</v>
      </c>
      <c r="M13" s="2" t="s">
        <v>47</v>
      </c>
      <c r="N13" s="4">
        <v>17</v>
      </c>
    </row>
    <row r="14" spans="1:14" x14ac:dyDescent="0.35">
      <c r="A14" s="2" t="s">
        <v>52</v>
      </c>
      <c r="B14" s="3">
        <v>80.007183747273203</v>
      </c>
      <c r="C14" s="3">
        <v>84.112985355730203</v>
      </c>
      <c r="D14" s="3">
        <v>84.112985355730203</v>
      </c>
      <c r="E14" s="3">
        <v>79.751031362557001</v>
      </c>
      <c r="F14" s="3" t="s">
        <v>27</v>
      </c>
      <c r="G14" s="2" t="s">
        <v>27</v>
      </c>
      <c r="H14" s="4">
        <v>15</v>
      </c>
      <c r="I14" s="2" t="s">
        <v>53</v>
      </c>
      <c r="J14" s="4">
        <v>13</v>
      </c>
      <c r="K14" s="4">
        <v>0</v>
      </c>
      <c r="L14" s="2" t="s">
        <v>29</v>
      </c>
      <c r="M14" s="2" t="s">
        <v>47</v>
      </c>
      <c r="N14" s="4">
        <v>16</v>
      </c>
    </row>
    <row r="15" spans="1:14" x14ac:dyDescent="0.35">
      <c r="A15" s="2" t="s">
        <v>54</v>
      </c>
      <c r="B15" s="3">
        <v>152.686445355985</v>
      </c>
      <c r="C15" s="3">
        <v>155.46568494292899</v>
      </c>
      <c r="D15" s="3">
        <v>155.46568494292899</v>
      </c>
      <c r="E15" s="3">
        <v>157.49557243132</v>
      </c>
      <c r="F15" s="3" t="s">
        <v>27</v>
      </c>
      <c r="G15" s="2" t="s">
        <v>27</v>
      </c>
      <c r="H15" s="4">
        <v>13</v>
      </c>
      <c r="I15" s="2" t="s">
        <v>55</v>
      </c>
      <c r="J15" s="4">
        <v>14</v>
      </c>
      <c r="K15" s="4">
        <v>0</v>
      </c>
      <c r="L15" s="2" t="s">
        <v>29</v>
      </c>
      <c r="M15" s="2" t="s">
        <v>47</v>
      </c>
      <c r="N15" s="4">
        <v>14</v>
      </c>
    </row>
    <row r="16" spans="1:14" x14ac:dyDescent="0.35">
      <c r="A16" s="2" t="s">
        <v>56</v>
      </c>
      <c r="B16" s="3">
        <v>1777.7657507966201</v>
      </c>
      <c r="C16" s="3">
        <v>1714.6493779243599</v>
      </c>
      <c r="D16" s="3">
        <v>1714.6493779243599</v>
      </c>
      <c r="E16" s="3">
        <v>1730.3457393863</v>
      </c>
      <c r="F16" s="3" t="s">
        <v>27</v>
      </c>
      <c r="G16" s="2" t="s">
        <v>27</v>
      </c>
      <c r="H16" s="4">
        <v>12</v>
      </c>
      <c r="I16" s="2" t="s">
        <v>57</v>
      </c>
      <c r="J16" s="4">
        <v>15</v>
      </c>
      <c r="K16" s="4">
        <v>0</v>
      </c>
      <c r="L16" s="2" t="s">
        <v>29</v>
      </c>
      <c r="M16" s="2" t="s">
        <v>47</v>
      </c>
      <c r="N16" s="4">
        <v>13</v>
      </c>
    </row>
    <row r="17" spans="1:14" x14ac:dyDescent="0.35">
      <c r="A17" s="2" t="s">
        <v>58</v>
      </c>
      <c r="B17" s="3">
        <v>488.67242280726902</v>
      </c>
      <c r="C17" s="3">
        <v>519.23641949931198</v>
      </c>
      <c r="D17" s="3">
        <v>519.23641949931198</v>
      </c>
      <c r="E17" s="3">
        <v>495.082731802333</v>
      </c>
      <c r="F17" s="3" t="s">
        <v>27</v>
      </c>
      <c r="G17" s="2" t="s">
        <v>27</v>
      </c>
      <c r="H17" s="4">
        <v>14</v>
      </c>
      <c r="I17" s="2" t="s">
        <v>59</v>
      </c>
      <c r="J17" s="4">
        <v>16</v>
      </c>
      <c r="K17" s="4">
        <v>0</v>
      </c>
      <c r="L17" s="2" t="s">
        <v>29</v>
      </c>
      <c r="M17" s="2" t="s">
        <v>47</v>
      </c>
      <c r="N17" s="4">
        <v>15</v>
      </c>
    </row>
    <row r="18" spans="1:14" x14ac:dyDescent="0.35">
      <c r="A18" s="2" t="s">
        <v>60</v>
      </c>
      <c r="B18" s="3" t="s">
        <v>27</v>
      </c>
      <c r="C18" s="3" t="s">
        <v>27</v>
      </c>
      <c r="D18" s="3" t="s">
        <v>27</v>
      </c>
      <c r="E18" s="3" t="s">
        <v>27</v>
      </c>
      <c r="F18" s="3">
        <v>21.682281873250599</v>
      </c>
      <c r="G18" s="2" t="s">
        <v>27</v>
      </c>
      <c r="H18" s="4">
        <v>31</v>
      </c>
      <c r="I18" s="2" t="s">
        <v>61</v>
      </c>
      <c r="J18" s="4">
        <v>17</v>
      </c>
      <c r="K18" s="4">
        <v>0</v>
      </c>
      <c r="L18" s="2" t="s">
        <v>29</v>
      </c>
      <c r="M18" s="2" t="s">
        <v>62</v>
      </c>
      <c r="N18" s="4">
        <v>32</v>
      </c>
    </row>
    <row r="19" spans="1:14" x14ac:dyDescent="0.35">
      <c r="A19" s="2" t="s">
        <v>63</v>
      </c>
      <c r="B19" s="3" t="s">
        <v>27</v>
      </c>
      <c r="C19" s="3" t="s">
        <v>27</v>
      </c>
      <c r="D19" s="3" t="s">
        <v>27</v>
      </c>
      <c r="E19" s="3" t="s">
        <v>27</v>
      </c>
      <c r="F19" s="3" t="s">
        <v>27</v>
      </c>
      <c r="G19" s="2" t="s">
        <v>27</v>
      </c>
      <c r="H19" s="4">
        <v>41</v>
      </c>
      <c r="I19" s="2" t="s">
        <v>64</v>
      </c>
      <c r="J19" s="4">
        <v>18</v>
      </c>
      <c r="K19" s="4">
        <v>1</v>
      </c>
      <c r="L19" s="2" t="s">
        <v>24</v>
      </c>
      <c r="M19" s="2" t="s">
        <v>62</v>
      </c>
      <c r="N19" s="4">
        <v>42</v>
      </c>
    </row>
    <row r="20" spans="1:14" x14ac:dyDescent="0.35">
      <c r="A20" s="2" t="s">
        <v>1</v>
      </c>
      <c r="B20" s="3">
        <v>723.17599001672795</v>
      </c>
      <c r="C20" s="3">
        <v>731.07315165134503</v>
      </c>
      <c r="D20" s="3">
        <v>727.692247994083</v>
      </c>
      <c r="E20" s="3">
        <v>762.34238057596201</v>
      </c>
      <c r="F20" s="3">
        <v>712.83632411810504</v>
      </c>
      <c r="G20" s="2">
        <v>712.83632411810504</v>
      </c>
      <c r="H20" s="4">
        <v>38</v>
      </c>
      <c r="I20" s="2" t="s">
        <v>65</v>
      </c>
      <c r="J20" s="4">
        <v>19</v>
      </c>
      <c r="K20" s="4">
        <v>1</v>
      </c>
      <c r="L20" s="2" t="s">
        <v>44</v>
      </c>
      <c r="M20" s="2" t="s">
        <v>62</v>
      </c>
      <c r="N20" s="4">
        <v>39</v>
      </c>
    </row>
    <row r="21" spans="1:14" x14ac:dyDescent="0.35">
      <c r="A21" s="2" t="s">
        <v>66</v>
      </c>
      <c r="B21" s="3">
        <v>643.81859907282796</v>
      </c>
      <c r="C21" s="3">
        <v>662.85265034895303</v>
      </c>
      <c r="D21" s="3">
        <v>664.96967608028501</v>
      </c>
      <c r="E21" s="3">
        <v>641.10893623822301</v>
      </c>
      <c r="F21" s="3">
        <v>601.990065031776</v>
      </c>
      <c r="G21" s="2">
        <v>601.990065031776</v>
      </c>
      <c r="H21" s="4">
        <v>36</v>
      </c>
      <c r="I21" s="2" t="s">
        <v>67</v>
      </c>
      <c r="J21" s="4">
        <v>20</v>
      </c>
      <c r="K21" s="4">
        <v>0</v>
      </c>
      <c r="L21" s="2" t="s">
        <v>44</v>
      </c>
      <c r="M21" s="2" t="s">
        <v>62</v>
      </c>
      <c r="N21" s="4">
        <v>37</v>
      </c>
    </row>
    <row r="22" spans="1:14" x14ac:dyDescent="0.35">
      <c r="A22" s="2" t="s">
        <v>68</v>
      </c>
      <c r="B22" s="3">
        <v>32</v>
      </c>
      <c r="C22" s="3">
        <v>43.114572939678297</v>
      </c>
      <c r="D22" s="3">
        <v>43.114572939678297</v>
      </c>
      <c r="E22" s="3">
        <v>43.114572939678297</v>
      </c>
      <c r="F22" s="3">
        <v>35.217651588435302</v>
      </c>
      <c r="G22" s="2">
        <v>35.217651588435302</v>
      </c>
      <c r="H22" s="4">
        <v>35</v>
      </c>
      <c r="I22" s="2" t="s">
        <v>69</v>
      </c>
      <c r="J22" s="4">
        <v>21</v>
      </c>
      <c r="K22" s="4">
        <v>0</v>
      </c>
      <c r="L22" s="2" t="s">
        <v>29</v>
      </c>
      <c r="M22" s="2" t="s">
        <v>62</v>
      </c>
      <c r="N22" s="4">
        <v>36</v>
      </c>
    </row>
    <row r="23" spans="1:14" x14ac:dyDescent="0.35">
      <c r="A23" s="2" t="s">
        <v>70</v>
      </c>
      <c r="B23" s="3">
        <v>4.4615384615384599</v>
      </c>
      <c r="C23" s="3">
        <v>4.4615384615384599</v>
      </c>
      <c r="D23" s="3">
        <v>4.4615384615384599</v>
      </c>
      <c r="E23" s="3">
        <v>4.4615384615384599</v>
      </c>
      <c r="F23" s="3">
        <v>4.4615384615384599</v>
      </c>
      <c r="G23" s="2">
        <v>4.4615384615384599</v>
      </c>
      <c r="H23" s="4">
        <v>34</v>
      </c>
      <c r="I23" s="2" t="s">
        <v>71</v>
      </c>
      <c r="J23" s="4">
        <v>22</v>
      </c>
      <c r="K23" s="4">
        <v>0</v>
      </c>
      <c r="L23" s="2" t="s">
        <v>29</v>
      </c>
      <c r="M23" s="2" t="s">
        <v>62</v>
      </c>
      <c r="N23" s="4">
        <v>35</v>
      </c>
    </row>
    <row r="24" spans="1:14" x14ac:dyDescent="0.35">
      <c r="A24" s="2" t="s">
        <v>72</v>
      </c>
      <c r="B24" s="3">
        <v>38.573047345994503</v>
      </c>
      <c r="C24" s="3">
        <v>38.573047345994503</v>
      </c>
      <c r="D24" s="3" t="s">
        <v>27</v>
      </c>
      <c r="E24" s="3" t="s">
        <v>27</v>
      </c>
      <c r="F24" s="3" t="s">
        <v>27</v>
      </c>
      <c r="G24" s="2" t="s">
        <v>27</v>
      </c>
      <c r="H24" s="4">
        <v>30</v>
      </c>
      <c r="I24" s="2" t="s">
        <v>73</v>
      </c>
      <c r="J24" s="4">
        <v>23</v>
      </c>
      <c r="K24" s="4">
        <v>0</v>
      </c>
      <c r="L24" s="2" t="s">
        <v>29</v>
      </c>
      <c r="M24" s="2" t="s">
        <v>62</v>
      </c>
      <c r="N24" s="4">
        <v>31</v>
      </c>
    </row>
    <row r="25" spans="1:14" x14ac:dyDescent="0.35">
      <c r="A25" s="2" t="s">
        <v>74</v>
      </c>
      <c r="B25" s="3">
        <v>395.68053352569098</v>
      </c>
      <c r="C25" s="3">
        <v>395.68053352569098</v>
      </c>
      <c r="D25" s="3">
        <v>397.26188164945199</v>
      </c>
      <c r="E25" s="3">
        <v>373.93681941496101</v>
      </c>
      <c r="F25" s="3">
        <v>364.61328187325103</v>
      </c>
      <c r="G25" s="2">
        <v>364.61328187325103</v>
      </c>
      <c r="H25" s="4">
        <v>32</v>
      </c>
      <c r="I25" s="2" t="s">
        <v>75</v>
      </c>
      <c r="J25" s="4">
        <v>24</v>
      </c>
      <c r="K25" s="4">
        <v>0</v>
      </c>
      <c r="L25" s="2" t="s">
        <v>24</v>
      </c>
      <c r="M25" s="2" t="s">
        <v>62</v>
      </c>
      <c r="N25" s="4">
        <v>33</v>
      </c>
    </row>
    <row r="26" spans="1:14" x14ac:dyDescent="0.35">
      <c r="A26" s="2" t="s">
        <v>76</v>
      </c>
      <c r="B26" s="3">
        <v>82.784505829310902</v>
      </c>
      <c r="C26" s="3">
        <v>82.784505829310902</v>
      </c>
      <c r="D26" s="3">
        <v>90.819667302776296</v>
      </c>
      <c r="E26" s="3">
        <v>80.182042740229207</v>
      </c>
      <c r="F26" s="3">
        <v>78</v>
      </c>
      <c r="G26" s="2" t="s">
        <v>27</v>
      </c>
      <c r="H26" s="4">
        <v>28</v>
      </c>
      <c r="I26" s="2" t="s">
        <v>77</v>
      </c>
      <c r="J26" s="4">
        <v>25</v>
      </c>
      <c r="K26" s="4">
        <v>0</v>
      </c>
      <c r="L26" s="2" t="s">
        <v>29</v>
      </c>
      <c r="M26" s="2" t="s">
        <v>62</v>
      </c>
      <c r="N26" s="4">
        <v>29</v>
      </c>
    </row>
    <row r="27" spans="1:14" x14ac:dyDescent="0.35">
      <c r="A27" s="2" t="s">
        <v>78</v>
      </c>
      <c r="B27" s="3">
        <v>137.40279861259799</v>
      </c>
      <c r="C27" s="3">
        <v>137.40279861259799</v>
      </c>
      <c r="D27" s="3">
        <v>164.25930582097601</v>
      </c>
      <c r="E27" s="3">
        <v>152.51429447431499</v>
      </c>
      <c r="F27" s="3">
        <v>136</v>
      </c>
      <c r="G27" s="2" t="s">
        <v>27</v>
      </c>
      <c r="H27" s="4">
        <v>27</v>
      </c>
      <c r="I27" s="2" t="s">
        <v>79</v>
      </c>
      <c r="J27" s="4">
        <v>26</v>
      </c>
      <c r="K27" s="4">
        <v>0</v>
      </c>
      <c r="L27" s="2" t="s">
        <v>29</v>
      </c>
      <c r="M27" s="2" t="s">
        <v>62</v>
      </c>
      <c r="N27" s="4">
        <v>28</v>
      </c>
    </row>
    <row r="28" spans="1:14" x14ac:dyDescent="0.35">
      <c r="A28" s="2" t="s">
        <v>80</v>
      </c>
      <c r="B28" s="3">
        <v>38.119892205998099</v>
      </c>
      <c r="C28" s="3">
        <v>38.119892205998099</v>
      </c>
      <c r="D28" s="3">
        <v>40.085001981708402</v>
      </c>
      <c r="E28" s="3">
        <v>39.890244815441001</v>
      </c>
      <c r="F28" s="3">
        <v>36</v>
      </c>
      <c r="G28" s="2" t="s">
        <v>27</v>
      </c>
      <c r="H28" s="4">
        <v>26</v>
      </c>
      <c r="I28" s="2" t="s">
        <v>81</v>
      </c>
      <c r="J28" s="4">
        <v>27</v>
      </c>
      <c r="K28" s="4">
        <v>0</v>
      </c>
      <c r="L28" s="2" t="s">
        <v>29</v>
      </c>
      <c r="M28" s="2" t="s">
        <v>62</v>
      </c>
      <c r="N28" s="4">
        <v>27</v>
      </c>
    </row>
    <row r="29" spans="1:14" x14ac:dyDescent="0.35">
      <c r="A29" s="2" t="s">
        <v>82</v>
      </c>
      <c r="B29" s="3">
        <v>85.356576434549098</v>
      </c>
      <c r="C29" s="3">
        <v>85.356576434549098</v>
      </c>
      <c r="D29" s="3">
        <v>87.5314526073021</v>
      </c>
      <c r="E29" s="3">
        <v>86.783783448286002</v>
      </c>
      <c r="F29" s="3">
        <v>80</v>
      </c>
      <c r="G29" s="2" t="s">
        <v>27</v>
      </c>
      <c r="H29" s="4">
        <v>25</v>
      </c>
      <c r="I29" s="2" t="s">
        <v>83</v>
      </c>
      <c r="J29" s="4">
        <v>28</v>
      </c>
      <c r="K29" s="4">
        <v>1</v>
      </c>
      <c r="L29" s="2" t="s">
        <v>29</v>
      </c>
      <c r="M29" s="2" t="s">
        <v>62</v>
      </c>
      <c r="N29" s="4">
        <v>26</v>
      </c>
    </row>
    <row r="30" spans="1:14" x14ac:dyDescent="0.35">
      <c r="A30" s="2" t="s">
        <v>84</v>
      </c>
      <c r="B30" s="3">
        <v>211.676527085598</v>
      </c>
      <c r="C30" s="3">
        <v>219.59600542204501</v>
      </c>
      <c r="D30" s="3">
        <v>220.13168302961699</v>
      </c>
      <c r="E30" s="3">
        <v>219.59600542204501</v>
      </c>
      <c r="F30" s="3">
        <v>197.69759310855201</v>
      </c>
      <c r="G30" s="2">
        <v>197.69759310855201</v>
      </c>
      <c r="H30" s="4">
        <v>23</v>
      </c>
      <c r="I30" s="2" t="s">
        <v>85</v>
      </c>
      <c r="J30" s="4">
        <v>29</v>
      </c>
      <c r="K30" s="4">
        <v>0</v>
      </c>
      <c r="L30" s="2" t="s">
        <v>29</v>
      </c>
      <c r="M30" s="2" t="s">
        <v>62</v>
      </c>
      <c r="N30" s="4">
        <v>24</v>
      </c>
    </row>
    <row r="31" spans="1:14" x14ac:dyDescent="0.35">
      <c r="A31" s="2" t="s">
        <v>66</v>
      </c>
      <c r="B31" s="3" t="s">
        <v>27</v>
      </c>
      <c r="C31" s="3" t="s">
        <v>27</v>
      </c>
      <c r="D31" s="3" t="s">
        <v>27</v>
      </c>
      <c r="E31" s="3" t="s">
        <v>27</v>
      </c>
      <c r="F31" s="3" t="s">
        <v>27</v>
      </c>
      <c r="G31" s="2" t="s">
        <v>27</v>
      </c>
      <c r="H31" s="4">
        <v>22</v>
      </c>
      <c r="I31" s="2" t="s">
        <v>67</v>
      </c>
      <c r="J31" s="4">
        <v>30</v>
      </c>
      <c r="K31" s="4">
        <v>0</v>
      </c>
      <c r="L31" s="2" t="s">
        <v>24</v>
      </c>
      <c r="M31" s="2" t="s">
        <v>62</v>
      </c>
      <c r="N31" s="4">
        <v>23</v>
      </c>
    </row>
    <row r="32" spans="1:14" x14ac:dyDescent="0.35">
      <c r="A32" s="2" t="s">
        <v>86</v>
      </c>
      <c r="B32" s="3">
        <v>13.4437130972407</v>
      </c>
      <c r="C32" s="3">
        <v>13.4437130972407</v>
      </c>
      <c r="D32" s="3">
        <v>14.566453936689699</v>
      </c>
      <c r="E32" s="3">
        <v>14.566453936689699</v>
      </c>
      <c r="F32" s="3">
        <v>12.9307301072768</v>
      </c>
      <c r="G32" s="2" t="s">
        <v>27</v>
      </c>
      <c r="H32" s="4">
        <v>29</v>
      </c>
      <c r="I32" s="2" t="s">
        <v>87</v>
      </c>
      <c r="J32" s="4">
        <v>31</v>
      </c>
      <c r="K32" s="4">
        <v>0</v>
      </c>
      <c r="L32" s="2" t="s">
        <v>29</v>
      </c>
      <c r="M32" s="2" t="s">
        <v>62</v>
      </c>
      <c r="N32" s="4">
        <v>30</v>
      </c>
    </row>
    <row r="33" spans="1:14" x14ac:dyDescent="0.35">
      <c r="A33" s="2" t="s">
        <v>2</v>
      </c>
      <c r="B33" s="3">
        <v>519.062817978044</v>
      </c>
      <c r="C33" s="3">
        <v>519.062817978044</v>
      </c>
      <c r="D33" s="3">
        <v>519.062817978044</v>
      </c>
      <c r="E33" s="3">
        <v>519.062817978044</v>
      </c>
      <c r="F33" s="3">
        <v>532.562817978044</v>
      </c>
      <c r="G33" s="2">
        <v>532.562817978044</v>
      </c>
      <c r="H33" s="4">
        <v>46</v>
      </c>
      <c r="I33" s="2" t="s">
        <v>88</v>
      </c>
      <c r="J33" s="4">
        <v>32</v>
      </c>
      <c r="K33" s="4">
        <v>0</v>
      </c>
      <c r="L33" s="2" t="s">
        <v>44</v>
      </c>
      <c r="M33" s="2" t="s">
        <v>89</v>
      </c>
      <c r="N33" s="4">
        <v>47</v>
      </c>
    </row>
    <row r="34" spans="1:14" x14ac:dyDescent="0.35">
      <c r="A34" s="2" t="s">
        <v>38</v>
      </c>
      <c r="B34" s="3">
        <v>-13.5</v>
      </c>
      <c r="C34" s="3">
        <v>-13.5</v>
      </c>
      <c r="D34" s="3">
        <v>-13.5</v>
      </c>
      <c r="E34" s="3">
        <v>-13.5</v>
      </c>
      <c r="F34" s="3" t="s">
        <v>27</v>
      </c>
      <c r="G34" s="2" t="s">
        <v>27</v>
      </c>
      <c r="H34" s="4">
        <v>45</v>
      </c>
      <c r="I34" s="2" t="s">
        <v>90</v>
      </c>
      <c r="J34" s="4">
        <v>33</v>
      </c>
      <c r="K34" s="4">
        <v>0</v>
      </c>
      <c r="L34" s="2" t="s">
        <v>29</v>
      </c>
      <c r="M34" s="2" t="s">
        <v>89</v>
      </c>
      <c r="N34" s="4">
        <v>46</v>
      </c>
    </row>
    <row r="35" spans="1:14" x14ac:dyDescent="0.35">
      <c r="A35" s="2" t="s">
        <v>91</v>
      </c>
      <c r="B35" s="3">
        <v>24.662809086405499</v>
      </c>
      <c r="C35" s="3">
        <v>24.662809086405499</v>
      </c>
      <c r="D35" s="3">
        <v>24.662809086405499</v>
      </c>
      <c r="E35" s="3">
        <v>24.662809086405499</v>
      </c>
      <c r="F35" s="3">
        <v>24.662809086405499</v>
      </c>
      <c r="G35" s="2">
        <v>24.662809086405499</v>
      </c>
      <c r="H35" s="4">
        <v>44</v>
      </c>
      <c r="I35" s="2" t="s">
        <v>92</v>
      </c>
      <c r="J35" s="4">
        <v>34</v>
      </c>
      <c r="K35" s="4">
        <v>0</v>
      </c>
      <c r="L35" s="2" t="s">
        <v>29</v>
      </c>
      <c r="M35" s="2" t="s">
        <v>89</v>
      </c>
      <c r="N35" s="4">
        <v>45</v>
      </c>
    </row>
    <row r="36" spans="1:14" x14ac:dyDescent="0.35">
      <c r="A36" s="2" t="s">
        <v>93</v>
      </c>
      <c r="B36" s="3">
        <v>66.911788706809205</v>
      </c>
      <c r="C36" s="3">
        <v>66.911788706809205</v>
      </c>
      <c r="D36" s="3">
        <v>66.911788706809205</v>
      </c>
      <c r="E36" s="3">
        <v>66.911788706809205</v>
      </c>
      <c r="F36" s="3">
        <v>66.911788706809205</v>
      </c>
      <c r="G36" s="2">
        <v>66.911788706809205</v>
      </c>
      <c r="H36" s="4">
        <v>43</v>
      </c>
      <c r="I36" s="2" t="s">
        <v>94</v>
      </c>
      <c r="J36" s="4">
        <v>35</v>
      </c>
      <c r="K36" s="4">
        <v>0</v>
      </c>
      <c r="L36" s="2" t="s">
        <v>29</v>
      </c>
      <c r="M36" s="2" t="s">
        <v>89</v>
      </c>
      <c r="N36" s="4">
        <v>44</v>
      </c>
    </row>
    <row r="37" spans="1:14" x14ac:dyDescent="0.35">
      <c r="A37" s="2" t="s">
        <v>95</v>
      </c>
      <c r="B37" s="3">
        <v>440.988220184829</v>
      </c>
      <c r="C37" s="3">
        <v>440.988220184829</v>
      </c>
      <c r="D37" s="3">
        <v>440.988220184829</v>
      </c>
      <c r="E37" s="3">
        <v>440.988220184829</v>
      </c>
      <c r="F37" s="3">
        <v>440.988220184829</v>
      </c>
      <c r="G37" s="2">
        <v>440.988220184829</v>
      </c>
      <c r="H37" s="4">
        <v>42</v>
      </c>
      <c r="I37" s="2" t="s">
        <v>96</v>
      </c>
      <c r="J37" s="4">
        <v>36</v>
      </c>
      <c r="K37" s="4">
        <v>0</v>
      </c>
      <c r="L37" s="2" t="s">
        <v>29</v>
      </c>
      <c r="M37" s="2" t="s">
        <v>89</v>
      </c>
      <c r="N37" s="4">
        <v>43</v>
      </c>
    </row>
    <row r="38" spans="1:14" x14ac:dyDescent="0.35">
      <c r="A38" s="2" t="s">
        <v>97</v>
      </c>
      <c r="B38" s="3">
        <v>204.11317203868501</v>
      </c>
      <c r="C38" s="3">
        <v>212.01033367330101</v>
      </c>
      <c r="D38" s="3">
        <v>208.62943001603901</v>
      </c>
      <c r="E38" s="3">
        <v>243.27956259791799</v>
      </c>
      <c r="F38" s="3">
        <v>180.27350614006201</v>
      </c>
      <c r="G38" s="2">
        <v>180.27350614006201</v>
      </c>
      <c r="H38" s="4">
        <v>48</v>
      </c>
      <c r="I38" s="2" t="s">
        <v>98</v>
      </c>
      <c r="J38" s="4">
        <v>37</v>
      </c>
      <c r="K38" s="4">
        <v>0</v>
      </c>
      <c r="L38" s="2" t="s">
        <v>44</v>
      </c>
      <c r="M38" s="2" t="s">
        <v>99</v>
      </c>
      <c r="N38" s="4">
        <v>49</v>
      </c>
    </row>
    <row r="39" spans="1:14" x14ac:dyDescent="0.35">
      <c r="A39" s="2" t="s">
        <v>100</v>
      </c>
      <c r="B39" s="3" t="s">
        <v>27</v>
      </c>
      <c r="C39" s="3" t="s">
        <v>27</v>
      </c>
      <c r="D39" s="3" t="s">
        <v>27</v>
      </c>
      <c r="E39" s="3" t="s">
        <v>27</v>
      </c>
      <c r="F39" s="3" t="s">
        <v>27</v>
      </c>
      <c r="G39" s="2" t="s">
        <v>27</v>
      </c>
      <c r="H39" s="4">
        <v>50</v>
      </c>
      <c r="I39" s="2" t="s">
        <v>101</v>
      </c>
      <c r="J39" s="4">
        <v>38</v>
      </c>
      <c r="K39" s="4">
        <v>0</v>
      </c>
      <c r="L39" s="2" t="s">
        <v>29</v>
      </c>
      <c r="M39" s="2" t="s">
        <v>99</v>
      </c>
      <c r="N39" s="4">
        <v>51</v>
      </c>
    </row>
    <row r="40" spans="1:14" x14ac:dyDescent="0.35">
      <c r="A40" s="2" t="s">
        <v>102</v>
      </c>
      <c r="B40" s="3">
        <v>-8.75</v>
      </c>
      <c r="C40" s="3">
        <v>-8.75</v>
      </c>
      <c r="D40" s="3">
        <v>-8.75</v>
      </c>
      <c r="E40" s="3">
        <v>-8.75</v>
      </c>
      <c r="F40" s="3">
        <v>-8.75</v>
      </c>
      <c r="G40" s="2">
        <v>-5.6760450000000002</v>
      </c>
      <c r="H40" s="4">
        <v>51</v>
      </c>
      <c r="I40" s="2" t="s">
        <v>103</v>
      </c>
      <c r="J40" s="4">
        <v>39</v>
      </c>
      <c r="K40" s="4">
        <v>0</v>
      </c>
      <c r="L40" s="2" t="s">
        <v>29</v>
      </c>
      <c r="M40" s="2" t="s">
        <v>99</v>
      </c>
      <c r="N40" s="4">
        <v>52</v>
      </c>
    </row>
    <row r="41" spans="1:14" x14ac:dyDescent="0.35">
      <c r="A41" s="2" t="s">
        <v>104</v>
      </c>
      <c r="B41" s="3" t="s">
        <v>27</v>
      </c>
      <c r="C41" s="3" t="s">
        <v>27</v>
      </c>
      <c r="D41" s="3" t="s">
        <v>27</v>
      </c>
      <c r="E41" s="3" t="s">
        <v>27</v>
      </c>
      <c r="F41" s="3" t="s">
        <v>27</v>
      </c>
      <c r="G41" s="2" t="s">
        <v>27</v>
      </c>
      <c r="H41" s="4">
        <v>52</v>
      </c>
      <c r="I41" s="2" t="s">
        <v>105</v>
      </c>
      <c r="J41" s="4">
        <v>40</v>
      </c>
      <c r="K41" s="4">
        <v>0</v>
      </c>
      <c r="L41" s="2" t="s">
        <v>29</v>
      </c>
      <c r="M41" s="2" t="s">
        <v>99</v>
      </c>
      <c r="N41" s="4">
        <v>53</v>
      </c>
    </row>
    <row r="42" spans="1:14" x14ac:dyDescent="0.35">
      <c r="A42" s="2" t="s">
        <v>106</v>
      </c>
      <c r="B42" s="3" t="s">
        <v>27</v>
      </c>
      <c r="C42" s="3" t="s">
        <v>27</v>
      </c>
      <c r="D42" s="3" t="s">
        <v>27</v>
      </c>
      <c r="E42" s="3" t="s">
        <v>27</v>
      </c>
      <c r="F42" s="3" t="s">
        <v>27</v>
      </c>
      <c r="G42" s="2" t="s">
        <v>27</v>
      </c>
      <c r="H42" s="4">
        <v>53</v>
      </c>
      <c r="I42" s="2" t="s">
        <v>107</v>
      </c>
      <c r="J42" s="4">
        <v>41</v>
      </c>
      <c r="K42" s="4">
        <v>0</v>
      </c>
      <c r="L42" s="2" t="s">
        <v>29</v>
      </c>
      <c r="M42" s="2" t="s">
        <v>99</v>
      </c>
      <c r="N42" s="4">
        <v>54</v>
      </c>
    </row>
    <row r="43" spans="1:14" x14ac:dyDescent="0.35">
      <c r="A43" s="2" t="s">
        <v>108</v>
      </c>
      <c r="B43" s="3">
        <v>-8.75</v>
      </c>
      <c r="C43" s="3">
        <v>-8.75</v>
      </c>
      <c r="D43" s="3">
        <v>-8.75</v>
      </c>
      <c r="E43" s="3">
        <v>-8.75</v>
      </c>
      <c r="F43" s="3">
        <v>-8.75</v>
      </c>
      <c r="G43" s="2">
        <v>-5.6760450000000002</v>
      </c>
      <c r="H43" s="4">
        <v>54</v>
      </c>
      <c r="I43" s="2" t="s">
        <v>109</v>
      </c>
      <c r="J43" s="4">
        <v>42</v>
      </c>
      <c r="K43" s="4">
        <v>0</v>
      </c>
      <c r="L43" s="2" t="s">
        <v>44</v>
      </c>
      <c r="M43" s="2" t="s">
        <v>99</v>
      </c>
      <c r="N43" s="4">
        <v>55</v>
      </c>
    </row>
    <row r="44" spans="1:14" x14ac:dyDescent="0.35">
      <c r="A44" s="2" t="s">
        <v>3</v>
      </c>
      <c r="B44" s="3">
        <v>212.86317203868501</v>
      </c>
      <c r="C44" s="3">
        <v>220.76033367330101</v>
      </c>
      <c r="D44" s="3">
        <v>217.37943001603901</v>
      </c>
      <c r="E44" s="3">
        <v>252.02956259791799</v>
      </c>
      <c r="F44" s="3">
        <v>189.02350614006201</v>
      </c>
      <c r="G44" s="2">
        <v>185.949551140062</v>
      </c>
      <c r="H44" s="4">
        <v>56</v>
      </c>
      <c r="I44" s="2" t="s">
        <v>110</v>
      </c>
      <c r="J44" s="4">
        <v>43</v>
      </c>
      <c r="K44" s="4">
        <v>1</v>
      </c>
      <c r="L44" s="2" t="s">
        <v>44</v>
      </c>
      <c r="M44" s="2" t="s">
        <v>99</v>
      </c>
      <c r="N44" s="4">
        <v>57</v>
      </c>
    </row>
    <row r="45" spans="1:14" x14ac:dyDescent="0.35">
      <c r="A45" s="2" t="s">
        <v>74</v>
      </c>
      <c r="B45" s="3">
        <v>0.58537142612488302</v>
      </c>
      <c r="C45" s="3">
        <v>0.58537142612488302</v>
      </c>
      <c r="D45" s="3">
        <v>0.58771087911277098</v>
      </c>
      <c r="E45" s="3">
        <v>0.55320368508178297</v>
      </c>
      <c r="F45" s="3">
        <v>0.61248034091473302</v>
      </c>
      <c r="G45" s="2">
        <v>0.61248034091473302</v>
      </c>
      <c r="H45" s="4">
        <v>77</v>
      </c>
      <c r="I45" s="2" t="s">
        <v>111</v>
      </c>
      <c r="J45" s="4">
        <v>44</v>
      </c>
      <c r="K45" s="4">
        <v>0</v>
      </c>
      <c r="L45" s="2" t="s">
        <v>24</v>
      </c>
      <c r="M45" s="2" t="s">
        <v>112</v>
      </c>
      <c r="N45" s="4">
        <v>78</v>
      </c>
    </row>
    <row r="46" spans="1:14" x14ac:dyDescent="0.35">
      <c r="A46" s="2" t="s">
        <v>113</v>
      </c>
      <c r="B46" s="3">
        <v>6.6004185464236696E-3</v>
      </c>
      <c r="C46" s="3">
        <v>6.6004185464236696E-3</v>
      </c>
      <c r="D46" s="3">
        <v>6.6004185464236696E-3</v>
      </c>
      <c r="E46" s="3">
        <v>6.6004185464236696E-3</v>
      </c>
      <c r="F46" s="3">
        <v>7.4945284052411404E-3</v>
      </c>
      <c r="G46" s="2">
        <v>7.4945284052411404E-3</v>
      </c>
      <c r="H46" s="4">
        <v>79</v>
      </c>
      <c r="I46" s="2" t="s">
        <v>114</v>
      </c>
      <c r="J46" s="4">
        <v>45</v>
      </c>
      <c r="K46" s="4">
        <v>0</v>
      </c>
      <c r="L46" s="2" t="s">
        <v>24</v>
      </c>
      <c r="M46" s="2" t="s">
        <v>112</v>
      </c>
      <c r="N46" s="4">
        <v>80</v>
      </c>
    </row>
    <row r="47" spans="1:14" x14ac:dyDescent="0.35">
      <c r="A47" s="2" t="s">
        <v>68</v>
      </c>
      <c r="B47" s="3">
        <v>4.7340933022624897E-2</v>
      </c>
      <c r="C47" s="3">
        <v>6.3783878432387198E-2</v>
      </c>
      <c r="D47" s="3">
        <v>6.3783878432387198E-2</v>
      </c>
      <c r="E47" s="3">
        <v>6.3783878432387198E-2</v>
      </c>
      <c r="F47" s="3">
        <v>5.9158896078282397E-2</v>
      </c>
      <c r="G47" s="2">
        <v>5.9158896078282397E-2</v>
      </c>
      <c r="H47" s="4">
        <v>80</v>
      </c>
      <c r="I47" s="2" t="s">
        <v>115</v>
      </c>
      <c r="J47" s="4">
        <v>46</v>
      </c>
      <c r="K47" s="4">
        <v>0</v>
      </c>
      <c r="L47" s="2" t="s">
        <v>24</v>
      </c>
      <c r="M47" s="2" t="s">
        <v>112</v>
      </c>
      <c r="N47" s="4">
        <v>81</v>
      </c>
    </row>
    <row r="48" spans="1:14" x14ac:dyDescent="0.35">
      <c r="A48" s="2" t="s">
        <v>116</v>
      </c>
      <c r="B48" s="3">
        <v>0.952467911794592</v>
      </c>
      <c r="C48" s="3">
        <v>0.98062696637622504</v>
      </c>
      <c r="D48" s="3">
        <v>0.98375890304354296</v>
      </c>
      <c r="E48" s="3">
        <v>0.94845922533312499</v>
      </c>
      <c r="F48" s="3">
        <v>1.0112277818396</v>
      </c>
      <c r="G48" s="2">
        <v>1.0112277818396</v>
      </c>
      <c r="H48" s="4">
        <v>81</v>
      </c>
      <c r="I48" s="2" t="s">
        <v>117</v>
      </c>
      <c r="J48" s="4">
        <v>47</v>
      </c>
      <c r="K48" s="4">
        <v>0</v>
      </c>
      <c r="L48" s="2" t="s">
        <v>24</v>
      </c>
      <c r="M48" s="2" t="s">
        <v>112</v>
      </c>
      <c r="N48" s="4">
        <v>82</v>
      </c>
    </row>
    <row r="49" spans="1:14" x14ac:dyDescent="0.35">
      <c r="A49" s="2" t="s">
        <v>91</v>
      </c>
      <c r="B49" s="3">
        <v>3.64862622846659E-2</v>
      </c>
      <c r="C49" s="3">
        <v>3.64862622846659E-2</v>
      </c>
      <c r="D49" s="3">
        <v>3.64862622846659E-2</v>
      </c>
      <c r="E49" s="3">
        <v>3.64862622846659E-2</v>
      </c>
      <c r="F49" s="3">
        <v>4.1428786245937502E-2</v>
      </c>
      <c r="G49" s="2">
        <v>4.1428786245937502E-2</v>
      </c>
      <c r="H49" s="4">
        <v>87</v>
      </c>
      <c r="I49" s="2" t="s">
        <v>118</v>
      </c>
      <c r="J49" s="4">
        <v>48</v>
      </c>
      <c r="K49" s="4">
        <v>0</v>
      </c>
      <c r="L49" s="2" t="s">
        <v>24</v>
      </c>
      <c r="M49" s="2" t="s">
        <v>112</v>
      </c>
      <c r="N49" s="4">
        <v>88</v>
      </c>
    </row>
    <row r="50" spans="1:14" x14ac:dyDescent="0.35">
      <c r="A50" s="2" t="s">
        <v>95</v>
      </c>
      <c r="B50" s="3">
        <v>0.65239980611051795</v>
      </c>
      <c r="C50" s="3">
        <v>0.65239980611051795</v>
      </c>
      <c r="D50" s="3">
        <v>0.65239980611051795</v>
      </c>
      <c r="E50" s="3">
        <v>0.65239980611051795</v>
      </c>
      <c r="F50" s="3">
        <v>0.74077558022715795</v>
      </c>
      <c r="G50" s="2">
        <v>0.74077558022715795</v>
      </c>
      <c r="H50" s="4">
        <v>85</v>
      </c>
      <c r="I50" s="2" t="s">
        <v>119</v>
      </c>
      <c r="J50" s="4">
        <v>49</v>
      </c>
      <c r="K50" s="4">
        <v>0</v>
      </c>
      <c r="L50" s="2" t="s">
        <v>24</v>
      </c>
      <c r="M50" s="2" t="s">
        <v>112</v>
      </c>
      <c r="N50" s="4">
        <v>86</v>
      </c>
    </row>
    <row r="51" spans="1:14" x14ac:dyDescent="0.35">
      <c r="A51" s="2" t="s">
        <v>93</v>
      </c>
      <c r="B51" s="3">
        <v>9.8989578362283906E-2</v>
      </c>
      <c r="C51" s="3">
        <v>9.8989578362283906E-2</v>
      </c>
      <c r="D51" s="3">
        <v>9.8989578362283906E-2</v>
      </c>
      <c r="E51" s="3">
        <v>9.8989578362283906E-2</v>
      </c>
      <c r="F51" s="3">
        <v>0.11239896404160001</v>
      </c>
      <c r="G51" s="2">
        <v>0.11239896404160001</v>
      </c>
      <c r="H51" s="4">
        <v>86</v>
      </c>
      <c r="I51" s="2" t="s">
        <v>120</v>
      </c>
      <c r="J51" s="4">
        <v>50</v>
      </c>
      <c r="K51" s="4">
        <v>0</v>
      </c>
      <c r="L51" s="2" t="s">
        <v>24</v>
      </c>
      <c r="M51" s="2" t="s">
        <v>112</v>
      </c>
      <c r="N51" s="4">
        <v>87</v>
      </c>
    </row>
    <row r="52" spans="1:14" x14ac:dyDescent="0.35">
      <c r="A52" s="2" t="s">
        <v>38</v>
      </c>
      <c r="B52" s="3">
        <v>-1.9971956118919901E-2</v>
      </c>
      <c r="C52" s="3">
        <v>-1.9971956118919901E-2</v>
      </c>
      <c r="D52" s="3">
        <v>-1.9971956118919901E-2</v>
      </c>
      <c r="E52" s="3">
        <v>-1.9971956118919901E-2</v>
      </c>
      <c r="F52" s="3">
        <v>0</v>
      </c>
      <c r="G52" s="2">
        <v>0</v>
      </c>
      <c r="H52" s="4">
        <v>88</v>
      </c>
      <c r="I52" s="2" t="s">
        <v>121</v>
      </c>
      <c r="J52" s="4">
        <v>51</v>
      </c>
      <c r="K52" s="4">
        <v>0</v>
      </c>
      <c r="L52" s="2" t="s">
        <v>24</v>
      </c>
      <c r="M52" s="2" t="s">
        <v>112</v>
      </c>
      <c r="N52" s="4">
        <v>89</v>
      </c>
    </row>
    <row r="53" spans="1:14" x14ac:dyDescent="0.35">
      <c r="A53" s="2" t="s">
        <v>60</v>
      </c>
      <c r="B53" s="3">
        <v>0</v>
      </c>
      <c r="C53" s="3">
        <v>0</v>
      </c>
      <c r="D53" s="3">
        <v>0</v>
      </c>
      <c r="E53" s="3">
        <v>0</v>
      </c>
      <c r="F53" s="3">
        <v>3.6422072518341203E-2</v>
      </c>
      <c r="G53" s="2">
        <v>0</v>
      </c>
      <c r="H53" s="4">
        <v>76</v>
      </c>
      <c r="I53" s="2" t="s">
        <v>122</v>
      </c>
      <c r="J53" s="4">
        <v>52</v>
      </c>
      <c r="K53" s="4">
        <v>0</v>
      </c>
      <c r="L53" s="2" t="s">
        <v>24</v>
      </c>
      <c r="M53" s="2" t="s">
        <v>112</v>
      </c>
      <c r="N53" s="4">
        <v>77</v>
      </c>
    </row>
    <row r="54" spans="1:14" x14ac:dyDescent="0.35">
      <c r="A54" s="2" t="s">
        <v>123</v>
      </c>
      <c r="B54" s="3">
        <v>1.0698695658422599</v>
      </c>
      <c r="C54" s="3">
        <v>1.0815526595926801</v>
      </c>
      <c r="D54" s="3">
        <v>1.0765509366678501</v>
      </c>
      <c r="E54" s="3">
        <v>1.1278124868485999</v>
      </c>
      <c r="F54" s="3">
        <v>1.1974282246910499</v>
      </c>
      <c r="G54" s="2">
        <v>1.1974282246910499</v>
      </c>
      <c r="H54" s="4">
        <v>83</v>
      </c>
      <c r="I54" s="2" t="s">
        <v>124</v>
      </c>
      <c r="J54" s="4">
        <v>53</v>
      </c>
      <c r="K54" s="4">
        <v>0</v>
      </c>
      <c r="L54" s="2" t="s">
        <v>24</v>
      </c>
      <c r="M54" s="2" t="s">
        <v>112</v>
      </c>
      <c r="N54" s="4">
        <v>84</v>
      </c>
    </row>
    <row r="55" spans="1:14" x14ac:dyDescent="0.35">
      <c r="A55" s="2" t="s">
        <v>72</v>
      </c>
      <c r="B55" s="3">
        <v>5.7065126590164598E-2</v>
      </c>
      <c r="C55" s="3">
        <v>5.7065126590164598E-2</v>
      </c>
      <c r="D55" s="3">
        <v>0</v>
      </c>
      <c r="E55" s="3">
        <v>0</v>
      </c>
      <c r="F55" s="3">
        <v>0</v>
      </c>
      <c r="G55" s="2">
        <v>0</v>
      </c>
      <c r="H55" s="4">
        <v>75</v>
      </c>
      <c r="I55" s="2" t="s">
        <v>125</v>
      </c>
      <c r="J55" s="4">
        <v>54</v>
      </c>
      <c r="K55" s="4">
        <v>0</v>
      </c>
      <c r="L55" s="2" t="s">
        <v>24</v>
      </c>
      <c r="M55" s="2" t="s">
        <v>112</v>
      </c>
      <c r="N55" s="4">
        <v>76</v>
      </c>
    </row>
    <row r="56" spans="1:14" x14ac:dyDescent="0.35">
      <c r="A56" s="2" t="s">
        <v>97</v>
      </c>
      <c r="B56" s="3">
        <v>0.30196587520371598</v>
      </c>
      <c r="C56" s="3">
        <v>0.31364896895412803</v>
      </c>
      <c r="D56" s="3">
        <v>0.30864724602930399</v>
      </c>
      <c r="E56" s="3">
        <v>0.35990879621004801</v>
      </c>
      <c r="F56" s="3">
        <v>0.302824894176351</v>
      </c>
      <c r="G56" s="2">
        <v>0.302824894176351</v>
      </c>
      <c r="H56" s="4">
        <v>91</v>
      </c>
      <c r="I56" s="2" t="s">
        <v>126</v>
      </c>
      <c r="J56" s="4">
        <v>55</v>
      </c>
      <c r="K56" s="4">
        <v>0</v>
      </c>
      <c r="L56" s="2" t="s">
        <v>24</v>
      </c>
      <c r="M56" s="2" t="s">
        <v>112</v>
      </c>
      <c r="N56" s="4">
        <v>92</v>
      </c>
    </row>
    <row r="57" spans="1:14" x14ac:dyDescent="0.35">
      <c r="A57" s="2" t="s">
        <v>76</v>
      </c>
      <c r="B57" s="3">
        <v>0.122471742055516</v>
      </c>
      <c r="C57" s="3">
        <v>0.122471742055516</v>
      </c>
      <c r="D57" s="3">
        <v>0.13435899334118201</v>
      </c>
      <c r="E57" s="3">
        <v>0.11862164734320101</v>
      </c>
      <c r="F57" s="3">
        <v>0.13102503108473301</v>
      </c>
      <c r="G57" s="2">
        <v>0</v>
      </c>
      <c r="H57" s="4">
        <v>73</v>
      </c>
      <c r="I57" s="2" t="s">
        <v>127</v>
      </c>
      <c r="J57" s="4">
        <v>56</v>
      </c>
      <c r="K57" s="4">
        <v>0</v>
      </c>
      <c r="L57" s="2" t="s">
        <v>24</v>
      </c>
      <c r="M57" s="2" t="s">
        <v>112</v>
      </c>
      <c r="N57" s="4">
        <v>74</v>
      </c>
    </row>
    <row r="58" spans="1:14" x14ac:dyDescent="0.35">
      <c r="A58" s="2" t="s">
        <v>78</v>
      </c>
      <c r="B58" s="3">
        <v>0.20327427144500701</v>
      </c>
      <c r="C58" s="3">
        <v>0.20327427144500701</v>
      </c>
      <c r="D58" s="3">
        <v>0.243005899850427</v>
      </c>
      <c r="E58" s="3">
        <v>0.22563028124067</v>
      </c>
      <c r="F58" s="3">
        <v>0.228453900352868</v>
      </c>
      <c r="G58" s="2">
        <v>0</v>
      </c>
      <c r="H58" s="4">
        <v>72</v>
      </c>
      <c r="I58" s="2" t="s">
        <v>128</v>
      </c>
      <c r="J58" s="4">
        <v>57</v>
      </c>
      <c r="K58" s="4">
        <v>0</v>
      </c>
      <c r="L58" s="2" t="s">
        <v>24</v>
      </c>
      <c r="M58" s="2" t="s">
        <v>112</v>
      </c>
      <c r="N58" s="4">
        <v>73</v>
      </c>
    </row>
    <row r="59" spans="1:14" x14ac:dyDescent="0.35">
      <c r="A59" s="2" t="s">
        <v>80</v>
      </c>
      <c r="B59" s="3">
        <v>5.6394726992307402E-2</v>
      </c>
      <c r="C59" s="3">
        <v>5.6394726992307402E-2</v>
      </c>
      <c r="D59" s="3">
        <v>5.93019185633702E-2</v>
      </c>
      <c r="E59" s="3">
        <v>5.9013794001997001E-2</v>
      </c>
      <c r="F59" s="3">
        <v>6.0473091269876801E-2</v>
      </c>
      <c r="G59" s="2">
        <v>0</v>
      </c>
      <c r="H59" s="4">
        <v>71</v>
      </c>
      <c r="I59" s="2" t="s">
        <v>129</v>
      </c>
      <c r="J59" s="4">
        <v>58</v>
      </c>
      <c r="K59" s="4">
        <v>0</v>
      </c>
      <c r="L59" s="2" t="s">
        <v>24</v>
      </c>
      <c r="M59" s="2" t="s">
        <v>112</v>
      </c>
      <c r="N59" s="4">
        <v>72</v>
      </c>
    </row>
    <row r="60" spans="1:14" x14ac:dyDescent="0.35">
      <c r="A60" s="2" t="s">
        <v>82</v>
      </c>
      <c r="B60" s="3">
        <v>0.12627687400089199</v>
      </c>
      <c r="C60" s="3">
        <v>0.12627687400089199</v>
      </c>
      <c r="D60" s="3">
        <v>0.12949439485173</v>
      </c>
      <c r="E60" s="3">
        <v>0.12838828998985299</v>
      </c>
      <c r="F60" s="3">
        <v>0.13438464726639299</v>
      </c>
      <c r="G60" s="2">
        <v>0</v>
      </c>
      <c r="H60" s="4">
        <v>70</v>
      </c>
      <c r="I60" s="2" t="s">
        <v>130</v>
      </c>
      <c r="J60" s="4">
        <v>59</v>
      </c>
      <c r="K60" s="4">
        <v>1</v>
      </c>
      <c r="L60" s="2" t="s">
        <v>24</v>
      </c>
      <c r="M60" s="2" t="s">
        <v>112</v>
      </c>
      <c r="N60" s="4">
        <v>71</v>
      </c>
    </row>
    <row r="61" spans="1:14" x14ac:dyDescent="0.35">
      <c r="A61" s="2" t="s">
        <v>131</v>
      </c>
      <c r="B61" s="3">
        <v>0.31315513410066098</v>
      </c>
      <c r="C61" s="3">
        <v>0.32487124327253197</v>
      </c>
      <c r="D61" s="3">
        <v>0.325663726951962</v>
      </c>
      <c r="E61" s="3">
        <v>0.32487124327253197</v>
      </c>
      <c r="F61" s="3">
        <v>0.33209401644134501</v>
      </c>
      <c r="G61" s="2">
        <v>0.33209401644134501</v>
      </c>
      <c r="H61" s="4">
        <v>68</v>
      </c>
      <c r="I61" s="2" t="s">
        <v>132</v>
      </c>
      <c r="J61" s="4">
        <v>60</v>
      </c>
      <c r="K61" s="4">
        <v>0</v>
      </c>
      <c r="L61" s="2" t="s">
        <v>24</v>
      </c>
      <c r="M61" s="2" t="s">
        <v>112</v>
      </c>
      <c r="N61" s="4">
        <v>69</v>
      </c>
    </row>
    <row r="62" spans="1:14" x14ac:dyDescent="0.35">
      <c r="A62" s="2" t="s">
        <v>133</v>
      </c>
      <c r="B62" s="3">
        <v>2.0223374776368601</v>
      </c>
      <c r="C62" s="3">
        <v>2.0621796259688998</v>
      </c>
      <c r="D62" s="3">
        <v>2.0603098397113899</v>
      </c>
      <c r="E62" s="3">
        <v>2.07627171218172</v>
      </c>
      <c r="F62" s="3">
        <v>2.2086560065306502</v>
      </c>
      <c r="G62" s="2">
        <v>2.2086560065306502</v>
      </c>
      <c r="H62" s="4">
        <v>66</v>
      </c>
      <c r="I62" s="2" t="s">
        <v>134</v>
      </c>
      <c r="J62" s="4">
        <v>61</v>
      </c>
      <c r="K62" s="4">
        <v>0</v>
      </c>
      <c r="L62" s="2" t="s">
        <v>24</v>
      </c>
      <c r="M62" s="2" t="s">
        <v>112</v>
      </c>
      <c r="N62" s="4">
        <v>67</v>
      </c>
    </row>
    <row r="63" spans="1:14" x14ac:dyDescent="0.35">
      <c r="A63" s="2" t="s">
        <v>135</v>
      </c>
      <c r="B63" s="3">
        <v>3.69722597770846</v>
      </c>
      <c r="C63" s="3">
        <v>3.6573838293764198</v>
      </c>
      <c r="D63" s="3">
        <v>3.6592536156339199</v>
      </c>
      <c r="E63" s="3">
        <v>3.6432917431636</v>
      </c>
      <c r="F63" s="3">
        <v>3.0286851754792101</v>
      </c>
      <c r="G63" s="2">
        <v>3.0286851754792101</v>
      </c>
      <c r="H63" s="4">
        <v>64</v>
      </c>
      <c r="I63" s="2" t="s">
        <v>136</v>
      </c>
      <c r="J63" s="4">
        <v>62</v>
      </c>
      <c r="K63" s="4">
        <v>0</v>
      </c>
      <c r="L63" s="2" t="s">
        <v>24</v>
      </c>
      <c r="M63" s="2" t="s">
        <v>112</v>
      </c>
      <c r="N63" s="4">
        <v>65</v>
      </c>
    </row>
    <row r="64" spans="1:14" x14ac:dyDescent="0.35">
      <c r="A64" s="2" t="s">
        <v>137</v>
      </c>
      <c r="B64" s="3">
        <v>5.7195634553453196</v>
      </c>
      <c r="C64" s="3">
        <v>5.7195634553453196</v>
      </c>
      <c r="D64" s="3">
        <v>5.7195634553453196</v>
      </c>
      <c r="E64" s="3">
        <v>5.7195634553453196</v>
      </c>
      <c r="F64" s="3">
        <v>5.2373411820098603</v>
      </c>
      <c r="G64" s="2">
        <v>5.6076663257384096</v>
      </c>
      <c r="H64" s="4">
        <v>62</v>
      </c>
      <c r="I64" s="2" t="s">
        <v>138</v>
      </c>
      <c r="J64" s="4">
        <v>63</v>
      </c>
      <c r="K64" s="4">
        <v>0</v>
      </c>
      <c r="L64" s="2" t="s">
        <v>24</v>
      </c>
      <c r="M64" s="2" t="s">
        <v>112</v>
      </c>
      <c r="N64" s="4">
        <v>63</v>
      </c>
    </row>
    <row r="65" spans="1:14" x14ac:dyDescent="0.35">
      <c r="A65" s="2" t="s">
        <v>139</v>
      </c>
      <c r="B65" s="3">
        <v>5.7640051234133001</v>
      </c>
      <c r="C65" s="3">
        <v>5.7640051234133001</v>
      </c>
      <c r="D65" s="3">
        <v>5.7640051234133001</v>
      </c>
      <c r="E65" s="3">
        <v>5.7640051234133001</v>
      </c>
      <c r="F65" s="3">
        <v>5.2654188718826296</v>
      </c>
      <c r="G65" s="2">
        <v>5.2654188718826296</v>
      </c>
      <c r="H65" s="4">
        <v>60</v>
      </c>
      <c r="I65" s="2" t="s">
        <v>140</v>
      </c>
      <c r="J65" s="4">
        <v>64</v>
      </c>
      <c r="K65" s="4">
        <v>0</v>
      </c>
      <c r="L65" s="2" t="s">
        <v>24</v>
      </c>
      <c r="M65" s="2" t="s">
        <v>112</v>
      </c>
      <c r="N65" s="4">
        <v>61</v>
      </c>
    </row>
    <row r="66" spans="1:14" x14ac:dyDescent="0.35">
      <c r="A66" s="2" t="s">
        <v>141</v>
      </c>
      <c r="B66" s="3">
        <v>0.76790369063854702</v>
      </c>
      <c r="C66" s="3">
        <v>0.76790369063854702</v>
      </c>
      <c r="D66" s="3">
        <v>0.76790369063854702</v>
      </c>
      <c r="E66" s="3">
        <v>0.76790369063854702</v>
      </c>
      <c r="F66" s="3">
        <v>0.89460333051469498</v>
      </c>
      <c r="G66" s="2">
        <v>0.89460333051469498</v>
      </c>
      <c r="H66" s="4">
        <v>89</v>
      </c>
      <c r="I66" s="2" t="s">
        <v>142</v>
      </c>
      <c r="J66" s="4">
        <v>65</v>
      </c>
      <c r="K66" s="4">
        <v>0</v>
      </c>
      <c r="L66" s="2" t="s">
        <v>24</v>
      </c>
      <c r="M66" s="2" t="s">
        <v>112</v>
      </c>
      <c r="N66" s="4">
        <v>90</v>
      </c>
    </row>
    <row r="67" spans="1:14" x14ac:dyDescent="0.35">
      <c r="A67" s="2" t="s">
        <v>86</v>
      </c>
      <c r="B67" s="3">
        <v>1.9888685040995599E-2</v>
      </c>
      <c r="C67" s="3">
        <v>1.9888685040995599E-2</v>
      </c>
      <c r="D67" s="3">
        <v>2.15496725060619E-2</v>
      </c>
      <c r="E67" s="3">
        <v>2.15496725060619E-2</v>
      </c>
      <c r="F67" s="3">
        <v>2.1721145054541601E-2</v>
      </c>
      <c r="G67" s="2">
        <v>0</v>
      </c>
      <c r="H67" s="4">
        <v>74</v>
      </c>
      <c r="I67" s="2" t="s">
        <v>143</v>
      </c>
      <c r="J67" s="4">
        <v>66</v>
      </c>
      <c r="K67" s="4">
        <v>0</v>
      </c>
      <c r="L67" s="2" t="s">
        <v>24</v>
      </c>
      <c r="M67" s="2" t="s">
        <v>112</v>
      </c>
      <c r="N67" s="4">
        <v>75</v>
      </c>
    </row>
    <row r="68" spans="1:14" x14ac:dyDescent="0.35">
      <c r="A68" s="2" t="s">
        <v>144</v>
      </c>
      <c r="B68" s="3">
        <v>4</v>
      </c>
      <c r="C68" s="3">
        <v>4</v>
      </c>
      <c r="D68" s="3">
        <v>4</v>
      </c>
      <c r="E68" s="3">
        <v>4</v>
      </c>
      <c r="F68" s="3">
        <v>4</v>
      </c>
      <c r="G68" s="2">
        <v>4</v>
      </c>
      <c r="H68" s="4">
        <v>2</v>
      </c>
      <c r="I68" s="2" t="s">
        <v>145</v>
      </c>
      <c r="J68" s="4">
        <v>67</v>
      </c>
      <c r="K68" s="4">
        <v>0</v>
      </c>
      <c r="L68" s="2" t="s">
        <v>9</v>
      </c>
      <c r="M68" s="2" t="s">
        <v>146</v>
      </c>
      <c r="N68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Sheet1</vt:lpstr>
      <vt:lpstr>Data Set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Nair</dc:creator>
  <cp:lastModifiedBy>manoj sivaraman</cp:lastModifiedBy>
  <dcterms:created xsi:type="dcterms:W3CDTF">2021-05-09T12:01:40Z</dcterms:created>
  <dcterms:modified xsi:type="dcterms:W3CDTF">2023-01-25T11:29:27Z</dcterms:modified>
</cp:coreProperties>
</file>