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https://utoronto-my.sharepoint.com/personal/mark_hibbins_utoronto_ca/Documents/Projects/rumex_phylogeny/notes/"/>
    </mc:Choice>
  </mc:AlternateContent>
  <xr:revisionPtr revIDLastSave="0" documentId="13_ncr:1_{E93EB481-AD88-46E5-845F-CD932D68FD1E}" xr6:coauthVersionLast="47" xr6:coauthVersionMax="47" xr10:uidLastSave="{00000000-0000-0000-0000-000000000000}"/>
  <bookViews>
    <workbookView xWindow="-23148" yWindow="-732" windowWidth="23256" windowHeight="1245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15" i="1" l="1"/>
  <c r="AU16" i="1"/>
  <c r="AU17" i="1"/>
  <c r="AU18" i="1"/>
  <c r="AU19" i="1"/>
  <c r="AU20" i="1"/>
  <c r="AU21" i="1"/>
  <c r="AU22" i="1"/>
  <c r="AU23" i="1"/>
  <c r="U6" i="1"/>
  <c r="V6" i="1"/>
  <c r="U7" i="1"/>
  <c r="V7" i="1"/>
  <c r="U8" i="1"/>
  <c r="V8" i="1"/>
  <c r="U9" i="1"/>
  <c r="V9" i="1"/>
  <c r="U10" i="1"/>
  <c r="V10" i="1"/>
  <c r="U11" i="1"/>
  <c r="V11" i="1"/>
  <c r="U13" i="1"/>
  <c r="V13" i="1"/>
  <c r="U16" i="1"/>
  <c r="V16" i="1"/>
  <c r="U17" i="1"/>
  <c r="V17" i="1"/>
  <c r="U18" i="1"/>
  <c r="V18" i="1"/>
  <c r="U19" i="1"/>
  <c r="V19" i="1"/>
  <c r="U20" i="1"/>
  <c r="V20" i="1"/>
  <c r="U21" i="1"/>
  <c r="V21" i="1"/>
  <c r="U24" i="1"/>
  <c r="V24" i="1"/>
  <c r="U25" i="1"/>
  <c r="V25" i="1"/>
  <c r="U26" i="1"/>
  <c r="V26" i="1"/>
  <c r="U27" i="1"/>
  <c r="V27" i="1"/>
  <c r="U29" i="1"/>
  <c r="V29" i="1"/>
  <c r="U32" i="1"/>
  <c r="V32" i="1"/>
  <c r="U33" i="1"/>
  <c r="V33" i="1"/>
  <c r="U34" i="1"/>
  <c r="V34" i="1"/>
  <c r="U36" i="1"/>
  <c r="V36" i="1"/>
  <c r="S42" i="1"/>
  <c r="U42" i="1"/>
  <c r="V42" i="1"/>
  <c r="S43" i="1"/>
  <c r="U43" i="1"/>
  <c r="V43" i="1"/>
  <c r="W34" i="1"/>
  <c r="X41" i="1"/>
  <c r="X40" i="1"/>
  <c r="W36" i="1"/>
  <c r="X38" i="1"/>
  <c r="X37" i="1"/>
  <c r="X36" i="1"/>
  <c r="X35" i="1"/>
  <c r="X34" i="1"/>
  <c r="W17" i="1"/>
  <c r="X31" i="1"/>
  <c r="X30" i="1"/>
  <c r="W29" i="1"/>
  <c r="W24" i="1"/>
  <c r="X23" i="1"/>
  <c r="X22" i="1"/>
  <c r="W13" i="1"/>
  <c r="X12" i="1"/>
  <c r="W16" i="1"/>
  <c r="X14" i="1"/>
  <c r="X15" i="1"/>
  <c r="X16" i="1"/>
  <c r="W7" i="1"/>
  <c r="X7" i="1"/>
  <c r="W8" i="1"/>
  <c r="X8" i="1"/>
  <c r="W9" i="1"/>
  <c r="X9" i="1"/>
  <c r="W10" i="1"/>
  <c r="X10" i="1"/>
  <c r="W11" i="1"/>
  <c r="X11" i="1"/>
  <c r="X13" i="1"/>
  <c r="X17" i="1"/>
  <c r="W18" i="1"/>
  <c r="X18" i="1"/>
  <c r="W19" i="1"/>
  <c r="X19" i="1"/>
  <c r="W20" i="1"/>
  <c r="X20" i="1"/>
  <c r="W21" i="1"/>
  <c r="X21" i="1"/>
  <c r="X24" i="1"/>
  <c r="W25" i="1"/>
  <c r="X25" i="1"/>
  <c r="W26" i="1"/>
  <c r="X26" i="1"/>
  <c r="W27" i="1"/>
  <c r="X27" i="1"/>
  <c r="X29" i="1"/>
  <c r="W32" i="1"/>
  <c r="X32" i="1"/>
  <c r="W33" i="1"/>
  <c r="X33" i="1"/>
  <c r="W42" i="1"/>
  <c r="X42" i="1"/>
  <c r="W43" i="1"/>
  <c r="X43" i="1"/>
  <c r="W6" i="1"/>
  <c r="X6" i="1"/>
</calcChain>
</file>

<file path=xl/sharedStrings.xml><?xml version="1.0" encoding="utf-8"?>
<sst xmlns="http://schemas.openxmlformats.org/spreadsheetml/2006/main" count="211" uniqueCount="112">
  <si>
    <t>g1</t>
  </si>
  <si>
    <t>g2</t>
  </si>
  <si>
    <t>g3</t>
  </si>
  <si>
    <t>% nuclei at</t>
  </si>
  <si>
    <t>relative DNA ratio Vinca minor</t>
  </si>
  <si>
    <t>remarks</t>
  </si>
  <si>
    <t>4,67/5,43</t>
  </si>
  <si>
    <t>1,59/1,98</t>
  </si>
  <si>
    <t>absolute DNA ratio Vinca minor</t>
  </si>
  <si>
    <t>% nuclei at A)</t>
  </si>
  <si>
    <t>R. alpinus</t>
  </si>
  <si>
    <t>R. acetosa</t>
  </si>
  <si>
    <t>R. rothschildianus</t>
  </si>
  <si>
    <t>R. hastatulus</t>
  </si>
  <si>
    <t>R. nivalis</t>
  </si>
  <si>
    <t>R. acetosella</t>
  </si>
  <si>
    <t>R. paucifolius</t>
  </si>
  <si>
    <t>R. bucephalophorus</t>
  </si>
  <si>
    <t>R. thyrsiflorus</t>
  </si>
  <si>
    <t>R.sagittatus</t>
  </si>
  <si>
    <t>R. hastatus</t>
  </si>
  <si>
    <t>R. lunaria</t>
  </si>
  <si>
    <t>R. salicifolius</t>
  </si>
  <si>
    <t>R.  cyprius</t>
  </si>
  <si>
    <t>R. pictus</t>
  </si>
  <si>
    <t>relative DNA ratio Eunymus fortunei</t>
  </si>
  <si>
    <t>relative DNA ratio Carex oshimensis</t>
  </si>
  <si>
    <t>DNA ratio V.minor estimated using data Carex</t>
  </si>
  <si>
    <t>±1,30</t>
  </si>
  <si>
    <t>±2,69</t>
  </si>
  <si>
    <t>C</t>
  </si>
  <si>
    <t>strange peak has a DNA content of 0,76 pg/2C or 746 Mbp/2C</t>
  </si>
  <si>
    <t>A</t>
  </si>
  <si>
    <t>B</t>
  </si>
  <si>
    <t>the two peak could indicate that they have aneuploid cells, but it also could be caused be the bad quality of the material</t>
  </si>
  <si>
    <t>ratio with V. minor is half (C.)</t>
  </si>
  <si>
    <t>the G1 of the sample has almost the same DNA content als Vinca minor. Therefore the samples were also measured with eunymus</t>
  </si>
  <si>
    <t>has two peaks at G1,2 and 3 (B)</t>
  </si>
  <si>
    <t>DAPI staining (stains AT)</t>
  </si>
  <si>
    <t>PI staining stains (ATGC)</t>
  </si>
  <si>
    <t>has strange peak (D)</t>
  </si>
  <si>
    <t>D</t>
  </si>
  <si>
    <t>E</t>
  </si>
  <si>
    <t xml:space="preserve">the absolute DNA ratio of the sample with Vinca minor is divided by the relative DNA ratio of the sample with Vica minor. For specis this number should be the same.  </t>
  </si>
  <si>
    <t xml:space="preserve">(ATGC content sample/ATGC content Vinca minor) dvided by (AT content sample/AT content Vinca minor) </t>
  </si>
  <si>
    <t>the results sugest that this number might differ between different Rubex specie</t>
  </si>
  <si>
    <t>F</t>
  </si>
  <si>
    <t>quality check (F.)</t>
  </si>
  <si>
    <t>DNA content pg/2C (E.)</t>
  </si>
  <si>
    <t>calculated as follow: absolute DNA ratio with Vinca minor multiplid with DNA content of Vinca minor (1,51 pg/2C or 1477 Mbp/2C</t>
  </si>
  <si>
    <t>Rubex species</t>
  </si>
  <si>
    <t>first a few samples were analysed with Carex and Vinca minor; based on the results all samples were analysed with Vinca minor</t>
  </si>
  <si>
    <t>PCS code</t>
  </si>
  <si>
    <t>some species are clearly endopolyploid that means that they aslo have nucei at higher ploidy levels;2 has the double ploidy of G1 and G3 the double of G2</t>
  </si>
  <si>
    <t>ESTIMATED 1c</t>
  </si>
  <si>
    <t>DNA content pg/1C (E.)</t>
  </si>
  <si>
    <t>Genome size</t>
  </si>
  <si>
    <t>AT / GC content</t>
  </si>
  <si>
    <t>AT Vinca</t>
  </si>
  <si>
    <t>AT Genome</t>
  </si>
  <si>
    <t>ATCG Vinca</t>
  </si>
  <si>
    <t>ATCG Genome</t>
  </si>
  <si>
    <t>Number</t>
  </si>
  <si>
    <t>Species</t>
  </si>
  <si>
    <t>Individual</t>
  </si>
  <si>
    <t>Rumex alpinus</t>
  </si>
  <si>
    <t>Rumex acetosa</t>
  </si>
  <si>
    <t>Roscoff A1</t>
  </si>
  <si>
    <t>17RaNT11.3</t>
  </si>
  <si>
    <t>Rumex rothschildianus</t>
  </si>
  <si>
    <t>17RrS3.11 (male)</t>
  </si>
  <si>
    <t>17RrS3.7 (female)</t>
  </si>
  <si>
    <t>17RrS3.15 (female)</t>
  </si>
  <si>
    <t>17RrS3.10 (female)</t>
  </si>
  <si>
    <t>Rumex hastatulus</t>
  </si>
  <si>
    <t>F3 Male2 (TxTx P5 MG)</t>
  </si>
  <si>
    <t>F3 Female1 (TxTx P5 MG)</t>
  </si>
  <si>
    <t>Rumex nivalis</t>
  </si>
  <si>
    <t>Female 3 #1</t>
  </si>
  <si>
    <t>Female 1 #1</t>
  </si>
  <si>
    <t>Rumex acetosella</t>
  </si>
  <si>
    <t>Luo 270 #1</t>
  </si>
  <si>
    <t>Lookout point #1</t>
  </si>
  <si>
    <t>TVL4 #1</t>
  </si>
  <si>
    <t>Rumex paucifolius</t>
  </si>
  <si>
    <t>MTG3.1</t>
  </si>
  <si>
    <t>LOT13 #1</t>
  </si>
  <si>
    <t>CMC15 #1</t>
  </si>
  <si>
    <t>Rumex bucephalophorus</t>
  </si>
  <si>
    <t>17RbTA18</t>
  </si>
  <si>
    <t>17RbDP3</t>
  </si>
  <si>
    <t>Rumex thyrsiflorus</t>
  </si>
  <si>
    <t>98HT310 Sinkermandal #1</t>
  </si>
  <si>
    <t>98HT3 Mongolmort #1</t>
  </si>
  <si>
    <t>Rumex sagittatus</t>
  </si>
  <si>
    <t>17RsaTs6</t>
  </si>
  <si>
    <t>17RsaTs12</t>
  </si>
  <si>
    <t>Rumex hastatus</t>
  </si>
  <si>
    <t>S49F</t>
  </si>
  <si>
    <t>B43H</t>
  </si>
  <si>
    <t>Rumex lunaria</t>
  </si>
  <si>
    <t>RLLM2 (La Mancha)</t>
  </si>
  <si>
    <t>RLTF2 (La Palma)</t>
  </si>
  <si>
    <t>Rumex pictus</t>
  </si>
  <si>
    <t>17RpAR15</t>
  </si>
  <si>
    <t>17RpAR17</t>
  </si>
  <si>
    <t>Rumex cyprius</t>
  </si>
  <si>
    <t>17RcJB19</t>
  </si>
  <si>
    <t>17RcJB35</t>
  </si>
  <si>
    <t>Rumex salicifolius</t>
  </si>
  <si>
    <t>RUSA SOS 12 NV030421-10 #1</t>
  </si>
  <si>
    <t>RUSA SOS NV030640-11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</si>
</sst>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trike/>
      <sz val="11"/>
      <color theme="1"/>
      <name val="Calibri"/>
      <family val="2"/>
      <scheme val="minor"/>
    </font>
    <font>
      <sz val="11"/>
      <color rgb="FFFF0000"/>
      <name val="Calibri"/>
      <family val="2"/>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medium">
        <color auto="1"/>
      </right>
      <top/>
      <bottom/>
      <diagonal/>
    </border>
    <border>
      <left/>
      <right/>
      <top style="medium">
        <color auto="1"/>
      </top>
      <bottom/>
      <diagonal/>
    </border>
    <border>
      <left/>
      <right style="medium">
        <color auto="1"/>
      </right>
      <top style="medium">
        <color auto="1"/>
      </top>
      <bottom/>
      <diagonal/>
    </border>
    <border>
      <left style="thin">
        <color indexed="64"/>
      </left>
      <right/>
      <top style="medium">
        <color auto="1"/>
      </top>
      <bottom/>
      <diagonal/>
    </border>
    <border>
      <left/>
      <right style="thin">
        <color indexed="64"/>
      </right>
      <top style="medium">
        <color auto="1"/>
      </top>
      <bottom/>
      <diagonal/>
    </border>
    <border>
      <left style="thin">
        <color indexed="64"/>
      </left>
      <right style="thin">
        <color indexed="64"/>
      </right>
      <top style="medium">
        <color auto="1"/>
      </top>
      <bottom/>
      <diagonal/>
    </border>
    <border>
      <left/>
      <right/>
      <top/>
      <bottom style="medium">
        <color auto="1"/>
      </bottom>
      <diagonal/>
    </border>
    <border>
      <left/>
      <right/>
      <top/>
      <bottom style="thin">
        <color indexed="64"/>
      </bottom>
      <diagonal/>
    </border>
    <border>
      <left/>
      <right style="medium">
        <color auto="1"/>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medium">
        <color auto="1"/>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style="thin">
        <color indexed="64"/>
      </top>
      <bottom/>
      <diagonal/>
    </border>
    <border>
      <left style="medium">
        <color auto="1"/>
      </left>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79">
    <xf numFmtId="0" fontId="0" fillId="0" borderId="0" xfId="0"/>
    <xf numFmtId="0" fontId="0" fillId="0" borderId="2" xfId="0" applyBorder="1" applyAlignment="1">
      <alignment horizontal="center"/>
    </xf>
    <xf numFmtId="0" fontId="0" fillId="0" borderId="0" xfId="0" applyAlignment="1">
      <alignment horizontal="center"/>
    </xf>
    <xf numFmtId="2"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left"/>
    </xf>
    <xf numFmtId="2" fontId="0" fillId="0" borderId="1" xfId="0" applyNumberFormat="1" applyBorder="1" applyAlignment="1">
      <alignment horizontal="center"/>
    </xf>
    <xf numFmtId="2" fontId="3" fillId="0" borderId="1" xfId="0" applyNumberFormat="1" applyFont="1" applyBorder="1" applyAlignment="1">
      <alignment horizontal="center"/>
    </xf>
    <xf numFmtId="0" fontId="0" fillId="0" borderId="2" xfId="0" applyBorder="1" applyAlignment="1">
      <alignment horizontal="left"/>
    </xf>
    <xf numFmtId="2" fontId="0" fillId="0" borderId="3" xfId="0" applyNumberFormat="1" applyBorder="1" applyAlignment="1">
      <alignment horizontal="center"/>
    </xf>
    <xf numFmtId="9" fontId="0" fillId="0" borderId="2" xfId="0" applyNumberFormat="1" applyBorder="1" applyAlignment="1">
      <alignment horizontal="center"/>
    </xf>
    <xf numFmtId="0" fontId="0" fillId="0" borderId="4" xfId="0" applyBorder="1" applyAlignment="1">
      <alignment horizontal="center"/>
    </xf>
    <xf numFmtId="0" fontId="0" fillId="0" borderId="4" xfId="0" applyBorder="1" applyAlignment="1">
      <alignment horizontal="left"/>
    </xf>
    <xf numFmtId="0" fontId="0" fillId="0" borderId="5" xfId="0" applyBorder="1" applyAlignment="1">
      <alignment horizontal="center"/>
    </xf>
    <xf numFmtId="0" fontId="0" fillId="0" borderId="6" xfId="0" applyBorder="1" applyAlignment="1">
      <alignment horizontal="center"/>
    </xf>
    <xf numFmtId="2" fontId="0" fillId="0" borderId="5" xfId="0" applyNumberFormat="1" applyBorder="1" applyAlignment="1">
      <alignment horizontal="center"/>
    </xf>
    <xf numFmtId="9" fontId="0" fillId="0" borderId="5" xfId="0" applyNumberFormat="1" applyBorder="1" applyAlignment="1">
      <alignment horizontal="center"/>
    </xf>
    <xf numFmtId="2" fontId="3" fillId="0" borderId="7" xfId="0" applyNumberFormat="1" applyFont="1" applyBorder="1" applyAlignment="1">
      <alignment horizontal="center"/>
    </xf>
    <xf numFmtId="2" fontId="0" fillId="0" borderId="7" xfId="0" applyNumberFormat="1" applyBorder="1" applyAlignment="1">
      <alignment horizontal="center"/>
    </xf>
    <xf numFmtId="0" fontId="0" fillId="0" borderId="8" xfId="0" applyBorder="1" applyAlignment="1">
      <alignment horizontal="center"/>
    </xf>
    <xf numFmtId="2" fontId="0" fillId="0" borderId="9" xfId="0" applyNumberForma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2" fontId="0" fillId="0" borderId="11" xfId="0" applyNumberFormat="1" applyBorder="1" applyAlignment="1">
      <alignment horizontal="center"/>
    </xf>
    <xf numFmtId="9" fontId="0" fillId="0" borderId="11" xfId="0" applyNumberFormat="1" applyBorder="1" applyAlignment="1">
      <alignment horizontal="center"/>
    </xf>
    <xf numFmtId="2" fontId="0" fillId="0" borderId="13" xfId="0" applyNumberFormat="1" applyBorder="1" applyAlignment="1">
      <alignment horizontal="center"/>
    </xf>
    <xf numFmtId="9" fontId="0" fillId="0" borderId="14" xfId="0" applyNumberFormat="1" applyBorder="1" applyAlignment="1">
      <alignment horizontal="center"/>
    </xf>
    <xf numFmtId="2" fontId="0" fillId="0" borderId="15" xfId="0" applyNumberForma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2" fontId="0" fillId="0" borderId="16" xfId="0" applyNumberFormat="1" applyBorder="1" applyAlignment="1">
      <alignment horizontal="center"/>
    </xf>
    <xf numFmtId="9" fontId="0" fillId="0" borderId="16" xfId="0" applyNumberFormat="1" applyBorder="1" applyAlignment="1">
      <alignment horizontal="center"/>
    </xf>
    <xf numFmtId="2" fontId="0" fillId="0" borderId="18" xfId="0" applyNumberFormat="1" applyBorder="1" applyAlignment="1">
      <alignment horizontal="center"/>
    </xf>
    <xf numFmtId="9" fontId="0" fillId="0" borderId="19" xfId="0" applyNumberFormat="1" applyBorder="1" applyAlignment="1">
      <alignment horizontal="center"/>
    </xf>
    <xf numFmtId="2" fontId="0" fillId="0" borderId="20" xfId="0" applyNumberFormat="1" applyBorder="1" applyAlignment="1">
      <alignment horizontal="center"/>
    </xf>
    <xf numFmtId="2" fontId="2" fillId="0" borderId="13" xfId="0" applyNumberFormat="1" applyFont="1" applyBorder="1" applyAlignment="1">
      <alignment horizontal="center"/>
    </xf>
    <xf numFmtId="9" fontId="2" fillId="0" borderId="11" xfId="0" applyNumberFormat="1" applyFont="1" applyBorder="1" applyAlignment="1">
      <alignment horizontal="center"/>
    </xf>
    <xf numFmtId="2" fontId="2" fillId="0" borderId="18" xfId="0" applyNumberFormat="1" applyFont="1" applyBorder="1" applyAlignment="1">
      <alignment horizontal="center"/>
    </xf>
    <xf numFmtId="9" fontId="2" fillId="0" borderId="16" xfId="0" applyNumberFormat="1" applyFont="1" applyBorder="1" applyAlignment="1">
      <alignment horizontal="center"/>
    </xf>
    <xf numFmtId="2" fontId="0" fillId="0" borderId="22" xfId="0" applyNumberFormat="1" applyBorder="1" applyAlignment="1">
      <alignment horizontal="center"/>
    </xf>
    <xf numFmtId="0" fontId="1" fillId="0" borderId="6" xfId="0" applyFont="1" applyBorder="1" applyAlignment="1">
      <alignment horizontal="left"/>
    </xf>
    <xf numFmtId="2" fontId="0" fillId="0" borderId="23" xfId="0" applyNumberFormat="1" applyBorder="1" applyAlignment="1">
      <alignment horizontal="center"/>
    </xf>
    <xf numFmtId="0" fontId="1" fillId="0" borderId="4" xfId="0" applyFont="1" applyBorder="1" applyAlignment="1">
      <alignment horizontal="left"/>
    </xf>
    <xf numFmtId="2" fontId="0" fillId="0" borderId="24" xfId="0" applyNumberFormat="1" applyBorder="1" applyAlignment="1">
      <alignment horizontal="center"/>
    </xf>
    <xf numFmtId="0" fontId="0" fillId="0" borderId="17" xfId="0" applyBorder="1" applyAlignment="1">
      <alignment horizontal="left"/>
    </xf>
    <xf numFmtId="2" fontId="0" fillId="0" borderId="25" xfId="0" applyNumberFormat="1" applyBorder="1" applyAlignment="1">
      <alignment horizontal="center"/>
    </xf>
    <xf numFmtId="0" fontId="0" fillId="0" borderId="12" xfId="0" applyBorder="1" applyAlignment="1">
      <alignment horizontal="left"/>
    </xf>
    <xf numFmtId="0" fontId="0" fillId="0" borderId="26" xfId="0" applyBorder="1" applyAlignment="1">
      <alignment horizontal="left"/>
    </xf>
    <xf numFmtId="0" fontId="0" fillId="2" borderId="16" xfId="0" applyFill="1" applyBorder="1" applyAlignment="1">
      <alignment horizontal="center"/>
    </xf>
    <xf numFmtId="2" fontId="0" fillId="2" borderId="16" xfId="0" applyNumberFormat="1" applyFill="1" applyBorder="1" applyAlignment="1">
      <alignment horizontal="center"/>
    </xf>
    <xf numFmtId="9" fontId="0" fillId="2" borderId="16" xfId="0" applyNumberFormat="1" applyFill="1" applyBorder="1" applyAlignment="1">
      <alignment horizontal="center"/>
    </xf>
    <xf numFmtId="0" fontId="0" fillId="2" borderId="16" xfId="0" applyFill="1" applyBorder="1" applyAlignment="1">
      <alignment horizontal="left"/>
    </xf>
    <xf numFmtId="0" fontId="0" fillId="2" borderId="0" xfId="0" applyFill="1" applyAlignment="1">
      <alignment horizontal="center"/>
    </xf>
    <xf numFmtId="2" fontId="0" fillId="2" borderId="0" xfId="0" applyNumberFormat="1" applyFill="1" applyAlignment="1">
      <alignment horizontal="center"/>
    </xf>
    <xf numFmtId="9" fontId="0" fillId="2" borderId="0" xfId="0" applyNumberFormat="1" applyFill="1" applyAlignment="1">
      <alignment horizontal="center"/>
    </xf>
    <xf numFmtId="0" fontId="0" fillId="2" borderId="0" xfId="0" applyFill="1" applyAlignment="1">
      <alignment horizontal="left"/>
    </xf>
    <xf numFmtId="0" fontId="4" fillId="0" borderId="0" xfId="0" applyFont="1" applyAlignment="1">
      <alignment horizontal="center"/>
    </xf>
    <xf numFmtId="2" fontId="0" fillId="0" borderId="9" xfId="0" applyNumberFormat="1" applyBorder="1" applyAlignment="1">
      <alignment horizontal="center" wrapText="1"/>
    </xf>
    <xf numFmtId="0" fontId="0" fillId="0" borderId="3" xfId="0" applyBorder="1" applyAlignment="1">
      <alignment horizontal="center" wrapText="1"/>
    </xf>
    <xf numFmtId="0" fontId="0" fillId="0" borderId="21" xfId="0" applyBorder="1" applyAlignment="1">
      <alignment horizontal="center" wrapText="1"/>
    </xf>
    <xf numFmtId="2"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wrapText="1"/>
    </xf>
    <xf numFmtId="0" fontId="0" fillId="0" borderId="10" xfId="0" applyBorder="1" applyAlignment="1">
      <alignment horizontal="center" wrapText="1"/>
    </xf>
    <xf numFmtId="2" fontId="0" fillId="0" borderId="0" xfId="0" applyNumberFormat="1" applyAlignment="1">
      <alignment horizontal="center" wrapText="1"/>
    </xf>
    <xf numFmtId="2" fontId="0" fillId="0" borderId="22"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wrapText="1"/>
    </xf>
    <xf numFmtId="0" fontId="0" fillId="0" borderId="6" xfId="0" applyBorder="1" applyAlignment="1">
      <alignment wrapText="1"/>
    </xf>
    <xf numFmtId="0" fontId="0" fillId="0" borderId="5" xfId="0" applyBorder="1" applyAlignment="1">
      <alignment horizontal="center"/>
    </xf>
    <xf numFmtId="9" fontId="0" fillId="0" borderId="4" xfId="0" applyNumberFormat="1" applyBorder="1" applyAlignment="1">
      <alignment horizontal="center" vertical="center"/>
    </xf>
    <xf numFmtId="0" fontId="0" fillId="0" borderId="4" xfId="0" applyBorder="1" applyAlignment="1">
      <alignment vertical="center"/>
    </xf>
    <xf numFmtId="9" fontId="0" fillId="0" borderId="0" xfId="0" applyNumberFormat="1" applyAlignment="1">
      <alignment horizontal="center" vertical="center"/>
    </xf>
    <xf numFmtId="0" fontId="0" fillId="0" borderId="0" xfId="0" applyAlignment="1">
      <alignment vertical="center"/>
    </xf>
    <xf numFmtId="9" fontId="0" fillId="0" borderId="0" xfId="0" applyNumberFormat="1" applyAlignment="1">
      <alignment horizontal="center"/>
    </xf>
    <xf numFmtId="0" fontId="0" fillId="0" borderId="0" xfId="0" applyAlignment="1">
      <alignment horizontal="center"/>
    </xf>
    <xf numFmtId="2" fontId="0" fillId="0" borderId="23" xfId="0" applyNumberFormat="1" applyBorder="1" applyAlignment="1">
      <alignment horizontal="center" wrapText="1"/>
    </xf>
    <xf numFmtId="2" fontId="0" fillId="0" borderId="1" xfId="0" applyNumberFormat="1" applyBorder="1" applyAlignment="1">
      <alignment horizontal="center" wrapText="1"/>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Genome size and proxy for AT / GC content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Sheet1!$X$5</c:f>
              <c:strCache>
                <c:ptCount val="1"/>
                <c:pt idx="0">
                  <c:v>Genome size</c:v>
                </c:pt>
              </c:strCache>
            </c:strRef>
          </c:tx>
          <c:spPr>
            <a:ln w="28575" cap="rnd">
              <a:noFill/>
              <a:round/>
            </a:ln>
            <a:effectLst/>
          </c:spPr>
          <c:marker>
            <c:symbol val="circle"/>
            <c:size val="5"/>
            <c:spPr>
              <a:solidFill>
                <a:schemeClr val="accent1"/>
              </a:solidFill>
              <a:ln w="9525">
                <a:solidFill>
                  <a:schemeClr val="accent1"/>
                </a:solidFill>
              </a:ln>
              <a:effectLst/>
            </c:spPr>
          </c:marker>
          <c:xVal>
            <c:numRef>
              <c:f>Sheet1!$W$6:$W$43</c:f>
              <c:numCache>
                <c:formatCode>0.00</c:formatCode>
                <c:ptCount val="38"/>
                <c:pt idx="0">
                  <c:v>1.6587765957446809</c:v>
                </c:pt>
                <c:pt idx="1">
                  <c:v>1.5270158730158729</c:v>
                </c:pt>
                <c:pt idx="2">
                  <c:v>1.5830868167202574</c:v>
                </c:pt>
                <c:pt idx="3">
                  <c:v>1.64233676975945</c:v>
                </c:pt>
                <c:pt idx="4">
                  <c:v>1.56983922829582</c:v>
                </c:pt>
                <c:pt idx="5">
                  <c:v>1.6859154929577462</c:v>
                </c:pt>
                <c:pt idx="7">
                  <c:v>1.5873124999999999</c:v>
                </c:pt>
                <c:pt idx="10">
                  <c:v>1.4622516556291389</c:v>
                </c:pt>
                <c:pt idx="11">
                  <c:v>1.4310559006211181</c:v>
                </c:pt>
                <c:pt idx="12">
                  <c:v>1.5731791907514452</c:v>
                </c:pt>
                <c:pt idx="13">
                  <c:v>1.4999999999999998</c:v>
                </c:pt>
                <c:pt idx="14">
                  <c:v>1.5784615384615384</c:v>
                </c:pt>
                <c:pt idx="15">
                  <c:v>1.5185454545454544</c:v>
                </c:pt>
                <c:pt idx="18">
                  <c:v>1.3453974895397491</c:v>
                </c:pt>
                <c:pt idx="19">
                  <c:v>1.4404145077720207</c:v>
                </c:pt>
                <c:pt idx="20">
                  <c:v>1.4574499999999999</c:v>
                </c:pt>
                <c:pt idx="21">
                  <c:v>1.4872195121951219</c:v>
                </c:pt>
                <c:pt idx="23">
                  <c:v>1.4680924855491331</c:v>
                </c:pt>
                <c:pt idx="26">
                  <c:v>1.1812994350282486</c:v>
                </c:pt>
                <c:pt idx="27">
                  <c:v>1.2342105263157894</c:v>
                </c:pt>
                <c:pt idx="28">
                  <c:v>1.2397454545454545</c:v>
                </c:pt>
                <c:pt idx="30">
                  <c:v>1.5214723926380369</c:v>
                </c:pt>
                <c:pt idx="36">
                  <c:v>1.175548589341693</c:v>
                </c:pt>
                <c:pt idx="37">
                  <c:v>1.1992566970856637</c:v>
                </c:pt>
              </c:numCache>
            </c:numRef>
          </c:xVal>
          <c:yVal>
            <c:numRef>
              <c:f>Sheet1!$X$6:$X$43</c:f>
              <c:numCache>
                <c:formatCode>General</c:formatCode>
                <c:ptCount val="38"/>
                <c:pt idx="0">
                  <c:v>3.6497999999999999</c:v>
                </c:pt>
                <c:pt idx="1">
                  <c:v>3.6892999999999998</c:v>
                </c:pt>
                <c:pt idx="2">
                  <c:v>3.7762000000000002</c:v>
                </c:pt>
                <c:pt idx="3">
                  <c:v>3.6655999999999995</c:v>
                </c:pt>
                <c:pt idx="4">
                  <c:v>3.7446000000000002</c:v>
                </c:pt>
                <c:pt idx="5">
                  <c:v>3.6023999999999998</c:v>
                </c:pt>
                <c:pt idx="6">
                  <c:v>3.3731977937500002</c:v>
                </c:pt>
                <c:pt idx="7">
                  <c:v>3.6814</c:v>
                </c:pt>
                <c:pt idx="8">
                  <c:v>3.7864194260485653</c:v>
                </c:pt>
                <c:pt idx="9">
                  <c:v>3.6944907821729012</c:v>
                </c:pt>
                <c:pt idx="10">
                  <c:v>3.7919999999999998</c:v>
                </c:pt>
                <c:pt idx="11">
                  <c:v>3.7920000000000003</c:v>
                </c:pt>
                <c:pt idx="12">
                  <c:v>1.9908000000000001</c:v>
                </c:pt>
                <c:pt idx="13">
                  <c:v>1.8011999999999999</c:v>
                </c:pt>
                <c:pt idx="14">
                  <c:v>3.4523000000000001</c:v>
                </c:pt>
                <c:pt idx="15">
                  <c:v>3.4365000000000001</c:v>
                </c:pt>
                <c:pt idx="16">
                  <c:v>2.3651118210260473</c:v>
                </c:pt>
                <c:pt idx="17">
                  <c:v>2.2524916317991632</c:v>
                </c:pt>
                <c:pt idx="18">
                  <c:v>2.3305000000000002</c:v>
                </c:pt>
                <c:pt idx="19">
                  <c:v>2.1962000000000002</c:v>
                </c:pt>
                <c:pt idx="20">
                  <c:v>2.2357</c:v>
                </c:pt>
                <c:pt idx="21">
                  <c:v>2.3384</c:v>
                </c:pt>
                <c:pt idx="23">
                  <c:v>1.9671000000000001</c:v>
                </c:pt>
                <c:pt idx="24">
                  <c:v>3.5891715612374124</c:v>
                </c:pt>
                <c:pt idx="25">
                  <c:v>3.2939020013802627</c:v>
                </c:pt>
                <c:pt idx="26">
                  <c:v>1.6037000000000001</c:v>
                </c:pt>
                <c:pt idx="27">
                  <c:v>1.5879000000000001</c:v>
                </c:pt>
                <c:pt idx="28">
                  <c:v>2.6149</c:v>
                </c:pt>
                <c:pt idx="29">
                  <c:v>2.373977790513834</c:v>
                </c:pt>
                <c:pt idx="30">
                  <c:v>6.1225000000000005</c:v>
                </c:pt>
                <c:pt idx="31">
                  <c:v>6.4011528035383076</c:v>
                </c:pt>
                <c:pt idx="32">
                  <c:v>6.4999368634224792</c:v>
                </c:pt>
                <c:pt idx="34">
                  <c:v>2.8010808799999998</c:v>
                </c:pt>
                <c:pt idx="35">
                  <c:v>3.0851065636363635</c:v>
                </c:pt>
                <c:pt idx="36">
                  <c:v>0.68103448275862088</c:v>
                </c:pt>
                <c:pt idx="37">
                  <c:v>0.74749999999999994</c:v>
                </c:pt>
              </c:numCache>
            </c:numRef>
          </c:yVal>
          <c:smooth val="0"/>
          <c:extLst>
            <c:ext xmlns:c16="http://schemas.microsoft.com/office/drawing/2014/chart" uri="{C3380CC4-5D6E-409C-BE32-E72D297353CC}">
              <c16:uniqueId val="{00000000-8B19-4E4B-81A6-E9888AC3FB4F}"/>
            </c:ext>
          </c:extLst>
        </c:ser>
        <c:dLbls>
          <c:showLegendKey val="0"/>
          <c:showVal val="0"/>
          <c:showCatName val="0"/>
          <c:showSerName val="0"/>
          <c:showPercent val="0"/>
          <c:showBubbleSize val="0"/>
        </c:dLbls>
        <c:axId val="513595128"/>
        <c:axId val="513594472"/>
      </c:scatterChart>
      <c:valAx>
        <c:axId val="513595128"/>
        <c:scaling>
          <c:orientation val="minMax"/>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Proxy of AT content</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513594472"/>
        <c:crosses val="autoZero"/>
        <c:crossBetween val="midCat"/>
      </c:valAx>
      <c:valAx>
        <c:axId val="51359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Genome size (~megabases)</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513595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180975</xdr:colOff>
      <xdr:row>7</xdr:row>
      <xdr:rowOff>166687</xdr:rowOff>
    </xdr:from>
    <xdr:to>
      <xdr:col>41</xdr:col>
      <xdr:colOff>323850</xdr:colOff>
      <xdr:row>33</xdr:row>
      <xdr:rowOff>142875</xdr:rowOff>
    </xdr:to>
    <xdr:graphicFrame macro="">
      <xdr:nvGraphicFramePr>
        <xdr:cNvPr id="3" name="Chart 2">
          <a:extLst>
            <a:ext uri="{FF2B5EF4-FFF2-40B4-BE49-F238E27FC236}">
              <a16:creationId xmlns:a16="http://schemas.microsoft.com/office/drawing/2014/main" id="{C54326E0-8614-4F51-9C03-9C5B2281D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76"/>
  <sheetViews>
    <sheetView tabSelected="1" zoomScale="85" zoomScaleNormal="85" workbookViewId="0">
      <pane xSplit="5" ySplit="4" topLeftCell="F20" activePane="bottomRight" state="frozen"/>
      <selection pane="topRight" activeCell="C1" sqref="C1"/>
      <selection pane="bottomLeft" activeCell="A5" sqref="A5"/>
      <selection pane="bottomRight" activeCell="I31" sqref="I31"/>
    </sheetView>
  </sheetViews>
  <sheetFormatPr defaultRowHeight="15" x14ac:dyDescent="0.25"/>
  <cols>
    <col min="1" max="3" width="9.140625" style="2"/>
    <col min="4" max="4" width="6" style="2" customWidth="1"/>
    <col min="5" max="5" width="21.140625" style="11" customWidth="1"/>
    <col min="6" max="6" width="16.7109375" style="3" customWidth="1"/>
    <col min="7" max="9" width="6.7109375" style="4" customWidth="1"/>
    <col min="10" max="10" width="16.7109375" style="6" customWidth="1"/>
    <col min="11" max="13" width="6.7109375" style="2" customWidth="1"/>
    <col min="14" max="14" width="16.7109375" style="6" customWidth="1"/>
    <col min="15" max="16" width="6.7109375" style="2" customWidth="1"/>
    <col min="17" max="17" width="6.7109375" style="1" customWidth="1"/>
    <col min="18" max="18" width="41.28515625" style="8" customWidth="1"/>
    <col min="19" max="19" width="16.7109375" style="2" customWidth="1"/>
    <col min="20" max="20" width="23.7109375" style="2" customWidth="1"/>
    <col min="21" max="22" width="12.140625" style="3" customWidth="1"/>
    <col min="23" max="23" width="8.140625" style="9" customWidth="1"/>
    <col min="24" max="42" width="9.140625" style="2"/>
    <col min="43" max="46" width="11.42578125" style="2" customWidth="1"/>
    <col min="47" max="16384" width="9.140625" style="2"/>
  </cols>
  <sheetData>
    <row r="1" spans="1:66" ht="15.75" thickBot="1" x14ac:dyDescent="0.3">
      <c r="E1" s="2"/>
      <c r="J1" s="3"/>
      <c r="N1" s="3"/>
      <c r="Q1" s="2"/>
      <c r="R1" s="5"/>
      <c r="W1" s="3"/>
    </row>
    <row r="2" spans="1:66" s="13" customFormat="1" x14ac:dyDescent="0.25">
      <c r="E2" s="14"/>
      <c r="F2" s="65" t="s">
        <v>38</v>
      </c>
      <c r="G2" s="66"/>
      <c r="H2" s="66"/>
      <c r="I2" s="66"/>
      <c r="J2" s="66"/>
      <c r="K2" s="66"/>
      <c r="L2" s="66"/>
      <c r="M2" s="66"/>
      <c r="N2" s="67"/>
      <c r="O2" s="67"/>
      <c r="P2" s="67"/>
      <c r="Q2" s="67"/>
      <c r="R2" s="68"/>
      <c r="S2" s="69" t="s">
        <v>39</v>
      </c>
      <c r="T2" s="69"/>
      <c r="U2" s="69"/>
      <c r="W2" s="57" t="s">
        <v>47</v>
      </c>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row>
    <row r="3" spans="1:66" x14ac:dyDescent="0.25">
      <c r="D3" s="62" t="s">
        <v>52</v>
      </c>
      <c r="E3" s="60" t="s">
        <v>50</v>
      </c>
      <c r="F3" s="76" t="s">
        <v>26</v>
      </c>
      <c r="G3" s="74" t="s">
        <v>3</v>
      </c>
      <c r="H3" s="75"/>
      <c r="I3" s="75"/>
      <c r="J3" s="77" t="s">
        <v>4</v>
      </c>
      <c r="K3" s="74" t="s">
        <v>9</v>
      </c>
      <c r="L3" s="75"/>
      <c r="M3" s="75"/>
      <c r="N3" s="77" t="s">
        <v>25</v>
      </c>
      <c r="O3" s="74" t="s">
        <v>9</v>
      </c>
      <c r="P3" s="75"/>
      <c r="Q3" s="78"/>
      <c r="R3" s="70" t="s">
        <v>5</v>
      </c>
      <c r="S3" s="64" t="s">
        <v>8</v>
      </c>
      <c r="T3" s="72" t="s">
        <v>5</v>
      </c>
      <c r="U3" s="64" t="s">
        <v>48</v>
      </c>
      <c r="V3" s="64" t="s">
        <v>55</v>
      </c>
      <c r="W3" s="58"/>
    </row>
    <row r="4" spans="1:66" ht="15.75" thickBot="1" x14ac:dyDescent="0.3">
      <c r="A4" t="s">
        <v>62</v>
      </c>
      <c r="B4" t="s">
        <v>63</v>
      </c>
      <c r="C4" t="s">
        <v>64</v>
      </c>
      <c r="D4" s="63"/>
      <c r="E4" s="61"/>
      <c r="F4" s="76"/>
      <c r="G4" s="4" t="s">
        <v>0</v>
      </c>
      <c r="H4" s="4" t="s">
        <v>1</v>
      </c>
      <c r="I4" s="4" t="s">
        <v>2</v>
      </c>
      <c r="J4" s="77"/>
      <c r="K4" s="4" t="s">
        <v>0</v>
      </c>
      <c r="L4" s="4" t="s">
        <v>1</v>
      </c>
      <c r="M4" s="4" t="s">
        <v>2</v>
      </c>
      <c r="N4" s="77"/>
      <c r="O4" s="4" t="s">
        <v>0</v>
      </c>
      <c r="P4" s="4" t="s">
        <v>1</v>
      </c>
      <c r="Q4" s="10" t="s">
        <v>2</v>
      </c>
      <c r="R4" s="71"/>
      <c r="S4" s="64"/>
      <c r="T4" s="73"/>
      <c r="U4" s="64"/>
      <c r="V4" s="64"/>
      <c r="W4" s="59"/>
      <c r="X4" s="56" t="s">
        <v>54</v>
      </c>
    </row>
    <row r="5" spans="1:66" s="13" customFormat="1" ht="15" customHeight="1" x14ac:dyDescent="0.25">
      <c r="A5">
        <v>1</v>
      </c>
      <c r="B5" t="s">
        <v>65</v>
      </c>
      <c r="C5">
        <v>1</v>
      </c>
      <c r="D5" s="13">
        <v>1</v>
      </c>
      <c r="E5" s="14" t="s">
        <v>10</v>
      </c>
      <c r="F5" s="39">
        <v>1.6229508196721312</v>
      </c>
      <c r="G5" s="16">
        <v>0.76470588235294112</v>
      </c>
      <c r="H5" s="16">
        <v>0.23529411764705882</v>
      </c>
      <c r="I5" s="16">
        <v>0</v>
      </c>
      <c r="J5" s="17" t="s">
        <v>28</v>
      </c>
      <c r="N5" s="18"/>
      <c r="Q5" s="19"/>
      <c r="R5" s="40" t="s">
        <v>27</v>
      </c>
      <c r="U5" s="15"/>
      <c r="V5" s="15"/>
      <c r="W5" s="20" t="s">
        <v>57</v>
      </c>
      <c r="X5" s="2" t="s">
        <v>56</v>
      </c>
      <c r="Y5" s="14" t="s">
        <v>10</v>
      </c>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row>
    <row r="6" spans="1:66" x14ac:dyDescent="0.25">
      <c r="A6">
        <v>2</v>
      </c>
      <c r="B6" t="s">
        <v>65</v>
      </c>
      <c r="C6">
        <v>2</v>
      </c>
      <c r="D6" s="2">
        <v>2</v>
      </c>
      <c r="E6" s="11" t="s">
        <v>10</v>
      </c>
      <c r="F6" s="41"/>
      <c r="J6" s="6">
        <v>2.7851851851851852</v>
      </c>
      <c r="K6" s="4">
        <v>0.95</v>
      </c>
      <c r="L6" s="4">
        <v>0.05</v>
      </c>
      <c r="M6" s="4">
        <v>0</v>
      </c>
      <c r="O6" s="4"/>
      <c r="P6" s="4"/>
      <c r="Q6" s="10"/>
      <c r="R6" s="12"/>
      <c r="S6" s="2">
        <v>4.62</v>
      </c>
      <c r="T6" s="2" t="s">
        <v>40</v>
      </c>
      <c r="U6" s="3">
        <f>S6*1.51</f>
        <v>6.9762000000000004</v>
      </c>
      <c r="V6" s="3">
        <f t="shared" ref="V6:V13" si="0">U6/2</f>
        <v>3.4881000000000002</v>
      </c>
      <c r="W6" s="9">
        <f t="shared" ref="W6:W11" si="1">S6/J6</f>
        <v>1.6587765957446809</v>
      </c>
      <c r="X6" s="2">
        <f t="shared" ref="X6:X11" si="2">(J6*1.58*W6)/2</f>
        <v>3.6497999999999999</v>
      </c>
      <c r="Y6" s="11" t="s">
        <v>10</v>
      </c>
    </row>
    <row r="7" spans="1:66" ht="15" customHeight="1" x14ac:dyDescent="0.25">
      <c r="A7">
        <v>3</v>
      </c>
      <c r="B7" t="s">
        <v>65</v>
      </c>
      <c r="C7">
        <v>3</v>
      </c>
      <c r="D7" s="2">
        <v>3</v>
      </c>
      <c r="E7" s="11" t="s">
        <v>10</v>
      </c>
      <c r="F7" s="41"/>
      <c r="J7" s="6">
        <v>3.058252427184466</v>
      </c>
      <c r="K7" s="4">
        <v>0.95</v>
      </c>
      <c r="L7" s="4">
        <v>0.05</v>
      </c>
      <c r="M7" s="4">
        <v>0</v>
      </c>
      <c r="O7" s="4"/>
      <c r="P7" s="4"/>
      <c r="Q7" s="10"/>
      <c r="R7" s="12"/>
      <c r="S7" s="2">
        <v>4.67</v>
      </c>
      <c r="U7" s="3">
        <f t="shared" ref="U7:U43" si="3">S7*1.51</f>
        <v>7.0517000000000003</v>
      </c>
      <c r="V7" s="3">
        <f t="shared" si="0"/>
        <v>3.5258500000000002</v>
      </c>
      <c r="W7" s="9">
        <f t="shared" si="1"/>
        <v>1.5270158730158729</v>
      </c>
      <c r="X7" s="2">
        <f t="shared" si="2"/>
        <v>3.6892999999999998</v>
      </c>
      <c r="Y7" s="11" t="s">
        <v>10</v>
      </c>
    </row>
    <row r="8" spans="1:66" x14ac:dyDescent="0.25">
      <c r="A8">
        <v>4</v>
      </c>
      <c r="B8" t="s">
        <v>65</v>
      </c>
      <c r="C8">
        <v>4</v>
      </c>
      <c r="D8" s="2">
        <v>4</v>
      </c>
      <c r="E8" s="11" t="s">
        <v>10</v>
      </c>
      <c r="F8" s="41"/>
      <c r="J8" s="6">
        <v>3.0194174757281553</v>
      </c>
      <c r="K8" s="4">
        <v>0.95</v>
      </c>
      <c r="L8" s="4">
        <v>0.05</v>
      </c>
      <c r="M8" s="4">
        <v>0</v>
      </c>
      <c r="O8" s="4"/>
      <c r="P8" s="4"/>
      <c r="Q8" s="10"/>
      <c r="R8" s="12"/>
      <c r="S8" s="2">
        <v>4.78</v>
      </c>
      <c r="U8" s="3">
        <f t="shared" si="3"/>
        <v>7.2178000000000004</v>
      </c>
      <c r="V8" s="3">
        <f t="shared" si="0"/>
        <v>3.6089000000000002</v>
      </c>
      <c r="W8" s="9">
        <f t="shared" si="1"/>
        <v>1.5830868167202574</v>
      </c>
      <c r="X8" s="2">
        <f t="shared" si="2"/>
        <v>3.7762000000000002</v>
      </c>
      <c r="Y8" s="11" t="s">
        <v>10</v>
      </c>
    </row>
    <row r="9" spans="1:66" ht="15" customHeight="1" x14ac:dyDescent="0.25">
      <c r="A9">
        <v>5</v>
      </c>
      <c r="B9" t="s">
        <v>65</v>
      </c>
      <c r="C9">
        <v>5</v>
      </c>
      <c r="D9" s="2">
        <v>5</v>
      </c>
      <c r="E9" s="11" t="s">
        <v>10</v>
      </c>
      <c r="F9" s="41"/>
      <c r="J9" s="6">
        <v>2.825242718446602</v>
      </c>
      <c r="K9" s="4">
        <v>0.95</v>
      </c>
      <c r="L9" s="4">
        <v>0.05</v>
      </c>
      <c r="M9" s="4">
        <v>0</v>
      </c>
      <c r="O9" s="4"/>
      <c r="P9" s="4"/>
      <c r="Q9" s="10"/>
      <c r="R9" s="12"/>
      <c r="S9" s="2">
        <v>4.6399999999999997</v>
      </c>
      <c r="U9" s="3">
        <f t="shared" si="3"/>
        <v>7.0063999999999993</v>
      </c>
      <c r="V9" s="3">
        <f t="shared" si="0"/>
        <v>3.5031999999999996</v>
      </c>
      <c r="W9" s="9">
        <f t="shared" si="1"/>
        <v>1.64233676975945</v>
      </c>
      <c r="X9" s="2">
        <f t="shared" si="2"/>
        <v>3.6655999999999995</v>
      </c>
      <c r="Y9" s="11" t="s">
        <v>10</v>
      </c>
    </row>
    <row r="10" spans="1:66" x14ac:dyDescent="0.25">
      <c r="A10">
        <v>6</v>
      </c>
      <c r="B10" t="s">
        <v>65</v>
      </c>
      <c r="C10">
        <v>6</v>
      </c>
      <c r="D10" s="2">
        <v>6</v>
      </c>
      <c r="E10" s="11" t="s">
        <v>10</v>
      </c>
      <c r="F10" s="41"/>
      <c r="J10" s="6">
        <v>3.0194174757281553</v>
      </c>
      <c r="K10" s="4">
        <v>0.95</v>
      </c>
      <c r="L10" s="4">
        <v>0.05</v>
      </c>
      <c r="M10" s="4">
        <v>0</v>
      </c>
      <c r="O10" s="4"/>
      <c r="P10" s="4"/>
      <c r="Q10" s="10"/>
      <c r="R10" s="12"/>
      <c r="S10" s="2">
        <v>4.74</v>
      </c>
      <c r="U10" s="3">
        <f t="shared" si="3"/>
        <v>7.1574</v>
      </c>
      <c r="V10" s="3">
        <f t="shared" si="0"/>
        <v>3.5787</v>
      </c>
      <c r="W10" s="9">
        <f t="shared" si="1"/>
        <v>1.56983922829582</v>
      </c>
      <c r="X10" s="2">
        <f t="shared" si="2"/>
        <v>3.7446000000000002</v>
      </c>
      <c r="Y10" s="11" t="s">
        <v>10</v>
      </c>
    </row>
    <row r="11" spans="1:66" ht="15" customHeight="1" x14ac:dyDescent="0.25">
      <c r="A11">
        <v>7</v>
      </c>
      <c r="B11" t="s">
        <v>65</v>
      </c>
      <c r="C11">
        <v>7</v>
      </c>
      <c r="D11" s="2">
        <v>7</v>
      </c>
      <c r="E11" s="11" t="s">
        <v>10</v>
      </c>
      <c r="F11" s="41"/>
      <c r="J11" s="6">
        <v>2.7047619047619049</v>
      </c>
      <c r="K11" s="4">
        <v>0.95</v>
      </c>
      <c r="L11" s="4">
        <v>0.05</v>
      </c>
      <c r="M11" s="4">
        <v>0</v>
      </c>
      <c r="O11" s="4"/>
      <c r="P11" s="4"/>
      <c r="Q11" s="10"/>
      <c r="R11" s="12"/>
      <c r="S11" s="2">
        <v>4.5599999999999996</v>
      </c>
      <c r="U11" s="3">
        <f t="shared" si="3"/>
        <v>6.8855999999999993</v>
      </c>
      <c r="V11" s="3">
        <f t="shared" si="0"/>
        <v>3.4427999999999996</v>
      </c>
      <c r="W11" s="9">
        <f t="shared" si="1"/>
        <v>1.6859154929577462</v>
      </c>
      <c r="X11" s="2">
        <f t="shared" si="2"/>
        <v>3.6023999999999998</v>
      </c>
      <c r="Y11" s="11" t="s">
        <v>10</v>
      </c>
    </row>
    <row r="12" spans="1:66" x14ac:dyDescent="0.25">
      <c r="A12">
        <v>8</v>
      </c>
      <c r="B12" t="s">
        <v>66</v>
      </c>
      <c r="C12" t="s">
        <v>67</v>
      </c>
      <c r="D12" s="2">
        <v>8</v>
      </c>
      <c r="E12" s="11" t="s">
        <v>11</v>
      </c>
      <c r="F12" s="41">
        <v>3.3613445378151261</v>
      </c>
      <c r="G12" s="4">
        <v>0.82558139534883723</v>
      </c>
      <c r="H12" s="4">
        <v>0.1744186046511628</v>
      </c>
      <c r="I12" s="4">
        <v>0</v>
      </c>
      <c r="J12" s="7" t="s">
        <v>29</v>
      </c>
      <c r="K12" s="4"/>
      <c r="L12" s="4"/>
      <c r="M12" s="4"/>
      <c r="O12" s="4"/>
      <c r="P12" s="4"/>
      <c r="Q12" s="10"/>
      <c r="R12" s="42" t="s">
        <v>27</v>
      </c>
      <c r="X12" s="2">
        <f>(2.69*1.58*W13)/2</f>
        <v>3.3731977937500002</v>
      </c>
      <c r="Y12" s="11" t="s">
        <v>11</v>
      </c>
    </row>
    <row r="13" spans="1:66" ht="15" customHeight="1" x14ac:dyDescent="0.25">
      <c r="A13">
        <v>9</v>
      </c>
      <c r="B13" t="s">
        <v>66</v>
      </c>
      <c r="C13" t="s">
        <v>68</v>
      </c>
      <c r="D13" s="2">
        <v>9</v>
      </c>
      <c r="E13" s="11" t="s">
        <v>11</v>
      </c>
      <c r="F13" s="41"/>
      <c r="J13" s="6">
        <v>2.9357798165137616</v>
      </c>
      <c r="K13" s="4">
        <v>0.95</v>
      </c>
      <c r="L13" s="4">
        <v>0.05</v>
      </c>
      <c r="M13" s="4">
        <v>0</v>
      </c>
      <c r="O13" s="4"/>
      <c r="P13" s="4"/>
      <c r="Q13" s="10"/>
      <c r="R13" s="12"/>
      <c r="S13" s="2">
        <v>4.66</v>
      </c>
      <c r="U13" s="3">
        <f t="shared" si="3"/>
        <v>7.0366</v>
      </c>
      <c r="V13" s="3">
        <f t="shared" si="0"/>
        <v>3.5183</v>
      </c>
      <c r="W13" s="9">
        <f>S13/J13</f>
        <v>1.5873124999999999</v>
      </c>
      <c r="X13" s="2">
        <f>(J13*1.58*W13)/2</f>
        <v>3.6814</v>
      </c>
      <c r="Y13" s="11" t="s">
        <v>11</v>
      </c>
    </row>
    <row r="14" spans="1:66" s="28" customFormat="1" x14ac:dyDescent="0.25">
      <c r="A14">
        <v>10</v>
      </c>
      <c r="B14" t="s">
        <v>69</v>
      </c>
      <c r="C14" t="s">
        <v>70</v>
      </c>
      <c r="D14" s="28">
        <v>10</v>
      </c>
      <c r="E14" s="29" t="s">
        <v>12</v>
      </c>
      <c r="F14" s="43">
        <v>3.9508196721311477</v>
      </c>
      <c r="G14" s="31">
        <v>0.60526315789473684</v>
      </c>
      <c r="H14" s="31">
        <v>0.39473684210526316</v>
      </c>
      <c r="I14" s="31">
        <v>0</v>
      </c>
      <c r="J14" s="32">
        <v>3.2777777777777777</v>
      </c>
      <c r="K14" s="31">
        <v>0.81395348837209303</v>
      </c>
      <c r="L14" s="31">
        <v>0.18604651162790697</v>
      </c>
      <c r="M14" s="31">
        <v>0</v>
      </c>
      <c r="N14" s="32"/>
      <c r="O14" s="31"/>
      <c r="P14" s="31"/>
      <c r="Q14" s="33"/>
      <c r="R14" s="44"/>
      <c r="U14" s="30"/>
      <c r="V14" s="30"/>
      <c r="W14" s="34"/>
      <c r="X14" s="2">
        <f>(J14*1.58*W16)/2</f>
        <v>3.7864194260485653</v>
      </c>
      <c r="Y14" s="29" t="s">
        <v>12</v>
      </c>
      <c r="Z14" s="2"/>
      <c r="AA14" s="2"/>
      <c r="AB14" s="2"/>
      <c r="AC14" s="2"/>
      <c r="AD14" s="2"/>
      <c r="AE14" s="2"/>
      <c r="AF14" s="2"/>
      <c r="AG14" s="2"/>
      <c r="AH14" s="2"/>
      <c r="AI14" s="2"/>
      <c r="AJ14" s="2"/>
      <c r="AK14" s="2"/>
      <c r="AL14" s="2"/>
      <c r="AM14" s="2"/>
      <c r="AN14" s="2"/>
      <c r="AO14" s="2"/>
      <c r="AP14" s="2"/>
      <c r="AQ14" s="2" t="s">
        <v>60</v>
      </c>
      <c r="AR14" s="2" t="s">
        <v>61</v>
      </c>
      <c r="AS14" s="2" t="s">
        <v>58</v>
      </c>
      <c r="AT14" s="2" t="s">
        <v>59</v>
      </c>
      <c r="AU14" s="2"/>
      <c r="AV14" s="2"/>
      <c r="AW14" s="2"/>
      <c r="AX14" s="2"/>
      <c r="AY14" s="2"/>
      <c r="AZ14" s="2"/>
      <c r="BA14" s="2"/>
      <c r="BB14" s="2"/>
      <c r="BC14" s="2"/>
      <c r="BD14" s="2"/>
      <c r="BE14" s="2"/>
      <c r="BF14" s="2"/>
      <c r="BG14" s="2"/>
      <c r="BH14" s="2"/>
      <c r="BI14" s="2"/>
      <c r="BJ14" s="2"/>
      <c r="BK14" s="2"/>
      <c r="BL14" s="2"/>
      <c r="BM14" s="2"/>
      <c r="BN14" s="2"/>
    </row>
    <row r="15" spans="1:66" x14ac:dyDescent="0.25">
      <c r="A15">
        <v>11</v>
      </c>
      <c r="B15" t="s">
        <v>69</v>
      </c>
      <c r="C15" t="s">
        <v>71</v>
      </c>
      <c r="D15" s="2">
        <v>11</v>
      </c>
      <c r="E15" s="11" t="s">
        <v>12</v>
      </c>
      <c r="F15" s="41"/>
      <c r="J15" s="6">
        <v>3.1981981981981984</v>
      </c>
      <c r="K15" s="4">
        <v>0.95</v>
      </c>
      <c r="L15" s="4">
        <v>0.05</v>
      </c>
      <c r="M15" s="4">
        <v>0</v>
      </c>
      <c r="O15" s="4"/>
      <c r="P15" s="4"/>
      <c r="Q15" s="10"/>
      <c r="R15" s="12"/>
      <c r="X15" s="2">
        <f>(J15*1.58*W16)/2</f>
        <v>3.6944907821729012</v>
      </c>
      <c r="Y15" s="11" t="s">
        <v>12</v>
      </c>
      <c r="AQ15" s="2">
        <v>1</v>
      </c>
      <c r="AR15" s="2">
        <v>10</v>
      </c>
      <c r="AS15" s="2">
        <v>0.5</v>
      </c>
      <c r="AT15" s="2">
        <v>0.9</v>
      </c>
      <c r="AU15" s="2">
        <f>(AR15/AQ15)/(AT15/AS15)</f>
        <v>5.5555555555555554</v>
      </c>
    </row>
    <row r="16" spans="1:66" x14ac:dyDescent="0.25">
      <c r="A16">
        <v>12</v>
      </c>
      <c r="B16" t="s">
        <v>69</v>
      </c>
      <c r="C16" t="s">
        <v>72</v>
      </c>
      <c r="D16" s="2">
        <v>12</v>
      </c>
      <c r="E16" s="11" t="s">
        <v>12</v>
      </c>
      <c r="F16" s="41"/>
      <c r="J16" s="6">
        <v>3.2826086956521738</v>
      </c>
      <c r="K16" s="4">
        <v>0.8</v>
      </c>
      <c r="L16" s="4">
        <v>0.2</v>
      </c>
      <c r="M16" s="4">
        <v>0</v>
      </c>
      <c r="O16" s="4"/>
      <c r="P16" s="4"/>
      <c r="Q16" s="10"/>
      <c r="R16" s="12"/>
      <c r="S16" s="2">
        <v>4.8</v>
      </c>
      <c r="U16" s="3">
        <f t="shared" si="3"/>
        <v>7.2479999999999993</v>
      </c>
      <c r="V16" s="3">
        <f t="shared" ref="V16:V43" si="4">U16/2</f>
        <v>3.6239999999999997</v>
      </c>
      <c r="W16" s="9">
        <f t="shared" ref="W16:W21" si="5">S16/J16</f>
        <v>1.4622516556291389</v>
      </c>
      <c r="X16" s="2">
        <f t="shared" ref="X16:X21" si="6">(J16*1.58*W16)/2</f>
        <v>3.7919999999999998</v>
      </c>
      <c r="Y16" s="11" t="s">
        <v>12</v>
      </c>
      <c r="AQ16" s="2">
        <v>1</v>
      </c>
      <c r="AR16" s="2">
        <v>10</v>
      </c>
      <c r="AS16" s="2">
        <v>0.5</v>
      </c>
      <c r="AT16" s="2">
        <v>0.5</v>
      </c>
      <c r="AU16" s="2">
        <f>(AR16/AQ16)/(AT16/AS16)</f>
        <v>10</v>
      </c>
    </row>
    <row r="17" spans="1:66" s="21" customFormat="1" x14ac:dyDescent="0.25">
      <c r="A17">
        <v>13</v>
      </c>
      <c r="B17" t="s">
        <v>69</v>
      </c>
      <c r="C17" t="s">
        <v>73</v>
      </c>
      <c r="D17" s="21">
        <v>13</v>
      </c>
      <c r="E17" s="22" t="s">
        <v>12</v>
      </c>
      <c r="F17" s="45"/>
      <c r="G17" s="24"/>
      <c r="H17" s="24"/>
      <c r="I17" s="24"/>
      <c r="J17" s="25">
        <v>3.3541666666666665</v>
      </c>
      <c r="K17" s="24">
        <v>0.68181818181818177</v>
      </c>
      <c r="L17" s="24">
        <v>0.31818181818181818</v>
      </c>
      <c r="M17" s="24">
        <v>0</v>
      </c>
      <c r="N17" s="25"/>
      <c r="O17" s="24"/>
      <c r="P17" s="24"/>
      <c r="Q17" s="26"/>
      <c r="R17" s="46"/>
      <c r="S17" s="21">
        <v>4.8</v>
      </c>
      <c r="T17" s="21" t="s">
        <v>40</v>
      </c>
      <c r="U17" s="23">
        <f t="shared" si="3"/>
        <v>7.2479999999999993</v>
      </c>
      <c r="V17" s="23">
        <f t="shared" si="4"/>
        <v>3.6239999999999997</v>
      </c>
      <c r="W17" s="27">
        <f t="shared" si="5"/>
        <v>1.4310559006211181</v>
      </c>
      <c r="X17" s="2">
        <f t="shared" si="6"/>
        <v>3.7920000000000003</v>
      </c>
      <c r="Y17" s="22" t="s">
        <v>12</v>
      </c>
      <c r="Z17" s="2"/>
      <c r="AA17" s="2"/>
      <c r="AB17" s="2"/>
      <c r="AC17" s="2"/>
      <c r="AD17" s="2"/>
      <c r="AE17" s="2"/>
      <c r="AF17" s="2"/>
      <c r="AG17" s="2"/>
      <c r="AH17" s="2"/>
      <c r="AI17" s="2"/>
      <c r="AJ17" s="2"/>
      <c r="AK17" s="2"/>
      <c r="AL17" s="2"/>
      <c r="AM17" s="2"/>
      <c r="AN17" s="2"/>
      <c r="AO17" s="2"/>
      <c r="AP17" s="2"/>
      <c r="AQ17" s="2">
        <v>1</v>
      </c>
      <c r="AR17" s="2">
        <v>10</v>
      </c>
      <c r="AS17" s="2">
        <v>0.5</v>
      </c>
      <c r="AT17" s="2">
        <v>0.1</v>
      </c>
      <c r="AU17" s="2">
        <f t="shared" ref="AU17:AU23" si="7">(AR17/AQ17)/(AT17/AS17)</f>
        <v>50</v>
      </c>
      <c r="AV17" s="2"/>
      <c r="AW17" s="2"/>
      <c r="AX17" s="2"/>
      <c r="AY17" s="2"/>
      <c r="AZ17" s="2"/>
      <c r="BA17" s="2"/>
      <c r="BB17" s="2"/>
      <c r="BC17" s="2"/>
      <c r="BD17" s="2"/>
      <c r="BE17" s="2"/>
      <c r="BF17" s="2"/>
      <c r="BG17" s="2"/>
      <c r="BH17" s="2"/>
      <c r="BI17" s="2"/>
      <c r="BJ17" s="2"/>
      <c r="BK17" s="2"/>
      <c r="BL17" s="2"/>
      <c r="BM17" s="2"/>
      <c r="BN17" s="2"/>
    </row>
    <row r="18" spans="1:66" x14ac:dyDescent="0.25">
      <c r="A18">
        <v>14</v>
      </c>
      <c r="B18" t="s">
        <v>74</v>
      </c>
      <c r="C18" t="s">
        <v>75</v>
      </c>
      <c r="D18" s="2">
        <v>14</v>
      </c>
      <c r="E18" s="11" t="s">
        <v>13</v>
      </c>
      <c r="F18" s="41">
        <v>2.2100840336134455</v>
      </c>
      <c r="G18" s="4">
        <v>0.49</v>
      </c>
      <c r="H18" s="4">
        <v>0.49</v>
      </c>
      <c r="I18" s="4">
        <v>0.02</v>
      </c>
      <c r="J18" s="6">
        <v>1.6018518518518519</v>
      </c>
      <c r="K18" s="4">
        <v>0.75</v>
      </c>
      <c r="L18" s="4">
        <v>0.25</v>
      </c>
      <c r="M18" s="4">
        <v>0</v>
      </c>
      <c r="O18" s="4"/>
      <c r="P18" s="4"/>
      <c r="Q18" s="10"/>
      <c r="R18" s="12"/>
      <c r="S18" s="2">
        <v>2.52</v>
      </c>
      <c r="U18" s="3">
        <f t="shared" si="3"/>
        <v>3.8052000000000001</v>
      </c>
      <c r="V18" s="3">
        <f t="shared" si="4"/>
        <v>1.9026000000000001</v>
      </c>
      <c r="W18" s="9">
        <f t="shared" si="5"/>
        <v>1.5731791907514452</v>
      </c>
      <c r="X18" s="2">
        <f t="shared" si="6"/>
        <v>1.9908000000000001</v>
      </c>
      <c r="Y18" s="11" t="s">
        <v>13</v>
      </c>
      <c r="AQ18" s="2">
        <v>1</v>
      </c>
      <c r="AR18" s="2">
        <v>5</v>
      </c>
      <c r="AS18" s="2">
        <v>0.5</v>
      </c>
      <c r="AT18" s="2">
        <v>0.9</v>
      </c>
      <c r="AU18" s="2">
        <f t="shared" si="7"/>
        <v>2.7777777777777777</v>
      </c>
    </row>
    <row r="19" spans="1:66" x14ac:dyDescent="0.25">
      <c r="A19">
        <v>15</v>
      </c>
      <c r="B19" t="s">
        <v>74</v>
      </c>
      <c r="C19" t="s">
        <v>76</v>
      </c>
      <c r="D19" s="2">
        <v>15</v>
      </c>
      <c r="E19" s="11" t="s">
        <v>13</v>
      </c>
      <c r="F19" s="41"/>
      <c r="J19" s="6">
        <v>1.52</v>
      </c>
      <c r="K19" s="4">
        <v>0.5</v>
      </c>
      <c r="L19" s="4">
        <v>0.5</v>
      </c>
      <c r="M19" s="4">
        <v>0</v>
      </c>
      <c r="O19" s="4"/>
      <c r="P19" s="4"/>
      <c r="Q19" s="10"/>
      <c r="R19" s="12"/>
      <c r="S19" s="2">
        <v>2.2799999999999998</v>
      </c>
      <c r="U19" s="3">
        <f t="shared" si="3"/>
        <v>3.4427999999999996</v>
      </c>
      <c r="V19" s="3">
        <f t="shared" si="4"/>
        <v>1.7213999999999998</v>
      </c>
      <c r="W19" s="9">
        <f t="shared" si="5"/>
        <v>1.4999999999999998</v>
      </c>
      <c r="X19" s="2">
        <f t="shared" si="6"/>
        <v>1.8011999999999999</v>
      </c>
      <c r="Y19" s="11" t="s">
        <v>13</v>
      </c>
      <c r="AQ19" s="2">
        <v>1</v>
      </c>
      <c r="AR19" s="2">
        <v>5</v>
      </c>
      <c r="AS19" s="2">
        <v>0.5</v>
      </c>
      <c r="AT19" s="2">
        <v>0.5</v>
      </c>
      <c r="AU19" s="2">
        <f t="shared" si="7"/>
        <v>5</v>
      </c>
    </row>
    <row r="20" spans="1:66" s="28" customFormat="1" x14ac:dyDescent="0.25">
      <c r="A20">
        <v>16</v>
      </c>
      <c r="B20" t="s">
        <v>77</v>
      </c>
      <c r="C20" t="s">
        <v>78</v>
      </c>
      <c r="D20" s="28">
        <v>16</v>
      </c>
      <c r="E20" s="29" t="s">
        <v>14</v>
      </c>
      <c r="F20" s="43"/>
      <c r="G20" s="31"/>
      <c r="H20" s="31"/>
      <c r="I20" s="31"/>
      <c r="J20" s="32">
        <v>2.7685185185185186</v>
      </c>
      <c r="K20" s="31">
        <v>0.85</v>
      </c>
      <c r="L20" s="31">
        <v>0.15</v>
      </c>
      <c r="M20" s="31">
        <v>0</v>
      </c>
      <c r="N20" s="32"/>
      <c r="O20" s="31"/>
      <c r="P20" s="31"/>
      <c r="Q20" s="33"/>
      <c r="R20" s="44"/>
      <c r="S20" s="28">
        <v>4.37</v>
      </c>
      <c r="U20" s="30">
        <f t="shared" si="3"/>
        <v>6.5987</v>
      </c>
      <c r="V20" s="30">
        <f t="shared" si="4"/>
        <v>3.29935</v>
      </c>
      <c r="W20" s="34">
        <f t="shared" si="5"/>
        <v>1.5784615384615384</v>
      </c>
      <c r="X20" s="2">
        <f t="shared" si="6"/>
        <v>3.4523000000000001</v>
      </c>
      <c r="Y20" s="29" t="s">
        <v>14</v>
      </c>
      <c r="Z20" s="2"/>
      <c r="AA20" s="2"/>
      <c r="AB20" s="2"/>
      <c r="AC20" s="2"/>
      <c r="AD20" s="2"/>
      <c r="AE20" s="2"/>
      <c r="AF20" s="2"/>
      <c r="AG20" s="2"/>
      <c r="AH20" s="2"/>
      <c r="AI20" s="2"/>
      <c r="AJ20" s="2"/>
      <c r="AK20" s="2"/>
      <c r="AL20" s="2"/>
      <c r="AM20" s="2"/>
      <c r="AN20" s="2"/>
      <c r="AO20" s="2"/>
      <c r="AP20" s="2"/>
      <c r="AQ20" s="2">
        <v>1</v>
      </c>
      <c r="AR20" s="2">
        <v>5</v>
      </c>
      <c r="AS20" s="2">
        <v>0.5</v>
      </c>
      <c r="AT20" s="2">
        <v>0.1</v>
      </c>
      <c r="AU20" s="2">
        <f t="shared" si="7"/>
        <v>25</v>
      </c>
      <c r="AV20" s="2"/>
      <c r="AW20" s="2"/>
      <c r="AX20" s="2"/>
      <c r="AY20" s="2"/>
      <c r="AZ20" s="2"/>
      <c r="BA20" s="2"/>
      <c r="BB20" s="2"/>
      <c r="BC20" s="2"/>
      <c r="BD20" s="2"/>
      <c r="BE20" s="2"/>
      <c r="BF20" s="2"/>
      <c r="BG20" s="2"/>
      <c r="BH20" s="2"/>
      <c r="BI20" s="2"/>
      <c r="BJ20" s="2"/>
      <c r="BK20" s="2"/>
      <c r="BL20" s="2"/>
      <c r="BM20" s="2"/>
      <c r="BN20" s="2"/>
    </row>
    <row r="21" spans="1:66" s="21" customFormat="1" x14ac:dyDescent="0.25">
      <c r="A21">
        <v>17</v>
      </c>
      <c r="B21" t="s">
        <v>77</v>
      </c>
      <c r="C21" t="s">
        <v>79</v>
      </c>
      <c r="D21" s="21">
        <v>17</v>
      </c>
      <c r="E21" s="22" t="s">
        <v>14</v>
      </c>
      <c r="F21" s="45"/>
      <c r="G21" s="24"/>
      <c r="H21" s="24"/>
      <c r="I21" s="24"/>
      <c r="J21" s="25">
        <v>2.8645833333333335</v>
      </c>
      <c r="K21" s="24">
        <v>0.65</v>
      </c>
      <c r="L21" s="24">
        <v>0.35</v>
      </c>
      <c r="M21" s="24">
        <v>0</v>
      </c>
      <c r="N21" s="25"/>
      <c r="O21" s="24"/>
      <c r="P21" s="24"/>
      <c r="Q21" s="26"/>
      <c r="R21" s="46"/>
      <c r="S21" s="21">
        <v>4.3499999999999996</v>
      </c>
      <c r="U21" s="23">
        <f t="shared" si="3"/>
        <v>6.5684999999999993</v>
      </c>
      <c r="V21" s="23">
        <f t="shared" si="4"/>
        <v>3.2842499999999997</v>
      </c>
      <c r="W21" s="27">
        <f t="shared" si="5"/>
        <v>1.5185454545454544</v>
      </c>
      <c r="X21" s="2">
        <f t="shared" si="6"/>
        <v>3.4365000000000001</v>
      </c>
      <c r="Y21" s="22" t="s">
        <v>14</v>
      </c>
      <c r="Z21" s="2"/>
      <c r="AA21" s="2"/>
      <c r="AB21" s="2"/>
      <c r="AC21" s="2"/>
      <c r="AD21" s="2"/>
      <c r="AE21" s="2"/>
      <c r="AF21" s="2"/>
      <c r="AG21" s="2"/>
      <c r="AH21" s="2"/>
      <c r="AI21" s="2"/>
      <c r="AJ21" s="2"/>
      <c r="AK21" s="2"/>
      <c r="AL21" s="2"/>
      <c r="AM21" s="2"/>
      <c r="AN21" s="2"/>
      <c r="AO21" s="2"/>
      <c r="AP21" s="2"/>
      <c r="AQ21" s="2">
        <v>1</v>
      </c>
      <c r="AR21" s="2">
        <v>1</v>
      </c>
      <c r="AS21" s="2">
        <v>0.5</v>
      </c>
      <c r="AT21" s="2">
        <v>0.9</v>
      </c>
      <c r="AU21" s="2">
        <f t="shared" si="7"/>
        <v>0.55555555555555558</v>
      </c>
      <c r="AV21" s="2"/>
      <c r="AW21" s="2"/>
      <c r="AX21" s="2"/>
      <c r="AY21" s="2"/>
      <c r="AZ21" s="2"/>
      <c r="BA21" s="2"/>
      <c r="BB21" s="2"/>
      <c r="BC21" s="2"/>
      <c r="BD21" s="2"/>
      <c r="BE21" s="2"/>
      <c r="BF21" s="2"/>
      <c r="BG21" s="2"/>
      <c r="BH21" s="2"/>
      <c r="BI21" s="2"/>
      <c r="BJ21" s="2"/>
      <c r="BK21" s="2"/>
      <c r="BL21" s="2"/>
      <c r="BM21" s="2"/>
      <c r="BN21" s="2"/>
    </row>
    <row r="22" spans="1:66" x14ac:dyDescent="0.25">
      <c r="A22">
        <v>18</v>
      </c>
      <c r="B22" t="s">
        <v>80</v>
      </c>
      <c r="C22" t="s">
        <v>81</v>
      </c>
      <c r="D22" s="2">
        <v>18</v>
      </c>
      <c r="E22" s="11" t="s">
        <v>15</v>
      </c>
      <c r="F22" s="41"/>
      <c r="J22" s="6">
        <v>2.2252252252252251</v>
      </c>
      <c r="K22" s="4">
        <v>0.9</v>
      </c>
      <c r="L22" s="4">
        <v>0.1</v>
      </c>
      <c r="M22" s="4">
        <v>0</v>
      </c>
      <c r="O22" s="4"/>
      <c r="P22" s="4"/>
      <c r="Q22" s="10"/>
      <c r="R22" s="12"/>
      <c r="X22" s="2">
        <f>(J22*1.58*W24)/2</f>
        <v>2.3651118210260473</v>
      </c>
      <c r="Y22" s="11" t="s">
        <v>15</v>
      </c>
      <c r="AQ22" s="2">
        <v>1</v>
      </c>
      <c r="AR22" s="2">
        <v>1</v>
      </c>
      <c r="AS22" s="2">
        <v>0.5</v>
      </c>
      <c r="AT22" s="2">
        <v>0.5</v>
      </c>
      <c r="AU22" s="2">
        <f t="shared" si="7"/>
        <v>1</v>
      </c>
    </row>
    <row r="23" spans="1:66" x14ac:dyDescent="0.25">
      <c r="A23">
        <v>19</v>
      </c>
      <c r="B23" t="s">
        <v>80</v>
      </c>
      <c r="C23" t="s">
        <v>82</v>
      </c>
      <c r="D23" s="2">
        <v>19</v>
      </c>
      <c r="E23" s="11" t="s">
        <v>15</v>
      </c>
      <c r="F23" s="41">
        <v>2.6017699115044248</v>
      </c>
      <c r="G23" s="4">
        <v>0.95</v>
      </c>
      <c r="H23" s="4">
        <v>0.05</v>
      </c>
      <c r="I23" s="4">
        <v>0</v>
      </c>
      <c r="J23" s="6">
        <v>2.1192660550458715</v>
      </c>
      <c r="K23" s="4">
        <v>0.9</v>
      </c>
      <c r="L23" s="4">
        <v>0.1</v>
      </c>
      <c r="M23" s="4">
        <v>0</v>
      </c>
      <c r="O23" s="4"/>
      <c r="P23" s="4"/>
      <c r="Q23" s="10"/>
      <c r="R23" s="12"/>
      <c r="X23" s="2">
        <f>(J23*1.58*W24)/2</f>
        <v>2.2524916317991632</v>
      </c>
      <c r="Y23" s="11" t="s">
        <v>15</v>
      </c>
      <c r="AQ23" s="2">
        <v>1</v>
      </c>
      <c r="AR23" s="2">
        <v>1</v>
      </c>
      <c r="AS23" s="2">
        <v>0.5</v>
      </c>
      <c r="AT23" s="2">
        <v>0.1</v>
      </c>
      <c r="AU23" s="2">
        <f t="shared" si="7"/>
        <v>5</v>
      </c>
    </row>
    <row r="24" spans="1:66" x14ac:dyDescent="0.25">
      <c r="A24">
        <v>20</v>
      </c>
      <c r="B24" t="s">
        <v>80</v>
      </c>
      <c r="C24" t="s">
        <v>83</v>
      </c>
      <c r="D24" s="2">
        <v>20</v>
      </c>
      <c r="E24" s="11" t="s">
        <v>15</v>
      </c>
      <c r="F24" s="41"/>
      <c r="J24" s="6">
        <v>2.1926605504587156</v>
      </c>
      <c r="K24" s="4">
        <v>0.9</v>
      </c>
      <c r="L24" s="4">
        <v>0.1</v>
      </c>
      <c r="M24" s="4">
        <v>0</v>
      </c>
      <c r="O24" s="4"/>
      <c r="P24" s="4"/>
      <c r="Q24" s="10"/>
      <c r="R24" s="12"/>
      <c r="S24" s="2">
        <v>2.95</v>
      </c>
      <c r="U24" s="3">
        <f t="shared" si="3"/>
        <v>4.4545000000000003</v>
      </c>
      <c r="V24" s="3">
        <f t="shared" si="4"/>
        <v>2.2272500000000002</v>
      </c>
      <c r="W24" s="9">
        <f>S24/J24</f>
        <v>1.3453974895397491</v>
      </c>
      <c r="X24" s="2">
        <f>(J24*1.58*W24)/2</f>
        <v>2.3305000000000002</v>
      </c>
      <c r="Y24" s="11" t="s">
        <v>15</v>
      </c>
    </row>
    <row r="25" spans="1:66" s="28" customFormat="1" x14ac:dyDescent="0.25">
      <c r="A25">
        <v>21</v>
      </c>
      <c r="B25" t="s">
        <v>84</v>
      </c>
      <c r="C25" t="s">
        <v>85</v>
      </c>
      <c r="D25" s="28">
        <v>21</v>
      </c>
      <c r="E25" s="29" t="s">
        <v>16</v>
      </c>
      <c r="F25" s="43"/>
      <c r="G25" s="31"/>
      <c r="H25" s="31"/>
      <c r="I25" s="31"/>
      <c r="J25" s="37">
        <v>1.93</v>
      </c>
      <c r="K25" s="38">
        <v>0.9</v>
      </c>
      <c r="L25" s="38">
        <v>0.1</v>
      </c>
      <c r="M25" s="38">
        <v>0</v>
      </c>
      <c r="N25" s="32">
        <v>2.4</v>
      </c>
      <c r="O25" s="31">
        <v>0.4</v>
      </c>
      <c r="P25" s="31">
        <v>0.5</v>
      </c>
      <c r="Q25" s="33">
        <v>0.1</v>
      </c>
      <c r="R25" s="44" t="s">
        <v>35</v>
      </c>
      <c r="S25" s="28">
        <v>1.39</v>
      </c>
      <c r="U25" s="30">
        <f t="shared" si="3"/>
        <v>2.0989</v>
      </c>
      <c r="V25" s="30">
        <f t="shared" si="4"/>
        <v>1.04945</v>
      </c>
      <c r="W25" s="34">
        <f>2*(S25/J25)</f>
        <v>1.4404145077720207</v>
      </c>
      <c r="X25" s="2">
        <f>(J25*1.58*W25)/2</f>
        <v>2.1962000000000002</v>
      </c>
      <c r="Y25" s="29" t="s">
        <v>16</v>
      </c>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row>
    <row r="26" spans="1:66" x14ac:dyDescent="0.25">
      <c r="A26">
        <v>22</v>
      </c>
      <c r="B26" t="s">
        <v>84</v>
      </c>
      <c r="C26" t="s">
        <v>86</v>
      </c>
      <c r="D26" s="2">
        <v>22</v>
      </c>
      <c r="E26" s="11" t="s">
        <v>16</v>
      </c>
      <c r="F26" s="41"/>
      <c r="J26" s="6">
        <v>1.941747572815534</v>
      </c>
      <c r="K26" s="4">
        <v>0.9</v>
      </c>
      <c r="L26" s="4">
        <v>0.1</v>
      </c>
      <c r="M26" s="4">
        <v>0</v>
      </c>
      <c r="N26" s="6">
        <v>4.8600000000000003</v>
      </c>
      <c r="O26" s="4">
        <v>0.85</v>
      </c>
      <c r="P26" s="4">
        <v>0.15</v>
      </c>
      <c r="Q26" s="10">
        <v>0</v>
      </c>
      <c r="R26" s="12"/>
      <c r="S26" s="2">
        <v>2.83</v>
      </c>
      <c r="U26" s="3">
        <f t="shared" si="3"/>
        <v>4.2732999999999999</v>
      </c>
      <c r="V26" s="3">
        <f t="shared" si="4"/>
        <v>2.1366499999999999</v>
      </c>
      <c r="W26" s="9">
        <f>S26/J26</f>
        <v>1.4574499999999999</v>
      </c>
      <c r="X26" s="2">
        <f>(J26*1.58*W26)/2</f>
        <v>2.2357</v>
      </c>
      <c r="Y26" s="11" t="s">
        <v>16</v>
      </c>
    </row>
    <row r="27" spans="1:66" s="21" customFormat="1" x14ac:dyDescent="0.25">
      <c r="A27">
        <v>23</v>
      </c>
      <c r="B27" t="s">
        <v>84</v>
      </c>
      <c r="C27" t="s">
        <v>87</v>
      </c>
      <c r="D27" s="21">
        <v>23</v>
      </c>
      <c r="E27" s="22" t="s">
        <v>16</v>
      </c>
      <c r="F27" s="45"/>
      <c r="G27" s="24"/>
      <c r="H27" s="24"/>
      <c r="I27" s="24"/>
      <c r="J27" s="35">
        <v>1.9902912621359223</v>
      </c>
      <c r="K27" s="36">
        <v>0.9</v>
      </c>
      <c r="L27" s="36">
        <v>0.1</v>
      </c>
      <c r="M27" s="36">
        <v>0</v>
      </c>
      <c r="N27" s="25">
        <v>2.5</v>
      </c>
      <c r="O27" s="24">
        <v>0.75</v>
      </c>
      <c r="P27" s="24">
        <v>0.25</v>
      </c>
      <c r="Q27" s="26">
        <v>0</v>
      </c>
      <c r="R27" s="46" t="s">
        <v>35</v>
      </c>
      <c r="S27" s="21">
        <v>1.48</v>
      </c>
      <c r="U27" s="23">
        <f t="shared" si="3"/>
        <v>2.2347999999999999</v>
      </c>
      <c r="V27" s="23">
        <f t="shared" si="4"/>
        <v>1.1173999999999999</v>
      </c>
      <c r="W27" s="27">
        <f>2*(S27/J27)</f>
        <v>1.4872195121951219</v>
      </c>
      <c r="X27" s="2">
        <f>(J27*1.58*W27)/2</f>
        <v>2.3384</v>
      </c>
      <c r="Y27" s="22" t="s">
        <v>16</v>
      </c>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row>
    <row r="28" spans="1:66" x14ac:dyDescent="0.25">
      <c r="A28">
        <v>24</v>
      </c>
      <c r="B28" t="s">
        <v>88</v>
      </c>
      <c r="C28" t="s">
        <v>89</v>
      </c>
      <c r="D28" s="2">
        <v>24</v>
      </c>
      <c r="E28" s="11" t="s">
        <v>17</v>
      </c>
      <c r="F28" s="41"/>
      <c r="J28" s="6" t="s">
        <v>7</v>
      </c>
      <c r="K28" s="4">
        <v>0.25454545454545452</v>
      </c>
      <c r="L28" s="4">
        <v>0.5636363636363636</v>
      </c>
      <c r="M28" s="4">
        <v>0.18181818181818182</v>
      </c>
      <c r="O28" s="4"/>
      <c r="P28" s="4"/>
      <c r="Q28" s="10"/>
      <c r="R28" s="12" t="s">
        <v>37</v>
      </c>
      <c r="Y28" s="11" t="s">
        <v>17</v>
      </c>
    </row>
    <row r="29" spans="1:66" x14ac:dyDescent="0.25">
      <c r="A29">
        <v>25</v>
      </c>
      <c r="B29" t="s">
        <v>88</v>
      </c>
      <c r="C29" t="s">
        <v>90</v>
      </c>
      <c r="D29" s="2">
        <v>25</v>
      </c>
      <c r="E29" s="11" t="s">
        <v>17</v>
      </c>
      <c r="F29" s="41"/>
      <c r="J29" s="6">
        <v>1.696078431372549</v>
      </c>
      <c r="K29" s="4">
        <v>0.6</v>
      </c>
      <c r="L29" s="4">
        <v>0.4</v>
      </c>
      <c r="M29" s="4">
        <v>0</v>
      </c>
      <c r="O29" s="4"/>
      <c r="P29" s="4"/>
      <c r="Q29" s="10"/>
      <c r="R29" s="12"/>
      <c r="S29" s="2">
        <v>2.4900000000000002</v>
      </c>
      <c r="U29" s="3">
        <f t="shared" si="3"/>
        <v>3.7599000000000005</v>
      </c>
      <c r="V29" s="3">
        <f t="shared" si="4"/>
        <v>1.8799500000000002</v>
      </c>
      <c r="W29" s="9">
        <f>S29/J29</f>
        <v>1.4680924855491331</v>
      </c>
      <c r="X29" s="2">
        <f>(J29*1.58*W29)/2</f>
        <v>1.9671000000000001</v>
      </c>
      <c r="Y29" s="11" t="s">
        <v>17</v>
      </c>
    </row>
    <row r="30" spans="1:66" s="28" customFormat="1" x14ac:dyDescent="0.25">
      <c r="A30">
        <v>26</v>
      </c>
      <c r="B30" t="s">
        <v>91</v>
      </c>
      <c r="C30" t="s">
        <v>92</v>
      </c>
      <c r="D30" s="28">
        <v>26</v>
      </c>
      <c r="E30" s="29" t="s">
        <v>18</v>
      </c>
      <c r="F30" s="43"/>
      <c r="G30" s="31"/>
      <c r="H30" s="31"/>
      <c r="I30" s="31"/>
      <c r="J30" s="32">
        <v>3.174757281553398</v>
      </c>
      <c r="K30" s="31">
        <v>0.9</v>
      </c>
      <c r="L30" s="31">
        <v>0.1</v>
      </c>
      <c r="M30" s="31">
        <v>0</v>
      </c>
      <c r="N30" s="32"/>
      <c r="O30" s="31"/>
      <c r="P30" s="31"/>
      <c r="Q30" s="33"/>
      <c r="R30" s="44"/>
      <c r="U30" s="30"/>
      <c r="V30" s="30"/>
      <c r="W30" s="34"/>
      <c r="X30" s="2">
        <f>(J30*1.58*W17)/2</f>
        <v>3.5891715612374124</v>
      </c>
      <c r="Y30" s="29" t="s">
        <v>18</v>
      </c>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row>
    <row r="31" spans="1:66" s="21" customFormat="1" x14ac:dyDescent="0.25">
      <c r="A31">
        <v>27</v>
      </c>
      <c r="B31" t="s">
        <v>91</v>
      </c>
      <c r="C31" t="s">
        <v>93</v>
      </c>
      <c r="D31" s="21">
        <v>27</v>
      </c>
      <c r="E31" s="22" t="s">
        <v>18</v>
      </c>
      <c r="F31" s="45"/>
      <c r="G31" s="24"/>
      <c r="H31" s="24"/>
      <c r="I31" s="24"/>
      <c r="J31" s="25">
        <v>2.9135802469135803</v>
      </c>
      <c r="K31" s="24">
        <v>0.16129032258064516</v>
      </c>
      <c r="L31" s="24">
        <v>0.67741935483870963</v>
      </c>
      <c r="M31" s="24">
        <v>0.16129032258064516</v>
      </c>
      <c r="N31" s="25"/>
      <c r="O31" s="24"/>
      <c r="P31" s="24"/>
      <c r="Q31" s="26"/>
      <c r="R31" s="46"/>
      <c r="U31" s="23"/>
      <c r="V31" s="23"/>
      <c r="W31" s="27"/>
      <c r="X31" s="2">
        <f>(J31*1.58*W17)/2</f>
        <v>3.2939020013802627</v>
      </c>
      <c r="Y31" s="22" t="s">
        <v>18</v>
      </c>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row>
    <row r="32" spans="1:66" x14ac:dyDescent="0.25">
      <c r="A32">
        <v>28</v>
      </c>
      <c r="B32" t="s">
        <v>94</v>
      </c>
      <c r="C32" t="s">
        <v>95</v>
      </c>
      <c r="D32" s="2">
        <v>28</v>
      </c>
      <c r="E32" s="11" t="s">
        <v>19</v>
      </c>
      <c r="F32" s="41"/>
      <c r="J32" s="6">
        <v>1.7184466019417475</v>
      </c>
      <c r="K32" s="4">
        <v>0.75</v>
      </c>
      <c r="L32" s="4">
        <v>0.25</v>
      </c>
      <c r="M32" s="4">
        <v>0</v>
      </c>
      <c r="O32" s="4"/>
      <c r="P32" s="4"/>
      <c r="Q32" s="10"/>
      <c r="R32" s="12"/>
      <c r="S32" s="2">
        <v>2.0299999999999998</v>
      </c>
      <c r="U32" s="3">
        <f t="shared" si="3"/>
        <v>3.0652999999999997</v>
      </c>
      <c r="V32" s="3">
        <f t="shared" si="4"/>
        <v>1.5326499999999998</v>
      </c>
      <c r="W32" s="9">
        <f>S32/J32</f>
        <v>1.1812994350282486</v>
      </c>
      <c r="X32" s="2">
        <f>(J32*1.58*W32)/2</f>
        <v>1.6037000000000001</v>
      </c>
      <c r="Y32" s="11" t="s">
        <v>19</v>
      </c>
    </row>
    <row r="33" spans="1:66" x14ac:dyDescent="0.25">
      <c r="A33">
        <v>29</v>
      </c>
      <c r="B33" t="s">
        <v>94</v>
      </c>
      <c r="C33" t="s">
        <v>96</v>
      </c>
      <c r="D33" s="2">
        <v>29</v>
      </c>
      <c r="E33" s="11" t="s">
        <v>19</v>
      </c>
      <c r="F33" s="41"/>
      <c r="J33" s="6">
        <v>1.6285714285714286</v>
      </c>
      <c r="K33" s="4">
        <v>0.45</v>
      </c>
      <c r="L33" s="4">
        <v>0.55000000000000004</v>
      </c>
      <c r="M33" s="4">
        <v>0</v>
      </c>
      <c r="O33" s="4"/>
      <c r="P33" s="4"/>
      <c r="Q33" s="10"/>
      <c r="R33" s="12"/>
      <c r="S33" s="2">
        <v>2.0099999999999998</v>
      </c>
      <c r="U33" s="3">
        <f t="shared" si="3"/>
        <v>3.0350999999999999</v>
      </c>
      <c r="V33" s="3">
        <f t="shared" si="4"/>
        <v>1.51755</v>
      </c>
      <c r="W33" s="9">
        <f>S33/J33</f>
        <v>1.2342105263157894</v>
      </c>
      <c r="X33" s="2">
        <f>(J33*1.58*W33)/2</f>
        <v>1.5879000000000001</v>
      </c>
      <c r="Y33" s="11" t="s">
        <v>19</v>
      </c>
    </row>
    <row r="34" spans="1:66" s="28" customFormat="1" x14ac:dyDescent="0.25">
      <c r="A34">
        <v>30</v>
      </c>
      <c r="B34" t="s">
        <v>97</v>
      </c>
      <c r="C34" t="s">
        <v>98</v>
      </c>
      <c r="D34" s="28">
        <v>30</v>
      </c>
      <c r="E34" s="29" t="s">
        <v>20</v>
      </c>
      <c r="F34" s="43"/>
      <c r="G34" s="31"/>
      <c r="H34" s="31"/>
      <c r="I34" s="31"/>
      <c r="J34" s="32">
        <v>2.6699029126213594</v>
      </c>
      <c r="K34" s="31">
        <v>0.9</v>
      </c>
      <c r="L34" s="31">
        <v>0.1</v>
      </c>
      <c r="M34" s="31">
        <v>0</v>
      </c>
      <c r="N34" s="32"/>
      <c r="O34" s="31"/>
      <c r="P34" s="31"/>
      <c r="Q34" s="33"/>
      <c r="R34" s="44"/>
      <c r="S34" s="28">
        <v>3.31</v>
      </c>
      <c r="U34" s="30">
        <f t="shared" si="3"/>
        <v>4.9981</v>
      </c>
      <c r="V34" s="30">
        <f t="shared" si="4"/>
        <v>2.49905</v>
      </c>
      <c r="W34" s="34">
        <f>S34/J34</f>
        <v>1.2397454545454545</v>
      </c>
      <c r="X34" s="2">
        <f>(J34*1.58*W34)/2</f>
        <v>2.6149</v>
      </c>
      <c r="Y34" s="29" t="s">
        <v>20</v>
      </c>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row>
    <row r="35" spans="1:66" s="21" customFormat="1" x14ac:dyDescent="0.25">
      <c r="A35">
        <v>31</v>
      </c>
      <c r="B35" t="s">
        <v>97</v>
      </c>
      <c r="C35" t="s">
        <v>99</v>
      </c>
      <c r="D35" s="21">
        <v>31</v>
      </c>
      <c r="E35" s="22" t="s">
        <v>20</v>
      </c>
      <c r="F35" s="45"/>
      <c r="G35" s="24"/>
      <c r="H35" s="24"/>
      <c r="I35" s="24"/>
      <c r="J35" s="25">
        <v>2.4239130434782608</v>
      </c>
      <c r="K35" s="24">
        <v>0.88135593220338981</v>
      </c>
      <c r="L35" s="24">
        <v>0.11864406779661017</v>
      </c>
      <c r="M35" s="24">
        <v>0</v>
      </c>
      <c r="N35" s="25"/>
      <c r="O35" s="24"/>
      <c r="P35" s="24"/>
      <c r="Q35" s="26"/>
      <c r="R35" s="46"/>
      <c r="U35" s="23"/>
      <c r="V35" s="23"/>
      <c r="W35" s="27"/>
      <c r="X35" s="2">
        <f>(J35*1.58*W34)/2</f>
        <v>2.373977790513834</v>
      </c>
      <c r="Y35" s="22" t="s">
        <v>20</v>
      </c>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row>
    <row r="36" spans="1:66" x14ac:dyDescent="0.25">
      <c r="A36">
        <v>32</v>
      </c>
      <c r="B36" t="s">
        <v>100</v>
      </c>
      <c r="C36" t="s">
        <v>101</v>
      </c>
      <c r="D36" s="2">
        <v>32</v>
      </c>
      <c r="E36" s="11" t="s">
        <v>21</v>
      </c>
      <c r="F36" s="41"/>
      <c r="J36" s="6">
        <v>5.09375</v>
      </c>
      <c r="K36" s="4">
        <v>0.87058823529411766</v>
      </c>
      <c r="L36" s="4">
        <v>0.12941176470588237</v>
      </c>
      <c r="M36" s="4">
        <v>0</v>
      </c>
      <c r="O36" s="4"/>
      <c r="P36" s="4"/>
      <c r="Q36" s="10"/>
      <c r="R36" s="12"/>
      <c r="S36" s="2">
        <v>7.75</v>
      </c>
      <c r="U36" s="3">
        <f t="shared" si="3"/>
        <v>11.702500000000001</v>
      </c>
      <c r="V36" s="3">
        <f t="shared" si="4"/>
        <v>5.8512500000000003</v>
      </c>
      <c r="W36" s="9">
        <f>S36/J36</f>
        <v>1.5214723926380369</v>
      </c>
      <c r="X36" s="2">
        <f>(J36*1.58*W36)/2</f>
        <v>6.1225000000000005</v>
      </c>
      <c r="Y36" s="11" t="s">
        <v>21</v>
      </c>
    </row>
    <row r="37" spans="1:66" x14ac:dyDescent="0.25">
      <c r="A37">
        <v>33</v>
      </c>
      <c r="B37" t="s">
        <v>100</v>
      </c>
      <c r="C37" t="s">
        <v>102</v>
      </c>
      <c r="D37" s="2">
        <v>33</v>
      </c>
      <c r="E37" s="11" t="s">
        <v>21</v>
      </c>
      <c r="F37" s="41"/>
      <c r="J37" s="6">
        <v>5.3255813953488369</v>
      </c>
      <c r="K37" s="4">
        <v>0.93717277486910999</v>
      </c>
      <c r="L37" s="4">
        <v>6.2827225130890049E-2</v>
      </c>
      <c r="M37" s="4">
        <v>0</v>
      </c>
      <c r="O37" s="4"/>
      <c r="P37" s="4"/>
      <c r="Q37" s="10"/>
      <c r="R37" s="12"/>
      <c r="X37" s="2">
        <f>(J37*1.58*W36)/2</f>
        <v>6.4011528035383076</v>
      </c>
      <c r="Y37" s="11" t="s">
        <v>21</v>
      </c>
    </row>
    <row r="38" spans="1:66" s="28" customFormat="1" x14ac:dyDescent="0.25">
      <c r="A38">
        <v>34</v>
      </c>
      <c r="B38" t="s">
        <v>103</v>
      </c>
      <c r="C38" t="s">
        <v>104</v>
      </c>
      <c r="D38" s="28">
        <v>34</v>
      </c>
      <c r="E38" s="29" t="s">
        <v>24</v>
      </c>
      <c r="F38" s="43"/>
      <c r="G38" s="31"/>
      <c r="H38" s="31"/>
      <c r="I38" s="31"/>
      <c r="J38" s="32">
        <v>5.407766990291262</v>
      </c>
      <c r="K38" s="31">
        <v>0.6</v>
      </c>
      <c r="L38" s="31">
        <v>0.4</v>
      </c>
      <c r="M38" s="31">
        <v>0</v>
      </c>
      <c r="N38" s="32"/>
      <c r="O38" s="31"/>
      <c r="P38" s="31"/>
      <c r="Q38" s="33"/>
      <c r="R38" s="44"/>
      <c r="U38" s="30"/>
      <c r="V38" s="30"/>
      <c r="W38" s="34"/>
      <c r="X38" s="2">
        <f>(J38*1.58*W36)/2</f>
        <v>6.4999368634224792</v>
      </c>
      <c r="Y38" s="29" t="s">
        <v>24</v>
      </c>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spans="1:66" s="21" customFormat="1" x14ac:dyDescent="0.25">
      <c r="A39">
        <v>35</v>
      </c>
      <c r="B39" t="s">
        <v>103</v>
      </c>
      <c r="C39" t="s">
        <v>105</v>
      </c>
      <c r="D39" s="21">
        <v>35</v>
      </c>
      <c r="E39" s="22" t="s">
        <v>24</v>
      </c>
      <c r="F39" s="45"/>
      <c r="G39" s="24"/>
      <c r="H39" s="24"/>
      <c r="I39" s="24"/>
      <c r="J39" s="25" t="s">
        <v>6</v>
      </c>
      <c r="K39" s="24">
        <v>0.41772151898734178</v>
      </c>
      <c r="L39" s="24">
        <v>0.50632911392405067</v>
      </c>
      <c r="M39" s="24">
        <v>7.5949367088607597E-2</v>
      </c>
      <c r="N39" s="25"/>
      <c r="O39" s="24"/>
      <c r="P39" s="24"/>
      <c r="Q39" s="26"/>
      <c r="R39" s="46" t="s">
        <v>37</v>
      </c>
      <c r="U39" s="23"/>
      <c r="V39" s="23"/>
      <c r="W39" s="27"/>
      <c r="X39" s="2"/>
      <c r="Y39" s="22" t="s">
        <v>24</v>
      </c>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row>
    <row r="40" spans="1:66" x14ac:dyDescent="0.25">
      <c r="A40">
        <v>36</v>
      </c>
      <c r="B40" t="s">
        <v>106</v>
      </c>
      <c r="C40" t="s">
        <v>107</v>
      </c>
      <c r="D40" s="2">
        <v>36</v>
      </c>
      <c r="E40" s="11" t="s">
        <v>23</v>
      </c>
      <c r="F40" s="41"/>
      <c r="J40" s="6">
        <v>2.86</v>
      </c>
      <c r="K40" s="4">
        <v>0.4</v>
      </c>
      <c r="L40" s="4">
        <v>0.6</v>
      </c>
      <c r="M40" s="4">
        <v>0</v>
      </c>
      <c r="O40" s="4"/>
      <c r="P40" s="4"/>
      <c r="Q40" s="10"/>
      <c r="R40" s="12"/>
      <c r="X40" s="2">
        <f>(J40*1.58*W34)/2</f>
        <v>2.8010808799999998</v>
      </c>
      <c r="Y40" s="11" t="s">
        <v>23</v>
      </c>
    </row>
    <row r="41" spans="1:66" x14ac:dyDescent="0.25">
      <c r="A41">
        <v>37</v>
      </c>
      <c r="B41" t="s">
        <v>106</v>
      </c>
      <c r="C41" t="s">
        <v>108</v>
      </c>
      <c r="D41" s="2">
        <v>37</v>
      </c>
      <c r="E41" s="11" t="s">
        <v>23</v>
      </c>
      <c r="F41" s="41"/>
      <c r="J41" s="6">
        <v>3.15</v>
      </c>
      <c r="K41" s="4">
        <v>0.9</v>
      </c>
      <c r="L41" s="4">
        <v>0.1</v>
      </c>
      <c r="M41" s="4">
        <v>0</v>
      </c>
      <c r="O41" s="4"/>
      <c r="P41" s="4"/>
      <c r="Q41" s="10"/>
      <c r="R41" s="12"/>
      <c r="X41" s="2">
        <f>(J41*1.58*W34)/2</f>
        <v>3.0851065636363635</v>
      </c>
      <c r="Y41" s="11" t="s">
        <v>23</v>
      </c>
    </row>
    <row r="42" spans="1:66" s="28" customFormat="1" x14ac:dyDescent="0.25">
      <c r="A42">
        <v>38</v>
      </c>
      <c r="B42" t="s">
        <v>109</v>
      </c>
      <c r="C42" t="s">
        <v>110</v>
      </c>
      <c r="D42" s="28">
        <v>38</v>
      </c>
      <c r="E42" s="29" t="s">
        <v>22</v>
      </c>
      <c r="F42" s="43"/>
      <c r="G42" s="31"/>
      <c r="H42" s="31"/>
      <c r="I42" s="31"/>
      <c r="J42" s="32">
        <v>0.73333333333333328</v>
      </c>
      <c r="K42" s="31">
        <v>0.6</v>
      </c>
      <c r="L42" s="31">
        <v>0.4</v>
      </c>
      <c r="M42" s="31">
        <v>0</v>
      </c>
      <c r="N42" s="32"/>
      <c r="O42" s="31"/>
      <c r="P42" s="31"/>
      <c r="Q42" s="33"/>
      <c r="R42" s="44"/>
      <c r="S42" s="30">
        <f>1/1.16</f>
        <v>0.86206896551724144</v>
      </c>
      <c r="U42" s="30">
        <f t="shared" si="3"/>
        <v>1.3017241379310345</v>
      </c>
      <c r="V42" s="30">
        <f t="shared" si="4"/>
        <v>0.65086206896551724</v>
      </c>
      <c r="W42" s="34">
        <f>S42/J42</f>
        <v>1.175548589341693</v>
      </c>
      <c r="X42" s="2">
        <f>(J42*1.58*W42)/2</f>
        <v>0.68103448275862088</v>
      </c>
      <c r="Y42" s="29" t="s">
        <v>22</v>
      </c>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row>
    <row r="43" spans="1:66" s="21" customFormat="1" x14ac:dyDescent="0.25">
      <c r="A43">
        <v>39</v>
      </c>
      <c r="B43" t="s">
        <v>109</v>
      </c>
      <c r="C43" t="s">
        <v>111</v>
      </c>
      <c r="D43" s="21">
        <v>39</v>
      </c>
      <c r="E43" s="22" t="s">
        <v>22</v>
      </c>
      <c r="F43" s="23"/>
      <c r="G43" s="24"/>
      <c r="H43" s="24"/>
      <c r="I43" s="24"/>
      <c r="J43" s="25">
        <v>0.78899082568807344</v>
      </c>
      <c r="K43" s="24">
        <v>0.45</v>
      </c>
      <c r="L43" s="24">
        <v>0.45</v>
      </c>
      <c r="M43" s="24">
        <v>0.1</v>
      </c>
      <c r="N43" s="25"/>
      <c r="O43" s="24"/>
      <c r="P43" s="24"/>
      <c r="Q43" s="26"/>
      <c r="R43" s="47"/>
      <c r="S43" s="23">
        <f>19136/20224</f>
        <v>0.94620253164556967</v>
      </c>
      <c r="U43" s="23">
        <f t="shared" si="3"/>
        <v>1.4287658227848101</v>
      </c>
      <c r="V43" s="23">
        <f t="shared" si="4"/>
        <v>0.71438291139240506</v>
      </c>
      <c r="W43" s="27">
        <f>S43/J43</f>
        <v>1.1992566970856637</v>
      </c>
      <c r="X43" s="2">
        <f>(J43*1.58*W43)/2</f>
        <v>0.74749999999999994</v>
      </c>
      <c r="Y43" s="22" t="s">
        <v>22</v>
      </c>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row>
    <row r="44" spans="1:66" s="48" customFormat="1" x14ac:dyDescent="0.25">
      <c r="F44" s="49"/>
      <c r="G44" s="50"/>
      <c r="H44" s="50"/>
      <c r="I44" s="50"/>
      <c r="J44" s="49"/>
      <c r="N44" s="49"/>
      <c r="R44" s="51"/>
      <c r="U44" s="49"/>
      <c r="V44" s="49"/>
      <c r="W44" s="49"/>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row>
    <row r="45" spans="1:66" s="52" customFormat="1" x14ac:dyDescent="0.25">
      <c r="F45" s="53"/>
      <c r="G45" s="54"/>
      <c r="H45" s="54"/>
      <c r="I45" s="54"/>
      <c r="J45" s="53"/>
      <c r="N45" s="53"/>
      <c r="R45" s="55"/>
      <c r="U45" s="53"/>
      <c r="V45" s="53"/>
      <c r="W45" s="53"/>
    </row>
    <row r="46" spans="1:66" s="52" customFormat="1" x14ac:dyDescent="0.25">
      <c r="E46" s="55"/>
      <c r="G46" s="55" t="s">
        <v>51</v>
      </c>
      <c r="H46" s="54"/>
      <c r="I46" s="54"/>
      <c r="J46" s="53"/>
      <c r="N46" s="53"/>
      <c r="R46" s="55"/>
      <c r="U46" s="53"/>
      <c r="V46" s="53"/>
      <c r="W46" s="53"/>
    </row>
    <row r="47" spans="1:66" s="52" customFormat="1" x14ac:dyDescent="0.25">
      <c r="E47" s="55"/>
      <c r="G47" s="55"/>
      <c r="H47" s="54"/>
      <c r="I47" s="54"/>
      <c r="J47" s="53"/>
      <c r="N47" s="53"/>
      <c r="R47" s="55"/>
      <c r="U47" s="53"/>
      <c r="V47" s="53"/>
      <c r="W47" s="53"/>
    </row>
    <row r="48" spans="1:66" s="52" customFormat="1" x14ac:dyDescent="0.25">
      <c r="E48" s="55"/>
      <c r="F48" s="52" t="s">
        <v>32</v>
      </c>
      <c r="G48" s="55" t="s">
        <v>53</v>
      </c>
      <c r="H48" s="54"/>
      <c r="I48" s="54"/>
      <c r="J48" s="53"/>
      <c r="N48" s="53"/>
      <c r="R48" s="55"/>
      <c r="U48" s="53"/>
      <c r="V48" s="53"/>
      <c r="W48" s="53"/>
    </row>
    <row r="49" spans="5:23" s="52" customFormat="1" x14ac:dyDescent="0.25">
      <c r="E49" s="55"/>
      <c r="F49" s="52" t="s">
        <v>33</v>
      </c>
      <c r="G49" s="55" t="s">
        <v>34</v>
      </c>
      <c r="H49" s="54"/>
      <c r="I49" s="54"/>
      <c r="J49" s="53"/>
      <c r="N49" s="53"/>
      <c r="R49" s="55"/>
      <c r="U49" s="53"/>
      <c r="V49" s="53"/>
      <c r="W49" s="53"/>
    </row>
    <row r="50" spans="5:23" s="52" customFormat="1" x14ac:dyDescent="0.25">
      <c r="E50" s="55"/>
      <c r="F50" s="52" t="s">
        <v>30</v>
      </c>
      <c r="G50" s="55" t="s">
        <v>36</v>
      </c>
      <c r="H50" s="54"/>
      <c r="I50" s="54"/>
      <c r="J50" s="53"/>
      <c r="N50" s="53"/>
      <c r="R50" s="55"/>
      <c r="U50" s="53"/>
      <c r="V50" s="53"/>
      <c r="W50" s="53"/>
    </row>
    <row r="51" spans="5:23" s="52" customFormat="1" x14ac:dyDescent="0.25">
      <c r="E51" s="55"/>
      <c r="F51" s="52" t="s">
        <v>41</v>
      </c>
      <c r="G51" s="55" t="s">
        <v>31</v>
      </c>
      <c r="H51" s="54"/>
      <c r="I51" s="54"/>
      <c r="J51" s="53"/>
      <c r="N51" s="53"/>
      <c r="R51" s="55"/>
      <c r="U51" s="53"/>
      <c r="V51" s="53"/>
      <c r="W51" s="53"/>
    </row>
    <row r="52" spans="5:23" s="52" customFormat="1" x14ac:dyDescent="0.25">
      <c r="E52" s="55"/>
      <c r="F52" s="52" t="s">
        <v>42</v>
      </c>
      <c r="G52" s="55" t="s">
        <v>49</v>
      </c>
      <c r="H52" s="54"/>
      <c r="I52" s="54"/>
      <c r="J52" s="53"/>
      <c r="N52" s="53"/>
      <c r="R52" s="55"/>
      <c r="U52" s="53"/>
      <c r="V52" s="53"/>
      <c r="W52" s="53"/>
    </row>
    <row r="53" spans="5:23" s="52" customFormat="1" x14ac:dyDescent="0.25">
      <c r="E53" s="55"/>
      <c r="F53" s="52" t="s">
        <v>46</v>
      </c>
      <c r="G53" s="55" t="s">
        <v>43</v>
      </c>
      <c r="H53" s="54"/>
      <c r="I53" s="54"/>
      <c r="J53" s="53"/>
      <c r="N53" s="53"/>
      <c r="R53" s="55"/>
      <c r="U53" s="53"/>
      <c r="V53" s="53"/>
      <c r="W53" s="53"/>
    </row>
    <row r="54" spans="5:23" s="52" customFormat="1" x14ac:dyDescent="0.25">
      <c r="E54" s="55"/>
      <c r="G54" s="55" t="s">
        <v>44</v>
      </c>
      <c r="H54" s="54"/>
      <c r="I54" s="54"/>
      <c r="J54" s="53"/>
      <c r="N54" s="53"/>
      <c r="R54" s="55"/>
      <c r="U54" s="53"/>
      <c r="V54" s="53"/>
      <c r="W54" s="53"/>
    </row>
    <row r="55" spans="5:23" s="52" customFormat="1" x14ac:dyDescent="0.25">
      <c r="E55" s="55"/>
      <c r="G55" s="55" t="s">
        <v>45</v>
      </c>
      <c r="H55" s="54"/>
      <c r="I55" s="54"/>
      <c r="J55" s="53"/>
      <c r="N55" s="53"/>
      <c r="R55" s="55"/>
      <c r="U55" s="53"/>
      <c r="V55" s="53"/>
      <c r="W55" s="53"/>
    </row>
    <row r="56" spans="5:23" s="52" customFormat="1" x14ac:dyDescent="0.25">
      <c r="E56" s="55"/>
      <c r="F56" s="53"/>
      <c r="G56" s="54"/>
      <c r="H56" s="54"/>
      <c r="I56" s="54"/>
      <c r="J56" s="53"/>
      <c r="N56" s="53"/>
      <c r="R56" s="55"/>
      <c r="U56" s="53"/>
      <c r="V56" s="53"/>
      <c r="W56" s="53"/>
    </row>
    <row r="57" spans="5:23" s="52" customFormat="1" x14ac:dyDescent="0.25">
      <c r="E57" s="55"/>
      <c r="F57" s="53"/>
      <c r="G57" s="54"/>
      <c r="H57" s="54"/>
      <c r="I57" s="54"/>
      <c r="J57" s="53"/>
      <c r="N57" s="53"/>
      <c r="R57" s="55"/>
      <c r="U57" s="53"/>
      <c r="V57" s="53"/>
      <c r="W57" s="53"/>
    </row>
    <row r="58" spans="5:23" s="52" customFormat="1" x14ac:dyDescent="0.25">
      <c r="E58" s="55"/>
      <c r="F58" s="53"/>
      <c r="G58" s="54"/>
      <c r="H58" s="54"/>
      <c r="I58" s="54"/>
      <c r="J58" s="53"/>
      <c r="N58" s="53"/>
      <c r="R58" s="55"/>
      <c r="U58" s="53"/>
      <c r="V58" s="53"/>
      <c r="W58" s="53"/>
    </row>
    <row r="59" spans="5:23" s="52" customFormat="1" x14ac:dyDescent="0.25">
      <c r="E59" s="55"/>
      <c r="F59" s="53"/>
      <c r="G59" s="54"/>
      <c r="H59" s="54"/>
      <c r="I59" s="54"/>
      <c r="J59" s="53"/>
      <c r="N59" s="53"/>
      <c r="R59" s="55"/>
      <c r="U59" s="53"/>
      <c r="V59" s="53"/>
      <c r="W59" s="53"/>
    </row>
    <row r="60" spans="5:23" s="52" customFormat="1" x14ac:dyDescent="0.25">
      <c r="E60" s="55"/>
      <c r="F60" s="53"/>
      <c r="G60" s="54"/>
      <c r="H60" s="54"/>
      <c r="I60" s="54"/>
      <c r="J60" s="53"/>
      <c r="N60" s="53"/>
      <c r="R60" s="55"/>
      <c r="U60" s="53"/>
      <c r="V60" s="53"/>
      <c r="W60" s="53"/>
    </row>
    <row r="61" spans="5:23" s="52" customFormat="1" x14ac:dyDescent="0.25">
      <c r="E61" s="55"/>
      <c r="F61" s="53"/>
      <c r="G61" s="54"/>
      <c r="H61" s="54"/>
      <c r="I61" s="54"/>
      <c r="J61" s="53"/>
      <c r="N61" s="53"/>
      <c r="R61" s="55"/>
      <c r="U61" s="53"/>
      <c r="V61" s="53"/>
      <c r="W61" s="53"/>
    </row>
    <row r="62" spans="5:23" s="52" customFormat="1" x14ac:dyDescent="0.25">
      <c r="E62" s="55"/>
      <c r="F62" s="53"/>
      <c r="G62" s="54"/>
      <c r="H62" s="54"/>
      <c r="I62" s="54"/>
      <c r="J62" s="53"/>
      <c r="N62" s="53"/>
      <c r="R62" s="55"/>
      <c r="U62" s="53"/>
      <c r="V62" s="53"/>
      <c r="W62" s="53"/>
    </row>
    <row r="63" spans="5:23" s="52" customFormat="1" x14ac:dyDescent="0.25">
      <c r="E63" s="55"/>
      <c r="F63" s="53"/>
      <c r="G63" s="54"/>
      <c r="H63" s="54"/>
      <c r="I63" s="54"/>
      <c r="J63" s="53"/>
      <c r="N63" s="53"/>
      <c r="R63" s="55"/>
      <c r="U63" s="53"/>
      <c r="V63" s="53"/>
      <c r="W63" s="53"/>
    </row>
    <row r="64" spans="5:23" s="52" customFormat="1" x14ac:dyDescent="0.25">
      <c r="F64" s="53"/>
      <c r="G64" s="54"/>
      <c r="H64" s="54"/>
      <c r="I64" s="54"/>
      <c r="J64" s="53"/>
      <c r="N64" s="53"/>
      <c r="R64" s="55"/>
      <c r="U64" s="53"/>
      <c r="V64" s="53"/>
      <c r="W64" s="53"/>
    </row>
    <row r="65" spans="6:23" s="52" customFormat="1" x14ac:dyDescent="0.25">
      <c r="F65" s="53"/>
      <c r="G65" s="54"/>
      <c r="H65" s="54"/>
      <c r="I65" s="54"/>
      <c r="J65" s="53"/>
      <c r="N65" s="53"/>
      <c r="R65" s="55"/>
      <c r="U65" s="53"/>
      <c r="V65" s="53"/>
      <c r="W65" s="53"/>
    </row>
    <row r="66" spans="6:23" s="52" customFormat="1" x14ac:dyDescent="0.25">
      <c r="F66" s="53"/>
      <c r="G66" s="54"/>
      <c r="H66" s="54"/>
      <c r="I66" s="54"/>
      <c r="J66" s="53"/>
      <c r="N66" s="53"/>
      <c r="R66" s="55"/>
      <c r="U66" s="53"/>
      <c r="V66" s="53"/>
      <c r="W66" s="53"/>
    </row>
    <row r="67" spans="6:23" s="52" customFormat="1" x14ac:dyDescent="0.25">
      <c r="F67" s="53"/>
      <c r="G67" s="54"/>
      <c r="H67" s="54"/>
      <c r="I67" s="54"/>
      <c r="J67" s="53"/>
      <c r="N67" s="53"/>
      <c r="R67" s="55"/>
      <c r="U67" s="53"/>
      <c r="V67" s="53"/>
      <c r="W67" s="53"/>
    </row>
    <row r="68" spans="6:23" s="52" customFormat="1" x14ac:dyDescent="0.25">
      <c r="F68" s="53"/>
      <c r="G68" s="54"/>
      <c r="H68" s="54"/>
      <c r="I68" s="54"/>
      <c r="J68" s="53"/>
      <c r="N68" s="53"/>
      <c r="R68" s="55"/>
      <c r="U68" s="53"/>
      <c r="V68" s="53"/>
      <c r="W68" s="53"/>
    </row>
    <row r="69" spans="6:23" s="52" customFormat="1" x14ac:dyDescent="0.25">
      <c r="F69" s="53"/>
      <c r="G69" s="54"/>
      <c r="H69" s="54"/>
      <c r="I69" s="54"/>
      <c r="J69" s="53"/>
      <c r="N69" s="53"/>
      <c r="R69" s="55"/>
      <c r="U69" s="53"/>
      <c r="V69" s="53"/>
      <c r="W69" s="53"/>
    </row>
    <row r="70" spans="6:23" s="52" customFormat="1" x14ac:dyDescent="0.25">
      <c r="F70" s="53"/>
      <c r="G70" s="54"/>
      <c r="H70" s="54"/>
      <c r="I70" s="54"/>
      <c r="J70" s="53"/>
      <c r="N70" s="53"/>
      <c r="R70" s="55"/>
      <c r="U70" s="53"/>
      <c r="V70" s="53"/>
      <c r="W70" s="53"/>
    </row>
    <row r="71" spans="6:23" s="52" customFormat="1" x14ac:dyDescent="0.25">
      <c r="F71" s="53"/>
      <c r="G71" s="54"/>
      <c r="H71" s="54"/>
      <c r="I71" s="54"/>
      <c r="J71" s="53"/>
      <c r="N71" s="53"/>
      <c r="R71" s="55"/>
      <c r="U71" s="53"/>
      <c r="V71" s="53"/>
      <c r="W71" s="53"/>
    </row>
    <row r="72" spans="6:23" s="52" customFormat="1" x14ac:dyDescent="0.25">
      <c r="F72" s="53"/>
      <c r="G72" s="54"/>
      <c r="H72" s="54"/>
      <c r="I72" s="54"/>
      <c r="J72" s="53"/>
      <c r="N72" s="53"/>
      <c r="R72" s="55"/>
      <c r="U72" s="53"/>
      <c r="V72" s="53"/>
      <c r="W72" s="53"/>
    </row>
    <row r="73" spans="6:23" s="52" customFormat="1" x14ac:dyDescent="0.25">
      <c r="F73" s="53"/>
      <c r="G73" s="54"/>
      <c r="H73" s="54"/>
      <c r="I73" s="54"/>
      <c r="J73" s="53"/>
      <c r="N73" s="53"/>
      <c r="R73" s="55"/>
      <c r="U73" s="53"/>
      <c r="V73" s="53"/>
      <c r="W73" s="53"/>
    </row>
    <row r="74" spans="6:23" s="52" customFormat="1" x14ac:dyDescent="0.25">
      <c r="F74" s="53"/>
      <c r="G74" s="54"/>
      <c r="H74" s="54"/>
      <c r="I74" s="54"/>
      <c r="J74" s="53"/>
      <c r="N74" s="53"/>
      <c r="R74" s="55"/>
      <c r="U74" s="53"/>
      <c r="V74" s="53"/>
      <c r="W74" s="53"/>
    </row>
    <row r="75" spans="6:23" s="52" customFormat="1" x14ac:dyDescent="0.25">
      <c r="F75" s="53"/>
      <c r="G75" s="54"/>
      <c r="H75" s="54"/>
      <c r="I75" s="54"/>
      <c r="J75" s="53"/>
      <c r="N75" s="53"/>
      <c r="R75" s="55"/>
      <c r="U75" s="53"/>
      <c r="V75" s="53"/>
      <c r="W75" s="53"/>
    </row>
    <row r="76" spans="6:23" s="52" customFormat="1" x14ac:dyDescent="0.25">
      <c r="F76" s="53"/>
      <c r="G76" s="54"/>
      <c r="H76" s="54"/>
      <c r="I76" s="54"/>
      <c r="J76" s="53"/>
      <c r="N76" s="53"/>
      <c r="R76" s="55"/>
      <c r="U76" s="53"/>
      <c r="V76" s="53"/>
      <c r="W76" s="53"/>
    </row>
    <row r="77" spans="6:23" s="52" customFormat="1" x14ac:dyDescent="0.25">
      <c r="F77" s="53"/>
      <c r="G77" s="54"/>
      <c r="H77" s="54"/>
      <c r="I77" s="54"/>
      <c r="J77" s="53"/>
      <c r="N77" s="53"/>
      <c r="R77" s="55"/>
      <c r="U77" s="53"/>
      <c r="V77" s="53"/>
      <c r="W77" s="53"/>
    </row>
    <row r="78" spans="6:23" s="52" customFormat="1" x14ac:dyDescent="0.25">
      <c r="F78" s="53"/>
      <c r="G78" s="54"/>
      <c r="H78" s="54"/>
      <c r="I78" s="54"/>
      <c r="J78" s="53"/>
      <c r="N78" s="53"/>
      <c r="R78" s="55"/>
      <c r="U78" s="53"/>
      <c r="V78" s="53"/>
      <c r="W78" s="53"/>
    </row>
    <row r="79" spans="6:23" s="52" customFormat="1" x14ac:dyDescent="0.25">
      <c r="F79" s="53"/>
      <c r="G79" s="54"/>
      <c r="H79" s="54"/>
      <c r="I79" s="54"/>
      <c r="J79" s="53"/>
      <c r="N79" s="53"/>
      <c r="R79" s="55"/>
      <c r="U79" s="53"/>
      <c r="V79" s="53"/>
      <c r="W79" s="53"/>
    </row>
    <row r="80" spans="6:23" s="52" customFormat="1" x14ac:dyDescent="0.25">
      <c r="F80" s="53"/>
      <c r="G80" s="54"/>
      <c r="H80" s="54"/>
      <c r="I80" s="54"/>
      <c r="J80" s="53"/>
      <c r="N80" s="53"/>
      <c r="R80" s="55"/>
      <c r="U80" s="53"/>
      <c r="V80" s="53"/>
      <c r="W80" s="53"/>
    </row>
    <row r="81" spans="5:23" x14ac:dyDescent="0.25">
      <c r="E81" s="2"/>
      <c r="J81" s="3"/>
      <c r="N81" s="3"/>
      <c r="Q81" s="2"/>
      <c r="R81" s="5"/>
      <c r="W81" s="3"/>
    </row>
    <row r="82" spans="5:23" x14ac:dyDescent="0.25">
      <c r="E82" s="2"/>
      <c r="J82" s="3"/>
      <c r="N82" s="3"/>
      <c r="Q82" s="2"/>
      <c r="R82" s="5"/>
      <c r="W82" s="3"/>
    </row>
    <row r="83" spans="5:23" x14ac:dyDescent="0.25">
      <c r="E83" s="2"/>
      <c r="J83" s="3"/>
      <c r="N83" s="3"/>
      <c r="Q83" s="2"/>
      <c r="R83" s="5"/>
      <c r="W83" s="3"/>
    </row>
    <row r="84" spans="5:23" x14ac:dyDescent="0.25">
      <c r="E84" s="2"/>
      <c r="J84" s="3"/>
      <c r="N84" s="3"/>
      <c r="Q84" s="2"/>
      <c r="R84" s="5"/>
      <c r="W84" s="3"/>
    </row>
    <row r="85" spans="5:23" x14ac:dyDescent="0.25">
      <c r="E85" s="2"/>
      <c r="J85" s="3"/>
      <c r="N85" s="3"/>
      <c r="Q85" s="2"/>
      <c r="R85" s="5"/>
      <c r="W85" s="3"/>
    </row>
    <row r="86" spans="5:23" x14ac:dyDescent="0.25">
      <c r="E86" s="2"/>
      <c r="J86" s="3"/>
      <c r="N86" s="3"/>
      <c r="Q86" s="2"/>
      <c r="R86" s="5"/>
      <c r="W86" s="3"/>
    </row>
    <row r="87" spans="5:23" x14ac:dyDescent="0.25">
      <c r="E87" s="2"/>
      <c r="J87" s="3"/>
      <c r="N87" s="3"/>
      <c r="Q87" s="2"/>
      <c r="R87" s="5"/>
      <c r="W87" s="3"/>
    </row>
    <row r="88" spans="5:23" x14ac:dyDescent="0.25">
      <c r="E88" s="2"/>
      <c r="J88" s="3"/>
      <c r="N88" s="3"/>
      <c r="Q88" s="2"/>
      <c r="R88" s="5"/>
      <c r="W88" s="3"/>
    </row>
    <row r="89" spans="5:23" x14ac:dyDescent="0.25">
      <c r="E89" s="2"/>
      <c r="J89" s="3"/>
      <c r="N89" s="3"/>
      <c r="Q89" s="2"/>
      <c r="R89" s="5"/>
      <c r="W89" s="3"/>
    </row>
    <row r="90" spans="5:23" x14ac:dyDescent="0.25">
      <c r="E90" s="2"/>
      <c r="J90" s="3"/>
      <c r="N90" s="3"/>
      <c r="Q90" s="2"/>
      <c r="R90" s="5"/>
      <c r="W90" s="3"/>
    </row>
    <row r="91" spans="5:23" x14ac:dyDescent="0.25">
      <c r="E91" s="2"/>
      <c r="J91" s="3"/>
      <c r="N91" s="3"/>
      <c r="Q91" s="2"/>
      <c r="R91" s="5"/>
      <c r="W91" s="3"/>
    </row>
    <row r="92" spans="5:23" x14ac:dyDescent="0.25">
      <c r="E92" s="2"/>
      <c r="J92" s="3"/>
      <c r="N92" s="3"/>
      <c r="Q92" s="2"/>
      <c r="R92" s="5"/>
      <c r="W92" s="3"/>
    </row>
    <row r="93" spans="5:23" x14ac:dyDescent="0.25">
      <c r="E93" s="2"/>
      <c r="J93" s="3"/>
      <c r="N93" s="3"/>
      <c r="Q93" s="2"/>
      <c r="R93" s="5"/>
      <c r="W93" s="3"/>
    </row>
    <row r="94" spans="5:23" x14ac:dyDescent="0.25">
      <c r="E94" s="2"/>
      <c r="J94" s="3"/>
      <c r="N94" s="3"/>
      <c r="Q94" s="2"/>
      <c r="R94" s="5"/>
      <c r="W94" s="3"/>
    </row>
    <row r="95" spans="5:23" x14ac:dyDescent="0.25">
      <c r="E95" s="2"/>
      <c r="J95" s="3"/>
      <c r="N95" s="3"/>
      <c r="Q95" s="2"/>
      <c r="R95" s="5"/>
      <c r="W95" s="3"/>
    </row>
    <row r="96" spans="5:23" x14ac:dyDescent="0.25">
      <c r="E96" s="2"/>
      <c r="J96" s="3"/>
      <c r="N96" s="3"/>
      <c r="Q96" s="2"/>
      <c r="R96" s="5"/>
      <c r="W96" s="3"/>
    </row>
    <row r="97" spans="5:23" x14ac:dyDescent="0.25">
      <c r="E97" s="2"/>
      <c r="J97" s="3"/>
      <c r="N97" s="3"/>
      <c r="Q97" s="2"/>
      <c r="R97" s="5"/>
      <c r="W97" s="3"/>
    </row>
    <row r="98" spans="5:23" x14ac:dyDescent="0.25">
      <c r="E98" s="2"/>
      <c r="J98" s="3"/>
      <c r="N98" s="3"/>
      <c r="Q98" s="2"/>
      <c r="R98" s="5"/>
      <c r="W98" s="3"/>
    </row>
    <row r="99" spans="5:23" x14ac:dyDescent="0.25">
      <c r="E99" s="2"/>
      <c r="J99" s="3"/>
      <c r="N99" s="3"/>
      <c r="Q99" s="2"/>
      <c r="R99" s="5"/>
      <c r="W99" s="3"/>
    </row>
    <row r="100" spans="5:23" x14ac:dyDescent="0.25">
      <c r="E100" s="2"/>
      <c r="J100" s="3"/>
      <c r="N100" s="3"/>
      <c r="Q100" s="2"/>
      <c r="R100" s="5"/>
      <c r="W100" s="3"/>
    </row>
    <row r="101" spans="5:23" x14ac:dyDescent="0.25">
      <c r="E101" s="2"/>
      <c r="J101" s="3"/>
      <c r="N101" s="3"/>
      <c r="Q101" s="2"/>
      <c r="R101" s="5"/>
      <c r="W101" s="3"/>
    </row>
    <row r="102" spans="5:23" x14ac:dyDescent="0.25">
      <c r="E102" s="2"/>
      <c r="J102" s="3"/>
      <c r="N102" s="3"/>
      <c r="Q102" s="2"/>
      <c r="R102" s="5"/>
      <c r="W102" s="3"/>
    </row>
    <row r="103" spans="5:23" x14ac:dyDescent="0.25">
      <c r="E103" s="2"/>
      <c r="J103" s="3"/>
      <c r="N103" s="3"/>
      <c r="Q103" s="2"/>
      <c r="R103" s="5"/>
      <c r="W103" s="3"/>
    </row>
    <row r="104" spans="5:23" x14ac:dyDescent="0.25">
      <c r="E104" s="2"/>
      <c r="J104" s="3"/>
      <c r="N104" s="3"/>
      <c r="Q104" s="2"/>
      <c r="R104" s="5"/>
      <c r="W104" s="3"/>
    </row>
    <row r="105" spans="5:23" x14ac:dyDescent="0.25">
      <c r="E105" s="2"/>
      <c r="J105" s="3"/>
      <c r="N105" s="3"/>
      <c r="Q105" s="2"/>
      <c r="R105" s="5"/>
      <c r="W105" s="3"/>
    </row>
    <row r="106" spans="5:23" x14ac:dyDescent="0.25">
      <c r="E106" s="2"/>
      <c r="J106" s="3"/>
      <c r="N106" s="3"/>
      <c r="Q106" s="2"/>
      <c r="R106" s="5"/>
      <c r="W106" s="3"/>
    </row>
    <row r="107" spans="5:23" x14ac:dyDescent="0.25">
      <c r="E107" s="2"/>
      <c r="J107" s="3"/>
      <c r="N107" s="3"/>
      <c r="Q107" s="2"/>
      <c r="R107" s="5"/>
      <c r="W107" s="3"/>
    </row>
    <row r="108" spans="5:23" x14ac:dyDescent="0.25">
      <c r="E108" s="2"/>
      <c r="J108" s="3"/>
      <c r="N108" s="3"/>
      <c r="Q108" s="2"/>
      <c r="R108" s="5"/>
      <c r="W108" s="3"/>
    </row>
    <row r="109" spans="5:23" x14ac:dyDescent="0.25">
      <c r="E109" s="2"/>
      <c r="J109" s="3"/>
      <c r="N109" s="3"/>
      <c r="Q109" s="2"/>
      <c r="R109" s="5"/>
      <c r="W109" s="3"/>
    </row>
    <row r="110" spans="5:23" x14ac:dyDescent="0.25">
      <c r="E110" s="2"/>
      <c r="J110" s="3"/>
      <c r="N110" s="3"/>
      <c r="Q110" s="2"/>
      <c r="R110" s="5"/>
      <c r="W110" s="3"/>
    </row>
    <row r="111" spans="5:23" x14ac:dyDescent="0.25">
      <c r="E111" s="2"/>
      <c r="J111" s="3"/>
      <c r="N111" s="3"/>
      <c r="Q111" s="2"/>
      <c r="R111" s="5"/>
      <c r="W111" s="3"/>
    </row>
    <row r="112" spans="5:23" x14ac:dyDescent="0.25">
      <c r="E112" s="2"/>
      <c r="J112" s="3"/>
      <c r="N112" s="3"/>
      <c r="Q112" s="2"/>
      <c r="R112" s="5"/>
      <c r="W112" s="3"/>
    </row>
    <row r="113" spans="5:23" x14ac:dyDescent="0.25">
      <c r="E113" s="2"/>
      <c r="J113" s="3"/>
      <c r="N113" s="3"/>
      <c r="Q113" s="2"/>
      <c r="R113" s="5"/>
      <c r="W113" s="3"/>
    </row>
    <row r="114" spans="5:23" x14ac:dyDescent="0.25">
      <c r="E114" s="2"/>
      <c r="J114" s="3"/>
      <c r="N114" s="3"/>
      <c r="Q114" s="2"/>
      <c r="R114" s="5"/>
      <c r="W114" s="3"/>
    </row>
    <row r="115" spans="5:23" x14ac:dyDescent="0.25">
      <c r="E115" s="2"/>
      <c r="J115" s="3"/>
      <c r="N115" s="3"/>
      <c r="Q115" s="2"/>
      <c r="R115" s="5"/>
      <c r="W115" s="3"/>
    </row>
    <row r="116" spans="5:23" x14ac:dyDescent="0.25">
      <c r="E116" s="2"/>
      <c r="J116" s="3"/>
      <c r="N116" s="3"/>
      <c r="Q116" s="2"/>
      <c r="R116" s="5"/>
      <c r="W116" s="3"/>
    </row>
    <row r="117" spans="5:23" x14ac:dyDescent="0.25">
      <c r="E117" s="2"/>
      <c r="J117" s="3"/>
      <c r="N117" s="3"/>
      <c r="Q117" s="2"/>
      <c r="R117" s="5"/>
      <c r="W117" s="3"/>
    </row>
    <row r="118" spans="5:23" x14ac:dyDescent="0.25">
      <c r="E118" s="2"/>
      <c r="J118" s="3"/>
      <c r="N118" s="3"/>
      <c r="Q118" s="2"/>
      <c r="R118" s="5"/>
      <c r="W118" s="3"/>
    </row>
    <row r="119" spans="5:23" x14ac:dyDescent="0.25">
      <c r="E119" s="2"/>
      <c r="J119" s="3"/>
      <c r="N119" s="3"/>
      <c r="Q119" s="2"/>
      <c r="R119" s="5"/>
      <c r="W119" s="3"/>
    </row>
    <row r="120" spans="5:23" x14ac:dyDescent="0.25">
      <c r="E120" s="2"/>
      <c r="J120" s="3"/>
      <c r="N120" s="3"/>
      <c r="Q120" s="2"/>
      <c r="R120" s="5"/>
      <c r="W120" s="3"/>
    </row>
    <row r="121" spans="5:23" x14ac:dyDescent="0.25">
      <c r="E121" s="2"/>
      <c r="J121" s="3"/>
      <c r="N121" s="3"/>
      <c r="Q121" s="2"/>
      <c r="R121" s="5"/>
      <c r="W121" s="3"/>
    </row>
    <row r="122" spans="5:23" x14ac:dyDescent="0.25">
      <c r="E122" s="2"/>
      <c r="J122" s="3"/>
      <c r="N122" s="3"/>
      <c r="Q122" s="2"/>
      <c r="R122" s="5"/>
      <c r="W122" s="3"/>
    </row>
    <row r="123" spans="5:23" x14ac:dyDescent="0.25">
      <c r="E123" s="2"/>
      <c r="J123" s="3"/>
      <c r="N123" s="3"/>
      <c r="Q123" s="2"/>
      <c r="R123" s="5"/>
      <c r="W123" s="3"/>
    </row>
    <row r="124" spans="5:23" x14ac:dyDescent="0.25">
      <c r="E124" s="2"/>
      <c r="J124" s="3"/>
      <c r="N124" s="3"/>
      <c r="Q124" s="2"/>
      <c r="R124" s="5"/>
      <c r="W124" s="3"/>
    </row>
    <row r="125" spans="5:23" x14ac:dyDescent="0.25">
      <c r="E125" s="2"/>
      <c r="J125" s="3"/>
      <c r="N125" s="3"/>
      <c r="Q125" s="2"/>
      <c r="R125" s="5"/>
      <c r="W125" s="3"/>
    </row>
    <row r="126" spans="5:23" x14ac:dyDescent="0.25">
      <c r="E126" s="2"/>
      <c r="J126" s="3"/>
      <c r="N126" s="3"/>
      <c r="Q126" s="2"/>
      <c r="R126" s="5"/>
      <c r="W126" s="3"/>
    </row>
    <row r="127" spans="5:23" x14ac:dyDescent="0.25">
      <c r="E127" s="2"/>
      <c r="J127" s="3"/>
      <c r="N127" s="3"/>
      <c r="Q127" s="2"/>
      <c r="R127" s="5"/>
      <c r="W127" s="3"/>
    </row>
    <row r="128" spans="5:23" x14ac:dyDescent="0.25">
      <c r="E128" s="2"/>
      <c r="J128" s="3"/>
      <c r="N128" s="3"/>
      <c r="Q128" s="2"/>
      <c r="R128" s="5"/>
      <c r="W128" s="3"/>
    </row>
    <row r="129" spans="5:23" x14ac:dyDescent="0.25">
      <c r="E129" s="2"/>
      <c r="J129" s="3"/>
      <c r="N129" s="3"/>
      <c r="Q129" s="2"/>
      <c r="R129" s="5"/>
      <c r="W129" s="3"/>
    </row>
    <row r="130" spans="5:23" x14ac:dyDescent="0.25">
      <c r="E130" s="2"/>
      <c r="J130" s="3"/>
      <c r="N130" s="3"/>
      <c r="Q130" s="2"/>
      <c r="R130" s="5"/>
      <c r="W130" s="3"/>
    </row>
    <row r="131" spans="5:23" x14ac:dyDescent="0.25">
      <c r="E131" s="2"/>
      <c r="J131" s="3"/>
      <c r="N131" s="3"/>
      <c r="Q131" s="2"/>
      <c r="R131" s="5"/>
      <c r="W131" s="3"/>
    </row>
    <row r="132" spans="5:23" x14ac:dyDescent="0.25">
      <c r="E132" s="2"/>
      <c r="J132" s="3"/>
      <c r="N132" s="3"/>
      <c r="Q132" s="2"/>
      <c r="R132" s="5"/>
      <c r="W132" s="3"/>
    </row>
    <row r="133" spans="5:23" x14ac:dyDescent="0.25">
      <c r="E133" s="2"/>
      <c r="J133" s="3"/>
      <c r="N133" s="3"/>
      <c r="Q133" s="2"/>
      <c r="R133" s="5"/>
      <c r="W133" s="3"/>
    </row>
    <row r="134" spans="5:23" x14ac:dyDescent="0.25">
      <c r="E134" s="2"/>
      <c r="J134" s="3"/>
      <c r="N134" s="3"/>
      <c r="Q134" s="2"/>
      <c r="R134" s="5"/>
      <c r="W134" s="3"/>
    </row>
    <row r="135" spans="5:23" x14ac:dyDescent="0.25">
      <c r="E135" s="2"/>
      <c r="J135" s="3"/>
      <c r="N135" s="3"/>
      <c r="Q135" s="2"/>
      <c r="R135" s="5"/>
      <c r="W135" s="3"/>
    </row>
    <row r="136" spans="5:23" x14ac:dyDescent="0.25">
      <c r="E136" s="2"/>
      <c r="J136" s="3"/>
      <c r="N136" s="3"/>
      <c r="Q136" s="2"/>
      <c r="R136" s="5"/>
      <c r="W136" s="3"/>
    </row>
    <row r="137" spans="5:23" x14ac:dyDescent="0.25">
      <c r="E137" s="2"/>
      <c r="J137" s="3"/>
      <c r="N137" s="3"/>
      <c r="Q137" s="2"/>
      <c r="R137" s="5"/>
      <c r="W137" s="3"/>
    </row>
    <row r="138" spans="5:23" x14ac:dyDescent="0.25">
      <c r="E138" s="2"/>
      <c r="J138" s="3"/>
      <c r="N138" s="3"/>
      <c r="Q138" s="2"/>
      <c r="R138" s="5"/>
      <c r="W138" s="3"/>
    </row>
    <row r="139" spans="5:23" x14ac:dyDescent="0.25">
      <c r="E139" s="2"/>
      <c r="J139" s="3"/>
      <c r="N139" s="3"/>
      <c r="Q139" s="2"/>
      <c r="R139" s="5"/>
      <c r="W139" s="3"/>
    </row>
    <row r="140" spans="5:23" x14ac:dyDescent="0.25">
      <c r="E140" s="2"/>
      <c r="J140" s="3"/>
      <c r="N140" s="3"/>
      <c r="Q140" s="2"/>
      <c r="R140" s="5"/>
      <c r="W140" s="3"/>
    </row>
    <row r="141" spans="5:23" x14ac:dyDescent="0.25">
      <c r="E141" s="2"/>
      <c r="J141" s="3"/>
      <c r="N141" s="3"/>
      <c r="Q141" s="2"/>
      <c r="R141" s="5"/>
      <c r="W141" s="3"/>
    </row>
    <row r="142" spans="5:23" x14ac:dyDescent="0.25">
      <c r="E142" s="2"/>
      <c r="J142" s="3"/>
      <c r="N142" s="3"/>
      <c r="Q142" s="2"/>
      <c r="R142" s="5"/>
      <c r="W142" s="3"/>
    </row>
    <row r="143" spans="5:23" x14ac:dyDescent="0.25">
      <c r="E143" s="2"/>
      <c r="J143" s="3"/>
      <c r="N143" s="3"/>
      <c r="Q143" s="2"/>
      <c r="R143" s="5"/>
      <c r="W143" s="3"/>
    </row>
    <row r="144" spans="5:23" x14ac:dyDescent="0.25">
      <c r="E144" s="2"/>
      <c r="J144" s="3"/>
      <c r="N144" s="3"/>
      <c r="Q144" s="2"/>
      <c r="R144" s="5"/>
      <c r="W144" s="3"/>
    </row>
    <row r="145" spans="5:23" x14ac:dyDescent="0.25">
      <c r="E145" s="2"/>
      <c r="J145" s="3"/>
      <c r="N145" s="3"/>
      <c r="Q145" s="2"/>
      <c r="R145" s="5"/>
      <c r="W145" s="3"/>
    </row>
    <row r="146" spans="5:23" x14ac:dyDescent="0.25">
      <c r="E146" s="2"/>
      <c r="J146" s="3"/>
      <c r="N146" s="3"/>
      <c r="Q146" s="2"/>
      <c r="R146" s="5"/>
      <c r="W146" s="3"/>
    </row>
    <row r="147" spans="5:23" x14ac:dyDescent="0.25">
      <c r="E147" s="2"/>
      <c r="J147" s="3"/>
      <c r="N147" s="3"/>
      <c r="Q147" s="2"/>
      <c r="R147" s="5"/>
      <c r="W147" s="3"/>
    </row>
    <row r="148" spans="5:23" x14ac:dyDescent="0.25">
      <c r="E148" s="2"/>
      <c r="J148" s="3"/>
      <c r="N148" s="3"/>
      <c r="Q148" s="2"/>
      <c r="R148" s="5"/>
      <c r="W148" s="3"/>
    </row>
    <row r="149" spans="5:23" x14ac:dyDescent="0.25">
      <c r="E149" s="2"/>
      <c r="J149" s="3"/>
      <c r="N149" s="3"/>
      <c r="Q149" s="2"/>
      <c r="R149" s="5"/>
      <c r="W149" s="3"/>
    </row>
    <row r="150" spans="5:23" x14ac:dyDescent="0.25">
      <c r="E150" s="2"/>
      <c r="J150" s="3"/>
      <c r="N150" s="3"/>
      <c r="Q150" s="2"/>
      <c r="R150" s="5"/>
      <c r="W150" s="3"/>
    </row>
    <row r="151" spans="5:23" x14ac:dyDescent="0.25">
      <c r="E151" s="2"/>
      <c r="J151" s="3"/>
      <c r="N151" s="3"/>
      <c r="Q151" s="2"/>
      <c r="R151" s="5"/>
      <c r="W151" s="3"/>
    </row>
    <row r="152" spans="5:23" x14ac:dyDescent="0.25">
      <c r="E152" s="2"/>
      <c r="J152" s="3"/>
      <c r="N152" s="3"/>
      <c r="Q152" s="2"/>
      <c r="R152" s="5"/>
      <c r="W152" s="3"/>
    </row>
    <row r="153" spans="5:23" x14ac:dyDescent="0.25">
      <c r="E153" s="2"/>
      <c r="J153" s="3"/>
      <c r="N153" s="3"/>
      <c r="Q153" s="2"/>
      <c r="R153" s="5"/>
      <c r="W153" s="3"/>
    </row>
    <row r="154" spans="5:23" x14ac:dyDescent="0.25">
      <c r="E154" s="2"/>
      <c r="J154" s="3"/>
      <c r="N154" s="3"/>
      <c r="Q154" s="2"/>
      <c r="R154" s="5"/>
      <c r="W154" s="3"/>
    </row>
    <row r="155" spans="5:23" x14ac:dyDescent="0.25">
      <c r="E155" s="2"/>
      <c r="J155" s="3"/>
      <c r="N155" s="3"/>
      <c r="Q155" s="2"/>
      <c r="R155" s="5"/>
      <c r="W155" s="3"/>
    </row>
    <row r="156" spans="5:23" x14ac:dyDescent="0.25">
      <c r="E156" s="2"/>
      <c r="J156" s="3"/>
      <c r="N156" s="3"/>
      <c r="Q156" s="2"/>
      <c r="R156" s="5"/>
      <c r="W156" s="3"/>
    </row>
    <row r="157" spans="5:23" x14ac:dyDescent="0.25">
      <c r="E157" s="2"/>
      <c r="J157" s="3"/>
      <c r="N157" s="3"/>
      <c r="Q157" s="2"/>
      <c r="R157" s="5"/>
      <c r="W157" s="3"/>
    </row>
    <row r="158" spans="5:23" x14ac:dyDescent="0.25">
      <c r="E158" s="2"/>
      <c r="J158" s="3"/>
      <c r="N158" s="3"/>
      <c r="Q158" s="2"/>
      <c r="R158" s="5"/>
      <c r="W158" s="3"/>
    </row>
    <row r="159" spans="5:23" x14ac:dyDescent="0.25">
      <c r="E159" s="2"/>
      <c r="J159" s="3"/>
      <c r="N159" s="3"/>
      <c r="Q159" s="2"/>
      <c r="R159" s="5"/>
      <c r="W159" s="3"/>
    </row>
    <row r="160" spans="5:23" x14ac:dyDescent="0.25">
      <c r="E160" s="2"/>
      <c r="J160" s="3"/>
      <c r="N160" s="3"/>
      <c r="Q160" s="2"/>
      <c r="R160" s="5"/>
      <c r="W160" s="3"/>
    </row>
    <row r="161" spans="5:23" x14ac:dyDescent="0.25">
      <c r="E161" s="2"/>
      <c r="J161" s="3"/>
      <c r="N161" s="3"/>
      <c r="Q161" s="2"/>
      <c r="R161" s="5"/>
      <c r="W161" s="3"/>
    </row>
    <row r="162" spans="5:23" x14ac:dyDescent="0.25">
      <c r="E162" s="2"/>
      <c r="J162" s="3"/>
      <c r="N162" s="3"/>
      <c r="Q162" s="2"/>
      <c r="R162" s="5"/>
      <c r="W162" s="3"/>
    </row>
    <row r="163" spans="5:23" x14ac:dyDescent="0.25">
      <c r="E163" s="2"/>
      <c r="J163" s="3"/>
      <c r="N163" s="3"/>
      <c r="Q163" s="2"/>
      <c r="R163" s="5"/>
      <c r="W163" s="3"/>
    </row>
    <row r="164" spans="5:23" x14ac:dyDescent="0.25">
      <c r="E164" s="2"/>
      <c r="J164" s="3"/>
      <c r="N164" s="3"/>
      <c r="Q164" s="2"/>
      <c r="R164" s="5"/>
      <c r="W164" s="3"/>
    </row>
    <row r="165" spans="5:23" x14ac:dyDescent="0.25">
      <c r="E165" s="2"/>
      <c r="J165" s="3"/>
      <c r="N165" s="3"/>
      <c r="Q165" s="2"/>
      <c r="R165" s="5"/>
      <c r="W165" s="3"/>
    </row>
    <row r="166" spans="5:23" x14ac:dyDescent="0.25">
      <c r="E166" s="2"/>
      <c r="J166" s="3"/>
      <c r="N166" s="3"/>
      <c r="Q166" s="2"/>
      <c r="R166" s="5"/>
      <c r="W166" s="3"/>
    </row>
    <row r="167" spans="5:23" x14ac:dyDescent="0.25">
      <c r="E167" s="2"/>
      <c r="J167" s="3"/>
      <c r="N167" s="3"/>
      <c r="Q167" s="2"/>
      <c r="R167" s="5"/>
      <c r="W167" s="3"/>
    </row>
    <row r="168" spans="5:23" x14ac:dyDescent="0.25">
      <c r="E168" s="2"/>
      <c r="J168" s="3"/>
      <c r="N168" s="3"/>
      <c r="Q168" s="2"/>
      <c r="R168" s="5"/>
      <c r="W168" s="3"/>
    </row>
    <row r="169" spans="5:23" x14ac:dyDescent="0.25">
      <c r="E169" s="2"/>
      <c r="J169" s="3"/>
      <c r="N169" s="3"/>
      <c r="Q169" s="2"/>
      <c r="R169" s="5"/>
      <c r="W169" s="3"/>
    </row>
    <row r="170" spans="5:23" x14ac:dyDescent="0.25">
      <c r="E170" s="2"/>
      <c r="J170" s="3"/>
      <c r="N170" s="3"/>
      <c r="Q170" s="2"/>
      <c r="R170" s="5"/>
      <c r="W170" s="3"/>
    </row>
    <row r="171" spans="5:23" x14ac:dyDescent="0.25">
      <c r="E171" s="2"/>
      <c r="J171" s="3"/>
      <c r="N171" s="3"/>
      <c r="Q171" s="2"/>
      <c r="R171" s="5"/>
      <c r="W171" s="3"/>
    </row>
    <row r="172" spans="5:23" x14ac:dyDescent="0.25">
      <c r="E172" s="2"/>
      <c r="J172" s="3"/>
      <c r="N172" s="3"/>
      <c r="Q172" s="2"/>
      <c r="R172" s="5"/>
      <c r="W172" s="3"/>
    </row>
    <row r="173" spans="5:23" x14ac:dyDescent="0.25">
      <c r="E173" s="2"/>
      <c r="J173" s="3"/>
      <c r="N173" s="3"/>
      <c r="Q173" s="2"/>
      <c r="R173" s="5"/>
      <c r="W173" s="3"/>
    </row>
    <row r="174" spans="5:23" x14ac:dyDescent="0.25">
      <c r="E174" s="2"/>
      <c r="J174" s="3"/>
      <c r="N174" s="3"/>
      <c r="Q174" s="2"/>
      <c r="R174" s="5"/>
      <c r="W174" s="3"/>
    </row>
    <row r="175" spans="5:23" x14ac:dyDescent="0.25">
      <c r="E175" s="2"/>
      <c r="J175" s="3"/>
      <c r="N175" s="3"/>
      <c r="Q175" s="2"/>
      <c r="R175" s="5"/>
      <c r="W175" s="3"/>
    </row>
    <row r="176" spans="5:23" x14ac:dyDescent="0.25">
      <c r="E176" s="2"/>
      <c r="J176" s="3"/>
      <c r="N176" s="3"/>
      <c r="Q176" s="2"/>
      <c r="R176" s="5"/>
      <c r="W176" s="3"/>
    </row>
  </sheetData>
  <mergeCells count="16">
    <mergeCell ref="W2:W4"/>
    <mergeCell ref="E3:E4"/>
    <mergeCell ref="D3:D4"/>
    <mergeCell ref="U3:U4"/>
    <mergeCell ref="F2:R2"/>
    <mergeCell ref="S2:U2"/>
    <mergeCell ref="R3:R4"/>
    <mergeCell ref="T3:T4"/>
    <mergeCell ref="G3:I3"/>
    <mergeCell ref="F3:F4"/>
    <mergeCell ref="J3:J4"/>
    <mergeCell ref="K3:M3"/>
    <mergeCell ref="S3:S4"/>
    <mergeCell ref="O3:Q3"/>
    <mergeCell ref="N3:N4"/>
    <mergeCell ref="V3:V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Manager</dc:creator>
  <cp:lastModifiedBy>Hibbins, Mark</cp:lastModifiedBy>
  <dcterms:created xsi:type="dcterms:W3CDTF">2018-03-13T08:45:06Z</dcterms:created>
  <dcterms:modified xsi:type="dcterms:W3CDTF">2023-02-23T20:48:38Z</dcterms:modified>
</cp:coreProperties>
</file>