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hfulp/ECE878-Hackathon-2/profiling/"/>
    </mc:Choice>
  </mc:AlternateContent>
  <xr:revisionPtr revIDLastSave="0" documentId="13_ncr:1_{68F5765D-46F8-034F-925E-405CF3A72E5D}" xr6:coauthVersionLast="46" xr6:coauthVersionMax="46" xr10:uidLastSave="{00000000-0000-0000-0000-000000000000}"/>
  <bookViews>
    <workbookView xWindow="0" yWindow="460" windowWidth="28800" windowHeight="15720" xr2:uid="{3233753C-B6E1-9344-847A-05FDD685D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3" i="1" l="1"/>
  <c r="J152" i="1"/>
  <c r="J151" i="1"/>
  <c r="J150" i="1"/>
  <c r="J128" i="1"/>
  <c r="J127" i="1"/>
  <c r="J126" i="1"/>
  <c r="J125" i="1"/>
  <c r="J103" i="1"/>
  <c r="J102" i="1"/>
  <c r="J101" i="1"/>
  <c r="J100" i="1"/>
  <c r="J76" i="1"/>
  <c r="J75" i="1"/>
  <c r="J74" i="1"/>
  <c r="J73" i="1"/>
  <c r="J51" i="1"/>
  <c r="J50" i="1"/>
  <c r="J49" i="1"/>
  <c r="J48" i="1"/>
  <c r="J149" i="1"/>
  <c r="J148" i="1"/>
  <c r="J147" i="1"/>
  <c r="J146" i="1"/>
  <c r="J124" i="1"/>
  <c r="J123" i="1"/>
  <c r="J122" i="1"/>
  <c r="J121" i="1"/>
  <c r="J99" i="1"/>
  <c r="J98" i="1"/>
  <c r="J97" i="1"/>
  <c r="J96" i="1"/>
  <c r="J72" i="1"/>
  <c r="J71" i="1"/>
  <c r="J70" i="1"/>
  <c r="J69" i="1"/>
  <c r="J47" i="1"/>
  <c r="J46" i="1"/>
  <c r="J45" i="1"/>
  <c r="J44" i="1"/>
  <c r="J22" i="1"/>
  <c r="J21" i="1"/>
  <c r="J20" i="1"/>
  <c r="J19" i="1"/>
  <c r="J95" i="1"/>
  <c r="J94" i="1"/>
  <c r="J93" i="1"/>
  <c r="J92" i="1"/>
  <c r="E142" i="1"/>
  <c r="J142" i="1" s="1"/>
  <c r="E117" i="1"/>
  <c r="J117" i="1" s="1"/>
  <c r="E143" i="1"/>
  <c r="J143" i="1" s="1"/>
  <c r="E118" i="1"/>
  <c r="J118" i="1" s="1"/>
  <c r="E144" i="1"/>
  <c r="J144" i="1" s="1"/>
  <c r="E119" i="1"/>
  <c r="J119" i="1" s="1"/>
  <c r="E145" i="1"/>
  <c r="J145" i="1" s="1"/>
  <c r="E120" i="1"/>
  <c r="J120" i="1" s="1"/>
  <c r="J68" i="1"/>
  <c r="J67" i="1"/>
  <c r="J66" i="1"/>
  <c r="J65" i="1"/>
  <c r="J18" i="1"/>
  <c r="J17" i="1"/>
  <c r="J16" i="1"/>
  <c r="J15" i="1"/>
  <c r="J41" i="1"/>
  <c r="J42" i="1"/>
  <c r="J43" i="1"/>
  <c r="J40" i="1"/>
  <c r="J141" i="1"/>
  <c r="J140" i="1"/>
  <c r="J139" i="1"/>
  <c r="J137" i="1"/>
  <c r="J136" i="1"/>
  <c r="J133" i="1"/>
  <c r="J132" i="1"/>
  <c r="J131" i="1"/>
  <c r="J130" i="1"/>
  <c r="J116" i="1"/>
  <c r="J115" i="1"/>
  <c r="J114" i="1"/>
  <c r="J112" i="1"/>
  <c r="J111" i="1"/>
  <c r="J110" i="1"/>
  <c r="J108" i="1"/>
  <c r="J107" i="1"/>
  <c r="J106" i="1"/>
  <c r="J105" i="1"/>
  <c r="J91" i="1"/>
  <c r="J90" i="1"/>
  <c r="J89" i="1"/>
  <c r="J88" i="1"/>
  <c r="J87" i="1"/>
  <c r="J86" i="1"/>
  <c r="J85" i="1"/>
  <c r="J84" i="1"/>
  <c r="J83" i="1"/>
  <c r="J82" i="1"/>
  <c r="J81" i="1"/>
  <c r="J80" i="1"/>
  <c r="J64" i="1"/>
  <c r="J63" i="1"/>
  <c r="J62" i="1"/>
  <c r="J61" i="1"/>
  <c r="J60" i="1"/>
  <c r="J59" i="1"/>
  <c r="J58" i="1"/>
  <c r="J57" i="1"/>
  <c r="J56" i="1"/>
  <c r="J55" i="1"/>
  <c r="J54" i="1"/>
  <c r="J53" i="1"/>
  <c r="J39" i="1"/>
  <c r="J38" i="1"/>
  <c r="J37" i="1"/>
  <c r="J36" i="1"/>
  <c r="J35" i="1"/>
  <c r="J34" i="1"/>
  <c r="J33" i="1"/>
  <c r="J32" i="1"/>
  <c r="J31" i="1"/>
  <c r="J30" i="1"/>
  <c r="J29" i="1"/>
  <c r="J28" i="1"/>
  <c r="J4" i="1"/>
  <c r="J5" i="1"/>
  <c r="J6" i="1"/>
  <c r="J3" i="1"/>
  <c r="J8" i="1"/>
  <c r="J9" i="1"/>
  <c r="J10" i="1"/>
  <c r="J11" i="1"/>
  <c r="J12" i="1"/>
  <c r="J13" i="1"/>
  <c r="J14" i="1"/>
  <c r="J7" i="1"/>
  <c r="E138" i="1"/>
  <c r="J138" i="1" s="1"/>
  <c r="E113" i="1"/>
  <c r="J113" i="1" s="1"/>
  <c r="J77" i="1"/>
  <c r="J23" i="1"/>
  <c r="J24" i="1"/>
  <c r="J25" i="1"/>
  <c r="J26" i="1"/>
  <c r="E135" i="1"/>
  <c r="J135" i="1" s="1"/>
  <c r="E134" i="1"/>
  <c r="J134" i="1" s="1"/>
  <c r="E109" i="1"/>
  <c r="J109" i="1" s="1"/>
</calcChain>
</file>

<file path=xl/sharedStrings.xml><?xml version="1.0" encoding="utf-8"?>
<sst xmlns="http://schemas.openxmlformats.org/spreadsheetml/2006/main" count="147" uniqueCount="22">
  <si>
    <t>k40</t>
  </si>
  <si>
    <t>Image</t>
  </si>
  <si>
    <t>Raccoon</t>
  </si>
  <si>
    <t>Lena</t>
  </si>
  <si>
    <t>Monarch</t>
  </si>
  <si>
    <t>Thread Per Block</t>
  </si>
  <si>
    <t>p100</t>
  </si>
  <si>
    <t>Type</t>
  </si>
  <si>
    <t>Serial</t>
  </si>
  <si>
    <t>Separate Channels</t>
  </si>
  <si>
    <t>Gaussian Blur</t>
  </si>
  <si>
    <t>Global Mem</t>
  </si>
  <si>
    <t>Mem HtoD</t>
  </si>
  <si>
    <t>Mem DtoH</t>
  </si>
  <si>
    <t>NA</t>
  </si>
  <si>
    <t>Shared Mem</t>
  </si>
  <si>
    <t>Recombine Channels</t>
  </si>
  <si>
    <t>Total Time</t>
  </si>
  <si>
    <t>Float2Uchar</t>
  </si>
  <si>
    <t>Sep Row Megan</t>
  </si>
  <si>
    <t>Sep Row Max</t>
  </si>
  <si>
    <t>Sep Col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</si>
</sst>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7">
    <xf numFmtId="0" fontId="0" fillId="0" borderId="0" xfId="0"/>
    <xf numFmtId="0" fontId="1" fillId="3" borderId="0" xfId="2"/>
    <xf numFmtId="0" fontId="1" fillId="4" borderId="0" xfId="3"/>
    <xf numFmtId="0" fontId="1" fillId="5" borderId="0" xfId="4"/>
    <xf numFmtId="0" fontId="1" fillId="2" borderId="0" xfId="1"/>
    <xf numFmtId="0" fontId="1" fillId="2" borderId="0" xfId="1" applyAlignment="1">
      <alignment horizontal="center"/>
    </xf>
    <xf numFmtId="0" fontId="1" fillId="6" borderId="0" xfId="5"/>
  </cellXfs>
  <cellStyles count="6">
    <cellStyle name="20% - Accent2" xfId="4" builtinId="34"/>
    <cellStyle name="20% - Accent4" xfId="2" builtinId="42"/>
    <cellStyle name="20% - Accent5" xfId="1" builtinId="46"/>
    <cellStyle name="20% - Accent6" xfId="3" builtinId="50"/>
    <cellStyle name="40% - Accent5" xfId="5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Gaussian Blur</a:t>
            </a:r>
            <a:r>
              <a:rPr lang="en-US" sz="1400" b="0" i="0" u="none" strike="noStrike" baseline="0"/>
              <a:t> Kernel </a:t>
            </a:r>
            <a:r>
              <a:rPr lang="en-US"/>
              <a:t>- K40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2630830385913"/>
          <c:y val="0.13069548622883884"/>
          <c:w val="0.83580168256972642"/>
          <c:h val="0.50493656437094592"/>
        </c:manualLayout>
      </c:layout>
      <c:barChart>
        <c:barDir val="col"/>
        <c:grouping val="clustered"/>
        <c:varyColors val="0"/>
        <c:ser>
          <c:idx val="0"/>
          <c:order val="0"/>
          <c:tx>
            <c:v>Shared - 16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(Sheet1!$A$3,Sheet1!$A$28,Sheet1!$A$53)</c:f>
              <c:strCache>
                <c:ptCount val="3"/>
                <c:pt idx="0">
                  <c:v>Raccoon</c:v>
                </c:pt>
                <c:pt idx="1">
                  <c:v>Lena</c:v>
                </c:pt>
                <c:pt idx="2">
                  <c:v>Monarch</c:v>
                </c:pt>
              </c:strCache>
            </c:strRef>
          </c:cat>
          <c:val>
            <c:numRef>
              <c:f>(Sheet1!$E$88,Sheet1!$E$113,Sheet1!$E$138)</c:f>
              <c:numCache>
                <c:formatCode>General</c:formatCode>
                <c:ptCount val="3"/>
                <c:pt idx="0">
                  <c:v>259.37</c:v>
                </c:pt>
                <c:pt idx="1">
                  <c:v>1550.8</c:v>
                </c:pt>
                <c:pt idx="2">
                  <c:v>2298.7000000000003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1-874B-B6A2-B52FAF7C1993}"/>
            </c:ext>
          </c:extLst>
        </c:ser>
        <c:ser>
          <c:idx val="4"/>
          <c:order val="1"/>
          <c:tx>
            <c:v>Kernel (Global) - 16 Threads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(Sheet1!$E$84,Sheet1!$E$109,Sheet1!$E$134)</c:f>
              <c:numCache>
                <c:formatCode>General</c:formatCode>
                <c:ptCount val="3"/>
                <c:pt idx="0">
                  <c:v>325.22000000000003</c:v>
                </c:pt>
                <c:pt idx="1">
                  <c:v>1934.9</c:v>
                </c:pt>
                <c:pt idx="2">
                  <c:v>2883.3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1-874B-B6A2-B52FAF7C1993}"/>
            </c:ext>
          </c:extLst>
        </c:ser>
        <c:ser>
          <c:idx val="1"/>
          <c:order val="2"/>
          <c:tx>
            <c:v>Shared - 64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(Sheet1!$A$3,Sheet1!$A$28,Sheet1!$A$53)</c:f>
              <c:strCache>
                <c:ptCount val="3"/>
                <c:pt idx="0">
                  <c:v>Raccoon</c:v>
                </c:pt>
                <c:pt idx="1">
                  <c:v>Lena</c:v>
                </c:pt>
                <c:pt idx="2">
                  <c:v>Monarch</c:v>
                </c:pt>
              </c:strCache>
            </c:strRef>
          </c:cat>
          <c:val>
            <c:numRef>
              <c:f>(Sheet1!$E$89,Sheet1!$E$114,Sheet1!$E$139)</c:f>
              <c:numCache>
                <c:formatCode>General</c:formatCode>
                <c:ptCount val="3"/>
                <c:pt idx="0">
                  <c:v>121.86</c:v>
                </c:pt>
                <c:pt idx="1">
                  <c:v>527.97</c:v>
                </c:pt>
                <c:pt idx="2">
                  <c:v>756.2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1-874B-B6A2-B52FAF7C1993}"/>
            </c:ext>
          </c:extLst>
        </c:ser>
        <c:ser>
          <c:idx val="5"/>
          <c:order val="3"/>
          <c:tx>
            <c:v>Kernel (Global) - 64 Threads</c:v>
          </c:tx>
          <c:spPr>
            <a:pattFill prst="dk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(Sheet1!$E$85,Sheet1!$E$110,Sheet1!$E$135)</c:f>
              <c:numCache>
                <c:formatCode>General</c:formatCode>
                <c:ptCount val="3"/>
                <c:pt idx="0">
                  <c:v>175.46</c:v>
                </c:pt>
                <c:pt idx="1">
                  <c:v>791.09</c:v>
                </c:pt>
                <c:pt idx="2">
                  <c:v>1163.7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1-874B-B6A2-B52FAF7C1993}"/>
            </c:ext>
          </c:extLst>
        </c:ser>
        <c:ser>
          <c:idx val="2"/>
          <c:order val="4"/>
          <c:tx>
            <c:v>Shared - 256 Threads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(Sheet1!$E$90,Sheet1!$E$115,Sheet1!$E$140)</c:f>
              <c:numCache>
                <c:formatCode>General</c:formatCode>
                <c:ptCount val="3"/>
                <c:pt idx="0">
                  <c:v>148.93</c:v>
                </c:pt>
                <c:pt idx="1">
                  <c:v>558.72</c:v>
                </c:pt>
                <c:pt idx="2">
                  <c:v>778.42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D1-874B-B6A2-B52FAF7C1993}"/>
            </c:ext>
          </c:extLst>
        </c:ser>
        <c:ser>
          <c:idx val="6"/>
          <c:order val="5"/>
          <c:tx>
            <c:v>Kernel (Global) - 256 Threads</c:v>
          </c:tx>
          <c:spPr>
            <a:pattFill prst="dk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(Sheet1!$E$86,Sheet1!$E$111,Sheet1!$E$136)</c:f>
              <c:numCache>
                <c:formatCode>General</c:formatCode>
                <c:ptCount val="3"/>
                <c:pt idx="0">
                  <c:v>173.4</c:v>
                </c:pt>
                <c:pt idx="1">
                  <c:v>677</c:v>
                </c:pt>
                <c:pt idx="2">
                  <c:v>950.82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D1-874B-B6A2-B52FAF7C1993}"/>
            </c:ext>
          </c:extLst>
        </c:ser>
        <c:ser>
          <c:idx val="3"/>
          <c:order val="6"/>
          <c:tx>
            <c:v>Shared- 1024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(Sheet1!$E$91,Sheet1!$E$116,Sheet1!$E$141)</c:f>
              <c:numCache>
                <c:formatCode>General</c:formatCode>
                <c:ptCount val="3"/>
                <c:pt idx="0">
                  <c:v>159.93</c:v>
                </c:pt>
                <c:pt idx="1">
                  <c:v>605.76</c:v>
                </c:pt>
                <c:pt idx="2">
                  <c:v>833.66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D1-874B-B6A2-B52FAF7C1993}"/>
            </c:ext>
          </c:extLst>
        </c:ser>
        <c:ser>
          <c:idx val="7"/>
          <c:order val="7"/>
          <c:tx>
            <c:v>Kernel (Global) - 1024 Threads</c:v>
          </c:tx>
          <c:spPr>
            <a:pattFill prst="dkDn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(Sheet1!$E$87,Sheet1!$E$112,Sheet1!$E$137)</c:f>
              <c:numCache>
                <c:formatCode>General</c:formatCode>
                <c:ptCount val="3"/>
                <c:pt idx="0">
                  <c:v>165.23</c:v>
                </c:pt>
                <c:pt idx="1">
                  <c:v>612.92999999999995</c:v>
                </c:pt>
                <c:pt idx="2">
                  <c:v>856.19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D1-874B-B6A2-B52FAF7C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67150975"/>
        <c:axId val="867118463"/>
      </c:barChart>
      <c:catAx>
        <c:axId val="86715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18463"/>
        <c:crosses val="autoZero"/>
        <c:auto val="1"/>
        <c:lblAlgn val="ctr"/>
        <c:lblOffset val="100"/>
        <c:noMultiLvlLbl val="0"/>
      </c:catAx>
      <c:valAx>
        <c:axId val="867118463"/>
        <c:scaling>
          <c:logBase val="10"/>
          <c:orientation val="minMax"/>
          <c:max val="3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(us)</a:t>
                </a:r>
              </a:p>
            </c:rich>
          </c:tx>
          <c:layout>
            <c:manualLayout>
              <c:xMode val="edge"/>
              <c:yMode val="edge"/>
              <c:x val="1.6052527351612351E-2"/>
              <c:y val="0.27265645668596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36411116933816"/>
          <c:y val="0.74628911419856025"/>
          <c:w val="0.80145867062350384"/>
          <c:h val="0.23256845071454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Blur</a:t>
            </a:r>
            <a:r>
              <a:rPr lang="en-US" baseline="0"/>
              <a:t> Kernel - </a:t>
            </a:r>
            <a:r>
              <a:rPr lang="en-US"/>
              <a:t>P100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Raccoon - Shared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Sheet1!$E$11:$E$14</c:f>
              <c:numCache>
                <c:formatCode>General</c:formatCode>
                <c:ptCount val="4"/>
                <c:pt idx="0">
                  <c:v>64.052000000000007</c:v>
                </c:pt>
                <c:pt idx="1">
                  <c:v>37.481999999999999</c:v>
                </c:pt>
                <c:pt idx="2">
                  <c:v>40.874000000000002</c:v>
                </c:pt>
                <c:pt idx="3">
                  <c:v>63.999000000000002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0-FC40-978D-384140B065B7}"/>
            </c:ext>
          </c:extLst>
        </c:ser>
        <c:ser>
          <c:idx val="2"/>
          <c:order val="1"/>
          <c:tx>
            <c:v>Lena - Shared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Sheet1!$E$36:$E$39</c:f>
              <c:numCache>
                <c:formatCode>General</c:formatCode>
                <c:ptCount val="4"/>
                <c:pt idx="0">
                  <c:v>367.7</c:v>
                </c:pt>
                <c:pt idx="1">
                  <c:v>195.39</c:v>
                </c:pt>
                <c:pt idx="2">
                  <c:v>194.97</c:v>
                </c:pt>
                <c:pt idx="3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B0-FC40-978D-384140B065B7}"/>
            </c:ext>
          </c:extLst>
        </c:ser>
        <c:ser>
          <c:idx val="4"/>
          <c:order val="2"/>
          <c:tx>
            <c:v>Monarch - Shared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Sheet1!$E$61:$E$64</c:f>
              <c:numCache>
                <c:formatCode>General</c:formatCode>
                <c:ptCount val="4"/>
                <c:pt idx="0">
                  <c:v>547.64</c:v>
                </c:pt>
                <c:pt idx="1">
                  <c:v>287.04000000000002</c:v>
                </c:pt>
                <c:pt idx="2">
                  <c:v>282.66000000000003</c:v>
                </c:pt>
                <c:pt idx="3">
                  <c:v>302.56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B0-FC40-978D-384140B065B7}"/>
            </c:ext>
          </c:extLst>
        </c:ser>
        <c:ser>
          <c:idx val="1"/>
          <c:order val="3"/>
          <c:tx>
            <c:v>Raccoon - Global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42.186</c:v>
                </c:pt>
                <c:pt idx="1">
                  <c:v>24.021000000000001</c:v>
                </c:pt>
                <c:pt idx="2">
                  <c:v>25.023</c:v>
                </c:pt>
                <c:pt idx="3">
                  <c:v>26.613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B0-FC40-978D-384140B065B7}"/>
            </c:ext>
          </c:extLst>
        </c:ser>
        <c:ser>
          <c:idx val="3"/>
          <c:order val="4"/>
          <c:tx>
            <c:v>Lena - Global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Sheet1!$E$32:$E$35</c:f>
              <c:numCache>
                <c:formatCode>General</c:formatCode>
                <c:ptCount val="4"/>
                <c:pt idx="0">
                  <c:v>231.85</c:v>
                </c:pt>
                <c:pt idx="1">
                  <c:v>124.63</c:v>
                </c:pt>
                <c:pt idx="2">
                  <c:v>119.38</c:v>
                </c:pt>
                <c:pt idx="3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B0-FC40-978D-384140B065B7}"/>
            </c:ext>
          </c:extLst>
        </c:ser>
        <c:ser>
          <c:idx val="5"/>
          <c:order val="5"/>
          <c:tx>
            <c:v>Monarch - Global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Sheet1!$E$57:$E$60</c:f>
              <c:numCache>
                <c:formatCode>General</c:formatCode>
                <c:ptCount val="4"/>
                <c:pt idx="0">
                  <c:v>341.69</c:v>
                </c:pt>
                <c:pt idx="1">
                  <c:v>184.55</c:v>
                </c:pt>
                <c:pt idx="2">
                  <c:v>173.21</c:v>
                </c:pt>
                <c:pt idx="3">
                  <c:v>168.55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B0-FC40-978D-384140B0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61679"/>
        <c:axId val="1107163327"/>
      </c:scatterChart>
      <c:valAx>
        <c:axId val="1107161679"/>
        <c:scaling>
          <c:logBase val="2"/>
          <c:orientation val="minMax"/>
          <c:max val="1024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3327"/>
        <c:crosses val="autoZero"/>
        <c:crossBetween val="midCat"/>
      </c:valAx>
      <c:valAx>
        <c:axId val="11071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Gaussian Blur Kernel - </a:t>
            </a:r>
            <a:r>
              <a:rPr lang="en-US"/>
              <a:t>K40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Raccoon - Shared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Sheet1!$E$88:$E$91</c:f>
              <c:numCache>
                <c:formatCode>General</c:formatCode>
                <c:ptCount val="4"/>
                <c:pt idx="0">
                  <c:v>259.37</c:v>
                </c:pt>
                <c:pt idx="1">
                  <c:v>121.86</c:v>
                </c:pt>
                <c:pt idx="2">
                  <c:v>148.93</c:v>
                </c:pt>
                <c:pt idx="3">
                  <c:v>159.93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7-124F-90BD-9D361D6A32CB}"/>
            </c:ext>
          </c:extLst>
        </c:ser>
        <c:ser>
          <c:idx val="2"/>
          <c:order val="1"/>
          <c:tx>
            <c:v>Lena - Shared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Sheet1!$E$113:$E$116</c:f>
              <c:numCache>
                <c:formatCode>General</c:formatCode>
                <c:ptCount val="4"/>
                <c:pt idx="0">
                  <c:v>1550.8</c:v>
                </c:pt>
                <c:pt idx="1">
                  <c:v>527.97</c:v>
                </c:pt>
                <c:pt idx="2">
                  <c:v>558.72</c:v>
                </c:pt>
                <c:pt idx="3">
                  <c:v>605.76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A7-124F-90BD-9D361D6A32CB}"/>
            </c:ext>
          </c:extLst>
        </c:ser>
        <c:ser>
          <c:idx val="4"/>
          <c:order val="2"/>
          <c:tx>
            <c:v>Monarch - Shared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Sheet1!$E$138:$E$141</c:f>
              <c:numCache>
                <c:formatCode>General</c:formatCode>
                <c:ptCount val="4"/>
                <c:pt idx="0">
                  <c:v>2298.7000000000003</c:v>
                </c:pt>
                <c:pt idx="1">
                  <c:v>756.2</c:v>
                </c:pt>
                <c:pt idx="2">
                  <c:v>778.42</c:v>
                </c:pt>
                <c:pt idx="3">
                  <c:v>833.66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A7-124F-90BD-9D361D6A32CB}"/>
            </c:ext>
          </c:extLst>
        </c:ser>
        <c:ser>
          <c:idx val="1"/>
          <c:order val="3"/>
          <c:tx>
            <c:v>Raccoon - Global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Sheet1!$E$84:$E$87</c:f>
              <c:numCache>
                <c:formatCode>General</c:formatCode>
                <c:ptCount val="4"/>
                <c:pt idx="0">
                  <c:v>325.22000000000003</c:v>
                </c:pt>
                <c:pt idx="1">
                  <c:v>175.46</c:v>
                </c:pt>
                <c:pt idx="2">
                  <c:v>173.4</c:v>
                </c:pt>
                <c:pt idx="3">
                  <c:v>165.23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A7-124F-90BD-9D361D6A32CB}"/>
            </c:ext>
          </c:extLst>
        </c:ser>
        <c:ser>
          <c:idx val="3"/>
          <c:order val="4"/>
          <c:tx>
            <c:v>Lena - Global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Sheet1!$E$109:$E$112</c:f>
              <c:numCache>
                <c:formatCode>General</c:formatCode>
                <c:ptCount val="4"/>
                <c:pt idx="0">
                  <c:v>1934.9</c:v>
                </c:pt>
                <c:pt idx="1">
                  <c:v>791.09</c:v>
                </c:pt>
                <c:pt idx="2">
                  <c:v>677</c:v>
                </c:pt>
                <c:pt idx="3">
                  <c:v>612.92999999999995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A7-124F-90BD-9D361D6A32CB}"/>
            </c:ext>
          </c:extLst>
        </c:ser>
        <c:ser>
          <c:idx val="5"/>
          <c:order val="5"/>
          <c:tx>
            <c:v>Monarch - Global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Sheet1!$E$134:$E$137</c:f>
              <c:numCache>
                <c:formatCode>General</c:formatCode>
                <c:ptCount val="4"/>
                <c:pt idx="0">
                  <c:v>2883.3</c:v>
                </c:pt>
                <c:pt idx="1">
                  <c:v>1163.7</c:v>
                </c:pt>
                <c:pt idx="2">
                  <c:v>950.82</c:v>
                </c:pt>
                <c:pt idx="3">
                  <c:v>856.19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A7-124F-90BD-9D361D6A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61679"/>
        <c:axId val="1107163327"/>
      </c:scatterChart>
      <c:valAx>
        <c:axId val="1107161679"/>
        <c:scaling>
          <c:logBase val="2"/>
          <c:orientation val="minMax"/>
          <c:max val="1024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3327"/>
        <c:crosses val="autoZero"/>
        <c:crossBetween val="midCat"/>
      </c:valAx>
      <c:valAx>
        <c:axId val="1107163327"/>
        <c:scaling>
          <c:logBase val="2"/>
          <c:orientation val="minMax"/>
          <c:max val="3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Time - </a:t>
            </a:r>
            <a:r>
              <a:rPr lang="en-US"/>
              <a:t>P100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Raccoon - Shared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Sheet1!$J$11:$J$14</c:f>
              <c:numCache>
                <c:formatCode>General</c:formatCode>
                <c:ptCount val="4"/>
                <c:pt idx="0">
                  <c:v>239.81399999999999</c:v>
                </c:pt>
                <c:pt idx="1">
                  <c:v>153.27600000000001</c:v>
                </c:pt>
                <c:pt idx="2">
                  <c:v>159.96600000000001</c:v>
                </c:pt>
                <c:pt idx="3">
                  <c:v>245.02100000000002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7-4646-9507-923F39825C53}"/>
            </c:ext>
          </c:extLst>
        </c:ser>
        <c:ser>
          <c:idx val="2"/>
          <c:order val="1"/>
          <c:tx>
            <c:v>Lena - Shared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Sheet1!$J$36:$J$39</c:f>
              <c:numCache>
                <c:formatCode>General</c:formatCode>
                <c:ptCount val="4"/>
                <c:pt idx="0">
                  <c:v>1388.8929999999998</c:v>
                </c:pt>
                <c:pt idx="1">
                  <c:v>801.39899999999989</c:v>
                </c:pt>
                <c:pt idx="2">
                  <c:v>786.34599999999989</c:v>
                </c:pt>
                <c:pt idx="3">
                  <c:v>900.05800000000011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27-4646-9507-923F39825C53}"/>
            </c:ext>
          </c:extLst>
        </c:ser>
        <c:ser>
          <c:idx val="4"/>
          <c:order val="2"/>
          <c:tx>
            <c:v>Monarch - Shared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Sheet1!$J$61:$J$64</c:f>
              <c:numCache>
                <c:formatCode>General</c:formatCode>
                <c:ptCount val="4"/>
                <c:pt idx="0">
                  <c:v>2035.271</c:v>
                </c:pt>
                <c:pt idx="1">
                  <c:v>1199.663</c:v>
                </c:pt>
                <c:pt idx="2">
                  <c:v>1153.568</c:v>
                </c:pt>
                <c:pt idx="3">
                  <c:v>1214.3319999999999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27-4646-9507-923F39825C53}"/>
            </c:ext>
          </c:extLst>
        </c:ser>
        <c:ser>
          <c:idx val="1"/>
          <c:order val="3"/>
          <c:tx>
            <c:v>Raccoon - Global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Sheet1!$J$7:$J$10</c:f>
              <c:numCache>
                <c:formatCode>General</c:formatCode>
                <c:ptCount val="4"/>
                <c:pt idx="0">
                  <c:v>174.01400000000001</c:v>
                </c:pt>
                <c:pt idx="1">
                  <c:v>112.37299999999999</c:v>
                </c:pt>
                <c:pt idx="2">
                  <c:v>111.901</c:v>
                </c:pt>
                <c:pt idx="3">
                  <c:v>116.15699999999998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27-4646-9507-923F39825C53}"/>
            </c:ext>
          </c:extLst>
        </c:ser>
        <c:ser>
          <c:idx val="3"/>
          <c:order val="4"/>
          <c:tx>
            <c:v>Lena - Global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Sheet1!$J$32:$J$35</c:f>
              <c:numCache>
                <c:formatCode>General</c:formatCode>
                <c:ptCount val="4"/>
                <c:pt idx="0">
                  <c:v>956.41300000000001</c:v>
                </c:pt>
                <c:pt idx="1">
                  <c:v>586.01400000000001</c:v>
                </c:pt>
                <c:pt idx="2">
                  <c:v>546.42000000000007</c:v>
                </c:pt>
                <c:pt idx="3">
                  <c:v>574.89700000000005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27-4646-9507-923F39825C53}"/>
            </c:ext>
          </c:extLst>
        </c:ser>
        <c:ser>
          <c:idx val="5"/>
          <c:order val="5"/>
          <c:tx>
            <c:v>Monarch - Global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Sheet1!$J$57:$J$60</c:f>
              <c:numCache>
                <c:formatCode>General</c:formatCode>
                <c:ptCount val="4"/>
                <c:pt idx="0">
                  <c:v>1415.5399999999997</c:v>
                </c:pt>
                <c:pt idx="1">
                  <c:v>883.13800000000003</c:v>
                </c:pt>
                <c:pt idx="2">
                  <c:v>803.59199999999998</c:v>
                </c:pt>
                <c:pt idx="3">
                  <c:v>785.27800000000013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27-4646-9507-923F3982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61679"/>
        <c:axId val="1107163327"/>
      </c:scatterChart>
      <c:valAx>
        <c:axId val="1107161679"/>
        <c:scaling>
          <c:logBase val="2"/>
          <c:orientation val="minMax"/>
          <c:max val="1024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3327"/>
        <c:crosses val="autoZero"/>
        <c:crossBetween val="midCat"/>
      </c:valAx>
      <c:valAx>
        <c:axId val="11071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Time - </a:t>
            </a:r>
            <a:r>
              <a:rPr lang="en-US"/>
              <a:t>K40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Raccoon - Shared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Sheet1!$J$88:$J$91</c:f>
              <c:numCache>
                <c:formatCode>General</c:formatCode>
                <c:ptCount val="4"/>
                <c:pt idx="0">
                  <c:v>862.57</c:v>
                </c:pt>
                <c:pt idx="1">
                  <c:v>431.78899999999993</c:v>
                </c:pt>
                <c:pt idx="2">
                  <c:v>509.73400000000004</c:v>
                </c:pt>
                <c:pt idx="3">
                  <c:v>543.52599999999995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4-0140-9821-D8D30242901F}"/>
            </c:ext>
          </c:extLst>
        </c:ser>
        <c:ser>
          <c:idx val="2"/>
          <c:order val="1"/>
          <c:tx>
            <c:v>Lena - Shared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Sheet1!$J$113:$J$116</c:f>
              <c:numCache>
                <c:formatCode>General</c:formatCode>
                <c:ptCount val="4"/>
                <c:pt idx="0">
                  <c:v>5220.7429999999995</c:v>
                </c:pt>
                <c:pt idx="1">
                  <c:v>1977.952</c:v>
                </c:pt>
                <c:pt idx="2">
                  <c:v>2065.5569999999998</c:v>
                </c:pt>
                <c:pt idx="3">
                  <c:v>2212.6600000000003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94-0140-9821-D8D30242901F}"/>
            </c:ext>
          </c:extLst>
        </c:ser>
        <c:ser>
          <c:idx val="4"/>
          <c:order val="2"/>
          <c:tx>
            <c:v>Monarch - Shared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Sheet1!$J$138:$J$141</c:f>
              <c:numCache>
                <c:formatCode>General</c:formatCode>
                <c:ptCount val="4"/>
                <c:pt idx="0">
                  <c:v>7692.920000000001</c:v>
                </c:pt>
                <c:pt idx="1">
                  <c:v>2870.1900000000005</c:v>
                </c:pt>
                <c:pt idx="2">
                  <c:v>2930.1899999999996</c:v>
                </c:pt>
                <c:pt idx="3">
                  <c:v>3093.7919999999995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94-0140-9821-D8D30242901F}"/>
            </c:ext>
          </c:extLst>
        </c:ser>
        <c:ser>
          <c:idx val="1"/>
          <c:order val="3"/>
          <c:tx>
            <c:v>Raccoon - Global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Sheet1!$J$84:$J$87</c:f>
              <c:numCache>
                <c:formatCode>General</c:formatCode>
                <c:ptCount val="4"/>
                <c:pt idx="0">
                  <c:v>1059.8440000000001</c:v>
                </c:pt>
                <c:pt idx="1">
                  <c:v>592.71399999999994</c:v>
                </c:pt>
                <c:pt idx="2">
                  <c:v>583.37000000000012</c:v>
                </c:pt>
                <c:pt idx="3">
                  <c:v>559.11400000000003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94-0140-9821-D8D30242901F}"/>
            </c:ext>
          </c:extLst>
        </c:ser>
        <c:ser>
          <c:idx val="3"/>
          <c:order val="4"/>
          <c:tx>
            <c:v>Lena - Global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Sheet1!$J$109:$J$112</c:f>
              <c:numCache>
                <c:formatCode>General</c:formatCode>
                <c:ptCount val="4"/>
                <c:pt idx="0">
                  <c:v>6345.5360000000001</c:v>
                </c:pt>
                <c:pt idx="1">
                  <c:v>2773.91</c:v>
                </c:pt>
                <c:pt idx="2">
                  <c:v>2427.058</c:v>
                </c:pt>
                <c:pt idx="3">
                  <c:v>2239.2679999999996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94-0140-9821-D8D30242901F}"/>
            </c:ext>
          </c:extLst>
        </c:ser>
        <c:ser>
          <c:idx val="5"/>
          <c:order val="5"/>
          <c:tx>
            <c:v>Monarch - Global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Sheet1!$J$134:$J$137</c:f>
              <c:numCache>
                <c:formatCode>General</c:formatCode>
                <c:ptCount val="4"/>
                <c:pt idx="0">
                  <c:v>9461.9100000000017</c:v>
                </c:pt>
                <c:pt idx="1">
                  <c:v>4115.2590000000009</c:v>
                </c:pt>
                <c:pt idx="2">
                  <c:v>3435.7879999999996</c:v>
                </c:pt>
                <c:pt idx="3">
                  <c:v>3149.6310000000003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94-0140-9821-D8D302429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61679"/>
        <c:axId val="1107163327"/>
      </c:scatterChart>
      <c:valAx>
        <c:axId val="1107161679"/>
        <c:scaling>
          <c:logBase val="2"/>
          <c:orientation val="minMax"/>
          <c:max val="1024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3327"/>
        <c:crosses val="autoZero"/>
        <c:crossBetween val="midCat"/>
      </c:valAx>
      <c:valAx>
        <c:axId val="1107163327"/>
        <c:scaling>
          <c:logBase val="2"/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Blur</a:t>
            </a:r>
            <a:r>
              <a:rPr lang="en-US" baseline="0"/>
              <a:t> Kernel - </a:t>
            </a:r>
            <a:r>
              <a:rPr lang="en-US"/>
              <a:t>P100 - Raccoon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Global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42.186</c:v>
                </c:pt>
                <c:pt idx="1">
                  <c:v>24.021000000000001</c:v>
                </c:pt>
                <c:pt idx="2">
                  <c:v>25.023</c:v>
                </c:pt>
                <c:pt idx="3">
                  <c:v>26.613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92-F04C-8C56-381E81BA91AD}"/>
            </c:ext>
          </c:extLst>
        </c:ser>
        <c:ser>
          <c:idx val="2"/>
          <c:order val="1"/>
          <c:tx>
            <c:v>Shared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Sheet1!$E$11:$E$14</c:f>
              <c:numCache>
                <c:formatCode>General</c:formatCode>
                <c:ptCount val="4"/>
                <c:pt idx="0">
                  <c:v>64.052000000000007</c:v>
                </c:pt>
                <c:pt idx="1">
                  <c:v>37.481999999999999</c:v>
                </c:pt>
                <c:pt idx="2">
                  <c:v>40.874000000000002</c:v>
                </c:pt>
                <c:pt idx="3">
                  <c:v>63.999000000000002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92-F04C-8C56-381E81BA91AD}"/>
            </c:ext>
          </c:extLst>
        </c:ser>
        <c:ser>
          <c:idx val="3"/>
          <c:order val="2"/>
          <c:tx>
            <c:v>Seperable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Sheet1!$E$15:$E$18</c:f>
              <c:numCache>
                <c:formatCode>General</c:formatCode>
                <c:ptCount val="4"/>
                <c:pt idx="0">
                  <c:v>61.984000000000002</c:v>
                </c:pt>
                <c:pt idx="1">
                  <c:v>24.521999999999998</c:v>
                </c:pt>
                <c:pt idx="2">
                  <c:v>24.416</c:v>
                </c:pt>
                <c:pt idx="3">
                  <c:v>25.824000000000002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92-F04C-8C56-381E81BA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61679"/>
        <c:axId val="1107163327"/>
      </c:scatterChart>
      <c:valAx>
        <c:axId val="1107161679"/>
        <c:scaling>
          <c:logBase val="2"/>
          <c:orientation val="minMax"/>
          <c:max val="1024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3327"/>
        <c:crosses val="autoZero"/>
        <c:crossBetween val="midCat"/>
      </c:valAx>
      <c:valAx>
        <c:axId val="110716332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Blur</a:t>
            </a:r>
            <a:r>
              <a:rPr lang="en-US" baseline="0"/>
              <a:t> Kernel - </a:t>
            </a:r>
            <a:r>
              <a:rPr lang="en-US"/>
              <a:t>K40 - Raccoon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Global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Sheet1!$E$84:$E$87</c:f>
              <c:numCache>
                <c:formatCode>General</c:formatCode>
                <c:ptCount val="4"/>
                <c:pt idx="0">
                  <c:v>325.22000000000003</c:v>
                </c:pt>
                <c:pt idx="1">
                  <c:v>175.46</c:v>
                </c:pt>
                <c:pt idx="2">
                  <c:v>173.4</c:v>
                </c:pt>
                <c:pt idx="3">
                  <c:v>165.23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6C-2A43-A511-7808CA691F1E}"/>
            </c:ext>
          </c:extLst>
        </c:ser>
        <c:ser>
          <c:idx val="2"/>
          <c:order val="1"/>
          <c:tx>
            <c:v>Shared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Sheet1!$E$88:$E$91</c:f>
              <c:numCache>
                <c:formatCode>General</c:formatCode>
                <c:ptCount val="4"/>
                <c:pt idx="0">
                  <c:v>259.37</c:v>
                </c:pt>
                <c:pt idx="1">
                  <c:v>121.86</c:v>
                </c:pt>
                <c:pt idx="2">
                  <c:v>148.93</c:v>
                </c:pt>
                <c:pt idx="3">
                  <c:v>159.93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6C-2A43-A511-7808CA691F1E}"/>
            </c:ext>
          </c:extLst>
        </c:ser>
        <c:ser>
          <c:idx val="3"/>
          <c:order val="2"/>
          <c:tx>
            <c:v>Seperable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Sheet1!$E$92:$E$95</c:f>
              <c:numCache>
                <c:formatCode>General</c:formatCode>
                <c:ptCount val="4"/>
                <c:pt idx="0">
                  <c:v>388.63</c:v>
                </c:pt>
                <c:pt idx="1">
                  <c:v>193.4</c:v>
                </c:pt>
                <c:pt idx="2">
                  <c:v>179.15</c:v>
                </c:pt>
                <c:pt idx="3">
                  <c:v>180.49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6C-2A43-A511-7808CA691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61679"/>
        <c:axId val="1107163327"/>
      </c:scatterChart>
      <c:valAx>
        <c:axId val="1107161679"/>
        <c:scaling>
          <c:logBase val="2"/>
          <c:orientation val="minMax"/>
          <c:max val="1024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3327"/>
        <c:crosses val="autoZero"/>
        <c:crossBetween val="midCat"/>
      </c:valAx>
      <c:valAx>
        <c:axId val="110716332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Time - </a:t>
            </a:r>
            <a:r>
              <a:rPr lang="en-US"/>
              <a:t>P100 - Raccoon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Global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Sheet1!$J$7:$J$10</c:f>
              <c:numCache>
                <c:formatCode>General</c:formatCode>
                <c:ptCount val="4"/>
                <c:pt idx="0">
                  <c:v>174.01400000000001</c:v>
                </c:pt>
                <c:pt idx="1">
                  <c:v>112.37299999999999</c:v>
                </c:pt>
                <c:pt idx="2">
                  <c:v>111.901</c:v>
                </c:pt>
                <c:pt idx="3">
                  <c:v>116.15699999999998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8A-A045-8F84-A9B60CB2ED43}"/>
            </c:ext>
          </c:extLst>
        </c:ser>
        <c:ser>
          <c:idx val="2"/>
          <c:order val="1"/>
          <c:tx>
            <c:v>Shared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Sheet1!$J$11:$J$14</c:f>
              <c:numCache>
                <c:formatCode>General</c:formatCode>
                <c:ptCount val="4"/>
                <c:pt idx="0">
                  <c:v>239.81399999999999</c:v>
                </c:pt>
                <c:pt idx="1">
                  <c:v>153.27600000000001</c:v>
                </c:pt>
                <c:pt idx="2">
                  <c:v>159.96600000000001</c:v>
                </c:pt>
                <c:pt idx="3">
                  <c:v>245.02100000000002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8A-A045-8F84-A9B60CB2ED43}"/>
            </c:ext>
          </c:extLst>
        </c:ser>
        <c:ser>
          <c:idx val="3"/>
          <c:order val="2"/>
          <c:tx>
            <c:v>Seperable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Sheet1!$J$15:$J$18</c:f>
              <c:numCache>
                <c:formatCode>General</c:formatCode>
                <c:ptCount val="4"/>
                <c:pt idx="0">
                  <c:v>257.99099999999999</c:v>
                </c:pt>
                <c:pt idx="1">
                  <c:v>127.29</c:v>
                </c:pt>
                <c:pt idx="2">
                  <c:v>118.87800000000001</c:v>
                </c:pt>
                <c:pt idx="3">
                  <c:v>137.98400000000001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8A-A045-8F84-A9B60CB2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61679"/>
        <c:axId val="1107163327"/>
      </c:scatterChart>
      <c:valAx>
        <c:axId val="1107161679"/>
        <c:scaling>
          <c:logBase val="2"/>
          <c:orientation val="minMax"/>
          <c:max val="1024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3327"/>
        <c:crosses val="autoZero"/>
        <c:crossBetween val="midCat"/>
      </c:valAx>
      <c:valAx>
        <c:axId val="110716332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Time - </a:t>
            </a:r>
            <a:r>
              <a:rPr lang="en-US"/>
              <a:t>K40 - Raccoon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Global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Sheet1!$J$84:$J$87</c:f>
              <c:numCache>
                <c:formatCode>General</c:formatCode>
                <c:ptCount val="4"/>
                <c:pt idx="0">
                  <c:v>1059.8440000000001</c:v>
                </c:pt>
                <c:pt idx="1">
                  <c:v>592.71399999999994</c:v>
                </c:pt>
                <c:pt idx="2">
                  <c:v>583.37000000000012</c:v>
                </c:pt>
                <c:pt idx="3">
                  <c:v>559.11400000000003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B-174B-84E1-A160D276F355}"/>
            </c:ext>
          </c:extLst>
        </c:ser>
        <c:ser>
          <c:idx val="2"/>
          <c:order val="1"/>
          <c:tx>
            <c:v>Shared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Sheet1!$J$88:$J$91</c:f>
              <c:numCache>
                <c:formatCode>General</c:formatCode>
                <c:ptCount val="4"/>
                <c:pt idx="0">
                  <c:v>862.57</c:v>
                </c:pt>
                <c:pt idx="1">
                  <c:v>431.78899999999993</c:v>
                </c:pt>
                <c:pt idx="2">
                  <c:v>509.73400000000004</c:v>
                </c:pt>
                <c:pt idx="3">
                  <c:v>543.52599999999995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B-174B-84E1-A160D276F355}"/>
            </c:ext>
          </c:extLst>
        </c:ser>
        <c:ser>
          <c:idx val="3"/>
          <c:order val="2"/>
          <c:tx>
            <c:v>Seperable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Sheet1!$J$92:$J$95</c:f>
              <c:numCache>
                <c:formatCode>General</c:formatCode>
                <c:ptCount val="4"/>
                <c:pt idx="0">
                  <c:v>1291.2459999999996</c:v>
                </c:pt>
                <c:pt idx="1">
                  <c:v>662.15300000000025</c:v>
                </c:pt>
                <c:pt idx="2">
                  <c:v>611.62599999999998</c:v>
                </c:pt>
                <c:pt idx="3">
                  <c:v>617.94100000000003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BB-174B-84E1-A160D276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61679"/>
        <c:axId val="1107163327"/>
      </c:scatterChart>
      <c:valAx>
        <c:axId val="1107161679"/>
        <c:scaling>
          <c:logBase val="2"/>
          <c:orientation val="minMax"/>
          <c:max val="1024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3327"/>
        <c:crosses val="autoZero"/>
        <c:crossBetween val="midCat"/>
      </c:valAx>
      <c:valAx>
        <c:axId val="110716332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203718</xdr:colOff>
      <xdr:row>18</xdr:row>
      <xdr:rowOff>2314</xdr:rowOff>
    </xdr:from>
    <xdr:to>
      <xdr:col>21</xdr:col>
      <xdr:colOff>506157</xdr:colOff>
      <xdr:row>32</xdr:row>
      <xdr:rowOff>86882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538CAF-F665-F24E-8C44-B1DBA68F7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340360</xdr:colOff>
      <xdr:row>3</xdr:row>
      <xdr:rowOff>5080</xdr:rowOff>
    </xdr:from>
    <xdr:to>
      <xdr:col>15</xdr:col>
      <xdr:colOff>797560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02BF7-3237-CA4F-B990-BB5360B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406400</xdr:colOff>
      <xdr:row>18</xdr:row>
      <xdr:rowOff>6350</xdr:rowOff>
    </xdr:from>
    <xdr:to>
      <xdr:col>16</xdr:col>
      <xdr:colOff>38100</xdr:colOff>
      <xdr:row>31</xdr:row>
      <xdr:rowOff>107950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144E933-58BB-E94E-9872-917B9B1B3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454404</xdr:colOff>
      <xdr:row>36</xdr:row>
      <xdr:rowOff>93211</xdr:rowOff>
    </xdr:from>
    <xdr:to>
      <xdr:col>16</xdr:col>
      <xdr:colOff>84356</xdr:colOff>
      <xdr:row>49</xdr:row>
      <xdr:rowOff>194811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67A032-306F-3B42-9FAE-5DD583FB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520444</xdr:colOff>
      <xdr:row>51</xdr:row>
      <xdr:rowOff>94481</xdr:rowOff>
    </xdr:from>
    <xdr:to>
      <xdr:col>16</xdr:col>
      <xdr:colOff>152144</xdr:colOff>
      <xdr:row>64</xdr:row>
      <xdr:rowOff>196081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B4CD42-9CDB-AB45-9055-AF3EF53A2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10763</xdr:colOff>
      <xdr:row>0</xdr:row>
      <xdr:rowOff>182966</xdr:rowOff>
    </xdr:from>
    <xdr:to>
      <xdr:col>27</xdr:col>
      <xdr:colOff>467963</xdr:colOff>
      <xdr:row>14</xdr:row>
      <xdr:rowOff>80074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30D312-DF43-2147-831D-6986F84D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27</xdr:col>
      <xdr:colOff>457200</xdr:colOff>
      <xdr:row>28</xdr:row>
      <xdr:rowOff>101599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6C5F20C-8EBA-9F44-B33D-8CD7F3C8F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10763</xdr:colOff>
      <xdr:row>1</xdr:row>
      <xdr:rowOff>0</xdr:rowOff>
    </xdr:from>
    <xdr:to>
      <xdr:col>33</xdr:col>
      <xdr:colOff>467963</xdr:colOff>
      <xdr:row>14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C0A104F-AB6E-DC46-A48D-5EC1FC26D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15</xdr:row>
      <xdr:rowOff>21526</xdr:rowOff>
    </xdr:from>
    <xdr:to>
      <xdr:col>33</xdr:col>
      <xdr:colOff>457200</xdr:colOff>
      <xdr:row>28</xdr:row>
      <xdr:rowOff>123125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57DADA-407C-D94C-8306-2CD43458D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DC8E-6ACF-594B-96E0-7346CD6A3175}">
  <dimension ref="A1:J153"/>
  <sheetViews>
    <sheetView tabSelected="1" zoomScale="118" workbookViewId="0">
      <selection activeCell="D156" sqref="D156"/>
    </sheetView>
  </sheetViews>
  <sheetFormatPr baseColWidth="10" defaultRowHeight="16" x14ac:dyDescent="0.2"/>
  <cols>
    <col min="2" max="2" width="14.5" bestFit="1" customWidth="1"/>
    <col min="3" max="3" width="15" bestFit="1" customWidth="1"/>
    <col min="4" max="4" width="16.5" bestFit="1" customWidth="1"/>
    <col min="5" max="5" width="12.5" bestFit="1" customWidth="1"/>
    <col min="6" max="6" width="18.33203125" bestFit="1" customWidth="1"/>
  </cols>
  <sheetData>
    <row r="1" spans="1:10" x14ac:dyDescent="0.2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1</v>
      </c>
      <c r="B2" t="s">
        <v>7</v>
      </c>
      <c r="C2" t="s">
        <v>5</v>
      </c>
      <c r="D2" t="s">
        <v>9</v>
      </c>
      <c r="E2" t="s">
        <v>10</v>
      </c>
      <c r="F2" t="s">
        <v>16</v>
      </c>
      <c r="G2" t="s">
        <v>12</v>
      </c>
      <c r="H2" t="s">
        <v>13</v>
      </c>
      <c r="I2" t="s">
        <v>18</v>
      </c>
      <c r="J2" t="s">
        <v>17</v>
      </c>
    </row>
    <row r="3" spans="1:10" x14ac:dyDescent="0.2">
      <c r="A3" t="s">
        <v>2</v>
      </c>
      <c r="B3" t="s">
        <v>8</v>
      </c>
      <c r="C3">
        <v>16</v>
      </c>
      <c r="D3">
        <v>63.689</v>
      </c>
      <c r="E3">
        <v>5353.29</v>
      </c>
      <c r="F3">
        <v>70.119</v>
      </c>
      <c r="G3" t="s">
        <v>14</v>
      </c>
      <c r="H3" t="s">
        <v>14</v>
      </c>
      <c r="J3">
        <f>D3+(3*E3)+F3</f>
        <v>16193.678</v>
      </c>
    </row>
    <row r="4" spans="1:10" x14ac:dyDescent="0.2">
      <c r="C4">
        <v>64</v>
      </c>
      <c r="D4">
        <v>62.524999999999999</v>
      </c>
      <c r="E4">
        <v>5355.21</v>
      </c>
      <c r="F4">
        <v>69.289000000000001</v>
      </c>
      <c r="G4" t="s">
        <v>14</v>
      </c>
      <c r="H4" t="s">
        <v>14</v>
      </c>
      <c r="J4">
        <f t="shared" ref="J4:J6" si="0">D4+(3*E4)+F4</f>
        <v>16197.444000000001</v>
      </c>
    </row>
    <row r="5" spans="1:10" x14ac:dyDescent="0.2">
      <c r="C5">
        <v>256</v>
      </c>
      <c r="D5">
        <v>65.05</v>
      </c>
      <c r="E5">
        <v>5404.3</v>
      </c>
      <c r="F5">
        <v>84.12</v>
      </c>
      <c r="G5" t="s">
        <v>14</v>
      </c>
      <c r="H5" t="s">
        <v>14</v>
      </c>
      <c r="J5">
        <f t="shared" si="0"/>
        <v>16362.070000000002</v>
      </c>
    </row>
    <row r="6" spans="1:10" x14ac:dyDescent="0.2">
      <c r="C6">
        <v>1024</v>
      </c>
      <c r="D6">
        <v>62.515999999999998</v>
      </c>
      <c r="E6">
        <v>5356.72</v>
      </c>
      <c r="F6">
        <v>96.32</v>
      </c>
      <c r="G6" t="s">
        <v>14</v>
      </c>
      <c r="H6" t="s">
        <v>14</v>
      </c>
      <c r="J6">
        <f t="shared" si="0"/>
        <v>16228.995999999999</v>
      </c>
    </row>
    <row r="7" spans="1:10" x14ac:dyDescent="0.2">
      <c r="B7" s="2" t="s">
        <v>11</v>
      </c>
      <c r="C7" s="2">
        <v>16</v>
      </c>
      <c r="D7" s="2">
        <v>8.8000000000000007</v>
      </c>
      <c r="E7" s="2">
        <v>42.186</v>
      </c>
      <c r="F7" s="2">
        <v>8.4480000000000004</v>
      </c>
      <c r="G7" s="2">
        <v>8.56</v>
      </c>
      <c r="H7" s="2">
        <v>13.087999999999999</v>
      </c>
      <c r="I7" s="2"/>
      <c r="J7" s="2">
        <f t="shared" ref="J7:J14" si="1">D7+(3*E7)+F7+(2*G7)+H7</f>
        <v>174.01400000000001</v>
      </c>
    </row>
    <row r="8" spans="1:10" x14ac:dyDescent="0.2">
      <c r="B8" s="2"/>
      <c r="C8" s="2">
        <v>64</v>
      </c>
      <c r="D8" s="2">
        <v>6.1760000000000002</v>
      </c>
      <c r="E8" s="2">
        <v>24.021000000000001</v>
      </c>
      <c r="F8" s="2">
        <v>4.0640000000000001</v>
      </c>
      <c r="G8" s="2">
        <v>8.4949999999999992</v>
      </c>
      <c r="H8" s="2">
        <v>13.08</v>
      </c>
      <c r="I8" s="2"/>
      <c r="J8" s="2">
        <f t="shared" si="1"/>
        <v>112.37299999999999</v>
      </c>
    </row>
    <row r="9" spans="1:10" x14ac:dyDescent="0.2">
      <c r="B9" s="2"/>
      <c r="C9" s="2">
        <v>256</v>
      </c>
      <c r="D9" s="2">
        <v>3.8719999999999999</v>
      </c>
      <c r="E9" s="2">
        <v>25.023</v>
      </c>
      <c r="F9" s="2">
        <v>2.944</v>
      </c>
      <c r="G9" s="2">
        <v>8.48</v>
      </c>
      <c r="H9" s="2">
        <v>13.055999999999999</v>
      </c>
      <c r="I9" s="2"/>
      <c r="J9" s="2">
        <f t="shared" si="1"/>
        <v>111.901</v>
      </c>
    </row>
    <row r="10" spans="1:10" x14ac:dyDescent="0.2">
      <c r="B10" s="2"/>
      <c r="C10" s="2">
        <v>1024</v>
      </c>
      <c r="D10" s="2">
        <v>3.2639999999999998</v>
      </c>
      <c r="E10" s="2">
        <v>26.613</v>
      </c>
      <c r="F10" s="2">
        <v>2.8479999999999999</v>
      </c>
      <c r="G10" s="2">
        <v>8.4309999999999992</v>
      </c>
      <c r="H10" s="2">
        <v>13.343999999999999</v>
      </c>
      <c r="I10" s="2"/>
      <c r="J10" s="2">
        <f t="shared" si="1"/>
        <v>116.15699999999998</v>
      </c>
    </row>
    <row r="11" spans="1:10" x14ac:dyDescent="0.2">
      <c r="B11" s="3" t="s">
        <v>15</v>
      </c>
      <c r="C11" s="3">
        <v>16</v>
      </c>
      <c r="D11" s="3">
        <v>8.73</v>
      </c>
      <c r="E11" s="3">
        <v>64.052000000000007</v>
      </c>
      <c r="F11" s="3">
        <v>8.44</v>
      </c>
      <c r="G11" s="3">
        <v>8.6240000000000006</v>
      </c>
      <c r="H11" s="3">
        <v>13.24</v>
      </c>
      <c r="I11" s="3"/>
      <c r="J11">
        <f t="shared" si="1"/>
        <v>239.81399999999999</v>
      </c>
    </row>
    <row r="12" spans="1:10" x14ac:dyDescent="0.2">
      <c r="B12" s="3"/>
      <c r="C12" s="3">
        <v>64</v>
      </c>
      <c r="D12" s="3">
        <v>6.08</v>
      </c>
      <c r="E12" s="3">
        <v>37.481999999999999</v>
      </c>
      <c r="F12" s="3">
        <v>4.16</v>
      </c>
      <c r="G12" s="3">
        <v>8.7200000000000006</v>
      </c>
      <c r="H12" s="3">
        <v>13.15</v>
      </c>
      <c r="I12" s="3"/>
      <c r="J12">
        <f t="shared" si="1"/>
        <v>153.27600000000001</v>
      </c>
    </row>
    <row r="13" spans="1:10" x14ac:dyDescent="0.2">
      <c r="B13" s="3"/>
      <c r="C13" s="3">
        <v>256</v>
      </c>
      <c r="D13" s="3">
        <v>3.7120000000000002</v>
      </c>
      <c r="E13" s="3">
        <v>40.874000000000002</v>
      </c>
      <c r="F13" s="3">
        <v>2.944</v>
      </c>
      <c r="G13" s="3">
        <v>8.7200000000000006</v>
      </c>
      <c r="H13" s="3">
        <v>13.247999999999999</v>
      </c>
      <c r="I13" s="3"/>
      <c r="J13">
        <f t="shared" si="1"/>
        <v>159.96600000000001</v>
      </c>
    </row>
    <row r="14" spans="1:10" x14ac:dyDescent="0.2">
      <c r="B14" s="3"/>
      <c r="C14" s="3">
        <v>1024</v>
      </c>
      <c r="D14" s="3">
        <v>3.2</v>
      </c>
      <c r="E14" s="3">
        <v>63.999000000000002</v>
      </c>
      <c r="F14" s="3">
        <v>2.8479999999999999</v>
      </c>
      <c r="G14" s="3">
        <v>16.928000000000001</v>
      </c>
      <c r="H14" s="3">
        <v>13.12</v>
      </c>
      <c r="I14" s="3"/>
      <c r="J14">
        <f t="shared" si="1"/>
        <v>245.02100000000002</v>
      </c>
    </row>
    <row r="15" spans="1:10" x14ac:dyDescent="0.2">
      <c r="B15" s="1" t="s">
        <v>19</v>
      </c>
      <c r="C15" s="1">
        <v>16</v>
      </c>
      <c r="D15" s="3">
        <v>8.73</v>
      </c>
      <c r="E15" s="1">
        <v>61.984000000000002</v>
      </c>
      <c r="F15" s="3">
        <v>8.44</v>
      </c>
      <c r="G15" s="3">
        <v>8.6240000000000006</v>
      </c>
      <c r="H15" s="3">
        <v>13.24</v>
      </c>
      <c r="I15" s="1">
        <v>8.1270000000000007</v>
      </c>
      <c r="J15" s="1">
        <f>D15+(3*E15)+F15+(2*G15)+H15+(3*I15)</f>
        <v>257.99099999999999</v>
      </c>
    </row>
    <row r="16" spans="1:10" x14ac:dyDescent="0.2">
      <c r="B16" s="1"/>
      <c r="C16" s="1">
        <v>64</v>
      </c>
      <c r="D16" s="3">
        <v>6.08</v>
      </c>
      <c r="E16" s="1">
        <v>24.521999999999998</v>
      </c>
      <c r="F16" s="3">
        <v>4.16</v>
      </c>
      <c r="G16" s="3">
        <v>8.7200000000000006</v>
      </c>
      <c r="H16" s="3">
        <v>13.15</v>
      </c>
      <c r="I16" s="1">
        <v>4.298</v>
      </c>
      <c r="J16" s="1">
        <f t="shared" ref="J16:J18" si="2">D16+(3*E16)+F16+(2*G16)+H16+(3*I16)</f>
        <v>127.29</v>
      </c>
    </row>
    <row r="17" spans="1:10" x14ac:dyDescent="0.2">
      <c r="B17" s="1"/>
      <c r="C17" s="1">
        <v>256</v>
      </c>
      <c r="D17" s="3">
        <v>3.7120000000000002</v>
      </c>
      <c r="E17" s="1">
        <v>24.416</v>
      </c>
      <c r="F17" s="3">
        <v>2.944</v>
      </c>
      <c r="G17" s="3">
        <v>8.7200000000000006</v>
      </c>
      <c r="H17" s="3">
        <v>13.247999999999999</v>
      </c>
      <c r="I17" s="1">
        <v>2.762</v>
      </c>
      <c r="J17" s="1">
        <f t="shared" si="2"/>
        <v>118.87800000000001</v>
      </c>
    </row>
    <row r="18" spans="1:10" x14ac:dyDescent="0.2">
      <c r="B18" s="1"/>
      <c r="C18" s="1">
        <v>1024</v>
      </c>
      <c r="D18" s="3">
        <v>3.2</v>
      </c>
      <c r="E18" s="1">
        <v>25.824000000000002</v>
      </c>
      <c r="F18" s="3">
        <v>2.8479999999999999</v>
      </c>
      <c r="G18" s="3">
        <v>16.928000000000001</v>
      </c>
      <c r="H18" s="3">
        <v>13.12</v>
      </c>
      <c r="I18" s="1">
        <v>2.496</v>
      </c>
      <c r="J18" s="1">
        <f t="shared" si="2"/>
        <v>137.98400000000001</v>
      </c>
    </row>
    <row r="19" spans="1:10" x14ac:dyDescent="0.2">
      <c r="B19" s="4" t="s">
        <v>20</v>
      </c>
      <c r="C19" s="4">
        <v>16</v>
      </c>
      <c r="D19" s="4"/>
      <c r="E19" s="4"/>
      <c r="F19" s="4"/>
      <c r="G19" s="4"/>
      <c r="H19" s="4"/>
      <c r="I19" s="4"/>
      <c r="J19" s="4">
        <f>SUM(D19:H19)</f>
        <v>0</v>
      </c>
    </row>
    <row r="20" spans="1:10" x14ac:dyDescent="0.2">
      <c r="B20" s="4"/>
      <c r="C20" s="4">
        <v>64</v>
      </c>
      <c r="D20" s="4"/>
      <c r="E20" s="4"/>
      <c r="F20" s="4"/>
      <c r="G20" s="4"/>
      <c r="H20" s="4"/>
      <c r="I20" s="4"/>
      <c r="J20" s="4">
        <f>SUM(D20:H20)</f>
        <v>0</v>
      </c>
    </row>
    <row r="21" spans="1:10" x14ac:dyDescent="0.2">
      <c r="B21" s="4"/>
      <c r="C21" s="4">
        <v>256</v>
      </c>
      <c r="D21" s="4"/>
      <c r="E21" s="4"/>
      <c r="F21" s="4"/>
      <c r="G21" s="4"/>
      <c r="H21" s="4"/>
      <c r="I21" s="4"/>
      <c r="J21" s="4">
        <f>SUM(D21:H21)</f>
        <v>0</v>
      </c>
    </row>
    <row r="22" spans="1:10" x14ac:dyDescent="0.2">
      <c r="B22" s="4"/>
      <c r="C22" s="4">
        <v>1024</v>
      </c>
      <c r="D22" s="4"/>
      <c r="E22" s="4"/>
      <c r="F22" s="4"/>
      <c r="G22" s="4"/>
      <c r="H22" s="4"/>
      <c r="I22" s="4"/>
      <c r="J22" s="4">
        <f>SUM(D22:H22)</f>
        <v>0</v>
      </c>
    </row>
    <row r="23" spans="1:10" x14ac:dyDescent="0.2">
      <c r="B23" s="6" t="s">
        <v>21</v>
      </c>
      <c r="C23" s="6">
        <v>16</v>
      </c>
      <c r="D23" s="6"/>
      <c r="E23" s="6"/>
      <c r="F23" s="6"/>
      <c r="G23" s="6"/>
      <c r="H23" s="6"/>
      <c r="I23" s="6"/>
      <c r="J23" s="6">
        <f>SUM(D23:H23)</f>
        <v>0</v>
      </c>
    </row>
    <row r="24" spans="1:10" x14ac:dyDescent="0.2">
      <c r="B24" s="6"/>
      <c r="C24" s="6">
        <v>64</v>
      </c>
      <c r="D24" s="6"/>
      <c r="E24" s="6"/>
      <c r="F24" s="6"/>
      <c r="G24" s="6"/>
      <c r="H24" s="6"/>
      <c r="I24" s="6"/>
      <c r="J24" s="6">
        <f>SUM(D24:H24)</f>
        <v>0</v>
      </c>
    </row>
    <row r="25" spans="1:10" x14ac:dyDescent="0.2">
      <c r="B25" s="6"/>
      <c r="C25" s="6">
        <v>256</v>
      </c>
      <c r="D25" s="6"/>
      <c r="E25" s="6"/>
      <c r="F25" s="6"/>
      <c r="G25" s="6"/>
      <c r="H25" s="6"/>
      <c r="I25" s="6"/>
      <c r="J25" s="6">
        <f>SUM(D25:H25)</f>
        <v>0</v>
      </c>
    </row>
    <row r="26" spans="1:10" x14ac:dyDescent="0.2">
      <c r="B26" s="6"/>
      <c r="C26" s="6">
        <v>1024</v>
      </c>
      <c r="D26" s="6"/>
      <c r="E26" s="6"/>
      <c r="F26" s="6"/>
      <c r="G26" s="6"/>
      <c r="H26" s="6"/>
      <c r="I26" s="6"/>
      <c r="J26" s="6">
        <f>SUM(D26:H26)</f>
        <v>0</v>
      </c>
    </row>
    <row r="27" spans="1:10" x14ac:dyDescent="0.2">
      <c r="A27" t="s">
        <v>1</v>
      </c>
      <c r="B27" t="s">
        <v>7</v>
      </c>
      <c r="C27" t="s">
        <v>5</v>
      </c>
      <c r="D27" t="s">
        <v>9</v>
      </c>
      <c r="E27" t="s">
        <v>10</v>
      </c>
      <c r="F27" t="s">
        <v>16</v>
      </c>
      <c r="G27" t="s">
        <v>12</v>
      </c>
      <c r="H27" t="s">
        <v>13</v>
      </c>
      <c r="J27" t="s">
        <v>17</v>
      </c>
    </row>
    <row r="28" spans="1:10" x14ac:dyDescent="0.2">
      <c r="A28" t="s">
        <v>3</v>
      </c>
      <c r="B28" t="s">
        <v>8</v>
      </c>
      <c r="C28">
        <v>16</v>
      </c>
      <c r="D28">
        <v>386.74599999999998</v>
      </c>
      <c r="E28">
        <v>34968.866999999998</v>
      </c>
      <c r="F28">
        <v>436.108</v>
      </c>
      <c r="G28" t="s">
        <v>14</v>
      </c>
      <c r="H28" t="s">
        <v>14</v>
      </c>
      <c r="J28">
        <f>D28+(3*E28)+F28</f>
        <v>105729.45499999999</v>
      </c>
    </row>
    <row r="29" spans="1:10" x14ac:dyDescent="0.2">
      <c r="C29">
        <v>64</v>
      </c>
      <c r="D29">
        <v>379.25700000000001</v>
      </c>
      <c r="E29">
        <v>34985.599999999999</v>
      </c>
      <c r="F29">
        <v>439.416</v>
      </c>
      <c r="G29" t="s">
        <v>14</v>
      </c>
      <c r="H29" t="s">
        <v>14</v>
      </c>
      <c r="J29">
        <f t="shared" ref="J29:J31" si="3">D29+(3*E29)+F29</f>
        <v>105775.47299999998</v>
      </c>
    </row>
    <row r="30" spans="1:10" x14ac:dyDescent="0.2">
      <c r="C30">
        <v>256</v>
      </c>
      <c r="D30">
        <v>390.59100000000001</v>
      </c>
      <c r="E30">
        <v>35156.800000000003</v>
      </c>
      <c r="F30">
        <v>433.53199999999998</v>
      </c>
      <c r="G30" t="s">
        <v>14</v>
      </c>
      <c r="H30" t="s">
        <v>14</v>
      </c>
      <c r="J30">
        <f t="shared" si="3"/>
        <v>106294.52300000002</v>
      </c>
    </row>
    <row r="31" spans="1:10" x14ac:dyDescent="0.2">
      <c r="C31">
        <v>1024</v>
      </c>
      <c r="D31">
        <v>439.64</v>
      </c>
      <c r="E31">
        <v>35110.5</v>
      </c>
      <c r="F31">
        <v>550.15200000000004</v>
      </c>
      <c r="G31" t="s">
        <v>14</v>
      </c>
      <c r="H31" t="s">
        <v>14</v>
      </c>
      <c r="J31">
        <f t="shared" si="3"/>
        <v>106321.292</v>
      </c>
    </row>
    <row r="32" spans="1:10" x14ac:dyDescent="0.2">
      <c r="B32" s="2" t="s">
        <v>11</v>
      </c>
      <c r="C32" s="2">
        <v>16</v>
      </c>
      <c r="D32" s="2">
        <v>43.52</v>
      </c>
      <c r="E32" s="2">
        <v>231.85</v>
      </c>
      <c r="F32" s="2">
        <v>43.328000000000003</v>
      </c>
      <c r="G32" s="2">
        <v>46.624000000000002</v>
      </c>
      <c r="H32" s="2">
        <v>80.766999999999996</v>
      </c>
      <c r="I32" s="2"/>
      <c r="J32" s="2">
        <f t="shared" ref="J32:J39" si="4">D32+(3*E32)+F32+(2*G32)+H32</f>
        <v>956.41300000000001</v>
      </c>
    </row>
    <row r="33" spans="2:10" x14ac:dyDescent="0.2">
      <c r="B33" s="2"/>
      <c r="C33" s="2">
        <v>64</v>
      </c>
      <c r="D33" s="2">
        <v>26.143000000000001</v>
      </c>
      <c r="E33" s="2">
        <v>124.63</v>
      </c>
      <c r="F33" s="2">
        <v>12.192</v>
      </c>
      <c r="G33" s="2">
        <v>46.622999999999998</v>
      </c>
      <c r="H33" s="2">
        <v>80.543000000000006</v>
      </c>
      <c r="I33" s="2"/>
      <c r="J33" s="2">
        <f t="shared" si="4"/>
        <v>586.01400000000001</v>
      </c>
    </row>
    <row r="34" spans="2:10" x14ac:dyDescent="0.2">
      <c r="B34" s="2"/>
      <c r="C34" s="2">
        <v>256</v>
      </c>
      <c r="D34" s="2">
        <v>8.7680000000000007</v>
      </c>
      <c r="E34" s="2">
        <v>119.38</v>
      </c>
      <c r="F34" s="2">
        <v>5.92</v>
      </c>
      <c r="G34" s="2">
        <v>46.430999999999997</v>
      </c>
      <c r="H34" s="2">
        <v>80.73</v>
      </c>
      <c r="I34" s="2"/>
      <c r="J34" s="2">
        <f t="shared" si="4"/>
        <v>546.42000000000007</v>
      </c>
    </row>
    <row r="35" spans="2:10" x14ac:dyDescent="0.2">
      <c r="B35" s="2"/>
      <c r="C35" s="2">
        <v>1024</v>
      </c>
      <c r="D35" s="2">
        <v>6.1749999999999998</v>
      </c>
      <c r="E35" s="2">
        <v>121</v>
      </c>
      <c r="F35" s="2">
        <v>6.3360000000000003</v>
      </c>
      <c r="G35" s="2">
        <v>45.982999999999997</v>
      </c>
      <c r="H35" s="2">
        <v>107.42</v>
      </c>
      <c r="I35" s="2"/>
      <c r="J35" s="2">
        <f t="shared" si="4"/>
        <v>574.89700000000005</v>
      </c>
    </row>
    <row r="36" spans="2:10" x14ac:dyDescent="0.2">
      <c r="B36" s="3" t="s">
        <v>15</v>
      </c>
      <c r="C36" s="3">
        <v>16</v>
      </c>
      <c r="D36" s="3">
        <v>43.551000000000002</v>
      </c>
      <c r="E36" s="3">
        <v>367.7</v>
      </c>
      <c r="F36" s="3">
        <v>43.36</v>
      </c>
      <c r="G36" s="3">
        <v>45.951000000000001</v>
      </c>
      <c r="H36" s="3">
        <v>106.98</v>
      </c>
      <c r="I36" s="3"/>
      <c r="J36">
        <f t="shared" si="4"/>
        <v>1388.8929999999998</v>
      </c>
    </row>
    <row r="37" spans="2:10" x14ac:dyDescent="0.2">
      <c r="B37" s="3"/>
      <c r="C37" s="3">
        <v>64</v>
      </c>
      <c r="D37" s="3">
        <v>26.527999999999999</v>
      </c>
      <c r="E37" s="3">
        <v>195.39</v>
      </c>
      <c r="F37" s="3">
        <v>12.608000000000001</v>
      </c>
      <c r="G37" s="3">
        <v>46.814999999999998</v>
      </c>
      <c r="H37" s="3">
        <v>82.462999999999994</v>
      </c>
      <c r="I37" s="3"/>
      <c r="J37">
        <f t="shared" si="4"/>
        <v>801.39899999999989</v>
      </c>
    </row>
    <row r="38" spans="2:10" x14ac:dyDescent="0.2">
      <c r="B38" s="3"/>
      <c r="C38" s="3">
        <v>256</v>
      </c>
      <c r="D38" s="3">
        <v>8.64</v>
      </c>
      <c r="E38" s="3">
        <v>194.97</v>
      </c>
      <c r="F38" s="3">
        <v>5.9509999999999996</v>
      </c>
      <c r="G38" s="3">
        <v>45.774999999999999</v>
      </c>
      <c r="H38" s="3">
        <v>95.295000000000002</v>
      </c>
      <c r="I38" s="3"/>
      <c r="J38">
        <f t="shared" si="4"/>
        <v>786.34599999999989</v>
      </c>
    </row>
    <row r="39" spans="2:10" x14ac:dyDescent="0.2">
      <c r="B39" s="3"/>
      <c r="C39" s="3">
        <v>1024</v>
      </c>
      <c r="D39" s="3">
        <v>6.1760000000000002</v>
      </c>
      <c r="E39" s="3">
        <v>225</v>
      </c>
      <c r="F39" s="3">
        <v>6.3360000000000003</v>
      </c>
      <c r="G39" s="3">
        <v>46.703000000000003</v>
      </c>
      <c r="H39" s="3">
        <v>119.14</v>
      </c>
      <c r="I39" s="3"/>
      <c r="J39">
        <f t="shared" si="4"/>
        <v>900.05800000000011</v>
      </c>
    </row>
    <row r="40" spans="2:10" x14ac:dyDescent="0.2">
      <c r="B40" s="1" t="s">
        <v>19</v>
      </c>
      <c r="C40" s="1">
        <v>16</v>
      </c>
      <c r="D40" s="3">
        <v>43.551000000000002</v>
      </c>
      <c r="E40" s="1">
        <v>384.18</v>
      </c>
      <c r="F40" s="3">
        <v>43.36</v>
      </c>
      <c r="G40" s="3">
        <v>45.951000000000001</v>
      </c>
      <c r="H40" s="3">
        <v>106.98</v>
      </c>
      <c r="I40" s="1">
        <v>43.658000000000001</v>
      </c>
      <c r="J40" s="1">
        <f>D40+(3*E40)+F40+(2*G40)+H40+(3*I40)</f>
        <v>1569.3069999999998</v>
      </c>
    </row>
    <row r="41" spans="2:10" x14ac:dyDescent="0.2">
      <c r="B41" s="1"/>
      <c r="C41" s="1">
        <v>64</v>
      </c>
      <c r="D41" s="3">
        <v>26.527999999999999</v>
      </c>
      <c r="E41" s="1">
        <v>135</v>
      </c>
      <c r="F41" s="3">
        <v>12.608000000000001</v>
      </c>
      <c r="G41" s="3">
        <v>46.814999999999998</v>
      </c>
      <c r="H41" s="3">
        <v>82.462999999999994</v>
      </c>
      <c r="I41" s="1">
        <v>18.989999999999998</v>
      </c>
      <c r="J41" s="1">
        <f t="shared" ref="J41:J43" si="5">D41+(3*E41)+F41+(2*G41)+H41+(3*I41)</f>
        <v>677.19900000000007</v>
      </c>
    </row>
    <row r="42" spans="2:10" x14ac:dyDescent="0.2">
      <c r="B42" s="1"/>
      <c r="C42" s="1">
        <v>256</v>
      </c>
      <c r="D42" s="3">
        <v>8.64</v>
      </c>
      <c r="E42" s="1">
        <v>129.26</v>
      </c>
      <c r="F42" s="3">
        <v>5.9509999999999996</v>
      </c>
      <c r="G42" s="3">
        <v>45.774999999999999</v>
      </c>
      <c r="H42" s="3">
        <v>95.295000000000002</v>
      </c>
      <c r="I42" s="1">
        <v>6.3570000000000002</v>
      </c>
      <c r="J42" s="1">
        <f t="shared" si="5"/>
        <v>608.28700000000003</v>
      </c>
    </row>
    <row r="43" spans="2:10" x14ac:dyDescent="0.2">
      <c r="B43" s="1"/>
      <c r="C43" s="1">
        <v>1024</v>
      </c>
      <c r="D43" s="3">
        <v>6.1760000000000002</v>
      </c>
      <c r="E43" s="1">
        <v>131.31</v>
      </c>
      <c r="F43" s="3">
        <v>6.3360000000000003</v>
      </c>
      <c r="G43" s="3">
        <v>46.703000000000003</v>
      </c>
      <c r="H43" s="3">
        <v>119.14</v>
      </c>
      <c r="I43" s="1">
        <v>5.4720000000000004</v>
      </c>
      <c r="J43" s="1">
        <f t="shared" si="5"/>
        <v>635.40400000000011</v>
      </c>
    </row>
    <row r="44" spans="2:10" x14ac:dyDescent="0.2">
      <c r="B44" s="4" t="s">
        <v>20</v>
      </c>
      <c r="C44" s="4">
        <v>16</v>
      </c>
      <c r="D44" s="4"/>
      <c r="E44" s="4"/>
      <c r="F44" s="4"/>
      <c r="G44" s="4"/>
      <c r="H44" s="4"/>
      <c r="I44" s="4"/>
      <c r="J44" s="4">
        <f>SUM(D44:H44)</f>
        <v>0</v>
      </c>
    </row>
    <row r="45" spans="2:10" x14ac:dyDescent="0.2">
      <c r="B45" s="4"/>
      <c r="C45" s="4">
        <v>64</v>
      </c>
      <c r="D45" s="4"/>
      <c r="E45" s="4"/>
      <c r="F45" s="4"/>
      <c r="G45" s="4"/>
      <c r="H45" s="4"/>
      <c r="I45" s="4"/>
      <c r="J45" s="4">
        <f>SUM(D45:H45)</f>
        <v>0</v>
      </c>
    </row>
    <row r="46" spans="2:10" x14ac:dyDescent="0.2">
      <c r="B46" s="4"/>
      <c r="C46" s="4">
        <v>256</v>
      </c>
      <c r="D46" s="4"/>
      <c r="E46" s="4"/>
      <c r="F46" s="4"/>
      <c r="G46" s="4"/>
      <c r="H46" s="4"/>
      <c r="I46" s="4"/>
      <c r="J46" s="4">
        <f>SUM(D46:H46)</f>
        <v>0</v>
      </c>
    </row>
    <row r="47" spans="2:10" x14ac:dyDescent="0.2">
      <c r="B47" s="4"/>
      <c r="C47" s="4">
        <v>1024</v>
      </c>
      <c r="D47" s="4"/>
      <c r="E47" s="4"/>
      <c r="F47" s="4"/>
      <c r="G47" s="4"/>
      <c r="H47" s="4"/>
      <c r="I47" s="4"/>
      <c r="J47" s="4">
        <f>SUM(D47:H47)</f>
        <v>0</v>
      </c>
    </row>
    <row r="48" spans="2:10" x14ac:dyDescent="0.2">
      <c r="B48" s="6" t="s">
        <v>21</v>
      </c>
      <c r="C48" s="6">
        <v>16</v>
      </c>
      <c r="D48" s="6"/>
      <c r="E48" s="6"/>
      <c r="F48" s="6"/>
      <c r="G48" s="6"/>
      <c r="H48" s="6"/>
      <c r="I48" s="6"/>
      <c r="J48" s="6">
        <f>SUM(D48:H48)</f>
        <v>0</v>
      </c>
    </row>
    <row r="49" spans="1:10" x14ac:dyDescent="0.2">
      <c r="B49" s="6"/>
      <c r="C49" s="6">
        <v>64</v>
      </c>
      <c r="D49" s="6"/>
      <c r="E49" s="6"/>
      <c r="F49" s="6"/>
      <c r="G49" s="6"/>
      <c r="H49" s="6"/>
      <c r="I49" s="6"/>
      <c r="J49" s="6">
        <f>SUM(D49:H49)</f>
        <v>0</v>
      </c>
    </row>
    <row r="50" spans="1:10" x14ac:dyDescent="0.2">
      <c r="B50" s="6"/>
      <c r="C50" s="6">
        <v>256</v>
      </c>
      <c r="D50" s="6"/>
      <c r="E50" s="6"/>
      <c r="F50" s="6"/>
      <c r="G50" s="6"/>
      <c r="H50" s="6"/>
      <c r="I50" s="6"/>
      <c r="J50" s="6">
        <f>SUM(D50:H50)</f>
        <v>0</v>
      </c>
    </row>
    <row r="51" spans="1:10" x14ac:dyDescent="0.2">
      <c r="B51" s="6"/>
      <c r="C51" s="6">
        <v>1024</v>
      </c>
      <c r="D51" s="6"/>
      <c r="E51" s="6"/>
      <c r="F51" s="6"/>
      <c r="G51" s="6"/>
      <c r="H51" s="6"/>
      <c r="I51" s="6"/>
      <c r="J51" s="6">
        <f>SUM(D51:H51)</f>
        <v>0</v>
      </c>
    </row>
    <row r="52" spans="1:10" x14ac:dyDescent="0.2">
      <c r="A52" t="s">
        <v>1</v>
      </c>
      <c r="B52" t="s">
        <v>7</v>
      </c>
      <c r="C52" t="s">
        <v>5</v>
      </c>
      <c r="D52" t="s">
        <v>9</v>
      </c>
      <c r="E52" t="s">
        <v>10</v>
      </c>
      <c r="F52" t="s">
        <v>16</v>
      </c>
      <c r="G52" t="s">
        <v>12</v>
      </c>
      <c r="H52" t="s">
        <v>13</v>
      </c>
      <c r="J52" t="s">
        <v>17</v>
      </c>
    </row>
    <row r="53" spans="1:10" x14ac:dyDescent="0.2">
      <c r="A53" t="s">
        <v>4</v>
      </c>
      <c r="B53" t="s">
        <v>8</v>
      </c>
      <c r="C53">
        <v>16</v>
      </c>
      <c r="D53">
        <v>577.46199999999999</v>
      </c>
      <c r="E53">
        <v>52579.8</v>
      </c>
      <c r="F53">
        <v>659.28499999999997</v>
      </c>
      <c r="G53" t="s">
        <v>14</v>
      </c>
      <c r="H53" t="s">
        <v>14</v>
      </c>
      <c r="J53">
        <f>D53+(3*E53)+F53</f>
        <v>158976.14700000003</v>
      </c>
    </row>
    <row r="54" spans="1:10" x14ac:dyDescent="0.2">
      <c r="C54">
        <v>64</v>
      </c>
      <c r="D54">
        <v>577.97699999999998</v>
      </c>
      <c r="E54">
        <v>52465.599999999999</v>
      </c>
      <c r="F54">
        <v>695.745</v>
      </c>
      <c r="G54" t="s">
        <v>14</v>
      </c>
      <c r="H54" t="s">
        <v>14</v>
      </c>
      <c r="J54">
        <f t="shared" ref="J54:J56" si="6">D54+(3*E54)+F54</f>
        <v>158670.522</v>
      </c>
    </row>
    <row r="55" spans="1:10" x14ac:dyDescent="0.2">
      <c r="C55">
        <v>256</v>
      </c>
      <c r="D55">
        <v>592.22900000000004</v>
      </c>
      <c r="E55">
        <v>52380.3</v>
      </c>
      <c r="F55">
        <v>656.63400000000001</v>
      </c>
      <c r="G55" t="s">
        <v>14</v>
      </c>
      <c r="H55" t="s">
        <v>14</v>
      </c>
      <c r="J55">
        <f t="shared" si="6"/>
        <v>158389.76300000001</v>
      </c>
    </row>
    <row r="56" spans="1:10" x14ac:dyDescent="0.2">
      <c r="C56">
        <v>1024</v>
      </c>
      <c r="D56">
        <v>572.36599999999999</v>
      </c>
      <c r="E56">
        <v>52464</v>
      </c>
      <c r="F56">
        <v>662.91</v>
      </c>
      <c r="G56" t="s">
        <v>14</v>
      </c>
      <c r="H56" t="s">
        <v>14</v>
      </c>
      <c r="J56">
        <f t="shared" si="6"/>
        <v>158627.27600000001</v>
      </c>
    </row>
    <row r="57" spans="1:10" x14ac:dyDescent="0.2">
      <c r="B57" s="2" t="s">
        <v>11</v>
      </c>
      <c r="C57" s="2">
        <v>16</v>
      </c>
      <c r="D57" s="2">
        <v>64.22</v>
      </c>
      <c r="E57" s="2">
        <v>341.69</v>
      </c>
      <c r="F57" s="2">
        <v>64.790000000000006</v>
      </c>
      <c r="G57" s="2">
        <v>69.819999999999993</v>
      </c>
      <c r="H57" s="2">
        <v>121.82</v>
      </c>
      <c r="I57" s="2"/>
      <c r="J57" s="2">
        <f t="shared" ref="J57:J64" si="7">D57+(3*E57)+F57+(2*G57)+H57</f>
        <v>1415.5399999999997</v>
      </c>
    </row>
    <row r="58" spans="1:10" x14ac:dyDescent="0.2">
      <c r="B58" s="2"/>
      <c r="C58" s="2">
        <v>64</v>
      </c>
      <c r="D58" s="2">
        <v>37.4</v>
      </c>
      <c r="E58" s="2">
        <v>184.55</v>
      </c>
      <c r="F58" s="2">
        <v>19.93</v>
      </c>
      <c r="G58" s="2">
        <v>69.599000000000004</v>
      </c>
      <c r="H58" s="2">
        <v>132.96</v>
      </c>
      <c r="I58" s="2"/>
      <c r="J58" s="2">
        <f t="shared" si="7"/>
        <v>883.13800000000003</v>
      </c>
    </row>
    <row r="59" spans="1:10" x14ac:dyDescent="0.2">
      <c r="B59" s="2"/>
      <c r="C59" s="2">
        <v>256</v>
      </c>
      <c r="D59" s="2">
        <v>11.904</v>
      </c>
      <c r="E59" s="2">
        <v>173.21</v>
      </c>
      <c r="F59" s="2">
        <v>9.2159999999999993</v>
      </c>
      <c r="G59" s="2">
        <v>70.350999999999999</v>
      </c>
      <c r="H59" s="2">
        <v>122.14</v>
      </c>
      <c r="I59" s="2"/>
      <c r="J59" s="2">
        <f t="shared" si="7"/>
        <v>803.59199999999998</v>
      </c>
    </row>
    <row r="60" spans="1:10" x14ac:dyDescent="0.2">
      <c r="B60" s="2"/>
      <c r="C60" s="2">
        <v>1024</v>
      </c>
      <c r="D60" s="2">
        <v>8.4160000000000004</v>
      </c>
      <c r="E60" s="2">
        <v>168.55</v>
      </c>
      <c r="F60" s="2">
        <v>9.1519999999999992</v>
      </c>
      <c r="G60" s="2">
        <v>69.72</v>
      </c>
      <c r="H60" s="2">
        <v>122.62</v>
      </c>
      <c r="I60" s="2"/>
      <c r="J60" s="2">
        <f t="shared" si="7"/>
        <v>785.27800000000013</v>
      </c>
    </row>
    <row r="61" spans="1:10" x14ac:dyDescent="0.2">
      <c r="B61" s="3" t="s">
        <v>15</v>
      </c>
      <c r="C61" s="3">
        <v>16</v>
      </c>
      <c r="D61" s="3">
        <v>64.287000000000006</v>
      </c>
      <c r="E61" s="3">
        <v>547.64</v>
      </c>
      <c r="F61" s="3">
        <v>64.83</v>
      </c>
      <c r="G61" s="3">
        <v>69.727000000000004</v>
      </c>
      <c r="H61" s="3">
        <v>123.78</v>
      </c>
      <c r="I61" s="3"/>
      <c r="J61">
        <f t="shared" si="7"/>
        <v>2035.271</v>
      </c>
    </row>
    <row r="62" spans="1:10" x14ac:dyDescent="0.2">
      <c r="B62" s="3"/>
      <c r="C62" s="3">
        <v>64</v>
      </c>
      <c r="D62" s="3">
        <v>37.631</v>
      </c>
      <c r="E62" s="3">
        <v>287.04000000000002</v>
      </c>
      <c r="F62" s="3">
        <v>20.12</v>
      </c>
      <c r="G62" s="3">
        <v>70.111000000000004</v>
      </c>
      <c r="H62" s="3">
        <v>140.57</v>
      </c>
      <c r="I62" s="3"/>
      <c r="J62">
        <f t="shared" si="7"/>
        <v>1199.663</v>
      </c>
    </row>
    <row r="63" spans="1:10" x14ac:dyDescent="0.2">
      <c r="B63" s="3"/>
      <c r="C63" s="3">
        <v>256</v>
      </c>
      <c r="D63" s="3">
        <v>11.9</v>
      </c>
      <c r="E63" s="3">
        <v>282.66000000000003</v>
      </c>
      <c r="F63" s="3">
        <v>9.0879999999999992</v>
      </c>
      <c r="G63" s="3">
        <v>69.739999999999995</v>
      </c>
      <c r="H63" s="3">
        <v>145.12</v>
      </c>
      <c r="I63" s="3"/>
      <c r="J63">
        <f t="shared" si="7"/>
        <v>1153.568</v>
      </c>
    </row>
    <row r="64" spans="1:10" x14ac:dyDescent="0.2">
      <c r="B64" s="3"/>
      <c r="C64" s="3">
        <v>1024</v>
      </c>
      <c r="D64" s="3">
        <v>8.3520000000000003</v>
      </c>
      <c r="E64" s="3">
        <v>302.56</v>
      </c>
      <c r="F64" s="3">
        <v>9.1199999999999992</v>
      </c>
      <c r="G64" s="3">
        <v>69.42</v>
      </c>
      <c r="H64" s="3">
        <v>150.34</v>
      </c>
      <c r="I64" s="3"/>
      <c r="J64">
        <f t="shared" si="7"/>
        <v>1214.3319999999999</v>
      </c>
    </row>
    <row r="65" spans="1:10" x14ac:dyDescent="0.2">
      <c r="B65" s="1" t="s">
        <v>19</v>
      </c>
      <c r="C65" s="1">
        <v>16</v>
      </c>
      <c r="D65" s="3">
        <v>64.287000000000006</v>
      </c>
      <c r="E65" s="1">
        <v>573.9</v>
      </c>
      <c r="F65" s="3">
        <v>64.83</v>
      </c>
      <c r="G65" s="3">
        <v>69.727000000000004</v>
      </c>
      <c r="H65" s="3">
        <v>123.78</v>
      </c>
      <c r="I65" s="1">
        <v>64.66</v>
      </c>
      <c r="J65" s="1">
        <f>D65+(3*E65)+F65+(2*G65)+H65+(3*I65)</f>
        <v>2308.0309999999999</v>
      </c>
    </row>
    <row r="66" spans="1:10" x14ac:dyDescent="0.2">
      <c r="B66" s="1"/>
      <c r="C66" s="1">
        <v>64</v>
      </c>
      <c r="D66" s="3">
        <v>37.631</v>
      </c>
      <c r="E66" s="1">
        <v>200.71</v>
      </c>
      <c r="F66" s="3">
        <v>20.12</v>
      </c>
      <c r="G66" s="3">
        <v>70.111000000000004</v>
      </c>
      <c r="H66" s="3">
        <v>140.57</v>
      </c>
      <c r="I66" s="1">
        <v>26.484999999999999</v>
      </c>
      <c r="J66" s="1">
        <f t="shared" ref="J66:J68" si="8">D66+(3*E66)+F66+(2*G66)+H66+(3*I66)</f>
        <v>1020.128</v>
      </c>
    </row>
    <row r="67" spans="1:10" x14ac:dyDescent="0.2">
      <c r="B67" s="1"/>
      <c r="C67" s="1">
        <v>256</v>
      </c>
      <c r="D67" s="3">
        <v>11.9</v>
      </c>
      <c r="E67" s="1">
        <v>193.15</v>
      </c>
      <c r="F67" s="3">
        <v>9.0879999999999992</v>
      </c>
      <c r="G67" s="3">
        <v>69.739999999999995</v>
      </c>
      <c r="H67" s="3">
        <v>145.12</v>
      </c>
      <c r="I67" s="1">
        <v>8.4469999999999992</v>
      </c>
      <c r="J67" s="1">
        <f t="shared" si="8"/>
        <v>910.37900000000002</v>
      </c>
    </row>
    <row r="68" spans="1:10" x14ac:dyDescent="0.2">
      <c r="B68" s="1"/>
      <c r="C68" s="1">
        <v>1024</v>
      </c>
      <c r="D68" s="3">
        <v>8.3520000000000003</v>
      </c>
      <c r="E68" s="1">
        <v>196.7</v>
      </c>
      <c r="F68" s="3">
        <v>9.1199999999999992</v>
      </c>
      <c r="G68" s="3">
        <v>69.42</v>
      </c>
      <c r="H68" s="3">
        <v>150.34</v>
      </c>
      <c r="I68" s="1">
        <v>7.5090000000000003</v>
      </c>
      <c r="J68" s="1">
        <f t="shared" si="8"/>
        <v>919.279</v>
      </c>
    </row>
    <row r="69" spans="1:10" x14ac:dyDescent="0.2">
      <c r="B69" s="4" t="s">
        <v>20</v>
      </c>
      <c r="C69" s="4">
        <v>16</v>
      </c>
      <c r="D69" s="4"/>
      <c r="E69" s="4"/>
      <c r="F69" s="4"/>
      <c r="G69" s="4"/>
      <c r="H69" s="4"/>
      <c r="I69" s="4"/>
      <c r="J69" s="4">
        <f>SUM(D69:H69)</f>
        <v>0</v>
      </c>
    </row>
    <row r="70" spans="1:10" x14ac:dyDescent="0.2">
      <c r="B70" s="4"/>
      <c r="C70" s="4">
        <v>64</v>
      </c>
      <c r="D70" s="4"/>
      <c r="E70" s="4"/>
      <c r="F70" s="4"/>
      <c r="G70" s="4"/>
      <c r="H70" s="4"/>
      <c r="I70" s="4"/>
      <c r="J70" s="4">
        <f>SUM(D70:H70)</f>
        <v>0</v>
      </c>
    </row>
    <row r="71" spans="1:10" x14ac:dyDescent="0.2">
      <c r="B71" s="4"/>
      <c r="C71" s="4">
        <v>256</v>
      </c>
      <c r="D71" s="4"/>
      <c r="E71" s="4"/>
      <c r="F71" s="4"/>
      <c r="G71" s="4"/>
      <c r="H71" s="4"/>
      <c r="I71" s="4"/>
      <c r="J71" s="4">
        <f>SUM(D71:H71)</f>
        <v>0</v>
      </c>
    </row>
    <row r="72" spans="1:10" x14ac:dyDescent="0.2">
      <c r="B72" s="4"/>
      <c r="C72" s="4">
        <v>1024</v>
      </c>
      <c r="D72" s="4"/>
      <c r="E72" s="4"/>
      <c r="F72" s="4"/>
      <c r="G72" s="4"/>
      <c r="H72" s="4"/>
      <c r="I72" s="4"/>
      <c r="J72" s="4">
        <f>SUM(D72:H72)</f>
        <v>0</v>
      </c>
    </row>
    <row r="73" spans="1:10" x14ac:dyDescent="0.2">
      <c r="B73" s="6" t="s">
        <v>21</v>
      </c>
      <c r="C73" s="6">
        <v>16</v>
      </c>
      <c r="D73" s="6"/>
      <c r="E73" s="6"/>
      <c r="F73" s="6"/>
      <c r="G73" s="6"/>
      <c r="H73" s="6"/>
      <c r="I73" s="6"/>
      <c r="J73" s="6">
        <f>SUM(D73:H73)</f>
        <v>0</v>
      </c>
    </row>
    <row r="74" spans="1:10" x14ac:dyDescent="0.2">
      <c r="B74" s="6"/>
      <c r="C74" s="6">
        <v>64</v>
      </c>
      <c r="D74" s="6"/>
      <c r="E74" s="6"/>
      <c r="F74" s="6"/>
      <c r="G74" s="6"/>
      <c r="H74" s="6"/>
      <c r="I74" s="6"/>
      <c r="J74" s="6">
        <f>SUM(D74:H74)</f>
        <v>0</v>
      </c>
    </row>
    <row r="75" spans="1:10" x14ac:dyDescent="0.2">
      <c r="B75" s="6"/>
      <c r="C75" s="6">
        <v>256</v>
      </c>
      <c r="D75" s="6"/>
      <c r="E75" s="6"/>
      <c r="F75" s="6"/>
      <c r="G75" s="6"/>
      <c r="H75" s="6"/>
      <c r="I75" s="6"/>
      <c r="J75" s="6">
        <f>SUM(D75:H75)</f>
        <v>0</v>
      </c>
    </row>
    <row r="76" spans="1:10" x14ac:dyDescent="0.2">
      <c r="B76" s="6"/>
      <c r="C76" s="6">
        <v>1024</v>
      </c>
      <c r="D76" s="6"/>
      <c r="E76" s="6"/>
      <c r="F76" s="6"/>
      <c r="G76" s="6"/>
      <c r="H76" s="6"/>
      <c r="I76" s="6"/>
      <c r="J76" s="6">
        <f>SUM(D76:H76)</f>
        <v>0</v>
      </c>
    </row>
    <row r="77" spans="1:10" x14ac:dyDescent="0.2">
      <c r="J77">
        <f>SUM(D77:H77)</f>
        <v>0</v>
      </c>
    </row>
    <row r="78" spans="1:10" x14ac:dyDescent="0.2">
      <c r="A78" s="5" t="s">
        <v>0</v>
      </c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2">
      <c r="A79" t="s">
        <v>1</v>
      </c>
      <c r="B79" t="s">
        <v>7</v>
      </c>
      <c r="C79" t="s">
        <v>5</v>
      </c>
      <c r="D79" t="s">
        <v>9</v>
      </c>
      <c r="E79" t="s">
        <v>10</v>
      </c>
      <c r="F79" t="s">
        <v>16</v>
      </c>
      <c r="G79" t="s">
        <v>12</v>
      </c>
      <c r="H79" t="s">
        <v>13</v>
      </c>
      <c r="J79" t="s">
        <v>17</v>
      </c>
    </row>
    <row r="80" spans="1:10" x14ac:dyDescent="0.2">
      <c r="A80" t="s">
        <v>2</v>
      </c>
      <c r="B80" t="s">
        <v>8</v>
      </c>
      <c r="C80">
        <v>16</v>
      </c>
      <c r="D80">
        <v>66.09</v>
      </c>
      <c r="E80">
        <v>6451.63</v>
      </c>
      <c r="F80">
        <v>62.031999999999996</v>
      </c>
      <c r="G80" t="s">
        <v>14</v>
      </c>
      <c r="H80" t="s">
        <v>14</v>
      </c>
      <c r="J80">
        <f>D80+(3*E80)+F80</f>
        <v>19483.011999999999</v>
      </c>
    </row>
    <row r="81" spans="2:10" x14ac:dyDescent="0.2">
      <c r="C81">
        <v>64</v>
      </c>
      <c r="D81">
        <v>69.951999999999998</v>
      </c>
      <c r="E81">
        <v>6667.26</v>
      </c>
      <c r="F81">
        <v>61.57</v>
      </c>
      <c r="G81" t="s">
        <v>14</v>
      </c>
      <c r="H81" t="s">
        <v>14</v>
      </c>
      <c r="J81">
        <f t="shared" ref="J81:J83" si="9">D81+(3*E81)+F81</f>
        <v>20133.302</v>
      </c>
    </row>
    <row r="82" spans="2:10" x14ac:dyDescent="0.2">
      <c r="C82">
        <v>256</v>
      </c>
      <c r="D82">
        <v>60.209000000000003</v>
      </c>
      <c r="E82">
        <v>6381.3</v>
      </c>
      <c r="F82">
        <v>62.521000000000001</v>
      </c>
      <c r="G82" t="s">
        <v>14</v>
      </c>
      <c r="H82" t="s">
        <v>14</v>
      </c>
      <c r="J82">
        <f t="shared" si="9"/>
        <v>19266.63</v>
      </c>
    </row>
    <row r="83" spans="2:10" x14ac:dyDescent="0.2">
      <c r="C83">
        <v>1024</v>
      </c>
      <c r="D83">
        <v>65.25</v>
      </c>
      <c r="E83">
        <v>6458.54</v>
      </c>
      <c r="F83">
        <v>69.289000000000001</v>
      </c>
      <c r="G83" t="s">
        <v>14</v>
      </c>
      <c r="H83" t="s">
        <v>14</v>
      </c>
      <c r="J83">
        <f t="shared" si="9"/>
        <v>19510.159</v>
      </c>
    </row>
    <row r="84" spans="2:10" x14ac:dyDescent="0.2">
      <c r="B84" s="2" t="s">
        <v>11</v>
      </c>
      <c r="C84" s="2">
        <v>16</v>
      </c>
      <c r="D84" s="2">
        <v>15.23</v>
      </c>
      <c r="E84" s="2">
        <v>325.22000000000003</v>
      </c>
      <c r="F84" s="2">
        <v>15.1</v>
      </c>
      <c r="G84" s="2">
        <v>14.672000000000001</v>
      </c>
      <c r="H84" s="2">
        <v>24.51</v>
      </c>
      <c r="I84" s="2"/>
      <c r="J84" s="2">
        <f t="shared" ref="J84:J91" si="10">D84+(3*E84)+F84+(2*G84)+H84</f>
        <v>1059.8440000000001</v>
      </c>
    </row>
    <row r="85" spans="2:10" x14ac:dyDescent="0.2">
      <c r="B85" s="2"/>
      <c r="C85" s="2">
        <v>64</v>
      </c>
      <c r="D85" s="2">
        <v>6.016</v>
      </c>
      <c r="E85" s="2">
        <v>175.46</v>
      </c>
      <c r="F85" s="2">
        <v>6.4960000000000004</v>
      </c>
      <c r="G85" s="2">
        <v>14.656000000000001</v>
      </c>
      <c r="H85" s="2">
        <v>24.51</v>
      </c>
      <c r="I85" s="2"/>
      <c r="J85" s="2">
        <f t="shared" si="10"/>
        <v>592.71399999999994</v>
      </c>
    </row>
    <row r="86" spans="2:10" x14ac:dyDescent="0.2">
      <c r="B86" s="2"/>
      <c r="C86" s="2">
        <v>256</v>
      </c>
      <c r="D86" s="2">
        <v>4.3520000000000003</v>
      </c>
      <c r="E86" s="2">
        <v>173.4</v>
      </c>
      <c r="F86" s="2">
        <v>4.7050000000000001</v>
      </c>
      <c r="G86" s="2">
        <v>14.8</v>
      </c>
      <c r="H86" s="2">
        <v>24.513000000000002</v>
      </c>
      <c r="I86" s="2"/>
      <c r="J86" s="2">
        <f t="shared" si="10"/>
        <v>583.37000000000012</v>
      </c>
    </row>
    <row r="87" spans="2:10" x14ac:dyDescent="0.2">
      <c r="B87" s="2"/>
      <c r="C87" s="2">
        <v>1024</v>
      </c>
      <c r="D87" s="2">
        <v>4.5759999999999996</v>
      </c>
      <c r="E87" s="2">
        <v>165.23</v>
      </c>
      <c r="F87" s="2">
        <v>4.7039999999999997</v>
      </c>
      <c r="G87" s="2">
        <v>14.784000000000001</v>
      </c>
      <c r="H87" s="2">
        <v>24.576000000000001</v>
      </c>
      <c r="I87" s="2"/>
      <c r="J87" s="2">
        <f t="shared" si="10"/>
        <v>559.11400000000003</v>
      </c>
    </row>
    <row r="88" spans="2:10" x14ac:dyDescent="0.2">
      <c r="B88" s="3" t="s">
        <v>15</v>
      </c>
      <c r="C88" s="3">
        <v>16</v>
      </c>
      <c r="D88" s="3">
        <v>14.72</v>
      </c>
      <c r="E88" s="3">
        <v>259.37</v>
      </c>
      <c r="F88" s="3">
        <v>15.58</v>
      </c>
      <c r="G88" s="3">
        <v>14.81</v>
      </c>
      <c r="H88" s="3">
        <v>24.54</v>
      </c>
      <c r="I88" s="3"/>
      <c r="J88">
        <f t="shared" si="10"/>
        <v>862.57</v>
      </c>
    </row>
    <row r="89" spans="2:10" x14ac:dyDescent="0.2">
      <c r="B89" s="3"/>
      <c r="C89" s="3">
        <v>64</v>
      </c>
      <c r="D89" s="3">
        <v>6.08</v>
      </c>
      <c r="E89" s="3">
        <v>121.86</v>
      </c>
      <c r="F89" s="3">
        <v>6.1760000000000002</v>
      </c>
      <c r="G89" s="3">
        <v>14.72</v>
      </c>
      <c r="H89" s="3">
        <v>24.513000000000002</v>
      </c>
      <c r="I89" s="3"/>
      <c r="J89">
        <f t="shared" si="10"/>
        <v>431.78899999999993</v>
      </c>
    </row>
    <row r="90" spans="2:10" x14ac:dyDescent="0.2">
      <c r="B90" s="3"/>
      <c r="C90" s="3">
        <v>256</v>
      </c>
      <c r="D90" s="3">
        <v>4.3520000000000003</v>
      </c>
      <c r="E90" s="3">
        <v>148.93</v>
      </c>
      <c r="F90" s="3">
        <v>4.2880000000000003</v>
      </c>
      <c r="G90" s="3">
        <v>14.912000000000001</v>
      </c>
      <c r="H90" s="3">
        <v>24.48</v>
      </c>
      <c r="I90" s="3"/>
      <c r="J90">
        <f t="shared" si="10"/>
        <v>509.73400000000004</v>
      </c>
    </row>
    <row r="91" spans="2:10" x14ac:dyDescent="0.2">
      <c r="B91" s="3"/>
      <c r="C91" s="3">
        <v>1024</v>
      </c>
      <c r="D91" s="3">
        <v>4.7359999999999998</v>
      </c>
      <c r="E91" s="3">
        <v>159.93</v>
      </c>
      <c r="F91" s="3">
        <v>4.6399999999999997</v>
      </c>
      <c r="G91" s="3">
        <v>14.86</v>
      </c>
      <c r="H91" s="3">
        <v>24.64</v>
      </c>
      <c r="I91" s="3"/>
      <c r="J91">
        <f t="shared" si="10"/>
        <v>543.52599999999995</v>
      </c>
    </row>
    <row r="92" spans="2:10" x14ac:dyDescent="0.2">
      <c r="B92" s="1" t="s">
        <v>19</v>
      </c>
      <c r="C92" s="1">
        <v>16</v>
      </c>
      <c r="D92" s="3">
        <v>14.72</v>
      </c>
      <c r="E92" s="1">
        <v>388.63</v>
      </c>
      <c r="F92" s="3">
        <v>15.58</v>
      </c>
      <c r="G92" s="3">
        <v>14.81</v>
      </c>
      <c r="H92" s="3">
        <v>24.54</v>
      </c>
      <c r="I92" s="1">
        <v>13.632</v>
      </c>
      <c r="J92" s="1">
        <f>D92+(3*E92)+F92+(2*G92)+H92+(3*I92)</f>
        <v>1291.2459999999996</v>
      </c>
    </row>
    <row r="93" spans="2:10" x14ac:dyDescent="0.2">
      <c r="B93" s="1"/>
      <c r="C93" s="1">
        <v>64</v>
      </c>
      <c r="D93" s="3">
        <v>6.08</v>
      </c>
      <c r="E93" s="1">
        <v>193.4</v>
      </c>
      <c r="F93" s="3">
        <v>6.1760000000000002</v>
      </c>
      <c r="G93" s="3">
        <v>14.72</v>
      </c>
      <c r="H93" s="3">
        <v>24.513000000000002</v>
      </c>
      <c r="I93" s="1">
        <v>5.2480000000000002</v>
      </c>
      <c r="J93" s="1">
        <f t="shared" ref="J93:J95" si="11">D93+(3*E93)+F93+(2*G93)+H93+(3*I93)</f>
        <v>662.15300000000025</v>
      </c>
    </row>
    <row r="94" spans="2:10" x14ac:dyDescent="0.2">
      <c r="B94" s="1"/>
      <c r="C94" s="1">
        <v>256</v>
      </c>
      <c r="D94" s="3">
        <v>4.3520000000000003</v>
      </c>
      <c r="E94" s="1">
        <v>179.15</v>
      </c>
      <c r="F94" s="3">
        <v>4.2880000000000003</v>
      </c>
      <c r="G94" s="3">
        <v>14.912000000000001</v>
      </c>
      <c r="H94" s="3">
        <v>24.48</v>
      </c>
      <c r="I94" s="1">
        <v>3.7440000000000002</v>
      </c>
      <c r="J94" s="1">
        <f t="shared" si="11"/>
        <v>611.62599999999998</v>
      </c>
    </row>
    <row r="95" spans="2:10" x14ac:dyDescent="0.2">
      <c r="B95" s="1"/>
      <c r="C95" s="1">
        <v>1024</v>
      </c>
      <c r="D95" s="3">
        <v>4.7359999999999998</v>
      </c>
      <c r="E95" s="1">
        <v>180.49</v>
      </c>
      <c r="F95" s="3">
        <v>4.6399999999999997</v>
      </c>
      <c r="G95" s="3">
        <v>14.86</v>
      </c>
      <c r="H95" s="3">
        <v>24.64</v>
      </c>
      <c r="I95" s="1">
        <v>4.2450000000000001</v>
      </c>
      <c r="J95" s="1">
        <f t="shared" si="11"/>
        <v>617.94100000000003</v>
      </c>
    </row>
    <row r="96" spans="2:10" x14ac:dyDescent="0.2">
      <c r="B96" s="4" t="s">
        <v>20</v>
      </c>
      <c r="C96" s="4">
        <v>16</v>
      </c>
      <c r="D96" s="4"/>
      <c r="E96" s="4"/>
      <c r="F96" s="4"/>
      <c r="G96" s="4"/>
      <c r="H96" s="4"/>
      <c r="I96" s="4"/>
      <c r="J96" s="4">
        <f>SUM(D96:H96)</f>
        <v>0</v>
      </c>
    </row>
    <row r="97" spans="1:10" x14ac:dyDescent="0.2">
      <c r="B97" s="4"/>
      <c r="C97" s="4">
        <v>64</v>
      </c>
      <c r="D97" s="4"/>
      <c r="E97" s="4"/>
      <c r="F97" s="4"/>
      <c r="G97" s="4"/>
      <c r="H97" s="4"/>
      <c r="I97" s="4"/>
      <c r="J97" s="4">
        <f>SUM(D97:H97)</f>
        <v>0</v>
      </c>
    </row>
    <row r="98" spans="1:10" x14ac:dyDescent="0.2">
      <c r="B98" s="4"/>
      <c r="C98" s="4">
        <v>256</v>
      </c>
      <c r="D98" s="4"/>
      <c r="E98" s="4"/>
      <c r="F98" s="4"/>
      <c r="G98" s="4"/>
      <c r="H98" s="4"/>
      <c r="I98" s="4"/>
      <c r="J98" s="4">
        <f>SUM(D98:H98)</f>
        <v>0</v>
      </c>
    </row>
    <row r="99" spans="1:10" x14ac:dyDescent="0.2">
      <c r="B99" s="4"/>
      <c r="C99" s="4">
        <v>1024</v>
      </c>
      <c r="D99" s="4"/>
      <c r="E99" s="4"/>
      <c r="F99" s="4"/>
      <c r="G99" s="4"/>
      <c r="H99" s="4"/>
      <c r="I99" s="4"/>
      <c r="J99" s="4">
        <f>SUM(D99:H99)</f>
        <v>0</v>
      </c>
    </row>
    <row r="100" spans="1:10" x14ac:dyDescent="0.2">
      <c r="B100" s="6" t="s">
        <v>21</v>
      </c>
      <c r="C100" s="6">
        <v>16</v>
      </c>
      <c r="D100" s="6"/>
      <c r="E100" s="6"/>
      <c r="F100" s="6"/>
      <c r="G100" s="6"/>
      <c r="H100" s="6"/>
      <c r="I100" s="6"/>
      <c r="J100" s="6">
        <f>SUM(D100:H100)</f>
        <v>0</v>
      </c>
    </row>
    <row r="101" spans="1:10" x14ac:dyDescent="0.2">
      <c r="B101" s="6"/>
      <c r="C101" s="6">
        <v>64</v>
      </c>
      <c r="D101" s="6"/>
      <c r="E101" s="6"/>
      <c r="F101" s="6"/>
      <c r="G101" s="6"/>
      <c r="H101" s="6"/>
      <c r="I101" s="6"/>
      <c r="J101" s="6">
        <f>SUM(D101:H101)</f>
        <v>0</v>
      </c>
    </row>
    <row r="102" spans="1:10" x14ac:dyDescent="0.2">
      <c r="B102" s="6"/>
      <c r="C102" s="6">
        <v>256</v>
      </c>
      <c r="D102" s="6"/>
      <c r="E102" s="6"/>
      <c r="F102" s="6"/>
      <c r="G102" s="6"/>
      <c r="H102" s="6"/>
      <c r="I102" s="6"/>
      <c r="J102" s="6">
        <f>SUM(D102:H102)</f>
        <v>0</v>
      </c>
    </row>
    <row r="103" spans="1:10" x14ac:dyDescent="0.2">
      <c r="B103" s="6"/>
      <c r="C103" s="6">
        <v>1024</v>
      </c>
      <c r="D103" s="6"/>
      <c r="E103" s="6"/>
      <c r="F103" s="6"/>
      <c r="G103" s="6"/>
      <c r="H103" s="6"/>
      <c r="I103" s="6"/>
      <c r="J103" s="6">
        <f>SUM(D103:H103)</f>
        <v>0</v>
      </c>
    </row>
    <row r="104" spans="1:10" x14ac:dyDescent="0.2">
      <c r="A104" t="s">
        <v>1</v>
      </c>
      <c r="B104" t="s">
        <v>7</v>
      </c>
      <c r="C104" t="s">
        <v>5</v>
      </c>
      <c r="D104" t="s">
        <v>9</v>
      </c>
      <c r="E104" t="s">
        <v>10</v>
      </c>
      <c r="F104" t="s">
        <v>16</v>
      </c>
      <c r="G104" t="s">
        <v>12</v>
      </c>
      <c r="H104" t="s">
        <v>13</v>
      </c>
      <c r="J104" t="s">
        <v>17</v>
      </c>
    </row>
    <row r="105" spans="1:10" x14ac:dyDescent="0.2">
      <c r="A105" t="s">
        <v>3</v>
      </c>
      <c r="B105" t="s">
        <v>8</v>
      </c>
      <c r="C105">
        <v>16</v>
      </c>
      <c r="D105">
        <v>301.59800000000001</v>
      </c>
      <c r="E105">
        <v>42262</v>
      </c>
      <c r="F105">
        <v>546.572</v>
      </c>
      <c r="G105" t="s">
        <v>14</v>
      </c>
      <c r="H105" t="s">
        <v>14</v>
      </c>
      <c r="J105">
        <f>D105+(3*E105)+F105</f>
        <v>127634.17</v>
      </c>
    </row>
    <row r="106" spans="1:10" x14ac:dyDescent="0.2">
      <c r="C106">
        <v>64</v>
      </c>
      <c r="D106">
        <v>280.61</v>
      </c>
      <c r="E106">
        <v>42541</v>
      </c>
      <c r="F106">
        <v>548.59</v>
      </c>
      <c r="G106" t="s">
        <v>14</v>
      </c>
      <c r="H106" t="s">
        <v>14</v>
      </c>
      <c r="J106">
        <f t="shared" ref="J106:J108" si="12">D106+(3*E106)+F106</f>
        <v>128452.2</v>
      </c>
    </row>
    <row r="107" spans="1:10" x14ac:dyDescent="0.2">
      <c r="C107">
        <v>256</v>
      </c>
      <c r="D107">
        <v>312.99200000000002</v>
      </c>
      <c r="E107">
        <v>42912.5</v>
      </c>
      <c r="F107">
        <v>579.78399999999999</v>
      </c>
      <c r="G107" t="s">
        <v>14</v>
      </c>
      <c r="H107" t="s">
        <v>14</v>
      </c>
      <c r="J107">
        <f t="shared" si="12"/>
        <v>129630.276</v>
      </c>
    </row>
    <row r="108" spans="1:10" x14ac:dyDescent="0.2">
      <c r="C108">
        <v>1024</v>
      </c>
      <c r="D108">
        <v>281.14600000000002</v>
      </c>
      <c r="E108">
        <v>42949.5</v>
      </c>
      <c r="F108">
        <v>547.43799999999999</v>
      </c>
      <c r="G108" t="s">
        <v>14</v>
      </c>
      <c r="H108" t="s">
        <v>14</v>
      </c>
      <c r="J108">
        <f t="shared" si="12"/>
        <v>129677.08399999999</v>
      </c>
    </row>
    <row r="109" spans="1:10" x14ac:dyDescent="0.2">
      <c r="B109" s="2" t="s">
        <v>11</v>
      </c>
      <c r="C109" s="2">
        <v>16</v>
      </c>
      <c r="D109" s="2">
        <v>89.53</v>
      </c>
      <c r="E109" s="2">
        <f>1.9349*1000</f>
        <v>1934.9</v>
      </c>
      <c r="F109" s="2">
        <v>92.61</v>
      </c>
      <c r="G109" s="2">
        <v>91.632999999999996</v>
      </c>
      <c r="H109" s="2">
        <v>175.43</v>
      </c>
      <c r="I109" s="2"/>
      <c r="J109" s="2">
        <f t="shared" ref="J109:J116" si="13">D109+(3*E109)+F109+(2*G109)+H109</f>
        <v>6345.5360000000001</v>
      </c>
    </row>
    <row r="110" spans="1:10" x14ac:dyDescent="0.2">
      <c r="B110" s="2"/>
      <c r="C110" s="2">
        <v>64</v>
      </c>
      <c r="D110" s="2">
        <v>26.81</v>
      </c>
      <c r="E110" s="2">
        <v>791.09</v>
      </c>
      <c r="F110" s="2">
        <v>28.41</v>
      </c>
      <c r="G110" s="2">
        <v>85.16</v>
      </c>
      <c r="H110" s="2">
        <v>175.1</v>
      </c>
      <c r="I110" s="2"/>
      <c r="J110" s="2">
        <f t="shared" si="13"/>
        <v>2773.91</v>
      </c>
    </row>
    <row r="111" spans="1:10" x14ac:dyDescent="0.2">
      <c r="B111" s="2"/>
      <c r="C111" s="2">
        <v>256</v>
      </c>
      <c r="D111" s="2">
        <v>15.456</v>
      </c>
      <c r="E111" s="2">
        <v>677</v>
      </c>
      <c r="F111" s="2">
        <v>16.89</v>
      </c>
      <c r="G111" s="2">
        <v>85.281000000000006</v>
      </c>
      <c r="H111" s="2">
        <v>193.15</v>
      </c>
      <c r="I111" s="2"/>
      <c r="J111" s="2">
        <f t="shared" si="13"/>
        <v>2427.058</v>
      </c>
    </row>
    <row r="112" spans="1:10" x14ac:dyDescent="0.2">
      <c r="B112" s="2"/>
      <c r="C112" s="2">
        <v>1024</v>
      </c>
      <c r="D112" s="2">
        <v>15.648</v>
      </c>
      <c r="E112" s="2">
        <v>612.92999999999995</v>
      </c>
      <c r="F112" s="2">
        <v>16.96</v>
      </c>
      <c r="G112" s="2">
        <v>90.7</v>
      </c>
      <c r="H112" s="2">
        <v>186.47</v>
      </c>
      <c r="I112" s="2"/>
      <c r="J112" s="2">
        <f t="shared" si="13"/>
        <v>2239.2679999999996</v>
      </c>
    </row>
    <row r="113" spans="2:10" x14ac:dyDescent="0.2">
      <c r="B113" s="3" t="s">
        <v>15</v>
      </c>
      <c r="C113" s="3">
        <v>16</v>
      </c>
      <c r="D113" s="3">
        <v>88.897000000000006</v>
      </c>
      <c r="E113" s="3">
        <f>1.5508*1000</f>
        <v>1550.8</v>
      </c>
      <c r="F113" s="3">
        <v>92.44</v>
      </c>
      <c r="G113" s="3">
        <v>87.248000000000005</v>
      </c>
      <c r="H113" s="3">
        <v>212.51</v>
      </c>
      <c r="I113" s="3"/>
      <c r="J113">
        <f t="shared" si="13"/>
        <v>5220.7429999999995</v>
      </c>
    </row>
    <row r="114" spans="2:10" x14ac:dyDescent="0.2">
      <c r="B114" s="3"/>
      <c r="C114" s="3">
        <v>64</v>
      </c>
      <c r="D114" s="3">
        <v>26.52</v>
      </c>
      <c r="E114" s="3">
        <v>527.97</v>
      </c>
      <c r="F114" s="3">
        <v>28.384</v>
      </c>
      <c r="G114" s="3">
        <v>86.304000000000002</v>
      </c>
      <c r="H114" s="3">
        <v>166.53</v>
      </c>
      <c r="I114" s="3"/>
      <c r="J114">
        <f t="shared" si="13"/>
        <v>1977.952</v>
      </c>
    </row>
    <row r="115" spans="2:10" x14ac:dyDescent="0.2">
      <c r="B115" s="3"/>
      <c r="C115" s="3">
        <v>256</v>
      </c>
      <c r="D115" s="3">
        <v>15.36</v>
      </c>
      <c r="E115" s="3">
        <v>558.72</v>
      </c>
      <c r="F115" s="3">
        <v>16.736999999999998</v>
      </c>
      <c r="G115" s="3">
        <v>86.52</v>
      </c>
      <c r="H115" s="3">
        <v>184.26</v>
      </c>
      <c r="I115" s="3"/>
      <c r="J115">
        <f t="shared" si="13"/>
        <v>2065.5569999999998</v>
      </c>
    </row>
    <row r="116" spans="2:10" x14ac:dyDescent="0.2">
      <c r="B116" s="3"/>
      <c r="C116" s="3">
        <v>1024</v>
      </c>
      <c r="D116" s="3">
        <v>15.39</v>
      </c>
      <c r="E116" s="3">
        <v>605.76</v>
      </c>
      <c r="F116" s="3">
        <v>16.96</v>
      </c>
      <c r="G116" s="3">
        <v>85.48</v>
      </c>
      <c r="H116" s="3">
        <v>192.07</v>
      </c>
      <c r="I116" s="3"/>
      <c r="J116">
        <f t="shared" si="13"/>
        <v>2212.6600000000003</v>
      </c>
    </row>
    <row r="117" spans="2:10" x14ac:dyDescent="0.2">
      <c r="B117" s="1" t="s">
        <v>19</v>
      </c>
      <c r="C117" s="1">
        <v>16</v>
      </c>
      <c r="D117" s="3">
        <v>88.897000000000006</v>
      </c>
      <c r="E117" s="1">
        <f>2.538*1000</f>
        <v>2538</v>
      </c>
      <c r="F117" s="3">
        <v>92.44</v>
      </c>
      <c r="G117" s="3">
        <v>87.248000000000005</v>
      </c>
      <c r="H117" s="3">
        <v>212.51</v>
      </c>
      <c r="I117" s="1">
        <v>76.23</v>
      </c>
      <c r="J117" s="1">
        <f>D117+(3*E117)+F117+(2*G117)+H117+(3*I117)</f>
        <v>8411.0329999999994</v>
      </c>
    </row>
    <row r="118" spans="2:10" x14ac:dyDescent="0.2">
      <c r="B118" s="1"/>
      <c r="C118" s="1">
        <v>64</v>
      </c>
      <c r="D118" s="3">
        <v>26.52</v>
      </c>
      <c r="E118" s="1">
        <f>1.256*1000</f>
        <v>1256</v>
      </c>
      <c r="F118" s="3">
        <v>28.384</v>
      </c>
      <c r="G118" s="3">
        <v>86.304000000000002</v>
      </c>
      <c r="H118" s="3">
        <v>166.53</v>
      </c>
      <c r="I118" s="1">
        <v>22.4</v>
      </c>
      <c r="J118" s="1">
        <f t="shared" ref="J118:J120" si="14">D118+(3*E118)+F118+(2*G118)+H118+(3*I118)</f>
        <v>4229.2420000000002</v>
      </c>
    </row>
    <row r="119" spans="2:10" x14ac:dyDescent="0.2">
      <c r="B119" s="1"/>
      <c r="C119" s="1">
        <v>256</v>
      </c>
      <c r="D119" s="3">
        <v>15.36</v>
      </c>
      <c r="E119" s="1">
        <f>1.112*1000</f>
        <v>1112</v>
      </c>
      <c r="F119" s="3">
        <v>16.736999999999998</v>
      </c>
      <c r="G119" s="3">
        <v>86.52</v>
      </c>
      <c r="H119" s="3">
        <v>184.26</v>
      </c>
      <c r="I119" s="1">
        <v>12.661</v>
      </c>
      <c r="J119" s="1">
        <f t="shared" si="14"/>
        <v>3763.38</v>
      </c>
    </row>
    <row r="120" spans="2:10" x14ac:dyDescent="0.2">
      <c r="B120" s="1"/>
      <c r="C120" s="1">
        <v>1024</v>
      </c>
      <c r="D120" s="3">
        <v>15.39</v>
      </c>
      <c r="E120" s="1">
        <f xml:space="preserve"> 1.0339*1000</f>
        <v>1033.9000000000001</v>
      </c>
      <c r="F120" s="3">
        <v>16.96</v>
      </c>
      <c r="G120" s="3">
        <v>85.48</v>
      </c>
      <c r="H120" s="3">
        <v>192.07</v>
      </c>
      <c r="I120" s="1">
        <v>13.664</v>
      </c>
      <c r="J120" s="1">
        <f t="shared" si="14"/>
        <v>3538.0720000000006</v>
      </c>
    </row>
    <row r="121" spans="2:10" x14ac:dyDescent="0.2">
      <c r="B121" s="4" t="s">
        <v>20</v>
      </c>
      <c r="C121" s="4">
        <v>16</v>
      </c>
      <c r="D121" s="4"/>
      <c r="E121" s="4"/>
      <c r="F121" s="4"/>
      <c r="G121" s="4"/>
      <c r="H121" s="4"/>
      <c r="I121" s="4"/>
      <c r="J121" s="4">
        <f>SUM(D121:H121)</f>
        <v>0</v>
      </c>
    </row>
    <row r="122" spans="2:10" x14ac:dyDescent="0.2">
      <c r="B122" s="4"/>
      <c r="C122" s="4">
        <v>64</v>
      </c>
      <c r="D122" s="4"/>
      <c r="E122" s="4"/>
      <c r="F122" s="4"/>
      <c r="G122" s="4"/>
      <c r="H122" s="4"/>
      <c r="I122" s="4"/>
      <c r="J122" s="4">
        <f>SUM(D122:H122)</f>
        <v>0</v>
      </c>
    </row>
    <row r="123" spans="2:10" x14ac:dyDescent="0.2">
      <c r="B123" s="4"/>
      <c r="C123" s="4">
        <v>256</v>
      </c>
      <c r="D123" s="4"/>
      <c r="E123" s="4"/>
      <c r="F123" s="4"/>
      <c r="G123" s="4"/>
      <c r="H123" s="4"/>
      <c r="I123" s="4"/>
      <c r="J123" s="4">
        <f>SUM(D123:H123)</f>
        <v>0</v>
      </c>
    </row>
    <row r="124" spans="2:10" x14ac:dyDescent="0.2">
      <c r="B124" s="4"/>
      <c r="C124" s="4">
        <v>1024</v>
      </c>
      <c r="D124" s="4"/>
      <c r="E124" s="4"/>
      <c r="F124" s="4"/>
      <c r="G124" s="4"/>
      <c r="H124" s="4"/>
      <c r="I124" s="4"/>
      <c r="J124" s="4">
        <f>SUM(D124:H124)</f>
        <v>0</v>
      </c>
    </row>
    <row r="125" spans="2:10" x14ac:dyDescent="0.2">
      <c r="B125" s="6" t="s">
        <v>21</v>
      </c>
      <c r="C125" s="6">
        <v>16</v>
      </c>
      <c r="D125" s="6"/>
      <c r="E125" s="6"/>
      <c r="F125" s="6"/>
      <c r="G125" s="6"/>
      <c r="H125" s="6"/>
      <c r="I125" s="6"/>
      <c r="J125" s="6">
        <f>SUM(D125:H125)</f>
        <v>0</v>
      </c>
    </row>
    <row r="126" spans="2:10" x14ac:dyDescent="0.2">
      <c r="B126" s="6"/>
      <c r="C126" s="6">
        <v>64</v>
      </c>
      <c r="D126" s="6"/>
      <c r="E126" s="6"/>
      <c r="F126" s="6"/>
      <c r="G126" s="6"/>
      <c r="H126" s="6"/>
      <c r="I126" s="6"/>
      <c r="J126" s="6">
        <f>SUM(D126:H126)</f>
        <v>0</v>
      </c>
    </row>
    <row r="127" spans="2:10" x14ac:dyDescent="0.2">
      <c r="B127" s="6"/>
      <c r="C127" s="6">
        <v>256</v>
      </c>
      <c r="D127" s="6"/>
      <c r="E127" s="6"/>
      <c r="F127" s="6"/>
      <c r="G127" s="6"/>
      <c r="H127" s="6"/>
      <c r="I127" s="6"/>
      <c r="J127" s="6">
        <f>SUM(D127:H127)</f>
        <v>0</v>
      </c>
    </row>
    <row r="128" spans="2:10" x14ac:dyDescent="0.2">
      <c r="B128" s="6"/>
      <c r="C128" s="6">
        <v>1024</v>
      </c>
      <c r="D128" s="6"/>
      <c r="E128" s="6"/>
      <c r="F128" s="6"/>
      <c r="G128" s="6"/>
      <c r="H128" s="6"/>
      <c r="I128" s="6"/>
      <c r="J128" s="6">
        <f>SUM(D128:H128)</f>
        <v>0</v>
      </c>
    </row>
    <row r="129" spans="1:10" x14ac:dyDescent="0.2">
      <c r="A129" t="s">
        <v>1</v>
      </c>
      <c r="B129" t="s">
        <v>7</v>
      </c>
      <c r="C129" t="s">
        <v>5</v>
      </c>
      <c r="D129" t="s">
        <v>9</v>
      </c>
      <c r="E129" t="s">
        <v>10</v>
      </c>
      <c r="F129" t="s">
        <v>16</v>
      </c>
      <c r="G129" t="s">
        <v>12</v>
      </c>
      <c r="H129" t="s">
        <v>13</v>
      </c>
      <c r="J129" t="s">
        <v>17</v>
      </c>
    </row>
    <row r="130" spans="1:10" x14ac:dyDescent="0.2">
      <c r="A130" t="s">
        <v>4</v>
      </c>
      <c r="B130" t="s">
        <v>8</v>
      </c>
      <c r="C130">
        <v>16</v>
      </c>
      <c r="D130">
        <v>578.91499999999996</v>
      </c>
      <c r="E130">
        <v>63257.5</v>
      </c>
      <c r="F130">
        <v>805.9</v>
      </c>
      <c r="G130" t="s">
        <v>14</v>
      </c>
      <c r="H130" t="s">
        <v>14</v>
      </c>
      <c r="J130">
        <f>D130+(3*E130)+F130</f>
        <v>191157.315</v>
      </c>
    </row>
    <row r="131" spans="1:10" x14ac:dyDescent="0.2">
      <c r="C131">
        <v>64</v>
      </c>
      <c r="D131">
        <v>595.78499999999997</v>
      </c>
      <c r="E131">
        <v>63625.5</v>
      </c>
      <c r="F131">
        <v>812.846</v>
      </c>
      <c r="G131" t="s">
        <v>14</v>
      </c>
      <c r="H131" t="s">
        <v>14</v>
      </c>
      <c r="J131">
        <f t="shared" ref="J131:J133" si="15">D131+(3*E131)+F131</f>
        <v>192285.13099999999</v>
      </c>
    </row>
    <row r="132" spans="1:10" x14ac:dyDescent="0.2">
      <c r="C132">
        <v>256</v>
      </c>
      <c r="D132">
        <v>549.05700000000002</v>
      </c>
      <c r="E132">
        <v>63427.4</v>
      </c>
      <c r="F132">
        <v>772.82</v>
      </c>
      <c r="G132" t="s">
        <v>14</v>
      </c>
      <c r="H132" t="s">
        <v>14</v>
      </c>
      <c r="J132">
        <f t="shared" si="15"/>
        <v>191604.07700000002</v>
      </c>
    </row>
    <row r="133" spans="1:10" x14ac:dyDescent="0.2">
      <c r="C133">
        <v>1024</v>
      </c>
      <c r="D133">
        <v>584.4</v>
      </c>
      <c r="E133">
        <v>63146</v>
      </c>
      <c r="F133">
        <v>773.46799999999996</v>
      </c>
      <c r="G133" t="s">
        <v>14</v>
      </c>
      <c r="H133" t="s">
        <v>14</v>
      </c>
      <c r="J133">
        <f t="shared" si="15"/>
        <v>190795.86799999999</v>
      </c>
    </row>
    <row r="134" spans="1:10" x14ac:dyDescent="0.2">
      <c r="B134" s="2" t="s">
        <v>11</v>
      </c>
      <c r="C134" s="2">
        <v>16</v>
      </c>
      <c r="D134" s="2">
        <v>142.27000000000001</v>
      </c>
      <c r="E134" s="2">
        <f>2.8833*1000</f>
        <v>2883.3</v>
      </c>
      <c r="F134" s="2">
        <v>138.34</v>
      </c>
      <c r="G134" s="2">
        <v>133.19999999999999</v>
      </c>
      <c r="H134" s="2">
        <v>265</v>
      </c>
      <c r="I134" s="2"/>
      <c r="J134" s="2">
        <f t="shared" ref="J134:J141" si="16">D134+(3*E134)+F134+(2*G134)+H134</f>
        <v>9461.9100000000017</v>
      </c>
    </row>
    <row r="135" spans="1:10" x14ac:dyDescent="0.2">
      <c r="B135" s="2"/>
      <c r="C135" s="2">
        <v>64</v>
      </c>
      <c r="D135" s="2">
        <v>41.4</v>
      </c>
      <c r="E135" s="2">
        <f>1.1637*1000</f>
        <v>1163.7</v>
      </c>
      <c r="F135" s="2">
        <v>42.848999999999997</v>
      </c>
      <c r="G135" s="2">
        <v>128</v>
      </c>
      <c r="H135" s="2">
        <v>283.91000000000003</v>
      </c>
      <c r="I135" s="2"/>
      <c r="J135" s="2">
        <f t="shared" si="16"/>
        <v>4115.2590000000009</v>
      </c>
    </row>
    <row r="136" spans="1:10" x14ac:dyDescent="0.2">
      <c r="B136" s="2"/>
      <c r="C136" s="2">
        <v>256</v>
      </c>
      <c r="D136" s="2">
        <v>23.872</v>
      </c>
      <c r="E136" s="2">
        <v>950.82</v>
      </c>
      <c r="F136" s="2">
        <v>24.896000000000001</v>
      </c>
      <c r="G136" s="2">
        <v>130.63999999999999</v>
      </c>
      <c r="H136" s="2">
        <v>273.27999999999997</v>
      </c>
      <c r="I136" s="2"/>
      <c r="J136" s="2">
        <f t="shared" si="16"/>
        <v>3435.7879999999996</v>
      </c>
    </row>
    <row r="137" spans="1:10" x14ac:dyDescent="0.2">
      <c r="B137" s="2"/>
      <c r="C137" s="2">
        <v>1024</v>
      </c>
      <c r="D137" s="2">
        <v>24.704000000000001</v>
      </c>
      <c r="E137" s="2">
        <v>856.19</v>
      </c>
      <c r="F137" s="2">
        <v>25.536999999999999</v>
      </c>
      <c r="G137" s="2">
        <v>128.66</v>
      </c>
      <c r="H137" s="2">
        <v>273.5</v>
      </c>
      <c r="I137" s="2"/>
      <c r="J137" s="2">
        <f t="shared" si="16"/>
        <v>3149.6310000000003</v>
      </c>
    </row>
    <row r="138" spans="1:10" x14ac:dyDescent="0.2">
      <c r="B138" s="3" t="s">
        <v>15</v>
      </c>
      <c r="C138" s="3">
        <v>16</v>
      </c>
      <c r="D138" s="3">
        <v>141.54</v>
      </c>
      <c r="E138" s="3">
        <f>2.2987*1000</f>
        <v>2298.7000000000003</v>
      </c>
      <c r="F138" s="3">
        <v>137.80000000000001</v>
      </c>
      <c r="G138" s="3">
        <v>130.9</v>
      </c>
      <c r="H138" s="3">
        <v>255.68</v>
      </c>
      <c r="I138" s="3"/>
      <c r="J138">
        <f t="shared" si="16"/>
        <v>7692.920000000001</v>
      </c>
    </row>
    <row r="139" spans="1:10" x14ac:dyDescent="0.2">
      <c r="B139" s="3"/>
      <c r="C139" s="3">
        <v>64</v>
      </c>
      <c r="D139" s="3">
        <v>41.15</v>
      </c>
      <c r="E139" s="3">
        <v>756.2</v>
      </c>
      <c r="F139" s="3">
        <v>43.16</v>
      </c>
      <c r="G139" s="3">
        <v>130.69</v>
      </c>
      <c r="H139" s="3">
        <v>255.9</v>
      </c>
      <c r="I139" s="3"/>
      <c r="J139">
        <f t="shared" si="16"/>
        <v>2870.1900000000005</v>
      </c>
    </row>
    <row r="140" spans="1:10" x14ac:dyDescent="0.2">
      <c r="B140" s="3"/>
      <c r="C140" s="3">
        <v>256</v>
      </c>
      <c r="D140" s="3">
        <v>23.9</v>
      </c>
      <c r="E140" s="3">
        <v>778.42</v>
      </c>
      <c r="F140" s="3">
        <v>25.5</v>
      </c>
      <c r="G140" s="3">
        <v>128.30000000000001</v>
      </c>
      <c r="H140" s="3">
        <v>288.93</v>
      </c>
      <c r="I140" s="3"/>
      <c r="J140">
        <f t="shared" si="16"/>
        <v>2930.1899999999996</v>
      </c>
    </row>
    <row r="141" spans="1:10" x14ac:dyDescent="0.2">
      <c r="B141" s="3"/>
      <c r="C141" s="3">
        <v>1024</v>
      </c>
      <c r="D141" s="3">
        <v>24.35</v>
      </c>
      <c r="E141" s="3">
        <v>833.66</v>
      </c>
      <c r="F141" s="3">
        <v>25.312000000000001</v>
      </c>
      <c r="G141" s="3">
        <v>129.62</v>
      </c>
      <c r="H141" s="3">
        <v>283.91000000000003</v>
      </c>
      <c r="I141" s="3"/>
      <c r="J141">
        <f t="shared" si="16"/>
        <v>3093.7919999999995</v>
      </c>
    </row>
    <row r="142" spans="1:10" x14ac:dyDescent="0.2">
      <c r="B142" s="1" t="s">
        <v>19</v>
      </c>
      <c r="C142" s="1">
        <v>16</v>
      </c>
      <c r="D142" s="3">
        <v>141.54</v>
      </c>
      <c r="E142" s="1">
        <f>3.837*1000</f>
        <v>3837</v>
      </c>
      <c r="F142" s="3">
        <v>137.80000000000001</v>
      </c>
      <c r="G142" s="3">
        <v>130.9</v>
      </c>
      <c r="H142" s="3">
        <v>255.68</v>
      </c>
      <c r="I142" s="1">
        <v>130.93</v>
      </c>
      <c r="J142" s="1">
        <f>D142+(3*E142)+F142+(2*G142)+H142+(3*I142)</f>
        <v>12700.61</v>
      </c>
    </row>
    <row r="143" spans="1:10" x14ac:dyDescent="0.2">
      <c r="B143" s="1"/>
      <c r="C143" s="1">
        <v>64</v>
      </c>
      <c r="D143" s="3">
        <v>41.15</v>
      </c>
      <c r="E143" s="1">
        <f>1.8885*1000</f>
        <v>1888.5</v>
      </c>
      <c r="F143" s="3">
        <v>43.16</v>
      </c>
      <c r="G143" s="3">
        <v>130.69</v>
      </c>
      <c r="H143" s="3">
        <v>255.9</v>
      </c>
      <c r="I143" s="1">
        <v>37.81</v>
      </c>
      <c r="J143" s="1">
        <f t="shared" ref="J143:J145" si="17">D143+(3*E143)+F143+(2*G143)+H143+(3*I143)</f>
        <v>6380.5199999999995</v>
      </c>
    </row>
    <row r="144" spans="1:10" x14ac:dyDescent="0.2">
      <c r="B144" s="1"/>
      <c r="C144" s="1">
        <v>256</v>
      </c>
      <c r="D144" s="3">
        <v>23.9</v>
      </c>
      <c r="E144" s="1">
        <f>1.6717*1000</f>
        <v>1671.7</v>
      </c>
      <c r="F144" s="3">
        <v>25.5</v>
      </c>
      <c r="G144" s="3">
        <v>128.30000000000001</v>
      </c>
      <c r="H144" s="3">
        <v>288.93</v>
      </c>
      <c r="I144" s="1">
        <v>24.18</v>
      </c>
      <c r="J144" s="1">
        <f t="shared" si="17"/>
        <v>5682.5700000000006</v>
      </c>
    </row>
    <row r="145" spans="2:10" x14ac:dyDescent="0.2">
      <c r="B145" s="1"/>
      <c r="C145" s="1">
        <v>1024</v>
      </c>
      <c r="D145" s="3">
        <v>24.35</v>
      </c>
      <c r="E145" s="1">
        <f>1.5597*1000</f>
        <v>1559.7</v>
      </c>
      <c r="F145" s="3">
        <v>25.312000000000001</v>
      </c>
      <c r="G145" s="3">
        <v>129.62</v>
      </c>
      <c r="H145" s="3">
        <v>283.91000000000003</v>
      </c>
      <c r="I145" s="1">
        <v>24.789000000000001</v>
      </c>
      <c r="J145" s="1">
        <f t="shared" si="17"/>
        <v>5346.2790000000005</v>
      </c>
    </row>
    <row r="146" spans="2:10" x14ac:dyDescent="0.2">
      <c r="B146" s="4" t="s">
        <v>20</v>
      </c>
      <c r="C146" s="4">
        <v>16</v>
      </c>
      <c r="D146" s="4"/>
      <c r="E146" s="4"/>
      <c r="F146" s="4"/>
      <c r="G146" s="4"/>
      <c r="H146" s="4"/>
      <c r="I146" s="4"/>
      <c r="J146" s="4">
        <f>SUM(D146:H146)</f>
        <v>0</v>
      </c>
    </row>
    <row r="147" spans="2:10" x14ac:dyDescent="0.2">
      <c r="B147" s="4"/>
      <c r="C147" s="4">
        <v>64</v>
      </c>
      <c r="D147" s="4"/>
      <c r="E147" s="4"/>
      <c r="F147" s="4"/>
      <c r="G147" s="4"/>
      <c r="H147" s="4"/>
      <c r="I147" s="4"/>
      <c r="J147" s="4">
        <f>SUM(D147:H147)</f>
        <v>0</v>
      </c>
    </row>
    <row r="148" spans="2:10" x14ac:dyDescent="0.2">
      <c r="B148" s="4"/>
      <c r="C148" s="4">
        <v>256</v>
      </c>
      <c r="D148" s="4"/>
      <c r="E148" s="4"/>
      <c r="F148" s="4"/>
      <c r="G148" s="4"/>
      <c r="H148" s="4"/>
      <c r="I148" s="4"/>
      <c r="J148" s="4">
        <f>SUM(D148:H148)</f>
        <v>0</v>
      </c>
    </row>
    <row r="149" spans="2:10" x14ac:dyDescent="0.2">
      <c r="B149" s="4"/>
      <c r="C149" s="4">
        <v>1024</v>
      </c>
      <c r="D149" s="4"/>
      <c r="E149" s="4"/>
      <c r="F149" s="4"/>
      <c r="G149" s="4"/>
      <c r="H149" s="4"/>
      <c r="I149" s="4"/>
      <c r="J149" s="4">
        <f>SUM(D149:H149)</f>
        <v>0</v>
      </c>
    </row>
    <row r="150" spans="2:10" x14ac:dyDescent="0.2">
      <c r="B150" s="6" t="s">
        <v>21</v>
      </c>
      <c r="C150" s="6">
        <v>16</v>
      </c>
      <c r="D150" s="6"/>
      <c r="E150" s="6"/>
      <c r="F150" s="6"/>
      <c r="G150" s="6"/>
      <c r="H150" s="6"/>
      <c r="I150" s="6"/>
      <c r="J150" s="6">
        <f>SUM(D150:H150)</f>
        <v>0</v>
      </c>
    </row>
    <row r="151" spans="2:10" x14ac:dyDescent="0.2">
      <c r="B151" s="6"/>
      <c r="C151" s="6">
        <v>64</v>
      </c>
      <c r="D151" s="6"/>
      <c r="E151" s="6"/>
      <c r="F151" s="6"/>
      <c r="G151" s="6"/>
      <c r="H151" s="6"/>
      <c r="I151" s="6"/>
      <c r="J151" s="6">
        <f>SUM(D151:H151)</f>
        <v>0</v>
      </c>
    </row>
    <row r="152" spans="2:10" x14ac:dyDescent="0.2">
      <c r="B152" s="6"/>
      <c r="C152" s="6">
        <v>256</v>
      </c>
      <c r="D152" s="6"/>
      <c r="E152" s="6"/>
      <c r="F152" s="6"/>
      <c r="G152" s="6"/>
      <c r="H152" s="6"/>
      <c r="I152" s="6"/>
      <c r="J152" s="6">
        <f>SUM(D152:H152)</f>
        <v>0</v>
      </c>
    </row>
    <row r="153" spans="2:10" x14ac:dyDescent="0.2">
      <c r="B153" s="6"/>
      <c r="C153" s="6">
        <v>1024</v>
      </c>
      <c r="D153" s="6"/>
      <c r="E153" s="6"/>
      <c r="F153" s="6"/>
      <c r="G153" s="6"/>
      <c r="H153" s="6"/>
      <c r="I153" s="6"/>
      <c r="J153" s="6">
        <f>SUM(D153:H153)</f>
        <v>0</v>
      </c>
    </row>
  </sheetData>
  <mergeCells count="2">
    <mergeCell ref="A1:J1"/>
    <mergeCell ref="A78:J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2021-02-22T01:26:36Z</dcterms:created>
  <dcterms:modified xsi:type="dcterms:W3CDTF">2021-03-02T17:59:06Z</dcterms:modified>
</cp:coreProperties>
</file>